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salmancheema/Desktop/"/>
    </mc:Choice>
  </mc:AlternateContent>
  <xr:revisionPtr revIDLastSave="0" documentId="8_{DF8CED8E-A925-6F42-BE59-3472BE30FA6D}" xr6:coauthVersionLast="47" xr6:coauthVersionMax="47" xr10:uidLastSave="{00000000-0000-0000-0000-000000000000}"/>
  <bookViews>
    <workbookView xWindow="940" yWindow="740" windowWidth="15960" windowHeight="17400" firstSheet="5" activeTab="22" xr2:uid="{00000000-000D-0000-FFFF-FFFF00000000}"/>
  </bookViews>
  <sheets>
    <sheet name="Formula Cheat Sheet" sheetId="38" r:id="rId1"/>
    <sheet name="Excel File Contents" sheetId="41" r:id="rId2"/>
    <sheet name="All Data" sheetId="1" r:id="rId3"/>
    <sheet name="Market Conditions" sheetId="39" r:id="rId4"/>
    <sheet name="Apple Event 2 Analysis" sheetId="19" r:id="rId5"/>
    <sheet name="Adobe Event 2 Analysis" sheetId="20" r:id="rId6"/>
    <sheet name="AMD Event 2 Analysis" sheetId="21" r:id="rId7"/>
    <sheet name="BAC Event 2 Analysis" sheetId="22" r:id="rId8"/>
    <sheet name="Chegg Event 2 Analysis" sheetId="23" r:id="rId9"/>
    <sheet name="Google Event 2 Analysis" sheetId="25" r:id="rId10"/>
    <sheet name="JP Morgan Event 2 Analysis" sheetId="26" r:id="rId11"/>
    <sheet name="Meta Event 2 Analysis" sheetId="27" r:id="rId12"/>
    <sheet name="Microsoft Event 2 Analysis" sheetId="28" r:id="rId13"/>
    <sheet name="Salesforce Event 2 Analysis" sheetId="24" r:id="rId14"/>
    <sheet name="ServiceNow Event 2 Analysis" sheetId="29" r:id="rId15"/>
    <sheet name="Nvidia Event 2 Analysis" sheetId="30" r:id="rId16"/>
    <sheet name="Pearson Event 2 Analysis" sheetId="31" r:id="rId17"/>
    <sheet name="TSM Event 2 Analysis" sheetId="32" r:id="rId18"/>
    <sheet name="WFC Event 2 Analysis" sheetId="33" r:id="rId19"/>
    <sheet name="Summary Table" sheetId="35" r:id="rId20"/>
    <sheet name="AR Summary " sheetId="40" r:id="rId21"/>
    <sheet name="Event 1 v. Event 2" sheetId="37" r:id="rId22"/>
    <sheet name="WFC (Old)" sheetId="16" r:id="rId23"/>
    <sheet name="TSM (Old)" sheetId="15" r:id="rId24"/>
    <sheet name="Pearson (Old)" sheetId="14" r:id="rId25"/>
    <sheet name="Microsoft (Old)" sheetId="11" r:id="rId26"/>
    <sheet name="Meta (Old)" sheetId="10" r:id="rId27"/>
    <sheet name="Chegg (Old)" sheetId="6" r:id="rId28"/>
    <sheet name="JPM (Old)" sheetId="9" r:id="rId29"/>
    <sheet name="NOW (Old)" sheetId="12" r:id="rId30"/>
    <sheet name="Nvidia (Old)" sheetId="13" r:id="rId31"/>
    <sheet name="Adobe (Old)" sheetId="3" r:id="rId32"/>
    <sheet name="Google (Old)" sheetId="7" r:id="rId33"/>
    <sheet name="AMD (Old)" sheetId="4" r:id="rId34"/>
    <sheet name="CRM (Old)" sheetId="8" r:id="rId35"/>
    <sheet name="BAC (Old)" sheetId="5" r:id="rId36"/>
    <sheet name="Apple (Old)" sheetId="2" r:id="rId37"/>
  </sheets>
  <definedNames>
    <definedName name="alpha_adobe">'Adobe (Old)'!$K$26</definedName>
    <definedName name="alpha_amd">'AMD (Old)'!$K$26</definedName>
    <definedName name="alpha_apple">'Apple (Old)'!$K$26</definedName>
    <definedName name="alpha_bac">'BAC (Old)'!$K$26</definedName>
    <definedName name="alpha_chegg">'Chegg (Old)'!$K$26</definedName>
    <definedName name="alpha_crm">'CRM (Old)'!$K$26</definedName>
    <definedName name="alpha_goog">'Google (Old)'!$K$26</definedName>
    <definedName name="alpha_jpm">'JPM (Old)'!$K$26</definedName>
    <definedName name="alpha_meta">'Meta (Old)'!$K$26</definedName>
    <definedName name="alpha_msft">'Microsoft (Old)'!$K$26</definedName>
    <definedName name="alpha_now">'NOW (Old)'!$K$26</definedName>
    <definedName name="alpha_nvda">'Nvidia (Old)'!$K$26</definedName>
    <definedName name="alpha_pso">'Pearson (Old)'!$K$26</definedName>
    <definedName name="alpha_tsm">'TSM (Old)'!$K$26</definedName>
    <definedName name="alpha_wfc">'WFC (Old)'!$K$26</definedName>
    <definedName name="alpha_wfcc">#REF!</definedName>
    <definedName name="beta_adobe">'Adobe (Old)'!$K$27</definedName>
    <definedName name="beta_amd">'AMD (Old)'!$K$27</definedName>
    <definedName name="beta_apple">'Apple (Old)'!$K$27</definedName>
    <definedName name="beta_bac">'BAC (Old)'!$K$27</definedName>
    <definedName name="beta_chegg">'Chegg (Old)'!$K$27</definedName>
    <definedName name="beta_crm">'CRM (Old)'!$K$27</definedName>
    <definedName name="beta_goog">'Google (Old)'!$K$27</definedName>
    <definedName name="beta_jpm">'JPM (Old)'!$K$27</definedName>
    <definedName name="beta_meta">'Meta (Old)'!$K$27</definedName>
    <definedName name="beta_msft">'Microsoft (Old)'!$K$27</definedName>
    <definedName name="beta_now">'NOW (Old)'!$K$27</definedName>
    <definedName name="beta_nvda">'Nvidia (Old)'!$K$27</definedName>
    <definedName name="beta_pso">'Pearson (Old)'!$K$27</definedName>
    <definedName name="beta_tsm">'TSM (Old)'!$K$27</definedName>
    <definedName name="beta_wfc">'WFC (Old)'!$K$27</definedName>
    <definedName name="beta_wfcc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9" l="1"/>
  <c r="J40" i="35"/>
  <c r="I40" i="35"/>
  <c r="H40" i="35"/>
  <c r="J39" i="35"/>
  <c r="I39" i="35"/>
  <c r="H39" i="35"/>
  <c r="J38" i="35"/>
  <c r="I38" i="35"/>
  <c r="H38" i="35"/>
  <c r="J37" i="35"/>
  <c r="I37" i="35"/>
  <c r="H37" i="35"/>
  <c r="R16" i="33"/>
  <c r="Q16" i="33"/>
  <c r="P16" i="33"/>
  <c r="O16" i="33"/>
  <c r="N16" i="33"/>
  <c r="R16" i="32"/>
  <c r="Q16" i="32"/>
  <c r="P16" i="32"/>
  <c r="O16" i="32"/>
  <c r="N16" i="32"/>
  <c r="R16" i="31"/>
  <c r="Q16" i="31"/>
  <c r="P16" i="31"/>
  <c r="O16" i="31"/>
  <c r="N16" i="31"/>
  <c r="R16" i="30"/>
  <c r="Q16" i="30"/>
  <c r="P16" i="30"/>
  <c r="O16" i="30"/>
  <c r="N16" i="30"/>
  <c r="R16" i="29"/>
  <c r="Q16" i="29"/>
  <c r="P16" i="29"/>
  <c r="O16" i="29"/>
  <c r="N16" i="29"/>
  <c r="R16" i="28"/>
  <c r="Q16" i="28"/>
  <c r="P16" i="28"/>
  <c r="O16" i="28"/>
  <c r="N16" i="28"/>
  <c r="R16" i="27"/>
  <c r="Q16" i="27"/>
  <c r="P16" i="27"/>
  <c r="O16" i="27"/>
  <c r="N16" i="27"/>
  <c r="N16" i="26"/>
  <c r="R16" i="26"/>
  <c r="Q16" i="26"/>
  <c r="P16" i="26"/>
  <c r="O16" i="26"/>
  <c r="R16" i="25"/>
  <c r="Q16" i="25"/>
  <c r="P16" i="25"/>
  <c r="O16" i="25"/>
  <c r="N16" i="25"/>
  <c r="R16" i="24"/>
  <c r="Q16" i="24"/>
  <c r="P16" i="24"/>
  <c r="O16" i="24"/>
  <c r="N16" i="24"/>
  <c r="R16" i="23"/>
  <c r="Q16" i="23"/>
  <c r="P16" i="23"/>
  <c r="O16" i="23"/>
  <c r="N16" i="23"/>
  <c r="O6" i="23"/>
  <c r="O5" i="23"/>
  <c r="O4" i="23"/>
  <c r="O3" i="23"/>
  <c r="O2" i="23"/>
  <c r="R16" i="22"/>
  <c r="Q16" i="22"/>
  <c r="P16" i="22"/>
  <c r="O16" i="22"/>
  <c r="N16" i="22"/>
  <c r="O6" i="22"/>
  <c r="O5" i="22"/>
  <c r="O4" i="22"/>
  <c r="O3" i="22"/>
  <c r="O2" i="22"/>
  <c r="R16" i="21"/>
  <c r="Q16" i="21"/>
  <c r="P16" i="21"/>
  <c r="O16" i="21"/>
  <c r="N16" i="21"/>
  <c r="O6" i="21"/>
  <c r="O5" i="21"/>
  <c r="O4" i="21"/>
  <c r="O3" i="21"/>
  <c r="O2" i="21"/>
  <c r="D24" i="37"/>
  <c r="C24" i="37"/>
  <c r="B24" i="37"/>
  <c r="D23" i="37"/>
  <c r="C23" i="37"/>
  <c r="B23" i="37"/>
  <c r="D22" i="37"/>
  <c r="C22" i="37"/>
  <c r="B22" i="37"/>
  <c r="D21" i="37"/>
  <c r="C21" i="37"/>
  <c r="B21" i="37"/>
  <c r="I51" i="35"/>
  <c r="J54" i="35"/>
  <c r="M54" i="35" s="1"/>
  <c r="J53" i="35"/>
  <c r="J52" i="35"/>
  <c r="M52" i="35" s="1"/>
  <c r="I52" i="35"/>
  <c r="J51" i="35"/>
  <c r="J50" i="35"/>
  <c r="M50" i="35" s="1"/>
  <c r="J49" i="35"/>
  <c r="M49" i="35" s="1"/>
  <c r="I54" i="35"/>
  <c r="I53" i="35"/>
  <c r="I50" i="35"/>
  <c r="I49" i="35"/>
  <c r="J48" i="35"/>
  <c r="M48" i="35" s="1"/>
  <c r="J47" i="35"/>
  <c r="M47" i="35" s="1"/>
  <c r="J46" i="35"/>
  <c r="M46" i="35" s="1"/>
  <c r="I48" i="35"/>
  <c r="I47" i="35"/>
  <c r="I46" i="35"/>
  <c r="J45" i="35"/>
  <c r="I45" i="35"/>
  <c r="J44" i="35"/>
  <c r="M44" i="35" s="1"/>
  <c r="I44" i="35"/>
  <c r="J43" i="35"/>
  <c r="M43" i="35" s="1"/>
  <c r="I43" i="35"/>
  <c r="M53" i="35"/>
  <c r="M51" i="35"/>
  <c r="M45" i="35"/>
  <c r="G273" i="26"/>
  <c r="A8" i="32"/>
  <c r="R13" i="25" l="1"/>
  <c r="R15" i="25" s="1"/>
  <c r="R16" i="19"/>
  <c r="Q16" i="19"/>
  <c r="P16" i="19"/>
  <c r="O16" i="19"/>
  <c r="N16" i="19"/>
  <c r="R16" i="20"/>
  <c r="Q16" i="20"/>
  <c r="P16" i="20"/>
  <c r="O16" i="20"/>
  <c r="N16" i="20"/>
  <c r="N13" i="33"/>
  <c r="R15" i="33"/>
  <c r="R13" i="33"/>
  <c r="Q13" i="33"/>
  <c r="Q15" i="33" s="1"/>
  <c r="P13" i="33"/>
  <c r="P15" i="33" s="1"/>
  <c r="O13" i="33"/>
  <c r="O15" i="33" s="1"/>
  <c r="N15" i="33"/>
  <c r="A8" i="33"/>
  <c r="R13" i="32"/>
  <c r="R15" i="32" s="1"/>
  <c r="Q13" i="32"/>
  <c r="Q15" i="32" s="1"/>
  <c r="P13" i="32"/>
  <c r="P15" i="32" s="1"/>
  <c r="O13" i="32"/>
  <c r="O15" i="32" s="1"/>
  <c r="N13" i="32"/>
  <c r="N15" i="32" s="1"/>
  <c r="O13" i="30"/>
  <c r="N13" i="30"/>
  <c r="P15" i="30"/>
  <c r="R13" i="30"/>
  <c r="R15" i="30" s="1"/>
  <c r="Q13" i="30"/>
  <c r="Q15" i="30" s="1"/>
  <c r="P13" i="30"/>
  <c r="O15" i="30"/>
  <c r="N15" i="30"/>
  <c r="D230" i="30"/>
  <c r="E230" i="30" s="1"/>
  <c r="D238" i="30"/>
  <c r="E238" i="30" s="1"/>
  <c r="N13" i="29"/>
  <c r="N15" i="29" s="1"/>
  <c r="Q15" i="29"/>
  <c r="P15" i="29"/>
  <c r="R13" i="29"/>
  <c r="R15" i="29" s="1"/>
  <c r="Q13" i="29"/>
  <c r="P13" i="29"/>
  <c r="O13" i="29"/>
  <c r="O15" i="29" s="1"/>
  <c r="N13" i="28"/>
  <c r="R15" i="28"/>
  <c r="Q15" i="28"/>
  <c r="P15" i="28"/>
  <c r="R13" i="28"/>
  <c r="Q13" i="28"/>
  <c r="P13" i="28"/>
  <c r="O13" i="28"/>
  <c r="O15" i="28" s="1"/>
  <c r="N15" i="28"/>
  <c r="N13" i="27"/>
  <c r="R15" i="27"/>
  <c r="Q15" i="27"/>
  <c r="P15" i="27"/>
  <c r="R13" i="27"/>
  <c r="Q13" i="27"/>
  <c r="P13" i="27"/>
  <c r="O13" i="27"/>
  <c r="O15" i="27" s="1"/>
  <c r="N15" i="27"/>
  <c r="A8" i="27"/>
  <c r="Q13" i="26"/>
  <c r="O13" i="26"/>
  <c r="O15" i="26" s="1"/>
  <c r="N13" i="26"/>
  <c r="R13" i="26"/>
  <c r="R15" i="26" s="1"/>
  <c r="Q15" i="26"/>
  <c r="P13" i="26"/>
  <c r="P15" i="26" s="1"/>
  <c r="N15" i="26"/>
  <c r="A8" i="26"/>
  <c r="N13" i="25"/>
  <c r="P15" i="25"/>
  <c r="Q13" i="25"/>
  <c r="Q15" i="25" s="1"/>
  <c r="P13" i="25"/>
  <c r="O13" i="25"/>
  <c r="O15" i="25" s="1"/>
  <c r="N15" i="25"/>
  <c r="R13" i="24"/>
  <c r="R15" i="24" s="1"/>
  <c r="Q13" i="24"/>
  <c r="Q15" i="24" s="1"/>
  <c r="P13" i="24"/>
  <c r="P15" i="24" s="1"/>
  <c r="O13" i="24"/>
  <c r="O15" i="24" s="1"/>
  <c r="N13" i="24"/>
  <c r="N15" i="24" s="1"/>
  <c r="E289" i="24"/>
  <c r="E40" i="24"/>
  <c r="E48" i="24"/>
  <c r="E56" i="24"/>
  <c r="D288" i="24"/>
  <c r="E288" i="24" s="1"/>
  <c r="D289" i="24"/>
  <c r="D290" i="24"/>
  <c r="E290" i="24" s="1"/>
  <c r="D14" i="24"/>
  <c r="E14" i="24" s="1"/>
  <c r="D15" i="24"/>
  <c r="E15" i="24" s="1"/>
  <c r="D16" i="24"/>
  <c r="E16" i="24" s="1"/>
  <c r="D22" i="24"/>
  <c r="E22" i="24" s="1"/>
  <c r="D23" i="24"/>
  <c r="E23" i="24" s="1"/>
  <c r="D24" i="24"/>
  <c r="E24" i="24" s="1"/>
  <c r="D30" i="24"/>
  <c r="E30" i="24" s="1"/>
  <c r="D31" i="24"/>
  <c r="E31" i="24" s="1"/>
  <c r="D32" i="24"/>
  <c r="E32" i="24" s="1"/>
  <c r="D38" i="24"/>
  <c r="E38" i="24" s="1"/>
  <c r="D39" i="24"/>
  <c r="E39" i="24" s="1"/>
  <c r="D40" i="24"/>
  <c r="D46" i="24"/>
  <c r="E46" i="24" s="1"/>
  <c r="D47" i="24"/>
  <c r="E47" i="24" s="1"/>
  <c r="D48" i="24"/>
  <c r="D54" i="24"/>
  <c r="E54" i="24" s="1"/>
  <c r="D55" i="24"/>
  <c r="E55" i="24" s="1"/>
  <c r="D56" i="24"/>
  <c r="D62" i="24"/>
  <c r="E62" i="24" s="1"/>
  <c r="D63" i="24"/>
  <c r="E63" i="24" s="1"/>
  <c r="D64" i="24"/>
  <c r="E64" i="24" s="1"/>
  <c r="D70" i="24"/>
  <c r="E70" i="24" s="1"/>
  <c r="D71" i="24"/>
  <c r="E71" i="24" s="1"/>
  <c r="D72" i="24"/>
  <c r="E72" i="24" s="1"/>
  <c r="D78" i="24"/>
  <c r="E78" i="24" s="1"/>
  <c r="D79" i="24"/>
  <c r="E79" i="24" s="1"/>
  <c r="D80" i="24"/>
  <c r="E80" i="24" s="1"/>
  <c r="D86" i="24"/>
  <c r="E86" i="24" s="1"/>
  <c r="D87" i="24"/>
  <c r="E87" i="24" s="1"/>
  <c r="D88" i="24"/>
  <c r="E88" i="24" s="1"/>
  <c r="D94" i="24"/>
  <c r="E94" i="24" s="1"/>
  <c r="D95" i="24"/>
  <c r="E95" i="24" s="1"/>
  <c r="D96" i="24"/>
  <c r="E96" i="24" s="1"/>
  <c r="D102" i="24"/>
  <c r="E102" i="24" s="1"/>
  <c r="D103" i="24"/>
  <c r="E103" i="24" s="1"/>
  <c r="D104" i="24"/>
  <c r="E104" i="24" s="1"/>
  <c r="D110" i="24"/>
  <c r="E110" i="24" s="1"/>
  <c r="D111" i="24"/>
  <c r="E111" i="24" s="1"/>
  <c r="D112" i="24"/>
  <c r="E112" i="24" s="1"/>
  <c r="D118" i="24"/>
  <c r="E118" i="24" s="1"/>
  <c r="D119" i="24"/>
  <c r="E119" i="24" s="1"/>
  <c r="D120" i="24"/>
  <c r="E120" i="24" s="1"/>
  <c r="D126" i="24"/>
  <c r="E126" i="24" s="1"/>
  <c r="D127" i="24"/>
  <c r="E127" i="24" s="1"/>
  <c r="D128" i="24"/>
  <c r="E128" i="24" s="1"/>
  <c r="D134" i="24"/>
  <c r="E134" i="24" s="1"/>
  <c r="D135" i="24"/>
  <c r="E135" i="24" s="1"/>
  <c r="D136" i="24"/>
  <c r="E136" i="24" s="1"/>
  <c r="D142" i="24"/>
  <c r="E142" i="24" s="1"/>
  <c r="D143" i="24"/>
  <c r="E143" i="24" s="1"/>
  <c r="D144" i="24"/>
  <c r="E144" i="24" s="1"/>
  <c r="D150" i="24"/>
  <c r="E150" i="24" s="1"/>
  <c r="D151" i="24"/>
  <c r="E151" i="24" s="1"/>
  <c r="D152" i="24"/>
  <c r="E152" i="24" s="1"/>
  <c r="D158" i="24"/>
  <c r="E158" i="24" s="1"/>
  <c r="D159" i="24"/>
  <c r="E159" i="24" s="1"/>
  <c r="D160" i="24"/>
  <c r="E160" i="24" s="1"/>
  <c r="D166" i="24"/>
  <c r="E166" i="24" s="1"/>
  <c r="D167" i="24"/>
  <c r="E167" i="24" s="1"/>
  <c r="D168" i="24"/>
  <c r="E168" i="24" s="1"/>
  <c r="D174" i="24"/>
  <c r="E174" i="24" s="1"/>
  <c r="D175" i="24"/>
  <c r="E175" i="24" s="1"/>
  <c r="D176" i="24"/>
  <c r="E176" i="24" s="1"/>
  <c r="D182" i="24"/>
  <c r="E182" i="24" s="1"/>
  <c r="D183" i="24"/>
  <c r="E183" i="24" s="1"/>
  <c r="D184" i="24"/>
  <c r="E184" i="24" s="1"/>
  <c r="D190" i="24"/>
  <c r="E190" i="24" s="1"/>
  <c r="D191" i="24"/>
  <c r="E191" i="24" s="1"/>
  <c r="D192" i="24"/>
  <c r="E192" i="24" s="1"/>
  <c r="D198" i="24"/>
  <c r="E198" i="24" s="1"/>
  <c r="D199" i="24"/>
  <c r="E199" i="24" s="1"/>
  <c r="D200" i="24"/>
  <c r="E200" i="24" s="1"/>
  <c r="D206" i="24"/>
  <c r="E206" i="24" s="1"/>
  <c r="D207" i="24"/>
  <c r="E207" i="24" s="1"/>
  <c r="D208" i="24"/>
  <c r="E208" i="24" s="1"/>
  <c r="D214" i="24"/>
  <c r="E214" i="24" s="1"/>
  <c r="D215" i="24"/>
  <c r="E215" i="24" s="1"/>
  <c r="D216" i="24"/>
  <c r="E216" i="24" s="1"/>
  <c r="D222" i="24"/>
  <c r="E222" i="24" s="1"/>
  <c r="D223" i="24"/>
  <c r="E223" i="24" s="1"/>
  <c r="D224" i="24"/>
  <c r="E224" i="24" s="1"/>
  <c r="D230" i="24"/>
  <c r="E230" i="24" s="1"/>
  <c r="D231" i="24"/>
  <c r="E231" i="24" s="1"/>
  <c r="D232" i="24"/>
  <c r="E232" i="24" s="1"/>
  <c r="D238" i="24"/>
  <c r="E238" i="24" s="1"/>
  <c r="D239" i="24"/>
  <c r="E239" i="24" s="1"/>
  <c r="D240" i="24"/>
  <c r="E240" i="24" s="1"/>
  <c r="D246" i="24"/>
  <c r="E246" i="24" s="1"/>
  <c r="D247" i="24"/>
  <c r="E247" i="24" s="1"/>
  <c r="D248" i="24"/>
  <c r="E248" i="24" s="1"/>
  <c r="D254" i="24"/>
  <c r="E254" i="24" s="1"/>
  <c r="D255" i="24"/>
  <c r="E255" i="24" s="1"/>
  <c r="D256" i="24"/>
  <c r="E256" i="24" s="1"/>
  <c r="D262" i="24"/>
  <c r="E262" i="24" s="1"/>
  <c r="D263" i="24"/>
  <c r="E263" i="24" s="1"/>
  <c r="D264" i="24"/>
  <c r="E264" i="24" s="1"/>
  <c r="R13" i="23"/>
  <c r="R15" i="23" s="1"/>
  <c r="Q13" i="23"/>
  <c r="Q15" i="23" s="1"/>
  <c r="P13" i="23"/>
  <c r="P15" i="23" s="1"/>
  <c r="O13" i="23"/>
  <c r="O15" i="23" s="1"/>
  <c r="N13" i="23"/>
  <c r="N15" i="23" s="1"/>
  <c r="N15" i="22"/>
  <c r="P15" i="22"/>
  <c r="R13" i="22"/>
  <c r="R15" i="22" s="1"/>
  <c r="Q13" i="22"/>
  <c r="Q15" i="22" s="1"/>
  <c r="P13" i="22"/>
  <c r="O13" i="22"/>
  <c r="O15" i="22" s="1"/>
  <c r="N13" i="22"/>
  <c r="D288" i="22"/>
  <c r="E288" i="22" s="1"/>
  <c r="D289" i="22"/>
  <c r="E289" i="22" s="1"/>
  <c r="D14" i="22"/>
  <c r="E14" i="22" s="1"/>
  <c r="D15" i="22"/>
  <c r="E15" i="22" s="1"/>
  <c r="D22" i="22"/>
  <c r="E22" i="22" s="1"/>
  <c r="D23" i="22"/>
  <c r="E23" i="22" s="1"/>
  <c r="D30" i="22"/>
  <c r="E30" i="22" s="1"/>
  <c r="D31" i="22"/>
  <c r="E31" i="22" s="1"/>
  <c r="D38" i="22"/>
  <c r="E38" i="22" s="1"/>
  <c r="D39" i="22"/>
  <c r="E39" i="22" s="1"/>
  <c r="D46" i="22"/>
  <c r="E46" i="22" s="1"/>
  <c r="D47" i="22"/>
  <c r="E47" i="22" s="1"/>
  <c r="D54" i="22"/>
  <c r="E54" i="22" s="1"/>
  <c r="D55" i="22"/>
  <c r="E55" i="22" s="1"/>
  <c r="D62" i="22"/>
  <c r="E62" i="22" s="1"/>
  <c r="D63" i="22"/>
  <c r="E63" i="22" s="1"/>
  <c r="D70" i="22"/>
  <c r="E70" i="22" s="1"/>
  <c r="D71" i="22"/>
  <c r="E71" i="22" s="1"/>
  <c r="D78" i="22"/>
  <c r="E78" i="22" s="1"/>
  <c r="D79" i="22"/>
  <c r="E79" i="22" s="1"/>
  <c r="D86" i="22"/>
  <c r="E86" i="22" s="1"/>
  <c r="D87" i="22"/>
  <c r="E87" i="22" s="1"/>
  <c r="D94" i="22"/>
  <c r="E94" i="22" s="1"/>
  <c r="D95" i="22"/>
  <c r="E95" i="22" s="1"/>
  <c r="D102" i="22"/>
  <c r="E102" i="22" s="1"/>
  <c r="D103" i="22"/>
  <c r="E103" i="22" s="1"/>
  <c r="D110" i="22"/>
  <c r="E110" i="22" s="1"/>
  <c r="D111" i="22"/>
  <c r="E111" i="22" s="1"/>
  <c r="D118" i="22"/>
  <c r="E118" i="22" s="1"/>
  <c r="D119" i="22"/>
  <c r="E119" i="22" s="1"/>
  <c r="D126" i="22"/>
  <c r="E126" i="22" s="1"/>
  <c r="D127" i="22"/>
  <c r="E127" i="22" s="1"/>
  <c r="D134" i="22"/>
  <c r="E134" i="22" s="1"/>
  <c r="D135" i="22"/>
  <c r="E135" i="22" s="1"/>
  <c r="D142" i="22"/>
  <c r="E142" i="22" s="1"/>
  <c r="D143" i="22"/>
  <c r="E143" i="22" s="1"/>
  <c r="D150" i="22"/>
  <c r="E150" i="22" s="1"/>
  <c r="D151" i="22"/>
  <c r="E151" i="22" s="1"/>
  <c r="D158" i="22"/>
  <c r="E158" i="22" s="1"/>
  <c r="D159" i="22"/>
  <c r="E159" i="22" s="1"/>
  <c r="D166" i="22"/>
  <c r="E166" i="22" s="1"/>
  <c r="D167" i="22"/>
  <c r="E167" i="22" s="1"/>
  <c r="D174" i="22"/>
  <c r="E174" i="22" s="1"/>
  <c r="D175" i="22"/>
  <c r="E175" i="22" s="1"/>
  <c r="D182" i="22"/>
  <c r="E182" i="22" s="1"/>
  <c r="D183" i="22"/>
  <c r="E183" i="22" s="1"/>
  <c r="D190" i="22"/>
  <c r="E190" i="22" s="1"/>
  <c r="D191" i="22"/>
  <c r="E191" i="22" s="1"/>
  <c r="D198" i="22"/>
  <c r="E198" i="22" s="1"/>
  <c r="D199" i="22"/>
  <c r="E199" i="22" s="1"/>
  <c r="D206" i="22"/>
  <c r="E206" i="22" s="1"/>
  <c r="D207" i="22"/>
  <c r="E207" i="22" s="1"/>
  <c r="D214" i="22"/>
  <c r="E214" i="22" s="1"/>
  <c r="D215" i="22"/>
  <c r="E215" i="22" s="1"/>
  <c r="D222" i="22"/>
  <c r="E222" i="22" s="1"/>
  <c r="D223" i="22"/>
  <c r="E223" i="22" s="1"/>
  <c r="D230" i="22"/>
  <c r="E230" i="22" s="1"/>
  <c r="D231" i="22"/>
  <c r="E231" i="22" s="1"/>
  <c r="D238" i="22"/>
  <c r="E238" i="22" s="1"/>
  <c r="D239" i="22"/>
  <c r="E239" i="22" s="1"/>
  <c r="D246" i="22"/>
  <c r="E246" i="22" s="1"/>
  <c r="D247" i="22"/>
  <c r="E247" i="22" s="1"/>
  <c r="D254" i="22"/>
  <c r="E254" i="22" s="1"/>
  <c r="D255" i="22"/>
  <c r="E255" i="22" s="1"/>
  <c r="D262" i="22"/>
  <c r="E262" i="22" s="1"/>
  <c r="D263" i="22"/>
  <c r="E263" i="22" s="1"/>
  <c r="A8" i="22"/>
  <c r="R13" i="21"/>
  <c r="Q13" i="21"/>
  <c r="P13" i="21"/>
  <c r="O13" i="21"/>
  <c r="N13" i="21"/>
  <c r="R15" i="21"/>
  <c r="Q15" i="21"/>
  <c r="P15" i="21"/>
  <c r="O15" i="21"/>
  <c r="N15" i="21"/>
  <c r="E15" i="21"/>
  <c r="E23" i="21"/>
  <c r="E31" i="21"/>
  <c r="E39" i="21"/>
  <c r="E47" i="21"/>
  <c r="E55" i="21"/>
  <c r="E63" i="21"/>
  <c r="D289" i="21"/>
  <c r="E289" i="21" s="1"/>
  <c r="D15" i="21"/>
  <c r="D23" i="21"/>
  <c r="D31" i="21"/>
  <c r="D39" i="21"/>
  <c r="D47" i="21"/>
  <c r="D55" i="21"/>
  <c r="D63" i="21"/>
  <c r="D71" i="21"/>
  <c r="E71" i="21" s="1"/>
  <c r="D79" i="21"/>
  <c r="E79" i="21" s="1"/>
  <c r="D87" i="21"/>
  <c r="E87" i="21" s="1"/>
  <c r="D95" i="21"/>
  <c r="E95" i="21" s="1"/>
  <c r="D103" i="21"/>
  <c r="E103" i="21" s="1"/>
  <c r="D111" i="21"/>
  <c r="E111" i="21" s="1"/>
  <c r="D119" i="21"/>
  <c r="E119" i="21" s="1"/>
  <c r="D127" i="21"/>
  <c r="E127" i="21" s="1"/>
  <c r="D135" i="21"/>
  <c r="E135" i="21" s="1"/>
  <c r="D143" i="21"/>
  <c r="E143" i="21" s="1"/>
  <c r="D151" i="21"/>
  <c r="E151" i="21" s="1"/>
  <c r="D159" i="21"/>
  <c r="E159" i="21" s="1"/>
  <c r="D167" i="21"/>
  <c r="E167" i="21" s="1"/>
  <c r="D175" i="21"/>
  <c r="E175" i="21" s="1"/>
  <c r="D183" i="21"/>
  <c r="E183" i="21" s="1"/>
  <c r="D191" i="21"/>
  <c r="E191" i="21" s="1"/>
  <c r="D199" i="21"/>
  <c r="E199" i="21" s="1"/>
  <c r="D207" i="21"/>
  <c r="E207" i="21" s="1"/>
  <c r="D215" i="21"/>
  <c r="E215" i="21" s="1"/>
  <c r="D223" i="21"/>
  <c r="E223" i="21" s="1"/>
  <c r="D231" i="21"/>
  <c r="E231" i="21" s="1"/>
  <c r="D239" i="21"/>
  <c r="E239" i="21" s="1"/>
  <c r="D247" i="21"/>
  <c r="E247" i="21" s="1"/>
  <c r="D255" i="21"/>
  <c r="E255" i="21" s="1"/>
  <c r="D263" i="21"/>
  <c r="E263" i="21" s="1"/>
  <c r="A8" i="21"/>
  <c r="Q13" i="20"/>
  <c r="P13" i="20"/>
  <c r="O13" i="20"/>
  <c r="N13" i="20"/>
  <c r="E2" i="19"/>
  <c r="R13" i="19"/>
  <c r="Q13" i="19"/>
  <c r="P13" i="19"/>
  <c r="P15" i="19" s="1"/>
  <c r="N13" i="19"/>
  <c r="O13" i="19"/>
  <c r="R15" i="19"/>
  <c r="O15" i="19"/>
  <c r="B7" i="19"/>
  <c r="B2" i="28"/>
  <c r="B3" i="33"/>
  <c r="D268" i="33" s="1"/>
  <c r="E268" i="33" s="1"/>
  <c r="B2" i="33"/>
  <c r="D290" i="33" s="1"/>
  <c r="E290" i="33" s="1"/>
  <c r="B5" i="32"/>
  <c r="B2" i="32"/>
  <c r="B2" i="31"/>
  <c r="A8" i="31"/>
  <c r="B3" i="31"/>
  <c r="B5" i="30"/>
  <c r="B2" i="30"/>
  <c r="D262" i="30" s="1"/>
  <c r="E262" i="30" s="1"/>
  <c r="A8" i="30"/>
  <c r="B3" i="30"/>
  <c r="B2" i="29"/>
  <c r="D284" i="29" s="1"/>
  <c r="E284" i="29" s="1"/>
  <c r="A8" i="29"/>
  <c r="B5" i="29"/>
  <c r="B4" i="29"/>
  <c r="B3" i="29"/>
  <c r="D283" i="28"/>
  <c r="E283" i="28" s="1"/>
  <c r="G283" i="28" s="1"/>
  <c r="H283" i="28" s="1"/>
  <c r="B5" i="28"/>
  <c r="B3" i="28"/>
  <c r="D278" i="28" s="1"/>
  <c r="E278" i="28" s="1"/>
  <c r="G278" i="28" s="1"/>
  <c r="H278" i="28" s="1"/>
  <c r="A8" i="28"/>
  <c r="B5" i="27"/>
  <c r="B2" i="27"/>
  <c r="B4" i="27"/>
  <c r="B3" i="26"/>
  <c r="B4" i="26"/>
  <c r="B2" i="26"/>
  <c r="D266" i="26" s="1"/>
  <c r="E266" i="26" s="1"/>
  <c r="G266" i="26" s="1"/>
  <c r="H266" i="26" s="1"/>
  <c r="B5" i="26"/>
  <c r="B3" i="25"/>
  <c r="B2" i="25"/>
  <c r="D287" i="25" s="1"/>
  <c r="E287" i="25" s="1"/>
  <c r="B5" i="25"/>
  <c r="A8" i="25"/>
  <c r="D269" i="24"/>
  <c r="E269" i="24" s="1"/>
  <c r="D277" i="24"/>
  <c r="E277" i="24" s="1"/>
  <c r="B5" i="24"/>
  <c r="B2" i="24"/>
  <c r="D284" i="24" s="1"/>
  <c r="E284" i="24" s="1"/>
  <c r="A8" i="24"/>
  <c r="B3" i="24"/>
  <c r="D287" i="24" s="1"/>
  <c r="E287" i="24" s="1"/>
  <c r="D274" i="23"/>
  <c r="E274" i="23" s="1"/>
  <c r="D276" i="23"/>
  <c r="E276" i="23" s="1"/>
  <c r="G276" i="23" s="1"/>
  <c r="H276" i="23" s="1"/>
  <c r="B2" i="23"/>
  <c r="D267" i="23" s="1"/>
  <c r="E267" i="23" s="1"/>
  <c r="A8" i="23"/>
  <c r="B5" i="23"/>
  <c r="B4" i="23"/>
  <c r="B3" i="23"/>
  <c r="B3" i="22"/>
  <c r="B2" i="22"/>
  <c r="D268" i="22" s="1"/>
  <c r="B4" i="22"/>
  <c r="B5" i="22"/>
  <c r="B5" i="21"/>
  <c r="B4" i="21"/>
  <c r="B3" i="21"/>
  <c r="B2" i="21"/>
  <c r="D268" i="21" s="1"/>
  <c r="E268" i="21" s="1"/>
  <c r="G268" i="21" s="1"/>
  <c r="H268" i="21" s="1"/>
  <c r="B7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I279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D286" i="31" l="1"/>
  <c r="E286" i="31" s="1"/>
  <c r="D263" i="33"/>
  <c r="E263" i="33" s="1"/>
  <c r="D255" i="33"/>
  <c r="E255" i="33" s="1"/>
  <c r="D247" i="33"/>
  <c r="E247" i="33" s="1"/>
  <c r="D239" i="33"/>
  <c r="E239" i="33" s="1"/>
  <c r="D231" i="33"/>
  <c r="E231" i="33" s="1"/>
  <c r="D223" i="33"/>
  <c r="E223" i="33" s="1"/>
  <c r="D215" i="33"/>
  <c r="E215" i="33" s="1"/>
  <c r="D207" i="33"/>
  <c r="E207" i="33" s="1"/>
  <c r="D199" i="33"/>
  <c r="E199" i="33" s="1"/>
  <c r="D191" i="33"/>
  <c r="E191" i="33" s="1"/>
  <c r="D183" i="33"/>
  <c r="E183" i="33" s="1"/>
  <c r="D175" i="33"/>
  <c r="E175" i="33" s="1"/>
  <c r="D167" i="33"/>
  <c r="E167" i="33" s="1"/>
  <c r="D159" i="33"/>
  <c r="E159" i="33" s="1"/>
  <c r="D151" i="33"/>
  <c r="E151" i="33" s="1"/>
  <c r="D143" i="33"/>
  <c r="E143" i="33" s="1"/>
  <c r="D135" i="33"/>
  <c r="E135" i="33" s="1"/>
  <c r="D127" i="33"/>
  <c r="E127" i="33" s="1"/>
  <c r="D119" i="33"/>
  <c r="E119" i="33" s="1"/>
  <c r="D111" i="33"/>
  <c r="E111" i="33" s="1"/>
  <c r="D103" i="33"/>
  <c r="E103" i="33" s="1"/>
  <c r="D95" i="33"/>
  <c r="E95" i="33" s="1"/>
  <c r="D87" i="33"/>
  <c r="E87" i="33" s="1"/>
  <c r="D79" i="33"/>
  <c r="E79" i="33" s="1"/>
  <c r="D71" i="33"/>
  <c r="E71" i="33" s="1"/>
  <c r="D63" i="33"/>
  <c r="E63" i="33" s="1"/>
  <c r="D55" i="33"/>
  <c r="E55" i="33" s="1"/>
  <c r="D47" i="33"/>
  <c r="E47" i="33" s="1"/>
  <c r="D39" i="33"/>
  <c r="E39" i="33" s="1"/>
  <c r="D31" i="33"/>
  <c r="E31" i="33" s="1"/>
  <c r="D23" i="33"/>
  <c r="E23" i="33" s="1"/>
  <c r="D15" i="33"/>
  <c r="E15" i="33" s="1"/>
  <c r="D289" i="33"/>
  <c r="E289" i="33" s="1"/>
  <c r="D262" i="33"/>
  <c r="E262" i="33" s="1"/>
  <c r="D254" i="33"/>
  <c r="E254" i="33" s="1"/>
  <c r="D246" i="33"/>
  <c r="E246" i="33" s="1"/>
  <c r="D238" i="33"/>
  <c r="E238" i="33" s="1"/>
  <c r="D230" i="33"/>
  <c r="E230" i="33" s="1"/>
  <c r="D222" i="33"/>
  <c r="E222" i="33" s="1"/>
  <c r="D214" i="33"/>
  <c r="E214" i="33" s="1"/>
  <c r="D206" i="33"/>
  <c r="E206" i="33" s="1"/>
  <c r="D198" i="33"/>
  <c r="E198" i="33" s="1"/>
  <c r="D190" i="33"/>
  <c r="E190" i="33" s="1"/>
  <c r="D182" i="33"/>
  <c r="E182" i="33" s="1"/>
  <c r="D174" i="33"/>
  <c r="E174" i="33" s="1"/>
  <c r="D166" i="33"/>
  <c r="E166" i="33" s="1"/>
  <c r="D158" i="33"/>
  <c r="E158" i="33" s="1"/>
  <c r="D150" i="33"/>
  <c r="E150" i="33" s="1"/>
  <c r="D142" i="33"/>
  <c r="E142" i="33" s="1"/>
  <c r="D134" i="33"/>
  <c r="E134" i="33" s="1"/>
  <c r="D126" i="33"/>
  <c r="E126" i="33" s="1"/>
  <c r="D118" i="33"/>
  <c r="E118" i="33" s="1"/>
  <c r="D110" i="33"/>
  <c r="E110" i="33" s="1"/>
  <c r="D102" i="33"/>
  <c r="E102" i="33" s="1"/>
  <c r="D94" i="33"/>
  <c r="E94" i="33" s="1"/>
  <c r="D86" i="33"/>
  <c r="E86" i="33" s="1"/>
  <c r="D78" i="33"/>
  <c r="E78" i="33" s="1"/>
  <c r="D70" i="33"/>
  <c r="E70" i="33" s="1"/>
  <c r="D62" i="33"/>
  <c r="E62" i="33" s="1"/>
  <c r="D54" i="33"/>
  <c r="E54" i="33" s="1"/>
  <c r="D46" i="33"/>
  <c r="E46" i="33" s="1"/>
  <c r="D38" i="33"/>
  <c r="E38" i="33" s="1"/>
  <c r="D30" i="33"/>
  <c r="E30" i="33" s="1"/>
  <c r="D22" i="33"/>
  <c r="E22" i="33" s="1"/>
  <c r="D14" i="33"/>
  <c r="E14" i="33" s="1"/>
  <c r="D288" i="33"/>
  <c r="E288" i="33" s="1"/>
  <c r="D261" i="33"/>
  <c r="E261" i="33" s="1"/>
  <c r="D253" i="33"/>
  <c r="E253" i="33" s="1"/>
  <c r="D245" i="33"/>
  <c r="E245" i="33" s="1"/>
  <c r="D237" i="33"/>
  <c r="E237" i="33" s="1"/>
  <c r="D229" i="33"/>
  <c r="E229" i="33" s="1"/>
  <c r="D221" i="33"/>
  <c r="E221" i="33" s="1"/>
  <c r="D213" i="33"/>
  <c r="E213" i="33" s="1"/>
  <c r="D205" i="33"/>
  <c r="E205" i="33" s="1"/>
  <c r="D197" i="33"/>
  <c r="E197" i="33" s="1"/>
  <c r="D189" i="33"/>
  <c r="E189" i="33" s="1"/>
  <c r="D181" i="33"/>
  <c r="E181" i="33" s="1"/>
  <c r="D173" i="33"/>
  <c r="E173" i="33" s="1"/>
  <c r="D165" i="33"/>
  <c r="E165" i="33" s="1"/>
  <c r="D157" i="33"/>
  <c r="E157" i="33" s="1"/>
  <c r="D149" i="33"/>
  <c r="E149" i="33" s="1"/>
  <c r="D141" i="33"/>
  <c r="E141" i="33" s="1"/>
  <c r="D133" i="33"/>
  <c r="E133" i="33" s="1"/>
  <c r="D125" i="33"/>
  <c r="E125" i="33" s="1"/>
  <c r="D117" i="33"/>
  <c r="E117" i="33" s="1"/>
  <c r="D109" i="33"/>
  <c r="E109" i="33" s="1"/>
  <c r="D101" i="33"/>
  <c r="E101" i="33" s="1"/>
  <c r="D93" i="33"/>
  <c r="E93" i="33" s="1"/>
  <c r="D85" i="33"/>
  <c r="E85" i="33" s="1"/>
  <c r="D77" i="33"/>
  <c r="E77" i="33" s="1"/>
  <c r="D69" i="33"/>
  <c r="E69" i="33" s="1"/>
  <c r="D61" i="33"/>
  <c r="E61" i="33" s="1"/>
  <c r="D53" i="33"/>
  <c r="E53" i="33" s="1"/>
  <c r="D45" i="33"/>
  <c r="E45" i="33" s="1"/>
  <c r="D37" i="33"/>
  <c r="E37" i="33" s="1"/>
  <c r="D29" i="33"/>
  <c r="E29" i="33" s="1"/>
  <c r="D21" i="33"/>
  <c r="E21" i="33" s="1"/>
  <c r="D13" i="33"/>
  <c r="E13" i="33" s="1"/>
  <c r="D287" i="33"/>
  <c r="E287" i="33" s="1"/>
  <c r="D260" i="33"/>
  <c r="E260" i="33" s="1"/>
  <c r="D252" i="33"/>
  <c r="E252" i="33" s="1"/>
  <c r="D244" i="33"/>
  <c r="E244" i="33" s="1"/>
  <c r="D236" i="33"/>
  <c r="E236" i="33" s="1"/>
  <c r="D228" i="33"/>
  <c r="E228" i="33" s="1"/>
  <c r="D220" i="33"/>
  <c r="E220" i="33" s="1"/>
  <c r="D212" i="33"/>
  <c r="E212" i="33" s="1"/>
  <c r="D204" i="33"/>
  <c r="E204" i="33" s="1"/>
  <c r="D196" i="33"/>
  <c r="E196" i="33" s="1"/>
  <c r="D188" i="33"/>
  <c r="E188" i="33" s="1"/>
  <c r="D180" i="33"/>
  <c r="E180" i="33" s="1"/>
  <c r="D172" i="33"/>
  <c r="E172" i="33" s="1"/>
  <c r="D164" i="33"/>
  <c r="E164" i="33" s="1"/>
  <c r="D156" i="33"/>
  <c r="E156" i="33" s="1"/>
  <c r="D148" i="33"/>
  <c r="E148" i="33" s="1"/>
  <c r="D140" i="33"/>
  <c r="E140" i="33" s="1"/>
  <c r="D132" i="33"/>
  <c r="E132" i="33" s="1"/>
  <c r="D124" i="33"/>
  <c r="E124" i="33" s="1"/>
  <c r="D116" i="33"/>
  <c r="E116" i="33" s="1"/>
  <c r="D108" i="33"/>
  <c r="E108" i="33" s="1"/>
  <c r="D100" i="33"/>
  <c r="E100" i="33" s="1"/>
  <c r="D92" i="33"/>
  <c r="E92" i="33" s="1"/>
  <c r="D84" i="33"/>
  <c r="E84" i="33" s="1"/>
  <c r="D76" i="33"/>
  <c r="E76" i="33" s="1"/>
  <c r="D68" i="33"/>
  <c r="E68" i="33" s="1"/>
  <c r="D60" i="33"/>
  <c r="E60" i="33" s="1"/>
  <c r="D52" i="33"/>
  <c r="E52" i="33" s="1"/>
  <c r="D44" i="33"/>
  <c r="E44" i="33" s="1"/>
  <c r="D36" i="33"/>
  <c r="E36" i="33" s="1"/>
  <c r="D28" i="33"/>
  <c r="E28" i="33" s="1"/>
  <c r="D20" i="33"/>
  <c r="E20" i="33" s="1"/>
  <c r="D294" i="33"/>
  <c r="E294" i="33" s="1"/>
  <c r="D286" i="33"/>
  <c r="E286" i="33" s="1"/>
  <c r="D259" i="33"/>
  <c r="E259" i="33" s="1"/>
  <c r="D251" i="33"/>
  <c r="E251" i="33" s="1"/>
  <c r="D243" i="33"/>
  <c r="E243" i="33" s="1"/>
  <c r="D235" i="33"/>
  <c r="E235" i="33" s="1"/>
  <c r="D227" i="33"/>
  <c r="E227" i="33" s="1"/>
  <c r="D219" i="33"/>
  <c r="E219" i="33" s="1"/>
  <c r="D211" i="33"/>
  <c r="E211" i="33" s="1"/>
  <c r="D203" i="33"/>
  <c r="E203" i="33" s="1"/>
  <c r="D195" i="33"/>
  <c r="E195" i="33" s="1"/>
  <c r="D187" i="33"/>
  <c r="E187" i="33" s="1"/>
  <c r="D179" i="33"/>
  <c r="E179" i="33" s="1"/>
  <c r="D171" i="33"/>
  <c r="E171" i="33" s="1"/>
  <c r="D163" i="33"/>
  <c r="E163" i="33" s="1"/>
  <c r="D155" i="33"/>
  <c r="E155" i="33" s="1"/>
  <c r="D147" i="33"/>
  <c r="E147" i="33" s="1"/>
  <c r="D139" i="33"/>
  <c r="E139" i="33" s="1"/>
  <c r="D131" i="33"/>
  <c r="E131" i="33" s="1"/>
  <c r="D123" i="33"/>
  <c r="E123" i="33" s="1"/>
  <c r="D115" i="33"/>
  <c r="E115" i="33" s="1"/>
  <c r="D107" i="33"/>
  <c r="E107" i="33" s="1"/>
  <c r="D99" i="33"/>
  <c r="E99" i="33" s="1"/>
  <c r="D91" i="33"/>
  <c r="E91" i="33" s="1"/>
  <c r="D83" i="33"/>
  <c r="E83" i="33" s="1"/>
  <c r="D75" i="33"/>
  <c r="E75" i="33" s="1"/>
  <c r="D67" i="33"/>
  <c r="E67" i="33" s="1"/>
  <c r="D59" i="33"/>
  <c r="E59" i="33" s="1"/>
  <c r="D51" i="33"/>
  <c r="E51" i="33" s="1"/>
  <c r="D43" i="33"/>
  <c r="E43" i="33" s="1"/>
  <c r="D35" i="33"/>
  <c r="E35" i="33" s="1"/>
  <c r="D27" i="33"/>
  <c r="E27" i="33" s="1"/>
  <c r="D19" i="33"/>
  <c r="E19" i="33" s="1"/>
  <c r="D293" i="33"/>
  <c r="E293" i="33" s="1"/>
  <c r="D285" i="33"/>
  <c r="E285" i="33" s="1"/>
  <c r="D258" i="33"/>
  <c r="E258" i="33" s="1"/>
  <c r="D250" i="33"/>
  <c r="E250" i="33" s="1"/>
  <c r="D242" i="33"/>
  <c r="E242" i="33" s="1"/>
  <c r="D234" i="33"/>
  <c r="E234" i="33" s="1"/>
  <c r="D226" i="33"/>
  <c r="E226" i="33" s="1"/>
  <c r="D218" i="33"/>
  <c r="E218" i="33" s="1"/>
  <c r="D210" i="33"/>
  <c r="E210" i="33" s="1"/>
  <c r="D202" i="33"/>
  <c r="E202" i="33" s="1"/>
  <c r="D194" i="33"/>
  <c r="E194" i="33" s="1"/>
  <c r="D186" i="33"/>
  <c r="E186" i="33" s="1"/>
  <c r="D178" i="33"/>
  <c r="E178" i="33" s="1"/>
  <c r="D170" i="33"/>
  <c r="E170" i="33" s="1"/>
  <c r="D162" i="33"/>
  <c r="E162" i="33" s="1"/>
  <c r="D154" i="33"/>
  <c r="E154" i="33" s="1"/>
  <c r="D146" i="33"/>
  <c r="E146" i="33" s="1"/>
  <c r="D138" i="33"/>
  <c r="E138" i="33" s="1"/>
  <c r="D130" i="33"/>
  <c r="E130" i="33" s="1"/>
  <c r="D122" i="33"/>
  <c r="E122" i="33" s="1"/>
  <c r="D114" i="33"/>
  <c r="E114" i="33" s="1"/>
  <c r="D106" i="33"/>
  <c r="E106" i="33" s="1"/>
  <c r="D98" i="33"/>
  <c r="E98" i="33" s="1"/>
  <c r="D90" i="33"/>
  <c r="E90" i="33" s="1"/>
  <c r="D82" i="33"/>
  <c r="E82" i="33" s="1"/>
  <c r="D74" i="33"/>
  <c r="E74" i="33" s="1"/>
  <c r="D66" i="33"/>
  <c r="E66" i="33" s="1"/>
  <c r="D58" i="33"/>
  <c r="E58" i="33" s="1"/>
  <c r="D50" i="33"/>
  <c r="E50" i="33" s="1"/>
  <c r="D42" i="33"/>
  <c r="E42" i="33" s="1"/>
  <c r="D34" i="33"/>
  <c r="E34" i="33" s="1"/>
  <c r="D26" i="33"/>
  <c r="E26" i="33" s="1"/>
  <c r="D18" i="33"/>
  <c r="E18" i="33" s="1"/>
  <c r="D292" i="33"/>
  <c r="E292" i="33" s="1"/>
  <c r="D284" i="33"/>
  <c r="E284" i="33" s="1"/>
  <c r="D12" i="33"/>
  <c r="E12" i="33" s="1"/>
  <c r="D257" i="33"/>
  <c r="E257" i="33" s="1"/>
  <c r="D249" i="33"/>
  <c r="E249" i="33" s="1"/>
  <c r="D241" i="33"/>
  <c r="E241" i="33" s="1"/>
  <c r="D233" i="33"/>
  <c r="E233" i="33" s="1"/>
  <c r="D225" i="33"/>
  <c r="E225" i="33" s="1"/>
  <c r="D217" i="33"/>
  <c r="E217" i="33" s="1"/>
  <c r="D209" i="33"/>
  <c r="E209" i="33" s="1"/>
  <c r="D201" i="33"/>
  <c r="E201" i="33" s="1"/>
  <c r="D193" i="33"/>
  <c r="E193" i="33" s="1"/>
  <c r="D185" i="33"/>
  <c r="E185" i="33" s="1"/>
  <c r="D177" i="33"/>
  <c r="E177" i="33" s="1"/>
  <c r="D169" i="33"/>
  <c r="E169" i="33" s="1"/>
  <c r="D161" i="33"/>
  <c r="E161" i="33" s="1"/>
  <c r="D153" i="33"/>
  <c r="E153" i="33" s="1"/>
  <c r="D145" i="33"/>
  <c r="E145" i="33" s="1"/>
  <c r="D137" i="33"/>
  <c r="E137" i="33" s="1"/>
  <c r="D129" i="33"/>
  <c r="E129" i="33" s="1"/>
  <c r="D121" i="33"/>
  <c r="E121" i="33" s="1"/>
  <c r="D113" i="33"/>
  <c r="E113" i="33" s="1"/>
  <c r="D105" i="33"/>
  <c r="E105" i="33" s="1"/>
  <c r="D97" i="33"/>
  <c r="E97" i="33" s="1"/>
  <c r="D89" i="33"/>
  <c r="E89" i="33" s="1"/>
  <c r="D81" i="33"/>
  <c r="E81" i="33" s="1"/>
  <c r="D73" i="33"/>
  <c r="E73" i="33" s="1"/>
  <c r="D65" i="33"/>
  <c r="E65" i="33" s="1"/>
  <c r="D57" i="33"/>
  <c r="E57" i="33" s="1"/>
  <c r="D49" i="33"/>
  <c r="E49" i="33" s="1"/>
  <c r="D41" i="33"/>
  <c r="E41" i="33" s="1"/>
  <c r="D33" i="33"/>
  <c r="E33" i="33" s="1"/>
  <c r="D25" i="33"/>
  <c r="E25" i="33" s="1"/>
  <c r="D17" i="33"/>
  <c r="E17" i="33" s="1"/>
  <c r="D291" i="33"/>
  <c r="E291" i="33" s="1"/>
  <c r="D264" i="33"/>
  <c r="E264" i="33" s="1"/>
  <c r="D256" i="33"/>
  <c r="E256" i="33" s="1"/>
  <c r="D248" i="33"/>
  <c r="E248" i="33" s="1"/>
  <c r="D240" i="33"/>
  <c r="E240" i="33" s="1"/>
  <c r="D232" i="33"/>
  <c r="E232" i="33" s="1"/>
  <c r="D224" i="33"/>
  <c r="E224" i="33" s="1"/>
  <c r="D216" i="33"/>
  <c r="E216" i="33" s="1"/>
  <c r="D208" i="33"/>
  <c r="E208" i="33" s="1"/>
  <c r="D200" i="33"/>
  <c r="E200" i="33" s="1"/>
  <c r="D192" i="33"/>
  <c r="E192" i="33" s="1"/>
  <c r="D184" i="33"/>
  <c r="E184" i="33" s="1"/>
  <c r="D176" i="33"/>
  <c r="E176" i="33" s="1"/>
  <c r="D168" i="33"/>
  <c r="E168" i="33" s="1"/>
  <c r="D160" i="33"/>
  <c r="E160" i="33" s="1"/>
  <c r="D152" i="33"/>
  <c r="E152" i="33" s="1"/>
  <c r="D144" i="33"/>
  <c r="E144" i="33" s="1"/>
  <c r="D136" i="33"/>
  <c r="E136" i="33" s="1"/>
  <c r="D128" i="33"/>
  <c r="E128" i="33" s="1"/>
  <c r="D120" i="33"/>
  <c r="E120" i="33" s="1"/>
  <c r="D112" i="33"/>
  <c r="E112" i="33" s="1"/>
  <c r="D104" i="33"/>
  <c r="E104" i="33" s="1"/>
  <c r="D96" i="33"/>
  <c r="E96" i="33" s="1"/>
  <c r="D88" i="33"/>
  <c r="E88" i="33" s="1"/>
  <c r="D80" i="33"/>
  <c r="E80" i="33" s="1"/>
  <c r="D72" i="33"/>
  <c r="E72" i="33" s="1"/>
  <c r="D64" i="33"/>
  <c r="E64" i="33" s="1"/>
  <c r="D56" i="33"/>
  <c r="E56" i="33" s="1"/>
  <c r="D48" i="33"/>
  <c r="E48" i="33" s="1"/>
  <c r="D40" i="33"/>
  <c r="E40" i="33" s="1"/>
  <c r="D32" i="33"/>
  <c r="E32" i="33" s="1"/>
  <c r="D24" i="33"/>
  <c r="E24" i="33" s="1"/>
  <c r="D16" i="33"/>
  <c r="E16" i="33" s="1"/>
  <c r="F264" i="33"/>
  <c r="D280" i="33"/>
  <c r="E280" i="33" s="1"/>
  <c r="D272" i="33"/>
  <c r="E272" i="33" s="1"/>
  <c r="D265" i="33"/>
  <c r="E265" i="33" s="1"/>
  <c r="D279" i="33"/>
  <c r="E279" i="33" s="1"/>
  <c r="D271" i="33"/>
  <c r="E271" i="33" s="1"/>
  <c r="D278" i="33"/>
  <c r="E278" i="33" s="1"/>
  <c r="D270" i="33"/>
  <c r="E270" i="33" s="1"/>
  <c r="D277" i="33"/>
  <c r="E277" i="33" s="1"/>
  <c r="D269" i="33"/>
  <c r="E269" i="33" s="1"/>
  <c r="D276" i="33"/>
  <c r="E276" i="33" s="1"/>
  <c r="D283" i="33"/>
  <c r="E283" i="33" s="1"/>
  <c r="D275" i="33"/>
  <c r="E275" i="33" s="1"/>
  <c r="D267" i="33"/>
  <c r="E267" i="33" s="1"/>
  <c r="D282" i="33"/>
  <c r="E282" i="33" s="1"/>
  <c r="D274" i="33"/>
  <c r="E274" i="33" s="1"/>
  <c r="D266" i="33"/>
  <c r="E266" i="33" s="1"/>
  <c r="D281" i="33"/>
  <c r="E281" i="33" s="1"/>
  <c r="D273" i="33"/>
  <c r="E273" i="33" s="1"/>
  <c r="D264" i="31"/>
  <c r="E264" i="31" s="1"/>
  <c r="D256" i="31"/>
  <c r="E256" i="31" s="1"/>
  <c r="D248" i="31"/>
  <c r="E248" i="31" s="1"/>
  <c r="D240" i="31"/>
  <c r="E240" i="31" s="1"/>
  <c r="D232" i="31"/>
  <c r="E232" i="31" s="1"/>
  <c r="D224" i="31"/>
  <c r="E224" i="31" s="1"/>
  <c r="D216" i="31"/>
  <c r="E216" i="31" s="1"/>
  <c r="D208" i="31"/>
  <c r="E208" i="31" s="1"/>
  <c r="D200" i="31"/>
  <c r="E200" i="31" s="1"/>
  <c r="D192" i="31"/>
  <c r="E192" i="31" s="1"/>
  <c r="D184" i="31"/>
  <c r="E184" i="31" s="1"/>
  <c r="D176" i="31"/>
  <c r="E176" i="31" s="1"/>
  <c r="D168" i="31"/>
  <c r="E168" i="31" s="1"/>
  <c r="D160" i="31"/>
  <c r="E160" i="31" s="1"/>
  <c r="D152" i="31"/>
  <c r="E152" i="31" s="1"/>
  <c r="D144" i="31"/>
  <c r="E144" i="31" s="1"/>
  <c r="D136" i="31"/>
  <c r="E136" i="31" s="1"/>
  <c r="D128" i="31"/>
  <c r="E128" i="31" s="1"/>
  <c r="D120" i="31"/>
  <c r="E120" i="31" s="1"/>
  <c r="D112" i="31"/>
  <c r="E112" i="31" s="1"/>
  <c r="D104" i="31"/>
  <c r="E104" i="31" s="1"/>
  <c r="D96" i="31"/>
  <c r="E96" i="31" s="1"/>
  <c r="D88" i="31"/>
  <c r="E88" i="31" s="1"/>
  <c r="D80" i="31"/>
  <c r="E80" i="31" s="1"/>
  <c r="D72" i="31"/>
  <c r="E72" i="31" s="1"/>
  <c r="D64" i="31"/>
  <c r="E64" i="31" s="1"/>
  <c r="D56" i="31"/>
  <c r="E56" i="31" s="1"/>
  <c r="D48" i="31"/>
  <c r="E48" i="31" s="1"/>
  <c r="D40" i="31"/>
  <c r="E40" i="31" s="1"/>
  <c r="D32" i="31"/>
  <c r="E32" i="31" s="1"/>
  <c r="D24" i="31"/>
  <c r="E24" i="31" s="1"/>
  <c r="D16" i="31"/>
  <c r="E16" i="31" s="1"/>
  <c r="D290" i="31"/>
  <c r="E290" i="31" s="1"/>
  <c r="D263" i="31"/>
  <c r="E263" i="31" s="1"/>
  <c r="D255" i="31"/>
  <c r="E255" i="31" s="1"/>
  <c r="D247" i="31"/>
  <c r="E247" i="31" s="1"/>
  <c r="D239" i="31"/>
  <c r="E239" i="31" s="1"/>
  <c r="D231" i="31"/>
  <c r="E231" i="31" s="1"/>
  <c r="D223" i="31"/>
  <c r="E223" i="31" s="1"/>
  <c r="D215" i="31"/>
  <c r="E215" i="31" s="1"/>
  <c r="D207" i="31"/>
  <c r="E207" i="31" s="1"/>
  <c r="D199" i="31"/>
  <c r="E199" i="31" s="1"/>
  <c r="D191" i="31"/>
  <c r="E191" i="31" s="1"/>
  <c r="D183" i="31"/>
  <c r="E183" i="31" s="1"/>
  <c r="D175" i="31"/>
  <c r="E175" i="31" s="1"/>
  <c r="D167" i="31"/>
  <c r="E167" i="31" s="1"/>
  <c r="D159" i="31"/>
  <c r="E159" i="31" s="1"/>
  <c r="D151" i="31"/>
  <c r="E151" i="31" s="1"/>
  <c r="D143" i="31"/>
  <c r="E143" i="31" s="1"/>
  <c r="D135" i="31"/>
  <c r="E135" i="31" s="1"/>
  <c r="D127" i="31"/>
  <c r="E127" i="31" s="1"/>
  <c r="D119" i="31"/>
  <c r="E119" i="31" s="1"/>
  <c r="D111" i="31"/>
  <c r="E111" i="31" s="1"/>
  <c r="D103" i="31"/>
  <c r="E103" i="31" s="1"/>
  <c r="D95" i="31"/>
  <c r="E95" i="31" s="1"/>
  <c r="D87" i="31"/>
  <c r="E87" i="31" s="1"/>
  <c r="D79" i="31"/>
  <c r="E79" i="31" s="1"/>
  <c r="D71" i="31"/>
  <c r="E71" i="31" s="1"/>
  <c r="D63" i="31"/>
  <c r="E63" i="31" s="1"/>
  <c r="D55" i="31"/>
  <c r="E55" i="31" s="1"/>
  <c r="D47" i="31"/>
  <c r="E47" i="31" s="1"/>
  <c r="D39" i="31"/>
  <c r="E39" i="31" s="1"/>
  <c r="D31" i="31"/>
  <c r="E31" i="31" s="1"/>
  <c r="D23" i="31"/>
  <c r="E23" i="31" s="1"/>
  <c r="D15" i="31"/>
  <c r="E15" i="31" s="1"/>
  <c r="D289" i="31"/>
  <c r="E289" i="31" s="1"/>
  <c r="D262" i="31"/>
  <c r="E262" i="31" s="1"/>
  <c r="D254" i="31"/>
  <c r="E254" i="31" s="1"/>
  <c r="D246" i="31"/>
  <c r="E246" i="31" s="1"/>
  <c r="D238" i="31"/>
  <c r="E238" i="31" s="1"/>
  <c r="D230" i="31"/>
  <c r="E230" i="31" s="1"/>
  <c r="D222" i="31"/>
  <c r="E222" i="31" s="1"/>
  <c r="D214" i="31"/>
  <c r="E214" i="31" s="1"/>
  <c r="D206" i="31"/>
  <c r="E206" i="31" s="1"/>
  <c r="D198" i="31"/>
  <c r="E198" i="31" s="1"/>
  <c r="D190" i="31"/>
  <c r="E190" i="31" s="1"/>
  <c r="D182" i="31"/>
  <c r="E182" i="31" s="1"/>
  <c r="D174" i="31"/>
  <c r="E174" i="31" s="1"/>
  <c r="D166" i="31"/>
  <c r="E166" i="31" s="1"/>
  <c r="D158" i="31"/>
  <c r="E158" i="31" s="1"/>
  <c r="D150" i="31"/>
  <c r="E150" i="31" s="1"/>
  <c r="D142" i="31"/>
  <c r="E142" i="31" s="1"/>
  <c r="D134" i="31"/>
  <c r="E134" i="31" s="1"/>
  <c r="D126" i="31"/>
  <c r="E126" i="31" s="1"/>
  <c r="D118" i="31"/>
  <c r="E118" i="31" s="1"/>
  <c r="D110" i="31"/>
  <c r="E110" i="31" s="1"/>
  <c r="D102" i="31"/>
  <c r="E102" i="31" s="1"/>
  <c r="D94" i="31"/>
  <c r="E94" i="31" s="1"/>
  <c r="D86" i="31"/>
  <c r="E86" i="31" s="1"/>
  <c r="D78" i="31"/>
  <c r="E78" i="31" s="1"/>
  <c r="D70" i="31"/>
  <c r="E70" i="31" s="1"/>
  <c r="D62" i="31"/>
  <c r="E62" i="31" s="1"/>
  <c r="D54" i="31"/>
  <c r="E54" i="31" s="1"/>
  <c r="D46" i="31"/>
  <c r="E46" i="31" s="1"/>
  <c r="D38" i="31"/>
  <c r="E38" i="31" s="1"/>
  <c r="D30" i="31"/>
  <c r="E30" i="31" s="1"/>
  <c r="D22" i="31"/>
  <c r="E22" i="31" s="1"/>
  <c r="D14" i="31"/>
  <c r="E14" i="31" s="1"/>
  <c r="D288" i="31"/>
  <c r="E288" i="31" s="1"/>
  <c r="D261" i="31"/>
  <c r="E261" i="31" s="1"/>
  <c r="D253" i="31"/>
  <c r="E253" i="31" s="1"/>
  <c r="D245" i="31"/>
  <c r="E245" i="31" s="1"/>
  <c r="D237" i="31"/>
  <c r="E237" i="31" s="1"/>
  <c r="D229" i="31"/>
  <c r="E229" i="31" s="1"/>
  <c r="D221" i="31"/>
  <c r="E221" i="31" s="1"/>
  <c r="D213" i="31"/>
  <c r="E213" i="31" s="1"/>
  <c r="D205" i="31"/>
  <c r="E205" i="31" s="1"/>
  <c r="D197" i="31"/>
  <c r="E197" i="31" s="1"/>
  <c r="D189" i="31"/>
  <c r="E189" i="31" s="1"/>
  <c r="D181" i="31"/>
  <c r="E181" i="31" s="1"/>
  <c r="D173" i="31"/>
  <c r="E173" i="31" s="1"/>
  <c r="D165" i="31"/>
  <c r="E165" i="31" s="1"/>
  <c r="D157" i="31"/>
  <c r="E157" i="31" s="1"/>
  <c r="D149" i="31"/>
  <c r="E149" i="31" s="1"/>
  <c r="D141" i="31"/>
  <c r="E141" i="31" s="1"/>
  <c r="D133" i="31"/>
  <c r="E133" i="31" s="1"/>
  <c r="D125" i="31"/>
  <c r="E125" i="31" s="1"/>
  <c r="D117" i="31"/>
  <c r="E117" i="31" s="1"/>
  <c r="D109" i="31"/>
  <c r="E109" i="31" s="1"/>
  <c r="D101" i="31"/>
  <c r="E101" i="31" s="1"/>
  <c r="D93" i="31"/>
  <c r="E93" i="31" s="1"/>
  <c r="D85" i="31"/>
  <c r="E85" i="31" s="1"/>
  <c r="D77" i="31"/>
  <c r="E77" i="31" s="1"/>
  <c r="D69" i="31"/>
  <c r="E69" i="31" s="1"/>
  <c r="D61" i="31"/>
  <c r="E61" i="31" s="1"/>
  <c r="D53" i="31"/>
  <c r="E53" i="31" s="1"/>
  <c r="D45" i="31"/>
  <c r="E45" i="31" s="1"/>
  <c r="D37" i="31"/>
  <c r="E37" i="31" s="1"/>
  <c r="D29" i="31"/>
  <c r="E29" i="31" s="1"/>
  <c r="D21" i="31"/>
  <c r="E21" i="31" s="1"/>
  <c r="D13" i="31"/>
  <c r="E13" i="31" s="1"/>
  <c r="D287" i="31"/>
  <c r="E287" i="31" s="1"/>
  <c r="D260" i="31"/>
  <c r="E260" i="31" s="1"/>
  <c r="D252" i="31"/>
  <c r="E252" i="31" s="1"/>
  <c r="D244" i="31"/>
  <c r="E244" i="31" s="1"/>
  <c r="D236" i="31"/>
  <c r="E236" i="31" s="1"/>
  <c r="D228" i="31"/>
  <c r="E228" i="31" s="1"/>
  <c r="D220" i="31"/>
  <c r="E220" i="31" s="1"/>
  <c r="D212" i="31"/>
  <c r="E212" i="31" s="1"/>
  <c r="D204" i="31"/>
  <c r="E204" i="31" s="1"/>
  <c r="D196" i="31"/>
  <c r="E196" i="31" s="1"/>
  <c r="D188" i="31"/>
  <c r="E188" i="31" s="1"/>
  <c r="D180" i="31"/>
  <c r="E180" i="31" s="1"/>
  <c r="D172" i="31"/>
  <c r="E172" i="31" s="1"/>
  <c r="D164" i="31"/>
  <c r="E164" i="31" s="1"/>
  <c r="D156" i="31"/>
  <c r="E156" i="31" s="1"/>
  <c r="D148" i="31"/>
  <c r="E148" i="31" s="1"/>
  <c r="D140" i="31"/>
  <c r="E140" i="31" s="1"/>
  <c r="D132" i="31"/>
  <c r="E132" i="31" s="1"/>
  <c r="D124" i="31"/>
  <c r="E124" i="31" s="1"/>
  <c r="D116" i="31"/>
  <c r="E116" i="31" s="1"/>
  <c r="D108" i="31"/>
  <c r="E108" i="31" s="1"/>
  <c r="D100" i="31"/>
  <c r="E100" i="31" s="1"/>
  <c r="D92" i="31"/>
  <c r="E92" i="31" s="1"/>
  <c r="D84" i="31"/>
  <c r="E84" i="31" s="1"/>
  <c r="D76" i="31"/>
  <c r="E76" i="31" s="1"/>
  <c r="D68" i="31"/>
  <c r="E68" i="31" s="1"/>
  <c r="D60" i="31"/>
  <c r="E60" i="31" s="1"/>
  <c r="D52" i="31"/>
  <c r="E52" i="31" s="1"/>
  <c r="D44" i="31"/>
  <c r="E44" i="31" s="1"/>
  <c r="D36" i="31"/>
  <c r="E36" i="31" s="1"/>
  <c r="D28" i="31"/>
  <c r="E28" i="31" s="1"/>
  <c r="D20" i="31"/>
  <c r="E20" i="31" s="1"/>
  <c r="D294" i="31"/>
  <c r="E294" i="31" s="1"/>
  <c r="D265" i="31"/>
  <c r="E265" i="31" s="1"/>
  <c r="D259" i="31"/>
  <c r="E259" i="31" s="1"/>
  <c r="D251" i="31"/>
  <c r="E251" i="31" s="1"/>
  <c r="D243" i="31"/>
  <c r="E243" i="31" s="1"/>
  <c r="D235" i="31"/>
  <c r="E235" i="31" s="1"/>
  <c r="D227" i="31"/>
  <c r="E227" i="31" s="1"/>
  <c r="D219" i="31"/>
  <c r="E219" i="31" s="1"/>
  <c r="D211" i="31"/>
  <c r="E211" i="31" s="1"/>
  <c r="D203" i="31"/>
  <c r="E203" i="31" s="1"/>
  <c r="D195" i="31"/>
  <c r="E195" i="31" s="1"/>
  <c r="D187" i="31"/>
  <c r="E187" i="31" s="1"/>
  <c r="D179" i="31"/>
  <c r="E179" i="31" s="1"/>
  <c r="D171" i="31"/>
  <c r="E171" i="31" s="1"/>
  <c r="D163" i="31"/>
  <c r="E163" i="31" s="1"/>
  <c r="D155" i="31"/>
  <c r="E155" i="31" s="1"/>
  <c r="D147" i="31"/>
  <c r="E147" i="31" s="1"/>
  <c r="D139" i="31"/>
  <c r="E139" i="31" s="1"/>
  <c r="D131" i="31"/>
  <c r="E131" i="31" s="1"/>
  <c r="D123" i="31"/>
  <c r="E123" i="31" s="1"/>
  <c r="D115" i="31"/>
  <c r="E115" i="31" s="1"/>
  <c r="D107" i="31"/>
  <c r="E107" i="31" s="1"/>
  <c r="D99" i="31"/>
  <c r="E99" i="31" s="1"/>
  <c r="D91" i="31"/>
  <c r="E91" i="31" s="1"/>
  <c r="D83" i="31"/>
  <c r="E83" i="31" s="1"/>
  <c r="D75" i="31"/>
  <c r="E75" i="31" s="1"/>
  <c r="D67" i="31"/>
  <c r="E67" i="31" s="1"/>
  <c r="D59" i="31"/>
  <c r="E59" i="31" s="1"/>
  <c r="D51" i="31"/>
  <c r="E51" i="31" s="1"/>
  <c r="D43" i="31"/>
  <c r="E43" i="31" s="1"/>
  <c r="D35" i="31"/>
  <c r="E35" i="31" s="1"/>
  <c r="D27" i="31"/>
  <c r="E27" i="31" s="1"/>
  <c r="D19" i="31"/>
  <c r="E19" i="31" s="1"/>
  <c r="D293" i="31"/>
  <c r="E293" i="31" s="1"/>
  <c r="D285" i="31"/>
  <c r="E285" i="31" s="1"/>
  <c r="D258" i="31"/>
  <c r="E258" i="31" s="1"/>
  <c r="D250" i="31"/>
  <c r="E250" i="31" s="1"/>
  <c r="D242" i="31"/>
  <c r="E242" i="31" s="1"/>
  <c r="D234" i="31"/>
  <c r="E234" i="31" s="1"/>
  <c r="D226" i="31"/>
  <c r="E226" i="31" s="1"/>
  <c r="D218" i="31"/>
  <c r="E218" i="31" s="1"/>
  <c r="D210" i="31"/>
  <c r="E210" i="31" s="1"/>
  <c r="D202" i="31"/>
  <c r="E202" i="31" s="1"/>
  <c r="D194" i="31"/>
  <c r="E194" i="31" s="1"/>
  <c r="D186" i="31"/>
  <c r="E186" i="31" s="1"/>
  <c r="D178" i="31"/>
  <c r="E178" i="31" s="1"/>
  <c r="D170" i="31"/>
  <c r="E170" i="31" s="1"/>
  <c r="D162" i="31"/>
  <c r="E162" i="31" s="1"/>
  <c r="D154" i="31"/>
  <c r="E154" i="31" s="1"/>
  <c r="D146" i="31"/>
  <c r="E146" i="31" s="1"/>
  <c r="D138" i="31"/>
  <c r="E138" i="31" s="1"/>
  <c r="D130" i="31"/>
  <c r="E130" i="31" s="1"/>
  <c r="D122" i="31"/>
  <c r="E122" i="31" s="1"/>
  <c r="D114" i="31"/>
  <c r="E114" i="31" s="1"/>
  <c r="D106" i="31"/>
  <c r="E106" i="31" s="1"/>
  <c r="D98" i="31"/>
  <c r="E98" i="31" s="1"/>
  <c r="D90" i="31"/>
  <c r="E90" i="31" s="1"/>
  <c r="D82" i="31"/>
  <c r="E82" i="31" s="1"/>
  <c r="D74" i="31"/>
  <c r="E74" i="31" s="1"/>
  <c r="D66" i="31"/>
  <c r="E66" i="31" s="1"/>
  <c r="D58" i="31"/>
  <c r="E58" i="31" s="1"/>
  <c r="D50" i="31"/>
  <c r="E50" i="31" s="1"/>
  <c r="D42" i="31"/>
  <c r="E42" i="31" s="1"/>
  <c r="D34" i="31"/>
  <c r="E34" i="31" s="1"/>
  <c r="D26" i="31"/>
  <c r="E26" i="31" s="1"/>
  <c r="D18" i="31"/>
  <c r="E18" i="31" s="1"/>
  <c r="D292" i="31"/>
  <c r="E292" i="31" s="1"/>
  <c r="D284" i="31"/>
  <c r="E284" i="31" s="1"/>
  <c r="D12" i="31"/>
  <c r="E12" i="31" s="1"/>
  <c r="D257" i="31"/>
  <c r="E257" i="31" s="1"/>
  <c r="D249" i="31"/>
  <c r="E249" i="31" s="1"/>
  <c r="D241" i="31"/>
  <c r="E241" i="31" s="1"/>
  <c r="D233" i="31"/>
  <c r="E233" i="31" s="1"/>
  <c r="D225" i="31"/>
  <c r="E225" i="31" s="1"/>
  <c r="D217" i="31"/>
  <c r="E217" i="31" s="1"/>
  <c r="D209" i="31"/>
  <c r="E209" i="31" s="1"/>
  <c r="D201" i="31"/>
  <c r="E201" i="31" s="1"/>
  <c r="D193" i="31"/>
  <c r="E193" i="31" s="1"/>
  <c r="D185" i="31"/>
  <c r="E185" i="31" s="1"/>
  <c r="D177" i="31"/>
  <c r="E177" i="31" s="1"/>
  <c r="D169" i="31"/>
  <c r="E169" i="31" s="1"/>
  <c r="D161" i="31"/>
  <c r="E161" i="31" s="1"/>
  <c r="D153" i="31"/>
  <c r="E153" i="31" s="1"/>
  <c r="D145" i="31"/>
  <c r="E145" i="31" s="1"/>
  <c r="D137" i="31"/>
  <c r="E137" i="31" s="1"/>
  <c r="D129" i="31"/>
  <c r="E129" i="31" s="1"/>
  <c r="D121" i="31"/>
  <c r="E121" i="31" s="1"/>
  <c r="D113" i="31"/>
  <c r="E113" i="31" s="1"/>
  <c r="D105" i="31"/>
  <c r="E105" i="31" s="1"/>
  <c r="D97" i="31"/>
  <c r="E97" i="31" s="1"/>
  <c r="D89" i="31"/>
  <c r="E89" i="31" s="1"/>
  <c r="D81" i="31"/>
  <c r="E81" i="31" s="1"/>
  <c r="D73" i="31"/>
  <c r="E73" i="31" s="1"/>
  <c r="D65" i="31"/>
  <c r="E65" i="31" s="1"/>
  <c r="D57" i="31"/>
  <c r="E57" i="31" s="1"/>
  <c r="D49" i="31"/>
  <c r="E49" i="31" s="1"/>
  <c r="D41" i="31"/>
  <c r="E41" i="31" s="1"/>
  <c r="D33" i="31"/>
  <c r="E33" i="31" s="1"/>
  <c r="D25" i="31"/>
  <c r="E25" i="31" s="1"/>
  <c r="D17" i="31"/>
  <c r="E17" i="31" s="1"/>
  <c r="D291" i="31"/>
  <c r="E291" i="31" s="1"/>
  <c r="D280" i="31"/>
  <c r="E280" i="31" s="1"/>
  <c r="D272" i="31"/>
  <c r="E272" i="31" s="1"/>
  <c r="D279" i="31"/>
  <c r="E279" i="31" s="1"/>
  <c r="D271" i="31"/>
  <c r="E271" i="31" s="1"/>
  <c r="D278" i="31"/>
  <c r="E278" i="31" s="1"/>
  <c r="D270" i="31"/>
  <c r="E270" i="31" s="1"/>
  <c r="D277" i="31"/>
  <c r="E277" i="31" s="1"/>
  <c r="D269" i="31"/>
  <c r="E269" i="31" s="1"/>
  <c r="D276" i="31"/>
  <c r="E276" i="31" s="1"/>
  <c r="D268" i="31"/>
  <c r="E268" i="31" s="1"/>
  <c r="D283" i="31"/>
  <c r="E283" i="31" s="1"/>
  <c r="D275" i="31"/>
  <c r="E275" i="31" s="1"/>
  <c r="D267" i="31"/>
  <c r="E267" i="31" s="1"/>
  <c r="D282" i="31"/>
  <c r="E282" i="31" s="1"/>
  <c r="D274" i="31"/>
  <c r="E274" i="31" s="1"/>
  <c r="D266" i="31"/>
  <c r="E266" i="31" s="1"/>
  <c r="D281" i="31"/>
  <c r="E281" i="31" s="1"/>
  <c r="D273" i="31"/>
  <c r="E273" i="31" s="1"/>
  <c r="D214" i="30"/>
  <c r="E214" i="30" s="1"/>
  <c r="D206" i="30"/>
  <c r="E206" i="30" s="1"/>
  <c r="D269" i="30"/>
  <c r="E269" i="30" s="1"/>
  <c r="G269" i="30" s="1"/>
  <c r="H269" i="30" s="1"/>
  <c r="D284" i="30"/>
  <c r="E284" i="30" s="1"/>
  <c r="D292" i="30"/>
  <c r="E292" i="30" s="1"/>
  <c r="D18" i="30"/>
  <c r="E18" i="30" s="1"/>
  <c r="D26" i="30"/>
  <c r="E26" i="30" s="1"/>
  <c r="D34" i="30"/>
  <c r="E34" i="30" s="1"/>
  <c r="D42" i="30"/>
  <c r="E42" i="30" s="1"/>
  <c r="D50" i="30"/>
  <c r="E50" i="30" s="1"/>
  <c r="D58" i="30"/>
  <c r="E58" i="30" s="1"/>
  <c r="D66" i="30"/>
  <c r="E66" i="30" s="1"/>
  <c r="D74" i="30"/>
  <c r="E74" i="30" s="1"/>
  <c r="D82" i="30"/>
  <c r="E82" i="30" s="1"/>
  <c r="D90" i="30"/>
  <c r="E90" i="30" s="1"/>
  <c r="D98" i="30"/>
  <c r="E98" i="30" s="1"/>
  <c r="D106" i="30"/>
  <c r="E106" i="30" s="1"/>
  <c r="D114" i="30"/>
  <c r="E114" i="30" s="1"/>
  <c r="D122" i="30"/>
  <c r="E122" i="30" s="1"/>
  <c r="D130" i="30"/>
  <c r="E130" i="30" s="1"/>
  <c r="D138" i="30"/>
  <c r="E138" i="30" s="1"/>
  <c r="D146" i="30"/>
  <c r="E146" i="30" s="1"/>
  <c r="D154" i="30"/>
  <c r="E154" i="30" s="1"/>
  <c r="D162" i="30"/>
  <c r="E162" i="30" s="1"/>
  <c r="D170" i="30"/>
  <c r="E170" i="30" s="1"/>
  <c r="D178" i="30"/>
  <c r="E178" i="30" s="1"/>
  <c r="D186" i="30"/>
  <c r="E186" i="30" s="1"/>
  <c r="D194" i="30"/>
  <c r="E194" i="30" s="1"/>
  <c r="D202" i="30"/>
  <c r="E202" i="30" s="1"/>
  <c r="D210" i="30"/>
  <c r="E210" i="30" s="1"/>
  <c r="D218" i="30"/>
  <c r="E218" i="30" s="1"/>
  <c r="D226" i="30"/>
  <c r="E226" i="30" s="1"/>
  <c r="D234" i="30"/>
  <c r="E234" i="30" s="1"/>
  <c r="D242" i="30"/>
  <c r="E242" i="30" s="1"/>
  <c r="D250" i="30"/>
  <c r="E250" i="30" s="1"/>
  <c r="D258" i="30"/>
  <c r="E258" i="30" s="1"/>
  <c r="D276" i="30"/>
  <c r="E276" i="30" s="1"/>
  <c r="G276" i="30" s="1"/>
  <c r="H276" i="30" s="1"/>
  <c r="D288" i="30"/>
  <c r="E288" i="30" s="1"/>
  <c r="D30" i="30"/>
  <c r="E30" i="30" s="1"/>
  <c r="D54" i="30"/>
  <c r="E54" i="30" s="1"/>
  <c r="D78" i="30"/>
  <c r="E78" i="30" s="1"/>
  <c r="D102" i="30"/>
  <c r="E102" i="30" s="1"/>
  <c r="D126" i="30"/>
  <c r="E126" i="30" s="1"/>
  <c r="D150" i="30"/>
  <c r="E150" i="30" s="1"/>
  <c r="D174" i="30"/>
  <c r="E174" i="30" s="1"/>
  <c r="D198" i="30"/>
  <c r="E198" i="30" s="1"/>
  <c r="D222" i="30"/>
  <c r="E222" i="30" s="1"/>
  <c r="D285" i="30"/>
  <c r="E285" i="30" s="1"/>
  <c r="D293" i="30"/>
  <c r="E293" i="30" s="1"/>
  <c r="D19" i="30"/>
  <c r="E19" i="30" s="1"/>
  <c r="D27" i="30"/>
  <c r="E27" i="30" s="1"/>
  <c r="D35" i="30"/>
  <c r="E35" i="30" s="1"/>
  <c r="D43" i="30"/>
  <c r="E43" i="30" s="1"/>
  <c r="D51" i="30"/>
  <c r="E51" i="30" s="1"/>
  <c r="D59" i="30"/>
  <c r="E59" i="30" s="1"/>
  <c r="D67" i="30"/>
  <c r="E67" i="30" s="1"/>
  <c r="D75" i="30"/>
  <c r="E75" i="30" s="1"/>
  <c r="D83" i="30"/>
  <c r="E83" i="30" s="1"/>
  <c r="D91" i="30"/>
  <c r="E91" i="30" s="1"/>
  <c r="D99" i="30"/>
  <c r="E99" i="30" s="1"/>
  <c r="D107" i="30"/>
  <c r="E107" i="30" s="1"/>
  <c r="D115" i="30"/>
  <c r="E115" i="30" s="1"/>
  <c r="D123" i="30"/>
  <c r="E123" i="30" s="1"/>
  <c r="D131" i="30"/>
  <c r="E131" i="30" s="1"/>
  <c r="D139" i="30"/>
  <c r="E139" i="30" s="1"/>
  <c r="D147" i="30"/>
  <c r="E147" i="30" s="1"/>
  <c r="D155" i="30"/>
  <c r="E155" i="30" s="1"/>
  <c r="D163" i="30"/>
  <c r="E163" i="30" s="1"/>
  <c r="D171" i="30"/>
  <c r="E171" i="30" s="1"/>
  <c r="D179" i="30"/>
  <c r="E179" i="30" s="1"/>
  <c r="D187" i="30"/>
  <c r="E187" i="30" s="1"/>
  <c r="D195" i="30"/>
  <c r="E195" i="30" s="1"/>
  <c r="D203" i="30"/>
  <c r="E203" i="30" s="1"/>
  <c r="D211" i="30"/>
  <c r="E211" i="30" s="1"/>
  <c r="D219" i="30"/>
  <c r="E219" i="30" s="1"/>
  <c r="D227" i="30"/>
  <c r="E227" i="30" s="1"/>
  <c r="D235" i="30"/>
  <c r="E235" i="30" s="1"/>
  <c r="D243" i="30"/>
  <c r="E243" i="30" s="1"/>
  <c r="D251" i="30"/>
  <c r="E251" i="30" s="1"/>
  <c r="D259" i="30"/>
  <c r="E259" i="30" s="1"/>
  <c r="D283" i="30"/>
  <c r="E283" i="30" s="1"/>
  <c r="G283" i="30" s="1"/>
  <c r="H283" i="30" s="1"/>
  <c r="D22" i="30"/>
  <c r="E22" i="30" s="1"/>
  <c r="D46" i="30"/>
  <c r="E46" i="30" s="1"/>
  <c r="D70" i="30"/>
  <c r="E70" i="30" s="1"/>
  <c r="D94" i="30"/>
  <c r="E94" i="30" s="1"/>
  <c r="D118" i="30"/>
  <c r="E118" i="30" s="1"/>
  <c r="D142" i="30"/>
  <c r="E142" i="30" s="1"/>
  <c r="D166" i="30"/>
  <c r="E166" i="30" s="1"/>
  <c r="D190" i="30"/>
  <c r="E190" i="30" s="1"/>
  <c r="D286" i="30"/>
  <c r="E286" i="30" s="1"/>
  <c r="D294" i="30"/>
  <c r="E294" i="30" s="1"/>
  <c r="D20" i="30"/>
  <c r="E20" i="30" s="1"/>
  <c r="D28" i="30"/>
  <c r="E28" i="30" s="1"/>
  <c r="D36" i="30"/>
  <c r="E36" i="30" s="1"/>
  <c r="D44" i="30"/>
  <c r="E44" i="30" s="1"/>
  <c r="D52" i="30"/>
  <c r="E52" i="30" s="1"/>
  <c r="D60" i="30"/>
  <c r="E60" i="30" s="1"/>
  <c r="D68" i="30"/>
  <c r="E68" i="30" s="1"/>
  <c r="D76" i="30"/>
  <c r="E76" i="30" s="1"/>
  <c r="D84" i="30"/>
  <c r="E84" i="30" s="1"/>
  <c r="D92" i="30"/>
  <c r="E92" i="30" s="1"/>
  <c r="D100" i="30"/>
  <c r="E100" i="30" s="1"/>
  <c r="D108" i="30"/>
  <c r="E108" i="30" s="1"/>
  <c r="D116" i="30"/>
  <c r="E116" i="30" s="1"/>
  <c r="D124" i="30"/>
  <c r="E124" i="30" s="1"/>
  <c r="D132" i="30"/>
  <c r="E132" i="30" s="1"/>
  <c r="D140" i="30"/>
  <c r="E140" i="30" s="1"/>
  <c r="D148" i="30"/>
  <c r="E148" i="30" s="1"/>
  <c r="D156" i="30"/>
  <c r="E156" i="30" s="1"/>
  <c r="D164" i="30"/>
  <c r="E164" i="30" s="1"/>
  <c r="D172" i="30"/>
  <c r="E172" i="30" s="1"/>
  <c r="D180" i="30"/>
  <c r="E180" i="30" s="1"/>
  <c r="D188" i="30"/>
  <c r="E188" i="30" s="1"/>
  <c r="D196" i="30"/>
  <c r="E196" i="30" s="1"/>
  <c r="D204" i="30"/>
  <c r="E204" i="30" s="1"/>
  <c r="D212" i="30"/>
  <c r="E212" i="30" s="1"/>
  <c r="D220" i="30"/>
  <c r="E220" i="30" s="1"/>
  <c r="D228" i="30"/>
  <c r="E228" i="30" s="1"/>
  <c r="D236" i="30"/>
  <c r="E236" i="30" s="1"/>
  <c r="D244" i="30"/>
  <c r="E244" i="30" s="1"/>
  <c r="D252" i="30"/>
  <c r="E252" i="30" s="1"/>
  <c r="D260" i="30"/>
  <c r="E260" i="30" s="1"/>
  <c r="D14" i="30"/>
  <c r="E14" i="30" s="1"/>
  <c r="D38" i="30"/>
  <c r="E38" i="30" s="1"/>
  <c r="D62" i="30"/>
  <c r="E62" i="30" s="1"/>
  <c r="D86" i="30"/>
  <c r="E86" i="30" s="1"/>
  <c r="D110" i="30"/>
  <c r="E110" i="30" s="1"/>
  <c r="D134" i="30"/>
  <c r="E134" i="30" s="1"/>
  <c r="D158" i="30"/>
  <c r="E158" i="30" s="1"/>
  <c r="D182" i="30"/>
  <c r="E182" i="30" s="1"/>
  <c r="D287" i="30"/>
  <c r="E287" i="30" s="1"/>
  <c r="D13" i="30"/>
  <c r="E13" i="30" s="1"/>
  <c r="D21" i="30"/>
  <c r="E21" i="30" s="1"/>
  <c r="D29" i="30"/>
  <c r="E29" i="30" s="1"/>
  <c r="D37" i="30"/>
  <c r="E37" i="30" s="1"/>
  <c r="D45" i="30"/>
  <c r="E45" i="30" s="1"/>
  <c r="D53" i="30"/>
  <c r="E53" i="30" s="1"/>
  <c r="D61" i="30"/>
  <c r="E61" i="30" s="1"/>
  <c r="D69" i="30"/>
  <c r="E69" i="30" s="1"/>
  <c r="D77" i="30"/>
  <c r="E77" i="30" s="1"/>
  <c r="D85" i="30"/>
  <c r="E85" i="30" s="1"/>
  <c r="D93" i="30"/>
  <c r="E93" i="30" s="1"/>
  <c r="D101" i="30"/>
  <c r="E101" i="30" s="1"/>
  <c r="D109" i="30"/>
  <c r="E109" i="30" s="1"/>
  <c r="D117" i="30"/>
  <c r="E117" i="30" s="1"/>
  <c r="D125" i="30"/>
  <c r="E125" i="30" s="1"/>
  <c r="D133" i="30"/>
  <c r="E133" i="30" s="1"/>
  <c r="D141" i="30"/>
  <c r="E141" i="30" s="1"/>
  <c r="D149" i="30"/>
  <c r="E149" i="30" s="1"/>
  <c r="D157" i="30"/>
  <c r="E157" i="30" s="1"/>
  <c r="D165" i="30"/>
  <c r="E165" i="30" s="1"/>
  <c r="D173" i="30"/>
  <c r="E173" i="30" s="1"/>
  <c r="D181" i="30"/>
  <c r="E181" i="30" s="1"/>
  <c r="D189" i="30"/>
  <c r="E189" i="30" s="1"/>
  <c r="D197" i="30"/>
  <c r="E197" i="30" s="1"/>
  <c r="D205" i="30"/>
  <c r="E205" i="30" s="1"/>
  <c r="D213" i="30"/>
  <c r="E213" i="30" s="1"/>
  <c r="D221" i="30"/>
  <c r="E221" i="30" s="1"/>
  <c r="D229" i="30"/>
  <c r="E229" i="30" s="1"/>
  <c r="D237" i="30"/>
  <c r="E237" i="30" s="1"/>
  <c r="D245" i="30"/>
  <c r="E245" i="30" s="1"/>
  <c r="D253" i="30"/>
  <c r="E253" i="30" s="1"/>
  <c r="D261" i="30"/>
  <c r="E261" i="30" s="1"/>
  <c r="D289" i="30"/>
  <c r="E289" i="30" s="1"/>
  <c r="D15" i="30"/>
  <c r="E15" i="30" s="1"/>
  <c r="D23" i="30"/>
  <c r="E23" i="30" s="1"/>
  <c r="D31" i="30"/>
  <c r="E31" i="30" s="1"/>
  <c r="D39" i="30"/>
  <c r="E39" i="30" s="1"/>
  <c r="D47" i="30"/>
  <c r="E47" i="30" s="1"/>
  <c r="D55" i="30"/>
  <c r="E55" i="30" s="1"/>
  <c r="D63" i="30"/>
  <c r="E63" i="30" s="1"/>
  <c r="D71" i="30"/>
  <c r="E71" i="30" s="1"/>
  <c r="D79" i="30"/>
  <c r="E79" i="30" s="1"/>
  <c r="D87" i="30"/>
  <c r="E87" i="30" s="1"/>
  <c r="D95" i="30"/>
  <c r="E95" i="30" s="1"/>
  <c r="D103" i="30"/>
  <c r="E103" i="30" s="1"/>
  <c r="D111" i="30"/>
  <c r="E111" i="30" s="1"/>
  <c r="D119" i="30"/>
  <c r="E119" i="30" s="1"/>
  <c r="D127" i="30"/>
  <c r="E127" i="30" s="1"/>
  <c r="D135" i="30"/>
  <c r="E135" i="30" s="1"/>
  <c r="D143" i="30"/>
  <c r="E143" i="30" s="1"/>
  <c r="D151" i="30"/>
  <c r="E151" i="30" s="1"/>
  <c r="D159" i="30"/>
  <c r="E159" i="30" s="1"/>
  <c r="D167" i="30"/>
  <c r="E167" i="30" s="1"/>
  <c r="D175" i="30"/>
  <c r="E175" i="30" s="1"/>
  <c r="D183" i="30"/>
  <c r="E183" i="30" s="1"/>
  <c r="D191" i="30"/>
  <c r="E191" i="30" s="1"/>
  <c r="D199" i="30"/>
  <c r="E199" i="30" s="1"/>
  <c r="D207" i="30"/>
  <c r="E207" i="30" s="1"/>
  <c r="D215" i="30"/>
  <c r="E215" i="30" s="1"/>
  <c r="D223" i="30"/>
  <c r="E223" i="30" s="1"/>
  <c r="D231" i="30"/>
  <c r="E231" i="30" s="1"/>
  <c r="D239" i="30"/>
  <c r="E239" i="30" s="1"/>
  <c r="D247" i="30"/>
  <c r="E247" i="30" s="1"/>
  <c r="D255" i="30"/>
  <c r="E255" i="30" s="1"/>
  <c r="D263" i="30"/>
  <c r="E263" i="30" s="1"/>
  <c r="D267" i="30"/>
  <c r="E267" i="30" s="1"/>
  <c r="G267" i="30" s="1"/>
  <c r="H267" i="30" s="1"/>
  <c r="D290" i="30"/>
  <c r="E290" i="30" s="1"/>
  <c r="D16" i="30"/>
  <c r="E16" i="30" s="1"/>
  <c r="D24" i="30"/>
  <c r="E24" i="30" s="1"/>
  <c r="D32" i="30"/>
  <c r="E32" i="30" s="1"/>
  <c r="D40" i="30"/>
  <c r="E40" i="30" s="1"/>
  <c r="D48" i="30"/>
  <c r="E48" i="30" s="1"/>
  <c r="D56" i="30"/>
  <c r="E56" i="30" s="1"/>
  <c r="D64" i="30"/>
  <c r="E64" i="30" s="1"/>
  <c r="D72" i="30"/>
  <c r="E72" i="30" s="1"/>
  <c r="D80" i="30"/>
  <c r="E80" i="30" s="1"/>
  <c r="D88" i="30"/>
  <c r="E88" i="30" s="1"/>
  <c r="D96" i="30"/>
  <c r="E96" i="30" s="1"/>
  <c r="D104" i="30"/>
  <c r="E104" i="30" s="1"/>
  <c r="D112" i="30"/>
  <c r="E112" i="30" s="1"/>
  <c r="D120" i="30"/>
  <c r="E120" i="30" s="1"/>
  <c r="D128" i="30"/>
  <c r="E128" i="30" s="1"/>
  <c r="D136" i="30"/>
  <c r="E136" i="30" s="1"/>
  <c r="D144" i="30"/>
  <c r="E144" i="30" s="1"/>
  <c r="D152" i="30"/>
  <c r="E152" i="30" s="1"/>
  <c r="D160" i="30"/>
  <c r="E160" i="30" s="1"/>
  <c r="D168" i="30"/>
  <c r="E168" i="30" s="1"/>
  <c r="D176" i="30"/>
  <c r="E176" i="30" s="1"/>
  <c r="D184" i="30"/>
  <c r="E184" i="30" s="1"/>
  <c r="D192" i="30"/>
  <c r="E192" i="30" s="1"/>
  <c r="D200" i="30"/>
  <c r="E200" i="30" s="1"/>
  <c r="D208" i="30"/>
  <c r="E208" i="30" s="1"/>
  <c r="D216" i="30"/>
  <c r="E216" i="30" s="1"/>
  <c r="D224" i="30"/>
  <c r="E224" i="30" s="1"/>
  <c r="D232" i="30"/>
  <c r="E232" i="30" s="1"/>
  <c r="D240" i="30"/>
  <c r="E240" i="30" s="1"/>
  <c r="D248" i="30"/>
  <c r="E248" i="30" s="1"/>
  <c r="D256" i="30"/>
  <c r="E256" i="30" s="1"/>
  <c r="D264" i="30"/>
  <c r="E264" i="30" s="1"/>
  <c r="F264" i="30" s="1"/>
  <c r="D268" i="30"/>
  <c r="E268" i="30" s="1"/>
  <c r="G268" i="30" s="1"/>
  <c r="H268" i="30" s="1"/>
  <c r="D291" i="30"/>
  <c r="E291" i="30" s="1"/>
  <c r="D17" i="30"/>
  <c r="E17" i="30" s="1"/>
  <c r="D25" i="30"/>
  <c r="E25" i="30" s="1"/>
  <c r="D33" i="30"/>
  <c r="E33" i="30" s="1"/>
  <c r="D41" i="30"/>
  <c r="E41" i="30" s="1"/>
  <c r="D49" i="30"/>
  <c r="E49" i="30" s="1"/>
  <c r="D57" i="30"/>
  <c r="E57" i="30" s="1"/>
  <c r="D65" i="30"/>
  <c r="E65" i="30" s="1"/>
  <c r="D73" i="30"/>
  <c r="E73" i="30" s="1"/>
  <c r="D81" i="30"/>
  <c r="E81" i="30" s="1"/>
  <c r="D89" i="30"/>
  <c r="E89" i="30" s="1"/>
  <c r="D97" i="30"/>
  <c r="E97" i="30" s="1"/>
  <c r="D105" i="30"/>
  <c r="E105" i="30" s="1"/>
  <c r="D113" i="30"/>
  <c r="E113" i="30" s="1"/>
  <c r="D121" i="30"/>
  <c r="E121" i="30" s="1"/>
  <c r="D129" i="30"/>
  <c r="E129" i="30" s="1"/>
  <c r="D137" i="30"/>
  <c r="E137" i="30" s="1"/>
  <c r="D145" i="30"/>
  <c r="E145" i="30" s="1"/>
  <c r="D153" i="30"/>
  <c r="E153" i="30" s="1"/>
  <c r="D161" i="30"/>
  <c r="E161" i="30" s="1"/>
  <c r="D169" i="30"/>
  <c r="E169" i="30" s="1"/>
  <c r="D177" i="30"/>
  <c r="E177" i="30" s="1"/>
  <c r="D185" i="30"/>
  <c r="E185" i="30" s="1"/>
  <c r="D193" i="30"/>
  <c r="E193" i="30" s="1"/>
  <c r="D201" i="30"/>
  <c r="E201" i="30" s="1"/>
  <c r="D209" i="30"/>
  <c r="E209" i="30" s="1"/>
  <c r="D217" i="30"/>
  <c r="E217" i="30" s="1"/>
  <c r="D225" i="30"/>
  <c r="E225" i="30" s="1"/>
  <c r="D233" i="30"/>
  <c r="E233" i="30" s="1"/>
  <c r="D241" i="30"/>
  <c r="E241" i="30" s="1"/>
  <c r="D249" i="30"/>
  <c r="E249" i="30" s="1"/>
  <c r="D257" i="30"/>
  <c r="E257" i="30" s="1"/>
  <c r="D12" i="30"/>
  <c r="E12" i="30" s="1"/>
  <c r="E2" i="30" s="1"/>
  <c r="D275" i="30"/>
  <c r="E275" i="30" s="1"/>
  <c r="G275" i="30" s="1"/>
  <c r="H275" i="30" s="1"/>
  <c r="D254" i="30"/>
  <c r="E254" i="30" s="1"/>
  <c r="D246" i="30"/>
  <c r="E246" i="30" s="1"/>
  <c r="D282" i="30"/>
  <c r="E282" i="30" s="1"/>
  <c r="G282" i="30" s="1"/>
  <c r="H282" i="30" s="1"/>
  <c r="D274" i="30"/>
  <c r="E274" i="30" s="1"/>
  <c r="G274" i="30" s="1"/>
  <c r="H274" i="30" s="1"/>
  <c r="D266" i="30"/>
  <c r="E266" i="30" s="1"/>
  <c r="G266" i="30" s="1"/>
  <c r="H266" i="30" s="1"/>
  <c r="D281" i="30"/>
  <c r="E281" i="30" s="1"/>
  <c r="G281" i="30" s="1"/>
  <c r="H281" i="30" s="1"/>
  <c r="D273" i="30"/>
  <c r="E273" i="30" s="1"/>
  <c r="G273" i="30" s="1"/>
  <c r="H273" i="30" s="1"/>
  <c r="D265" i="30"/>
  <c r="E265" i="30" s="1"/>
  <c r="G265" i="30" s="1"/>
  <c r="H265" i="30" s="1"/>
  <c r="D280" i="30"/>
  <c r="E280" i="30" s="1"/>
  <c r="G280" i="30" s="1"/>
  <c r="H280" i="30" s="1"/>
  <c r="D272" i="30"/>
  <c r="E272" i="30" s="1"/>
  <c r="G272" i="30" s="1"/>
  <c r="H272" i="30" s="1"/>
  <c r="D279" i="30"/>
  <c r="E279" i="30" s="1"/>
  <c r="G279" i="30" s="1"/>
  <c r="H279" i="30" s="1"/>
  <c r="D271" i="30"/>
  <c r="E271" i="30" s="1"/>
  <c r="G271" i="30" s="1"/>
  <c r="H271" i="30" s="1"/>
  <c r="D278" i="30"/>
  <c r="E278" i="30" s="1"/>
  <c r="G278" i="30" s="1"/>
  <c r="H278" i="30" s="1"/>
  <c r="D270" i="30"/>
  <c r="E270" i="30" s="1"/>
  <c r="G270" i="30" s="1"/>
  <c r="H270" i="30" s="1"/>
  <c r="D277" i="30"/>
  <c r="E277" i="30" s="1"/>
  <c r="G277" i="30" s="1"/>
  <c r="H277" i="30" s="1"/>
  <c r="D258" i="29"/>
  <c r="E258" i="29" s="1"/>
  <c r="D250" i="29"/>
  <c r="E250" i="29" s="1"/>
  <c r="D242" i="29"/>
  <c r="E242" i="29" s="1"/>
  <c r="D234" i="29"/>
  <c r="E234" i="29" s="1"/>
  <c r="D226" i="29"/>
  <c r="E226" i="29" s="1"/>
  <c r="D218" i="29"/>
  <c r="E218" i="29" s="1"/>
  <c r="D210" i="29"/>
  <c r="E210" i="29" s="1"/>
  <c r="D202" i="29"/>
  <c r="E202" i="29" s="1"/>
  <c r="D194" i="29"/>
  <c r="E194" i="29" s="1"/>
  <c r="D186" i="29"/>
  <c r="E186" i="29" s="1"/>
  <c r="D178" i="29"/>
  <c r="E178" i="29" s="1"/>
  <c r="D170" i="29"/>
  <c r="E170" i="29" s="1"/>
  <c r="D162" i="29"/>
  <c r="E162" i="29" s="1"/>
  <c r="D154" i="29"/>
  <c r="E154" i="29" s="1"/>
  <c r="D146" i="29"/>
  <c r="E146" i="29" s="1"/>
  <c r="D138" i="29"/>
  <c r="E138" i="29" s="1"/>
  <c r="D130" i="29"/>
  <c r="E130" i="29" s="1"/>
  <c r="D122" i="29"/>
  <c r="E122" i="29" s="1"/>
  <c r="D114" i="29"/>
  <c r="E114" i="29" s="1"/>
  <c r="D106" i="29"/>
  <c r="E106" i="29" s="1"/>
  <c r="D98" i="29"/>
  <c r="E98" i="29" s="1"/>
  <c r="D90" i="29"/>
  <c r="E90" i="29" s="1"/>
  <c r="D82" i="29"/>
  <c r="E82" i="29" s="1"/>
  <c r="D74" i="29"/>
  <c r="E74" i="29" s="1"/>
  <c r="D66" i="29"/>
  <c r="E66" i="29" s="1"/>
  <c r="D58" i="29"/>
  <c r="E58" i="29" s="1"/>
  <c r="D50" i="29"/>
  <c r="E50" i="29" s="1"/>
  <c r="D42" i="29"/>
  <c r="E42" i="29" s="1"/>
  <c r="D34" i="29"/>
  <c r="E34" i="29" s="1"/>
  <c r="D26" i="29"/>
  <c r="E26" i="29" s="1"/>
  <c r="D18" i="29"/>
  <c r="E18" i="29" s="1"/>
  <c r="D292" i="29"/>
  <c r="E292" i="29" s="1"/>
  <c r="D269" i="29"/>
  <c r="E269" i="29" s="1"/>
  <c r="G269" i="29" s="1"/>
  <c r="H269" i="29" s="1"/>
  <c r="D12" i="29"/>
  <c r="E12" i="29" s="1"/>
  <c r="D257" i="29"/>
  <c r="E257" i="29" s="1"/>
  <c r="D249" i="29"/>
  <c r="E249" i="29" s="1"/>
  <c r="D241" i="29"/>
  <c r="E241" i="29" s="1"/>
  <c r="D233" i="29"/>
  <c r="E233" i="29" s="1"/>
  <c r="D225" i="29"/>
  <c r="E225" i="29" s="1"/>
  <c r="D217" i="29"/>
  <c r="E217" i="29" s="1"/>
  <c r="D209" i="29"/>
  <c r="E209" i="29" s="1"/>
  <c r="D201" i="29"/>
  <c r="E201" i="29" s="1"/>
  <c r="D193" i="29"/>
  <c r="E193" i="29" s="1"/>
  <c r="D185" i="29"/>
  <c r="E185" i="29" s="1"/>
  <c r="D177" i="29"/>
  <c r="E177" i="29" s="1"/>
  <c r="D169" i="29"/>
  <c r="E169" i="29" s="1"/>
  <c r="D161" i="29"/>
  <c r="E161" i="29" s="1"/>
  <c r="D153" i="29"/>
  <c r="E153" i="29" s="1"/>
  <c r="D145" i="29"/>
  <c r="E145" i="29" s="1"/>
  <c r="D137" i="29"/>
  <c r="E137" i="29" s="1"/>
  <c r="D129" i="29"/>
  <c r="E129" i="29" s="1"/>
  <c r="D121" i="29"/>
  <c r="E121" i="29" s="1"/>
  <c r="D113" i="29"/>
  <c r="E113" i="29" s="1"/>
  <c r="D105" i="29"/>
  <c r="E105" i="29" s="1"/>
  <c r="D97" i="29"/>
  <c r="E97" i="29" s="1"/>
  <c r="D89" i="29"/>
  <c r="E89" i="29" s="1"/>
  <c r="D81" i="29"/>
  <c r="E81" i="29" s="1"/>
  <c r="D73" i="29"/>
  <c r="E73" i="29" s="1"/>
  <c r="D65" i="29"/>
  <c r="E65" i="29" s="1"/>
  <c r="D57" i="29"/>
  <c r="E57" i="29" s="1"/>
  <c r="D49" i="29"/>
  <c r="E49" i="29" s="1"/>
  <c r="D41" i="29"/>
  <c r="E41" i="29" s="1"/>
  <c r="D33" i="29"/>
  <c r="E33" i="29" s="1"/>
  <c r="D25" i="29"/>
  <c r="E25" i="29" s="1"/>
  <c r="D17" i="29"/>
  <c r="E17" i="29" s="1"/>
  <c r="D291" i="29"/>
  <c r="E291" i="29" s="1"/>
  <c r="D280" i="29"/>
  <c r="E280" i="29" s="1"/>
  <c r="G280" i="29" s="1"/>
  <c r="H280" i="29" s="1"/>
  <c r="D264" i="29"/>
  <c r="E264" i="29" s="1"/>
  <c r="D256" i="29"/>
  <c r="E256" i="29" s="1"/>
  <c r="D248" i="29"/>
  <c r="E248" i="29" s="1"/>
  <c r="D240" i="29"/>
  <c r="E240" i="29" s="1"/>
  <c r="D232" i="29"/>
  <c r="E232" i="29" s="1"/>
  <c r="D224" i="29"/>
  <c r="E224" i="29" s="1"/>
  <c r="D216" i="29"/>
  <c r="E216" i="29" s="1"/>
  <c r="D208" i="29"/>
  <c r="E208" i="29" s="1"/>
  <c r="D200" i="29"/>
  <c r="E200" i="29" s="1"/>
  <c r="D192" i="29"/>
  <c r="E192" i="29" s="1"/>
  <c r="D184" i="29"/>
  <c r="E184" i="29" s="1"/>
  <c r="D176" i="29"/>
  <c r="E176" i="29" s="1"/>
  <c r="D168" i="29"/>
  <c r="E168" i="29" s="1"/>
  <c r="D160" i="29"/>
  <c r="E160" i="29" s="1"/>
  <c r="D152" i="29"/>
  <c r="E152" i="29" s="1"/>
  <c r="D144" i="29"/>
  <c r="E144" i="29" s="1"/>
  <c r="D136" i="29"/>
  <c r="E136" i="29" s="1"/>
  <c r="D128" i="29"/>
  <c r="E128" i="29" s="1"/>
  <c r="D120" i="29"/>
  <c r="E120" i="29" s="1"/>
  <c r="D112" i="29"/>
  <c r="E112" i="29" s="1"/>
  <c r="D104" i="29"/>
  <c r="E104" i="29" s="1"/>
  <c r="D96" i="29"/>
  <c r="E96" i="29" s="1"/>
  <c r="D88" i="29"/>
  <c r="E88" i="29" s="1"/>
  <c r="D80" i="29"/>
  <c r="E80" i="29" s="1"/>
  <c r="D72" i="29"/>
  <c r="E72" i="29" s="1"/>
  <c r="D64" i="29"/>
  <c r="E64" i="29" s="1"/>
  <c r="D56" i="29"/>
  <c r="E56" i="29" s="1"/>
  <c r="D48" i="29"/>
  <c r="E48" i="29" s="1"/>
  <c r="D40" i="29"/>
  <c r="E40" i="29" s="1"/>
  <c r="D32" i="29"/>
  <c r="E32" i="29" s="1"/>
  <c r="D24" i="29"/>
  <c r="E24" i="29" s="1"/>
  <c r="D16" i="29"/>
  <c r="E16" i="29" s="1"/>
  <c r="D290" i="29"/>
  <c r="E290" i="29" s="1"/>
  <c r="D272" i="29"/>
  <c r="E272" i="29" s="1"/>
  <c r="G272" i="29" s="1"/>
  <c r="H272" i="29" s="1"/>
  <c r="D263" i="29"/>
  <c r="E263" i="29" s="1"/>
  <c r="D255" i="29"/>
  <c r="E255" i="29" s="1"/>
  <c r="D247" i="29"/>
  <c r="E247" i="29" s="1"/>
  <c r="D239" i="29"/>
  <c r="E239" i="29" s="1"/>
  <c r="D231" i="29"/>
  <c r="E231" i="29" s="1"/>
  <c r="D223" i="29"/>
  <c r="E223" i="29" s="1"/>
  <c r="D215" i="29"/>
  <c r="E215" i="29" s="1"/>
  <c r="D207" i="29"/>
  <c r="E207" i="29" s="1"/>
  <c r="D199" i="29"/>
  <c r="E199" i="29" s="1"/>
  <c r="D191" i="29"/>
  <c r="E191" i="29" s="1"/>
  <c r="D183" i="29"/>
  <c r="E183" i="29" s="1"/>
  <c r="D175" i="29"/>
  <c r="E175" i="29" s="1"/>
  <c r="D167" i="29"/>
  <c r="E167" i="29" s="1"/>
  <c r="D159" i="29"/>
  <c r="E159" i="29" s="1"/>
  <c r="D151" i="29"/>
  <c r="E151" i="29" s="1"/>
  <c r="D143" i="29"/>
  <c r="E143" i="29" s="1"/>
  <c r="D135" i="29"/>
  <c r="E135" i="29" s="1"/>
  <c r="D127" i="29"/>
  <c r="E127" i="29" s="1"/>
  <c r="D119" i="29"/>
  <c r="E119" i="29" s="1"/>
  <c r="D111" i="29"/>
  <c r="E111" i="29" s="1"/>
  <c r="D103" i="29"/>
  <c r="E103" i="29" s="1"/>
  <c r="D95" i="29"/>
  <c r="E95" i="29" s="1"/>
  <c r="D87" i="29"/>
  <c r="E87" i="29" s="1"/>
  <c r="D79" i="29"/>
  <c r="E79" i="29" s="1"/>
  <c r="D71" i="29"/>
  <c r="E71" i="29" s="1"/>
  <c r="D63" i="29"/>
  <c r="E63" i="29" s="1"/>
  <c r="D55" i="29"/>
  <c r="E55" i="29" s="1"/>
  <c r="D47" i="29"/>
  <c r="E47" i="29" s="1"/>
  <c r="D39" i="29"/>
  <c r="E39" i="29" s="1"/>
  <c r="D31" i="29"/>
  <c r="E31" i="29" s="1"/>
  <c r="D23" i="29"/>
  <c r="E23" i="29" s="1"/>
  <c r="D15" i="29"/>
  <c r="E15" i="29" s="1"/>
  <c r="D289" i="29"/>
  <c r="E289" i="29" s="1"/>
  <c r="D262" i="29"/>
  <c r="E262" i="29" s="1"/>
  <c r="D254" i="29"/>
  <c r="E254" i="29" s="1"/>
  <c r="D246" i="29"/>
  <c r="E246" i="29" s="1"/>
  <c r="D238" i="29"/>
  <c r="E238" i="29" s="1"/>
  <c r="D230" i="29"/>
  <c r="E230" i="29" s="1"/>
  <c r="D222" i="29"/>
  <c r="E222" i="29" s="1"/>
  <c r="D214" i="29"/>
  <c r="E214" i="29" s="1"/>
  <c r="D206" i="29"/>
  <c r="E206" i="29" s="1"/>
  <c r="D198" i="29"/>
  <c r="E198" i="29" s="1"/>
  <c r="D190" i="29"/>
  <c r="E190" i="29" s="1"/>
  <c r="D182" i="29"/>
  <c r="E182" i="29" s="1"/>
  <c r="D174" i="29"/>
  <c r="E174" i="29" s="1"/>
  <c r="D166" i="29"/>
  <c r="E166" i="29" s="1"/>
  <c r="D158" i="29"/>
  <c r="E158" i="29" s="1"/>
  <c r="D150" i="29"/>
  <c r="E150" i="29" s="1"/>
  <c r="D142" i="29"/>
  <c r="E142" i="29" s="1"/>
  <c r="D134" i="29"/>
  <c r="E134" i="29" s="1"/>
  <c r="D126" i="29"/>
  <c r="E126" i="29" s="1"/>
  <c r="D118" i="29"/>
  <c r="E118" i="29" s="1"/>
  <c r="D110" i="29"/>
  <c r="E110" i="29" s="1"/>
  <c r="D102" i="29"/>
  <c r="E102" i="29" s="1"/>
  <c r="D94" i="29"/>
  <c r="E94" i="29" s="1"/>
  <c r="D86" i="29"/>
  <c r="E86" i="29" s="1"/>
  <c r="D78" i="29"/>
  <c r="E78" i="29" s="1"/>
  <c r="D70" i="29"/>
  <c r="E70" i="29" s="1"/>
  <c r="D62" i="29"/>
  <c r="E62" i="29" s="1"/>
  <c r="D54" i="29"/>
  <c r="E54" i="29" s="1"/>
  <c r="D46" i="29"/>
  <c r="E46" i="29" s="1"/>
  <c r="D38" i="29"/>
  <c r="E38" i="29" s="1"/>
  <c r="D30" i="29"/>
  <c r="E30" i="29" s="1"/>
  <c r="D22" i="29"/>
  <c r="E22" i="29" s="1"/>
  <c r="D14" i="29"/>
  <c r="E14" i="29" s="1"/>
  <c r="D288" i="29"/>
  <c r="E288" i="29" s="1"/>
  <c r="D261" i="29"/>
  <c r="E261" i="29" s="1"/>
  <c r="D253" i="29"/>
  <c r="E253" i="29" s="1"/>
  <c r="D245" i="29"/>
  <c r="E245" i="29" s="1"/>
  <c r="D237" i="29"/>
  <c r="E237" i="29" s="1"/>
  <c r="D229" i="29"/>
  <c r="E229" i="29" s="1"/>
  <c r="D221" i="29"/>
  <c r="E221" i="29" s="1"/>
  <c r="D213" i="29"/>
  <c r="E213" i="29" s="1"/>
  <c r="D205" i="29"/>
  <c r="E205" i="29" s="1"/>
  <c r="D197" i="29"/>
  <c r="E197" i="29" s="1"/>
  <c r="D189" i="29"/>
  <c r="E189" i="29" s="1"/>
  <c r="D181" i="29"/>
  <c r="E181" i="29" s="1"/>
  <c r="D173" i="29"/>
  <c r="E173" i="29" s="1"/>
  <c r="D165" i="29"/>
  <c r="E165" i="29" s="1"/>
  <c r="D157" i="29"/>
  <c r="E157" i="29" s="1"/>
  <c r="D149" i="29"/>
  <c r="E149" i="29" s="1"/>
  <c r="D141" i="29"/>
  <c r="E141" i="29" s="1"/>
  <c r="D133" i="29"/>
  <c r="E133" i="29" s="1"/>
  <c r="D125" i="29"/>
  <c r="E125" i="29" s="1"/>
  <c r="D117" i="29"/>
  <c r="E117" i="29" s="1"/>
  <c r="D109" i="29"/>
  <c r="E109" i="29" s="1"/>
  <c r="D101" i="29"/>
  <c r="E101" i="29" s="1"/>
  <c r="D93" i="29"/>
  <c r="E93" i="29" s="1"/>
  <c r="D85" i="29"/>
  <c r="E85" i="29" s="1"/>
  <c r="D77" i="29"/>
  <c r="E77" i="29" s="1"/>
  <c r="D69" i="29"/>
  <c r="E69" i="29" s="1"/>
  <c r="D61" i="29"/>
  <c r="E61" i="29" s="1"/>
  <c r="D53" i="29"/>
  <c r="E53" i="29" s="1"/>
  <c r="D45" i="29"/>
  <c r="E45" i="29" s="1"/>
  <c r="D37" i="29"/>
  <c r="E37" i="29" s="1"/>
  <c r="D29" i="29"/>
  <c r="E29" i="29" s="1"/>
  <c r="D21" i="29"/>
  <c r="E21" i="29" s="1"/>
  <c r="D13" i="29"/>
  <c r="E13" i="29" s="1"/>
  <c r="D287" i="29"/>
  <c r="E287" i="29" s="1"/>
  <c r="D260" i="29"/>
  <c r="E260" i="29" s="1"/>
  <c r="D252" i="29"/>
  <c r="E252" i="29" s="1"/>
  <c r="D244" i="29"/>
  <c r="E244" i="29" s="1"/>
  <c r="D236" i="29"/>
  <c r="E236" i="29" s="1"/>
  <c r="D228" i="29"/>
  <c r="E228" i="29" s="1"/>
  <c r="D220" i="29"/>
  <c r="E220" i="29" s="1"/>
  <c r="D212" i="29"/>
  <c r="E212" i="29" s="1"/>
  <c r="D204" i="29"/>
  <c r="E204" i="29" s="1"/>
  <c r="D196" i="29"/>
  <c r="E196" i="29" s="1"/>
  <c r="D188" i="29"/>
  <c r="E188" i="29" s="1"/>
  <c r="D180" i="29"/>
  <c r="E180" i="29" s="1"/>
  <c r="D172" i="29"/>
  <c r="E172" i="29" s="1"/>
  <c r="D164" i="29"/>
  <c r="E164" i="29" s="1"/>
  <c r="D156" i="29"/>
  <c r="E156" i="29" s="1"/>
  <c r="D148" i="29"/>
  <c r="E148" i="29" s="1"/>
  <c r="D140" i="29"/>
  <c r="E140" i="29" s="1"/>
  <c r="D132" i="29"/>
  <c r="E132" i="29" s="1"/>
  <c r="D124" i="29"/>
  <c r="E124" i="29" s="1"/>
  <c r="D116" i="29"/>
  <c r="E116" i="29" s="1"/>
  <c r="D108" i="29"/>
  <c r="E108" i="29" s="1"/>
  <c r="D100" i="29"/>
  <c r="E100" i="29" s="1"/>
  <c r="D92" i="29"/>
  <c r="E92" i="29" s="1"/>
  <c r="D84" i="29"/>
  <c r="E84" i="29" s="1"/>
  <c r="D76" i="29"/>
  <c r="E76" i="29" s="1"/>
  <c r="D68" i="29"/>
  <c r="E68" i="29" s="1"/>
  <c r="D60" i="29"/>
  <c r="E60" i="29" s="1"/>
  <c r="D52" i="29"/>
  <c r="E52" i="29" s="1"/>
  <c r="D44" i="29"/>
  <c r="E44" i="29" s="1"/>
  <c r="D36" i="29"/>
  <c r="E36" i="29" s="1"/>
  <c r="D28" i="29"/>
  <c r="E28" i="29" s="1"/>
  <c r="D20" i="29"/>
  <c r="E20" i="29" s="1"/>
  <c r="D294" i="29"/>
  <c r="E294" i="29" s="1"/>
  <c r="D286" i="29"/>
  <c r="E286" i="29" s="1"/>
  <c r="D259" i="29"/>
  <c r="E259" i="29" s="1"/>
  <c r="D251" i="29"/>
  <c r="E251" i="29" s="1"/>
  <c r="D243" i="29"/>
  <c r="E243" i="29" s="1"/>
  <c r="D235" i="29"/>
  <c r="E235" i="29" s="1"/>
  <c r="D227" i="29"/>
  <c r="E227" i="29" s="1"/>
  <c r="D219" i="29"/>
  <c r="E219" i="29" s="1"/>
  <c r="D211" i="29"/>
  <c r="E211" i="29" s="1"/>
  <c r="D203" i="29"/>
  <c r="E203" i="29" s="1"/>
  <c r="D195" i="29"/>
  <c r="E195" i="29" s="1"/>
  <c r="D187" i="29"/>
  <c r="E187" i="29" s="1"/>
  <c r="D179" i="29"/>
  <c r="E179" i="29" s="1"/>
  <c r="D171" i="29"/>
  <c r="E171" i="29" s="1"/>
  <c r="D163" i="29"/>
  <c r="E163" i="29" s="1"/>
  <c r="D155" i="29"/>
  <c r="E155" i="29" s="1"/>
  <c r="D147" i="29"/>
  <c r="E147" i="29" s="1"/>
  <c r="D139" i="29"/>
  <c r="E139" i="29" s="1"/>
  <c r="D131" i="29"/>
  <c r="E131" i="29" s="1"/>
  <c r="D123" i="29"/>
  <c r="E123" i="29" s="1"/>
  <c r="D115" i="29"/>
  <c r="E115" i="29" s="1"/>
  <c r="D107" i="29"/>
  <c r="E107" i="29" s="1"/>
  <c r="D99" i="29"/>
  <c r="E99" i="29" s="1"/>
  <c r="D91" i="29"/>
  <c r="E91" i="29" s="1"/>
  <c r="D83" i="29"/>
  <c r="E83" i="29" s="1"/>
  <c r="D75" i="29"/>
  <c r="E75" i="29" s="1"/>
  <c r="D67" i="29"/>
  <c r="E67" i="29" s="1"/>
  <c r="D59" i="29"/>
  <c r="E59" i="29" s="1"/>
  <c r="D51" i="29"/>
  <c r="E51" i="29" s="1"/>
  <c r="D43" i="29"/>
  <c r="E43" i="29" s="1"/>
  <c r="D35" i="29"/>
  <c r="E35" i="29" s="1"/>
  <c r="D27" i="29"/>
  <c r="E27" i="29" s="1"/>
  <c r="D19" i="29"/>
  <c r="E19" i="29" s="1"/>
  <c r="D293" i="29"/>
  <c r="E293" i="29" s="1"/>
  <c r="D285" i="29"/>
  <c r="E285" i="29" s="1"/>
  <c r="D276" i="29"/>
  <c r="E276" i="29" s="1"/>
  <c r="G276" i="29" s="1"/>
  <c r="H276" i="29" s="1"/>
  <c r="D268" i="29"/>
  <c r="E268" i="29" s="1"/>
  <c r="G268" i="29" s="1"/>
  <c r="H268" i="29" s="1"/>
  <c r="D283" i="29"/>
  <c r="E283" i="29" s="1"/>
  <c r="G283" i="29" s="1"/>
  <c r="H283" i="29" s="1"/>
  <c r="D275" i="29"/>
  <c r="E275" i="29" s="1"/>
  <c r="G275" i="29" s="1"/>
  <c r="H275" i="29" s="1"/>
  <c r="D267" i="29"/>
  <c r="E267" i="29" s="1"/>
  <c r="G267" i="29" s="1"/>
  <c r="H267" i="29" s="1"/>
  <c r="D282" i="29"/>
  <c r="E282" i="29" s="1"/>
  <c r="G282" i="29" s="1"/>
  <c r="H282" i="29" s="1"/>
  <c r="D274" i="29"/>
  <c r="E274" i="29" s="1"/>
  <c r="G274" i="29" s="1"/>
  <c r="H274" i="29" s="1"/>
  <c r="D266" i="29"/>
  <c r="E266" i="29" s="1"/>
  <c r="G266" i="29" s="1"/>
  <c r="H266" i="29" s="1"/>
  <c r="D281" i="29"/>
  <c r="E281" i="29" s="1"/>
  <c r="G281" i="29" s="1"/>
  <c r="H281" i="29" s="1"/>
  <c r="D273" i="29"/>
  <c r="E273" i="29" s="1"/>
  <c r="G273" i="29" s="1"/>
  <c r="H273" i="29" s="1"/>
  <c r="D265" i="29"/>
  <c r="E265" i="29" s="1"/>
  <c r="G265" i="29" s="1"/>
  <c r="H265" i="29" s="1"/>
  <c r="D279" i="29"/>
  <c r="E279" i="29" s="1"/>
  <c r="G279" i="29" s="1"/>
  <c r="H279" i="29" s="1"/>
  <c r="D271" i="29"/>
  <c r="E271" i="29" s="1"/>
  <c r="G271" i="29" s="1"/>
  <c r="H271" i="29" s="1"/>
  <c r="D278" i="29"/>
  <c r="E278" i="29" s="1"/>
  <c r="G278" i="29" s="1"/>
  <c r="H278" i="29" s="1"/>
  <c r="D270" i="29"/>
  <c r="E270" i="29" s="1"/>
  <c r="G270" i="29" s="1"/>
  <c r="H270" i="29" s="1"/>
  <c r="D277" i="29"/>
  <c r="E277" i="29" s="1"/>
  <c r="G277" i="29" s="1"/>
  <c r="H277" i="29" s="1"/>
  <c r="D280" i="28"/>
  <c r="E280" i="28" s="1"/>
  <c r="G280" i="28" s="1"/>
  <c r="H280" i="28" s="1"/>
  <c r="D260" i="28"/>
  <c r="E260" i="28" s="1"/>
  <c r="D252" i="28"/>
  <c r="E252" i="28" s="1"/>
  <c r="D244" i="28"/>
  <c r="E244" i="28" s="1"/>
  <c r="D236" i="28"/>
  <c r="E236" i="28" s="1"/>
  <c r="D228" i="28"/>
  <c r="E228" i="28" s="1"/>
  <c r="D220" i="28"/>
  <c r="E220" i="28" s="1"/>
  <c r="D212" i="28"/>
  <c r="E212" i="28" s="1"/>
  <c r="D204" i="28"/>
  <c r="E204" i="28" s="1"/>
  <c r="D196" i="28"/>
  <c r="E196" i="28" s="1"/>
  <c r="D188" i="28"/>
  <c r="E188" i="28" s="1"/>
  <c r="D180" i="28"/>
  <c r="E180" i="28" s="1"/>
  <c r="D172" i="28"/>
  <c r="E172" i="28" s="1"/>
  <c r="D164" i="28"/>
  <c r="E164" i="28" s="1"/>
  <c r="D156" i="28"/>
  <c r="E156" i="28" s="1"/>
  <c r="D148" i="28"/>
  <c r="E148" i="28" s="1"/>
  <c r="D140" i="28"/>
  <c r="E140" i="28" s="1"/>
  <c r="D132" i="28"/>
  <c r="E132" i="28" s="1"/>
  <c r="D124" i="28"/>
  <c r="E124" i="28" s="1"/>
  <c r="D116" i="28"/>
  <c r="E116" i="28" s="1"/>
  <c r="D108" i="28"/>
  <c r="E108" i="28" s="1"/>
  <c r="D100" i="28"/>
  <c r="E100" i="28" s="1"/>
  <c r="D92" i="28"/>
  <c r="E92" i="28" s="1"/>
  <c r="D84" i="28"/>
  <c r="E84" i="28" s="1"/>
  <c r="D76" i="28"/>
  <c r="E76" i="28" s="1"/>
  <c r="D68" i="28"/>
  <c r="E68" i="28" s="1"/>
  <c r="D60" i="28"/>
  <c r="E60" i="28" s="1"/>
  <c r="D52" i="28"/>
  <c r="E52" i="28" s="1"/>
  <c r="D44" i="28"/>
  <c r="E44" i="28" s="1"/>
  <c r="D36" i="28"/>
  <c r="E36" i="28" s="1"/>
  <c r="D28" i="28"/>
  <c r="E28" i="28" s="1"/>
  <c r="D20" i="28"/>
  <c r="E20" i="28" s="1"/>
  <c r="D294" i="28"/>
  <c r="D286" i="28"/>
  <c r="D259" i="28"/>
  <c r="E259" i="28" s="1"/>
  <c r="D251" i="28"/>
  <c r="E251" i="28" s="1"/>
  <c r="D243" i="28"/>
  <c r="E243" i="28" s="1"/>
  <c r="D235" i="28"/>
  <c r="E235" i="28" s="1"/>
  <c r="D227" i="28"/>
  <c r="E227" i="28" s="1"/>
  <c r="D219" i="28"/>
  <c r="E219" i="28" s="1"/>
  <c r="D211" i="28"/>
  <c r="E211" i="28" s="1"/>
  <c r="D203" i="28"/>
  <c r="E203" i="28" s="1"/>
  <c r="D195" i="28"/>
  <c r="E195" i="28" s="1"/>
  <c r="D187" i="28"/>
  <c r="E187" i="28" s="1"/>
  <c r="D179" i="28"/>
  <c r="E179" i="28" s="1"/>
  <c r="D171" i="28"/>
  <c r="E171" i="28" s="1"/>
  <c r="D163" i="28"/>
  <c r="E163" i="28" s="1"/>
  <c r="D155" i="28"/>
  <c r="E155" i="28" s="1"/>
  <c r="D147" i="28"/>
  <c r="E147" i="28" s="1"/>
  <c r="D139" i="28"/>
  <c r="E139" i="28" s="1"/>
  <c r="D131" i="28"/>
  <c r="E131" i="28" s="1"/>
  <c r="D123" i="28"/>
  <c r="E123" i="28" s="1"/>
  <c r="D115" i="28"/>
  <c r="E115" i="28" s="1"/>
  <c r="D107" i="28"/>
  <c r="E107" i="28" s="1"/>
  <c r="D99" i="28"/>
  <c r="E99" i="28" s="1"/>
  <c r="D91" i="28"/>
  <c r="E91" i="28" s="1"/>
  <c r="D83" i="28"/>
  <c r="E83" i="28" s="1"/>
  <c r="D75" i="28"/>
  <c r="E75" i="28" s="1"/>
  <c r="D67" i="28"/>
  <c r="E67" i="28" s="1"/>
  <c r="D59" i="28"/>
  <c r="E59" i="28" s="1"/>
  <c r="D51" i="28"/>
  <c r="E51" i="28" s="1"/>
  <c r="D43" i="28"/>
  <c r="E43" i="28" s="1"/>
  <c r="D35" i="28"/>
  <c r="E35" i="28" s="1"/>
  <c r="D27" i="28"/>
  <c r="E27" i="28" s="1"/>
  <c r="D19" i="28"/>
  <c r="E19" i="28" s="1"/>
  <c r="D293" i="28"/>
  <c r="D285" i="28"/>
  <c r="D258" i="28"/>
  <c r="E258" i="28" s="1"/>
  <c r="D250" i="28"/>
  <c r="E250" i="28" s="1"/>
  <c r="D242" i="28"/>
  <c r="E242" i="28" s="1"/>
  <c r="D234" i="28"/>
  <c r="E234" i="28" s="1"/>
  <c r="D226" i="28"/>
  <c r="E226" i="28" s="1"/>
  <c r="D218" i="28"/>
  <c r="E218" i="28" s="1"/>
  <c r="D210" i="28"/>
  <c r="E210" i="28" s="1"/>
  <c r="D202" i="28"/>
  <c r="E202" i="28" s="1"/>
  <c r="D194" i="28"/>
  <c r="E194" i="28" s="1"/>
  <c r="D186" i="28"/>
  <c r="E186" i="28" s="1"/>
  <c r="D178" i="28"/>
  <c r="E178" i="28" s="1"/>
  <c r="D170" i="28"/>
  <c r="E170" i="28" s="1"/>
  <c r="D162" i="28"/>
  <c r="E162" i="28" s="1"/>
  <c r="D154" i="28"/>
  <c r="E154" i="28" s="1"/>
  <c r="D146" i="28"/>
  <c r="E146" i="28" s="1"/>
  <c r="D138" i="28"/>
  <c r="E138" i="28" s="1"/>
  <c r="D130" i="28"/>
  <c r="E130" i="28" s="1"/>
  <c r="D122" i="28"/>
  <c r="E122" i="28" s="1"/>
  <c r="D114" i="28"/>
  <c r="E114" i="28" s="1"/>
  <c r="D106" i="28"/>
  <c r="E106" i="28" s="1"/>
  <c r="D98" i="28"/>
  <c r="E98" i="28" s="1"/>
  <c r="D90" i="28"/>
  <c r="E90" i="28" s="1"/>
  <c r="D82" i="28"/>
  <c r="E82" i="28" s="1"/>
  <c r="D74" i="28"/>
  <c r="E74" i="28" s="1"/>
  <c r="D66" i="28"/>
  <c r="E66" i="28" s="1"/>
  <c r="D58" i="28"/>
  <c r="E58" i="28" s="1"/>
  <c r="D50" i="28"/>
  <c r="E50" i="28" s="1"/>
  <c r="D42" i="28"/>
  <c r="E42" i="28" s="1"/>
  <c r="D34" i="28"/>
  <c r="E34" i="28" s="1"/>
  <c r="D26" i="28"/>
  <c r="E26" i="28" s="1"/>
  <c r="D18" i="28"/>
  <c r="E18" i="28" s="1"/>
  <c r="D292" i="28"/>
  <c r="D284" i="28"/>
  <c r="D12" i="28"/>
  <c r="E12" i="28" s="1"/>
  <c r="D257" i="28"/>
  <c r="E257" i="28" s="1"/>
  <c r="D249" i="28"/>
  <c r="E249" i="28" s="1"/>
  <c r="D241" i="28"/>
  <c r="E241" i="28" s="1"/>
  <c r="D233" i="28"/>
  <c r="E233" i="28" s="1"/>
  <c r="D225" i="28"/>
  <c r="E225" i="28" s="1"/>
  <c r="D217" i="28"/>
  <c r="E217" i="28" s="1"/>
  <c r="D209" i="28"/>
  <c r="E209" i="28" s="1"/>
  <c r="D201" i="28"/>
  <c r="E201" i="28" s="1"/>
  <c r="D193" i="28"/>
  <c r="E193" i="28" s="1"/>
  <c r="D185" i="28"/>
  <c r="E185" i="28" s="1"/>
  <c r="D177" i="28"/>
  <c r="E177" i="28" s="1"/>
  <c r="D169" i="28"/>
  <c r="E169" i="28" s="1"/>
  <c r="D161" i="28"/>
  <c r="E161" i="28" s="1"/>
  <c r="D153" i="28"/>
  <c r="E153" i="28" s="1"/>
  <c r="D145" i="28"/>
  <c r="E145" i="28" s="1"/>
  <c r="D137" i="28"/>
  <c r="E137" i="28" s="1"/>
  <c r="D129" i="28"/>
  <c r="E129" i="28" s="1"/>
  <c r="D121" i="28"/>
  <c r="E121" i="28" s="1"/>
  <c r="D113" i="28"/>
  <c r="E113" i="28" s="1"/>
  <c r="D105" i="28"/>
  <c r="E105" i="28" s="1"/>
  <c r="D97" i="28"/>
  <c r="E97" i="28" s="1"/>
  <c r="D89" i="28"/>
  <c r="E89" i="28" s="1"/>
  <c r="D81" i="28"/>
  <c r="E81" i="28" s="1"/>
  <c r="D73" i="28"/>
  <c r="E73" i="28" s="1"/>
  <c r="D65" i="28"/>
  <c r="E65" i="28" s="1"/>
  <c r="D57" i="28"/>
  <c r="E57" i="28" s="1"/>
  <c r="D49" i="28"/>
  <c r="E49" i="28" s="1"/>
  <c r="D41" i="28"/>
  <c r="E41" i="28" s="1"/>
  <c r="D33" i="28"/>
  <c r="E33" i="28" s="1"/>
  <c r="D25" i="28"/>
  <c r="E25" i="28" s="1"/>
  <c r="D17" i="28"/>
  <c r="E17" i="28" s="1"/>
  <c r="D291" i="28"/>
  <c r="D264" i="28"/>
  <c r="D256" i="28"/>
  <c r="E256" i="28" s="1"/>
  <c r="D248" i="28"/>
  <c r="E248" i="28" s="1"/>
  <c r="D240" i="28"/>
  <c r="E240" i="28" s="1"/>
  <c r="D232" i="28"/>
  <c r="E232" i="28" s="1"/>
  <c r="D224" i="28"/>
  <c r="E224" i="28" s="1"/>
  <c r="D216" i="28"/>
  <c r="E216" i="28" s="1"/>
  <c r="D208" i="28"/>
  <c r="E208" i="28" s="1"/>
  <c r="D200" i="28"/>
  <c r="E200" i="28" s="1"/>
  <c r="D192" i="28"/>
  <c r="E192" i="28" s="1"/>
  <c r="D184" i="28"/>
  <c r="E184" i="28" s="1"/>
  <c r="D176" i="28"/>
  <c r="E176" i="28" s="1"/>
  <c r="D168" i="28"/>
  <c r="E168" i="28" s="1"/>
  <c r="D160" i="28"/>
  <c r="E160" i="28" s="1"/>
  <c r="D152" i="28"/>
  <c r="E152" i="28" s="1"/>
  <c r="D144" i="28"/>
  <c r="E144" i="28" s="1"/>
  <c r="D136" i="28"/>
  <c r="E136" i="28" s="1"/>
  <c r="D128" i="28"/>
  <c r="E128" i="28" s="1"/>
  <c r="D120" i="28"/>
  <c r="E120" i="28" s="1"/>
  <c r="D112" i="28"/>
  <c r="E112" i="28" s="1"/>
  <c r="D104" i="28"/>
  <c r="E104" i="28" s="1"/>
  <c r="D96" i="28"/>
  <c r="E96" i="28" s="1"/>
  <c r="D88" i="28"/>
  <c r="E88" i="28" s="1"/>
  <c r="D80" i="28"/>
  <c r="E80" i="28" s="1"/>
  <c r="D72" i="28"/>
  <c r="E72" i="28" s="1"/>
  <c r="D64" i="28"/>
  <c r="E64" i="28" s="1"/>
  <c r="D56" i="28"/>
  <c r="E56" i="28" s="1"/>
  <c r="D48" i="28"/>
  <c r="E48" i="28" s="1"/>
  <c r="D40" i="28"/>
  <c r="E40" i="28" s="1"/>
  <c r="D32" i="28"/>
  <c r="E32" i="28" s="1"/>
  <c r="D24" i="28"/>
  <c r="E24" i="28" s="1"/>
  <c r="D16" i="28"/>
  <c r="E16" i="28" s="1"/>
  <c r="D290" i="28"/>
  <c r="D272" i="28"/>
  <c r="E272" i="28" s="1"/>
  <c r="G272" i="28" s="1"/>
  <c r="H272" i="28" s="1"/>
  <c r="D263" i="28"/>
  <c r="E263" i="28" s="1"/>
  <c r="D255" i="28"/>
  <c r="E255" i="28" s="1"/>
  <c r="D247" i="28"/>
  <c r="E247" i="28" s="1"/>
  <c r="D239" i="28"/>
  <c r="E239" i="28" s="1"/>
  <c r="D231" i="28"/>
  <c r="E231" i="28" s="1"/>
  <c r="D223" i="28"/>
  <c r="E223" i="28" s="1"/>
  <c r="D215" i="28"/>
  <c r="E215" i="28" s="1"/>
  <c r="D207" i="28"/>
  <c r="E207" i="28" s="1"/>
  <c r="D199" i="28"/>
  <c r="E199" i="28" s="1"/>
  <c r="D191" i="28"/>
  <c r="E191" i="28" s="1"/>
  <c r="D183" i="28"/>
  <c r="E183" i="28" s="1"/>
  <c r="D175" i="28"/>
  <c r="E175" i="28" s="1"/>
  <c r="D167" i="28"/>
  <c r="E167" i="28" s="1"/>
  <c r="D159" i="28"/>
  <c r="E159" i="28" s="1"/>
  <c r="D151" i="28"/>
  <c r="E151" i="28" s="1"/>
  <c r="D143" i="28"/>
  <c r="E143" i="28" s="1"/>
  <c r="D135" i="28"/>
  <c r="E135" i="28" s="1"/>
  <c r="D127" i="28"/>
  <c r="E127" i="28" s="1"/>
  <c r="D119" i="28"/>
  <c r="E119" i="28" s="1"/>
  <c r="D111" i="28"/>
  <c r="E111" i="28" s="1"/>
  <c r="D103" i="28"/>
  <c r="E103" i="28" s="1"/>
  <c r="D95" i="28"/>
  <c r="E95" i="28" s="1"/>
  <c r="D87" i="28"/>
  <c r="E87" i="28" s="1"/>
  <c r="D79" i="28"/>
  <c r="E79" i="28" s="1"/>
  <c r="D71" i="28"/>
  <c r="E71" i="28" s="1"/>
  <c r="D63" i="28"/>
  <c r="E63" i="28" s="1"/>
  <c r="D55" i="28"/>
  <c r="E55" i="28" s="1"/>
  <c r="D47" i="28"/>
  <c r="E47" i="28" s="1"/>
  <c r="D39" i="28"/>
  <c r="E39" i="28" s="1"/>
  <c r="D31" i="28"/>
  <c r="E31" i="28" s="1"/>
  <c r="D23" i="28"/>
  <c r="E23" i="28" s="1"/>
  <c r="D15" i="28"/>
  <c r="E15" i="28" s="1"/>
  <c r="D289" i="28"/>
  <c r="D267" i="28"/>
  <c r="E267" i="28" s="1"/>
  <c r="G267" i="28" s="1"/>
  <c r="H267" i="28" s="1"/>
  <c r="D262" i="28"/>
  <c r="E262" i="28" s="1"/>
  <c r="D254" i="28"/>
  <c r="E254" i="28" s="1"/>
  <c r="D246" i="28"/>
  <c r="E246" i="28" s="1"/>
  <c r="D238" i="28"/>
  <c r="E238" i="28" s="1"/>
  <c r="D230" i="28"/>
  <c r="E230" i="28" s="1"/>
  <c r="D222" i="28"/>
  <c r="E222" i="28" s="1"/>
  <c r="D214" i="28"/>
  <c r="E214" i="28" s="1"/>
  <c r="D206" i="28"/>
  <c r="E206" i="28" s="1"/>
  <c r="D198" i="28"/>
  <c r="E198" i="28" s="1"/>
  <c r="D190" i="28"/>
  <c r="E190" i="28" s="1"/>
  <c r="D182" i="28"/>
  <c r="E182" i="28" s="1"/>
  <c r="D174" i="28"/>
  <c r="E174" i="28" s="1"/>
  <c r="D166" i="28"/>
  <c r="E166" i="28" s="1"/>
  <c r="D158" i="28"/>
  <c r="E158" i="28" s="1"/>
  <c r="D150" i="28"/>
  <c r="E150" i="28" s="1"/>
  <c r="D142" i="28"/>
  <c r="E142" i="28" s="1"/>
  <c r="D134" i="28"/>
  <c r="E134" i="28" s="1"/>
  <c r="D126" i="28"/>
  <c r="E126" i="28" s="1"/>
  <c r="D118" i="28"/>
  <c r="E118" i="28" s="1"/>
  <c r="D110" i="28"/>
  <c r="E110" i="28" s="1"/>
  <c r="D102" i="28"/>
  <c r="E102" i="28" s="1"/>
  <c r="D94" i="28"/>
  <c r="E94" i="28" s="1"/>
  <c r="D86" i="28"/>
  <c r="E86" i="28" s="1"/>
  <c r="D78" i="28"/>
  <c r="E78" i="28" s="1"/>
  <c r="D70" i="28"/>
  <c r="E70" i="28" s="1"/>
  <c r="D62" i="28"/>
  <c r="E62" i="28" s="1"/>
  <c r="D54" i="28"/>
  <c r="E54" i="28" s="1"/>
  <c r="D46" i="28"/>
  <c r="E46" i="28" s="1"/>
  <c r="D38" i="28"/>
  <c r="E38" i="28" s="1"/>
  <c r="D30" i="28"/>
  <c r="E30" i="28" s="1"/>
  <c r="D22" i="28"/>
  <c r="E22" i="28" s="1"/>
  <c r="D14" i="28"/>
  <c r="E14" i="28" s="1"/>
  <c r="D288" i="28"/>
  <c r="D261" i="28"/>
  <c r="E261" i="28" s="1"/>
  <c r="D253" i="28"/>
  <c r="E253" i="28" s="1"/>
  <c r="D245" i="28"/>
  <c r="E245" i="28" s="1"/>
  <c r="D237" i="28"/>
  <c r="E237" i="28" s="1"/>
  <c r="D229" i="28"/>
  <c r="E229" i="28" s="1"/>
  <c r="D221" i="28"/>
  <c r="E221" i="28" s="1"/>
  <c r="D213" i="28"/>
  <c r="E213" i="28" s="1"/>
  <c r="D205" i="28"/>
  <c r="E205" i="28" s="1"/>
  <c r="D197" i="28"/>
  <c r="E197" i="28" s="1"/>
  <c r="D189" i="28"/>
  <c r="E189" i="28" s="1"/>
  <c r="D181" i="28"/>
  <c r="E181" i="28" s="1"/>
  <c r="D173" i="28"/>
  <c r="E173" i="28" s="1"/>
  <c r="D165" i="28"/>
  <c r="E165" i="28" s="1"/>
  <c r="D157" i="28"/>
  <c r="E157" i="28" s="1"/>
  <c r="D149" i="28"/>
  <c r="E149" i="28" s="1"/>
  <c r="D141" i="28"/>
  <c r="E141" i="28" s="1"/>
  <c r="D133" i="28"/>
  <c r="E133" i="28" s="1"/>
  <c r="D125" i="28"/>
  <c r="E125" i="28" s="1"/>
  <c r="D117" i="28"/>
  <c r="E117" i="28" s="1"/>
  <c r="D109" i="28"/>
  <c r="E109" i="28" s="1"/>
  <c r="D101" i="28"/>
  <c r="E101" i="28" s="1"/>
  <c r="D93" i="28"/>
  <c r="E93" i="28" s="1"/>
  <c r="D85" i="28"/>
  <c r="E85" i="28" s="1"/>
  <c r="D77" i="28"/>
  <c r="E77" i="28" s="1"/>
  <c r="D69" i="28"/>
  <c r="E69" i="28" s="1"/>
  <c r="D61" i="28"/>
  <c r="E61" i="28" s="1"/>
  <c r="D53" i="28"/>
  <c r="E53" i="28" s="1"/>
  <c r="D45" i="28"/>
  <c r="E45" i="28" s="1"/>
  <c r="D37" i="28"/>
  <c r="E37" i="28" s="1"/>
  <c r="D29" i="28"/>
  <c r="E29" i="28" s="1"/>
  <c r="D21" i="28"/>
  <c r="E21" i="28" s="1"/>
  <c r="D13" i="28"/>
  <c r="E13" i="28" s="1"/>
  <c r="D287" i="28"/>
  <c r="D270" i="28"/>
  <c r="E270" i="28" s="1"/>
  <c r="G270" i="28" s="1"/>
  <c r="H270" i="28" s="1"/>
  <c r="D269" i="28"/>
  <c r="E269" i="28" s="1"/>
  <c r="G269" i="28" s="1"/>
  <c r="H269" i="28" s="1"/>
  <c r="D265" i="28"/>
  <c r="E265" i="28" s="1"/>
  <c r="G265" i="28" s="1"/>
  <c r="H265" i="28" s="1"/>
  <c r="D277" i="28"/>
  <c r="E277" i="28" s="1"/>
  <c r="G277" i="28" s="1"/>
  <c r="H277" i="28" s="1"/>
  <c r="D275" i="28"/>
  <c r="E275" i="28" s="1"/>
  <c r="G275" i="28" s="1"/>
  <c r="H275" i="28" s="1"/>
  <c r="D264" i="26"/>
  <c r="E264" i="26" s="1"/>
  <c r="D256" i="26"/>
  <c r="E256" i="26" s="1"/>
  <c r="D248" i="26"/>
  <c r="E248" i="26" s="1"/>
  <c r="D240" i="26"/>
  <c r="E240" i="26" s="1"/>
  <c r="D232" i="26"/>
  <c r="E232" i="26" s="1"/>
  <c r="D224" i="26"/>
  <c r="E224" i="26" s="1"/>
  <c r="D216" i="26"/>
  <c r="E216" i="26" s="1"/>
  <c r="D208" i="26"/>
  <c r="E208" i="26" s="1"/>
  <c r="D200" i="26"/>
  <c r="E200" i="26" s="1"/>
  <c r="D192" i="26"/>
  <c r="E192" i="26" s="1"/>
  <c r="D184" i="26"/>
  <c r="E184" i="26" s="1"/>
  <c r="D176" i="26"/>
  <c r="E176" i="26" s="1"/>
  <c r="D168" i="26"/>
  <c r="E168" i="26" s="1"/>
  <c r="D160" i="26"/>
  <c r="E160" i="26" s="1"/>
  <c r="D152" i="26"/>
  <c r="E152" i="26" s="1"/>
  <c r="D144" i="26"/>
  <c r="E144" i="26" s="1"/>
  <c r="D136" i="26"/>
  <c r="E136" i="26" s="1"/>
  <c r="D128" i="26"/>
  <c r="E128" i="26" s="1"/>
  <c r="D120" i="26"/>
  <c r="E120" i="26" s="1"/>
  <c r="D112" i="26"/>
  <c r="E112" i="26" s="1"/>
  <c r="D104" i="26"/>
  <c r="E104" i="26" s="1"/>
  <c r="D96" i="26"/>
  <c r="E96" i="26" s="1"/>
  <c r="D88" i="26"/>
  <c r="E88" i="26" s="1"/>
  <c r="D80" i="26"/>
  <c r="E80" i="26" s="1"/>
  <c r="D72" i="26"/>
  <c r="E72" i="26" s="1"/>
  <c r="D64" i="26"/>
  <c r="E64" i="26" s="1"/>
  <c r="D56" i="26"/>
  <c r="E56" i="26" s="1"/>
  <c r="D48" i="26"/>
  <c r="E48" i="26" s="1"/>
  <c r="D40" i="26"/>
  <c r="E40" i="26" s="1"/>
  <c r="D32" i="26"/>
  <c r="E32" i="26" s="1"/>
  <c r="D24" i="26"/>
  <c r="E24" i="26" s="1"/>
  <c r="D16" i="26"/>
  <c r="E16" i="26" s="1"/>
  <c r="D290" i="26"/>
  <c r="E290" i="26" s="1"/>
  <c r="D263" i="26"/>
  <c r="E263" i="26" s="1"/>
  <c r="D255" i="26"/>
  <c r="E255" i="26" s="1"/>
  <c r="D247" i="26"/>
  <c r="E247" i="26" s="1"/>
  <c r="D239" i="26"/>
  <c r="E239" i="26" s="1"/>
  <c r="D231" i="26"/>
  <c r="E231" i="26" s="1"/>
  <c r="D223" i="26"/>
  <c r="E223" i="26" s="1"/>
  <c r="D215" i="26"/>
  <c r="E215" i="26" s="1"/>
  <c r="D207" i="26"/>
  <c r="E207" i="26" s="1"/>
  <c r="D199" i="26"/>
  <c r="E199" i="26" s="1"/>
  <c r="D191" i="26"/>
  <c r="E191" i="26" s="1"/>
  <c r="D183" i="26"/>
  <c r="E183" i="26" s="1"/>
  <c r="D175" i="26"/>
  <c r="E175" i="26" s="1"/>
  <c r="D167" i="26"/>
  <c r="E167" i="26" s="1"/>
  <c r="D159" i="26"/>
  <c r="E159" i="26" s="1"/>
  <c r="D151" i="26"/>
  <c r="E151" i="26" s="1"/>
  <c r="D143" i="26"/>
  <c r="E143" i="26" s="1"/>
  <c r="D135" i="26"/>
  <c r="E135" i="26" s="1"/>
  <c r="D127" i="26"/>
  <c r="E127" i="26" s="1"/>
  <c r="D119" i="26"/>
  <c r="E119" i="26" s="1"/>
  <c r="D111" i="26"/>
  <c r="E111" i="26" s="1"/>
  <c r="D103" i="26"/>
  <c r="E103" i="26" s="1"/>
  <c r="D95" i="26"/>
  <c r="E95" i="26" s="1"/>
  <c r="D87" i="26"/>
  <c r="E87" i="26" s="1"/>
  <c r="D79" i="26"/>
  <c r="E79" i="26" s="1"/>
  <c r="D71" i="26"/>
  <c r="E71" i="26" s="1"/>
  <c r="D63" i="26"/>
  <c r="E63" i="26" s="1"/>
  <c r="D55" i="26"/>
  <c r="E55" i="26" s="1"/>
  <c r="D47" i="26"/>
  <c r="E47" i="26" s="1"/>
  <c r="D39" i="26"/>
  <c r="E39" i="26" s="1"/>
  <c r="D31" i="26"/>
  <c r="E31" i="26" s="1"/>
  <c r="D23" i="26"/>
  <c r="E23" i="26" s="1"/>
  <c r="D15" i="26"/>
  <c r="E15" i="26" s="1"/>
  <c r="D289" i="26"/>
  <c r="E289" i="26" s="1"/>
  <c r="D262" i="26"/>
  <c r="E262" i="26" s="1"/>
  <c r="D254" i="26"/>
  <c r="E254" i="26" s="1"/>
  <c r="D246" i="26"/>
  <c r="E246" i="26" s="1"/>
  <c r="D238" i="26"/>
  <c r="E238" i="26" s="1"/>
  <c r="D230" i="26"/>
  <c r="E230" i="26" s="1"/>
  <c r="D222" i="26"/>
  <c r="E222" i="26" s="1"/>
  <c r="D214" i="26"/>
  <c r="E214" i="26" s="1"/>
  <c r="D206" i="26"/>
  <c r="E206" i="26" s="1"/>
  <c r="D198" i="26"/>
  <c r="E198" i="26" s="1"/>
  <c r="D190" i="26"/>
  <c r="E190" i="26" s="1"/>
  <c r="D182" i="26"/>
  <c r="E182" i="26" s="1"/>
  <c r="D174" i="26"/>
  <c r="E174" i="26" s="1"/>
  <c r="D166" i="26"/>
  <c r="E166" i="26" s="1"/>
  <c r="D158" i="26"/>
  <c r="E158" i="26" s="1"/>
  <c r="D150" i="26"/>
  <c r="E150" i="26" s="1"/>
  <c r="D142" i="26"/>
  <c r="E142" i="26" s="1"/>
  <c r="D134" i="26"/>
  <c r="E134" i="26" s="1"/>
  <c r="D126" i="26"/>
  <c r="E126" i="26" s="1"/>
  <c r="D118" i="26"/>
  <c r="E118" i="26" s="1"/>
  <c r="D110" i="26"/>
  <c r="E110" i="26" s="1"/>
  <c r="D102" i="26"/>
  <c r="E102" i="26" s="1"/>
  <c r="D94" i="26"/>
  <c r="E94" i="26" s="1"/>
  <c r="D86" i="26"/>
  <c r="E86" i="26" s="1"/>
  <c r="D78" i="26"/>
  <c r="E78" i="26" s="1"/>
  <c r="D70" i="26"/>
  <c r="E70" i="26" s="1"/>
  <c r="D62" i="26"/>
  <c r="E62" i="26" s="1"/>
  <c r="D54" i="26"/>
  <c r="E54" i="26" s="1"/>
  <c r="D46" i="26"/>
  <c r="E46" i="26" s="1"/>
  <c r="D38" i="26"/>
  <c r="E38" i="26" s="1"/>
  <c r="D30" i="26"/>
  <c r="E30" i="26" s="1"/>
  <c r="D22" i="26"/>
  <c r="E22" i="26" s="1"/>
  <c r="D14" i="26"/>
  <c r="E14" i="26" s="1"/>
  <c r="D288" i="26"/>
  <c r="E288" i="26" s="1"/>
  <c r="D261" i="26"/>
  <c r="E261" i="26" s="1"/>
  <c r="D253" i="26"/>
  <c r="E253" i="26" s="1"/>
  <c r="D245" i="26"/>
  <c r="E245" i="26" s="1"/>
  <c r="D237" i="26"/>
  <c r="E237" i="26" s="1"/>
  <c r="D229" i="26"/>
  <c r="E229" i="26" s="1"/>
  <c r="D221" i="26"/>
  <c r="E221" i="26" s="1"/>
  <c r="D213" i="26"/>
  <c r="E213" i="26" s="1"/>
  <c r="D205" i="26"/>
  <c r="E205" i="26" s="1"/>
  <c r="D197" i="26"/>
  <c r="E197" i="26" s="1"/>
  <c r="D189" i="26"/>
  <c r="E189" i="26" s="1"/>
  <c r="D181" i="26"/>
  <c r="E181" i="26" s="1"/>
  <c r="D173" i="26"/>
  <c r="E173" i="26" s="1"/>
  <c r="D165" i="26"/>
  <c r="E165" i="26" s="1"/>
  <c r="D157" i="26"/>
  <c r="E157" i="26" s="1"/>
  <c r="D149" i="26"/>
  <c r="E149" i="26" s="1"/>
  <c r="D141" i="26"/>
  <c r="E141" i="26" s="1"/>
  <c r="D133" i="26"/>
  <c r="E133" i="26" s="1"/>
  <c r="D125" i="26"/>
  <c r="E125" i="26" s="1"/>
  <c r="D117" i="26"/>
  <c r="E117" i="26" s="1"/>
  <c r="D109" i="26"/>
  <c r="E109" i="26" s="1"/>
  <c r="D101" i="26"/>
  <c r="E101" i="26" s="1"/>
  <c r="D93" i="26"/>
  <c r="E93" i="26" s="1"/>
  <c r="D85" i="26"/>
  <c r="E85" i="26" s="1"/>
  <c r="D77" i="26"/>
  <c r="E77" i="26" s="1"/>
  <c r="D69" i="26"/>
  <c r="E69" i="26" s="1"/>
  <c r="D61" i="26"/>
  <c r="E61" i="26" s="1"/>
  <c r="D53" i="26"/>
  <c r="E53" i="26" s="1"/>
  <c r="D45" i="26"/>
  <c r="E45" i="26" s="1"/>
  <c r="D37" i="26"/>
  <c r="E37" i="26" s="1"/>
  <c r="D29" i="26"/>
  <c r="E29" i="26" s="1"/>
  <c r="D21" i="26"/>
  <c r="E21" i="26" s="1"/>
  <c r="D13" i="26"/>
  <c r="E13" i="26" s="1"/>
  <c r="D287" i="26"/>
  <c r="E287" i="26" s="1"/>
  <c r="D260" i="26"/>
  <c r="E260" i="26" s="1"/>
  <c r="D252" i="26"/>
  <c r="E252" i="26" s="1"/>
  <c r="D244" i="26"/>
  <c r="E244" i="26" s="1"/>
  <c r="D236" i="26"/>
  <c r="E236" i="26" s="1"/>
  <c r="D228" i="26"/>
  <c r="E228" i="26" s="1"/>
  <c r="D220" i="26"/>
  <c r="E220" i="26" s="1"/>
  <c r="D212" i="26"/>
  <c r="E212" i="26" s="1"/>
  <c r="D204" i="26"/>
  <c r="E204" i="26" s="1"/>
  <c r="D196" i="26"/>
  <c r="E196" i="26" s="1"/>
  <c r="D188" i="26"/>
  <c r="E188" i="26" s="1"/>
  <c r="D180" i="26"/>
  <c r="E180" i="26" s="1"/>
  <c r="D172" i="26"/>
  <c r="E172" i="26" s="1"/>
  <c r="D164" i="26"/>
  <c r="E164" i="26" s="1"/>
  <c r="D156" i="26"/>
  <c r="E156" i="26" s="1"/>
  <c r="D148" i="26"/>
  <c r="E148" i="26" s="1"/>
  <c r="D140" i="26"/>
  <c r="E140" i="26" s="1"/>
  <c r="D132" i="26"/>
  <c r="E132" i="26" s="1"/>
  <c r="D124" i="26"/>
  <c r="E124" i="26" s="1"/>
  <c r="D116" i="26"/>
  <c r="E116" i="26" s="1"/>
  <c r="D108" i="26"/>
  <c r="E108" i="26" s="1"/>
  <c r="D100" i="26"/>
  <c r="E100" i="26" s="1"/>
  <c r="D92" i="26"/>
  <c r="E92" i="26" s="1"/>
  <c r="D84" i="26"/>
  <c r="E84" i="26" s="1"/>
  <c r="D76" i="26"/>
  <c r="E76" i="26" s="1"/>
  <c r="D68" i="26"/>
  <c r="E68" i="26" s="1"/>
  <c r="D60" i="26"/>
  <c r="E60" i="26" s="1"/>
  <c r="D52" i="26"/>
  <c r="E52" i="26" s="1"/>
  <c r="D44" i="26"/>
  <c r="E44" i="26" s="1"/>
  <c r="D36" i="26"/>
  <c r="E36" i="26" s="1"/>
  <c r="D28" i="26"/>
  <c r="E28" i="26" s="1"/>
  <c r="D20" i="26"/>
  <c r="E20" i="26" s="1"/>
  <c r="D294" i="26"/>
  <c r="E294" i="26" s="1"/>
  <c r="D286" i="26"/>
  <c r="E286" i="26" s="1"/>
  <c r="D259" i="26"/>
  <c r="E259" i="26" s="1"/>
  <c r="D251" i="26"/>
  <c r="E251" i="26" s="1"/>
  <c r="D243" i="26"/>
  <c r="E243" i="26" s="1"/>
  <c r="D235" i="26"/>
  <c r="E235" i="26" s="1"/>
  <c r="D227" i="26"/>
  <c r="E227" i="26" s="1"/>
  <c r="D219" i="26"/>
  <c r="E219" i="26" s="1"/>
  <c r="D211" i="26"/>
  <c r="E211" i="26" s="1"/>
  <c r="D203" i="26"/>
  <c r="E203" i="26" s="1"/>
  <c r="D195" i="26"/>
  <c r="E195" i="26" s="1"/>
  <c r="D187" i="26"/>
  <c r="E187" i="26" s="1"/>
  <c r="D179" i="26"/>
  <c r="E179" i="26" s="1"/>
  <c r="D171" i="26"/>
  <c r="E171" i="26" s="1"/>
  <c r="D163" i="26"/>
  <c r="E163" i="26" s="1"/>
  <c r="D155" i="26"/>
  <c r="E155" i="26" s="1"/>
  <c r="D147" i="26"/>
  <c r="E147" i="26" s="1"/>
  <c r="D139" i="26"/>
  <c r="E139" i="26" s="1"/>
  <c r="D131" i="26"/>
  <c r="E131" i="26" s="1"/>
  <c r="D123" i="26"/>
  <c r="E123" i="26" s="1"/>
  <c r="D115" i="26"/>
  <c r="E115" i="26" s="1"/>
  <c r="D107" i="26"/>
  <c r="E107" i="26" s="1"/>
  <c r="D99" i="26"/>
  <c r="E99" i="26" s="1"/>
  <c r="D91" i="26"/>
  <c r="E91" i="26" s="1"/>
  <c r="D83" i="26"/>
  <c r="E83" i="26" s="1"/>
  <c r="D75" i="26"/>
  <c r="E75" i="26" s="1"/>
  <c r="D67" i="26"/>
  <c r="E67" i="26" s="1"/>
  <c r="D59" i="26"/>
  <c r="E59" i="26" s="1"/>
  <c r="D51" i="26"/>
  <c r="E51" i="26" s="1"/>
  <c r="D43" i="26"/>
  <c r="E43" i="26" s="1"/>
  <c r="D35" i="26"/>
  <c r="E35" i="26" s="1"/>
  <c r="D27" i="26"/>
  <c r="E27" i="26" s="1"/>
  <c r="D19" i="26"/>
  <c r="E19" i="26" s="1"/>
  <c r="D293" i="26"/>
  <c r="E293" i="26" s="1"/>
  <c r="D285" i="26"/>
  <c r="E285" i="26" s="1"/>
  <c r="D258" i="26"/>
  <c r="E258" i="26" s="1"/>
  <c r="D250" i="26"/>
  <c r="E250" i="26" s="1"/>
  <c r="D242" i="26"/>
  <c r="E242" i="26" s="1"/>
  <c r="D234" i="26"/>
  <c r="E234" i="26" s="1"/>
  <c r="D226" i="26"/>
  <c r="E226" i="26" s="1"/>
  <c r="D218" i="26"/>
  <c r="E218" i="26" s="1"/>
  <c r="D210" i="26"/>
  <c r="E210" i="26" s="1"/>
  <c r="D202" i="26"/>
  <c r="E202" i="26" s="1"/>
  <c r="D194" i="26"/>
  <c r="E194" i="26" s="1"/>
  <c r="D186" i="26"/>
  <c r="E186" i="26" s="1"/>
  <c r="D178" i="26"/>
  <c r="E178" i="26" s="1"/>
  <c r="D170" i="26"/>
  <c r="E170" i="26" s="1"/>
  <c r="D162" i="26"/>
  <c r="E162" i="26" s="1"/>
  <c r="D154" i="26"/>
  <c r="E154" i="26" s="1"/>
  <c r="D146" i="26"/>
  <c r="E146" i="26" s="1"/>
  <c r="D138" i="26"/>
  <c r="E138" i="26" s="1"/>
  <c r="D130" i="26"/>
  <c r="E130" i="26" s="1"/>
  <c r="D122" i="26"/>
  <c r="E122" i="26" s="1"/>
  <c r="D114" i="26"/>
  <c r="E114" i="26" s="1"/>
  <c r="D106" i="26"/>
  <c r="E106" i="26" s="1"/>
  <c r="D98" i="26"/>
  <c r="E98" i="26" s="1"/>
  <c r="D90" i="26"/>
  <c r="E90" i="26" s="1"/>
  <c r="D82" i="26"/>
  <c r="E82" i="26" s="1"/>
  <c r="D74" i="26"/>
  <c r="E74" i="26" s="1"/>
  <c r="D66" i="26"/>
  <c r="E66" i="26" s="1"/>
  <c r="D58" i="26"/>
  <c r="E58" i="26" s="1"/>
  <c r="D50" i="26"/>
  <c r="E50" i="26" s="1"/>
  <c r="D42" i="26"/>
  <c r="E42" i="26" s="1"/>
  <c r="D34" i="26"/>
  <c r="E34" i="26" s="1"/>
  <c r="D26" i="26"/>
  <c r="E26" i="26" s="1"/>
  <c r="D18" i="26"/>
  <c r="E18" i="26" s="1"/>
  <c r="D292" i="26"/>
  <c r="E292" i="26" s="1"/>
  <c r="D284" i="26"/>
  <c r="E284" i="26" s="1"/>
  <c r="D12" i="26"/>
  <c r="E12" i="26" s="1"/>
  <c r="D257" i="26"/>
  <c r="E257" i="26" s="1"/>
  <c r="D249" i="26"/>
  <c r="E249" i="26" s="1"/>
  <c r="D241" i="26"/>
  <c r="E241" i="26" s="1"/>
  <c r="D233" i="26"/>
  <c r="E233" i="26" s="1"/>
  <c r="D225" i="26"/>
  <c r="E225" i="26" s="1"/>
  <c r="D217" i="26"/>
  <c r="E217" i="26" s="1"/>
  <c r="D209" i="26"/>
  <c r="E209" i="26" s="1"/>
  <c r="D201" i="26"/>
  <c r="E201" i="26" s="1"/>
  <c r="D193" i="26"/>
  <c r="E193" i="26" s="1"/>
  <c r="D185" i="26"/>
  <c r="E185" i="26" s="1"/>
  <c r="D177" i="26"/>
  <c r="E177" i="26" s="1"/>
  <c r="D169" i="26"/>
  <c r="E169" i="26" s="1"/>
  <c r="D161" i="26"/>
  <c r="E161" i="26" s="1"/>
  <c r="D153" i="26"/>
  <c r="E153" i="26" s="1"/>
  <c r="D145" i="26"/>
  <c r="E145" i="26" s="1"/>
  <c r="D137" i="26"/>
  <c r="E137" i="26" s="1"/>
  <c r="D129" i="26"/>
  <c r="E129" i="26" s="1"/>
  <c r="D121" i="26"/>
  <c r="E121" i="26" s="1"/>
  <c r="D113" i="26"/>
  <c r="E113" i="26" s="1"/>
  <c r="D105" i="26"/>
  <c r="E105" i="26" s="1"/>
  <c r="D97" i="26"/>
  <c r="E97" i="26" s="1"/>
  <c r="D89" i="26"/>
  <c r="E89" i="26" s="1"/>
  <c r="D81" i="26"/>
  <c r="E81" i="26" s="1"/>
  <c r="D73" i="26"/>
  <c r="E73" i="26" s="1"/>
  <c r="D65" i="26"/>
  <c r="E65" i="26" s="1"/>
  <c r="D57" i="26"/>
  <c r="E57" i="26" s="1"/>
  <c r="D49" i="26"/>
  <c r="E49" i="26" s="1"/>
  <c r="D41" i="26"/>
  <c r="E41" i="26" s="1"/>
  <c r="D33" i="26"/>
  <c r="E33" i="26" s="1"/>
  <c r="D25" i="26"/>
  <c r="E25" i="26" s="1"/>
  <c r="D17" i="26"/>
  <c r="E17" i="26" s="1"/>
  <c r="D291" i="26"/>
  <c r="E291" i="26" s="1"/>
  <c r="D281" i="26"/>
  <c r="E281" i="26" s="1"/>
  <c r="G281" i="26" s="1"/>
  <c r="H281" i="26" s="1"/>
  <c r="D273" i="26"/>
  <c r="E273" i="26" s="1"/>
  <c r="H273" i="26" s="1"/>
  <c r="D265" i="26"/>
  <c r="E265" i="26" s="1"/>
  <c r="G265" i="26" s="1"/>
  <c r="H265" i="26" s="1"/>
  <c r="D280" i="26"/>
  <c r="E280" i="26" s="1"/>
  <c r="G280" i="26" s="1"/>
  <c r="H280" i="26" s="1"/>
  <c r="D272" i="26"/>
  <c r="E272" i="26" s="1"/>
  <c r="G272" i="26" s="1"/>
  <c r="H272" i="26" s="1"/>
  <c r="D279" i="26"/>
  <c r="E279" i="26" s="1"/>
  <c r="G279" i="26" s="1"/>
  <c r="H279" i="26" s="1"/>
  <c r="D271" i="26"/>
  <c r="E271" i="26" s="1"/>
  <c r="G271" i="26" s="1"/>
  <c r="H271" i="26" s="1"/>
  <c r="D278" i="26"/>
  <c r="E278" i="26" s="1"/>
  <c r="G278" i="26" s="1"/>
  <c r="H278" i="26" s="1"/>
  <c r="D270" i="26"/>
  <c r="E270" i="26" s="1"/>
  <c r="G270" i="26" s="1"/>
  <c r="H270" i="26" s="1"/>
  <c r="D277" i="26"/>
  <c r="E277" i="26" s="1"/>
  <c r="G277" i="26" s="1"/>
  <c r="H277" i="26" s="1"/>
  <c r="D269" i="26"/>
  <c r="E269" i="26" s="1"/>
  <c r="G269" i="26" s="1"/>
  <c r="H269" i="26" s="1"/>
  <c r="D276" i="26"/>
  <c r="E276" i="26" s="1"/>
  <c r="G276" i="26" s="1"/>
  <c r="H276" i="26" s="1"/>
  <c r="D268" i="26"/>
  <c r="E268" i="26" s="1"/>
  <c r="G268" i="26" s="1"/>
  <c r="H268" i="26" s="1"/>
  <c r="D283" i="26"/>
  <c r="E283" i="26" s="1"/>
  <c r="G283" i="26" s="1"/>
  <c r="H283" i="26" s="1"/>
  <c r="D275" i="26"/>
  <c r="E275" i="26" s="1"/>
  <c r="G275" i="26" s="1"/>
  <c r="H275" i="26" s="1"/>
  <c r="D267" i="26"/>
  <c r="E267" i="26" s="1"/>
  <c r="G267" i="26" s="1"/>
  <c r="H267" i="26" s="1"/>
  <c r="D282" i="26"/>
  <c r="E282" i="26" s="1"/>
  <c r="G282" i="26" s="1"/>
  <c r="H282" i="26" s="1"/>
  <c r="D274" i="26"/>
  <c r="E274" i="26" s="1"/>
  <c r="G274" i="26" s="1"/>
  <c r="H274" i="26" s="1"/>
  <c r="D264" i="25"/>
  <c r="E264" i="25" s="1"/>
  <c r="D256" i="25"/>
  <c r="E256" i="25" s="1"/>
  <c r="D248" i="25"/>
  <c r="E248" i="25" s="1"/>
  <c r="D240" i="25"/>
  <c r="E240" i="25" s="1"/>
  <c r="D232" i="25"/>
  <c r="E232" i="25" s="1"/>
  <c r="D224" i="25"/>
  <c r="E224" i="25" s="1"/>
  <c r="D216" i="25"/>
  <c r="E216" i="25" s="1"/>
  <c r="D208" i="25"/>
  <c r="E208" i="25" s="1"/>
  <c r="D200" i="25"/>
  <c r="E200" i="25" s="1"/>
  <c r="D192" i="25"/>
  <c r="E192" i="25" s="1"/>
  <c r="D184" i="25"/>
  <c r="E184" i="25" s="1"/>
  <c r="D176" i="25"/>
  <c r="E176" i="25" s="1"/>
  <c r="D168" i="25"/>
  <c r="E168" i="25" s="1"/>
  <c r="D160" i="25"/>
  <c r="E160" i="25" s="1"/>
  <c r="D152" i="25"/>
  <c r="E152" i="25" s="1"/>
  <c r="D144" i="25"/>
  <c r="E144" i="25" s="1"/>
  <c r="D136" i="25"/>
  <c r="E136" i="25" s="1"/>
  <c r="D128" i="25"/>
  <c r="E128" i="25" s="1"/>
  <c r="D120" i="25"/>
  <c r="E120" i="25" s="1"/>
  <c r="D112" i="25"/>
  <c r="E112" i="25" s="1"/>
  <c r="D104" i="25"/>
  <c r="E104" i="25" s="1"/>
  <c r="D96" i="25"/>
  <c r="E96" i="25" s="1"/>
  <c r="D88" i="25"/>
  <c r="E88" i="25" s="1"/>
  <c r="D80" i="25"/>
  <c r="E80" i="25" s="1"/>
  <c r="D72" i="25"/>
  <c r="E72" i="25" s="1"/>
  <c r="D64" i="25"/>
  <c r="E64" i="25" s="1"/>
  <c r="D56" i="25"/>
  <c r="E56" i="25" s="1"/>
  <c r="D48" i="25"/>
  <c r="E48" i="25" s="1"/>
  <c r="D40" i="25"/>
  <c r="E40" i="25" s="1"/>
  <c r="D32" i="25"/>
  <c r="E32" i="25" s="1"/>
  <c r="D24" i="25"/>
  <c r="E24" i="25" s="1"/>
  <c r="D16" i="25"/>
  <c r="E16" i="25" s="1"/>
  <c r="D290" i="25"/>
  <c r="E290" i="25" s="1"/>
  <c r="D263" i="25"/>
  <c r="E263" i="25" s="1"/>
  <c r="D255" i="25"/>
  <c r="E255" i="25" s="1"/>
  <c r="D247" i="25"/>
  <c r="E247" i="25" s="1"/>
  <c r="D239" i="25"/>
  <c r="E239" i="25" s="1"/>
  <c r="D231" i="25"/>
  <c r="E231" i="25" s="1"/>
  <c r="D223" i="25"/>
  <c r="E223" i="25" s="1"/>
  <c r="D215" i="25"/>
  <c r="E215" i="25" s="1"/>
  <c r="D207" i="25"/>
  <c r="E207" i="25" s="1"/>
  <c r="D199" i="25"/>
  <c r="E199" i="25" s="1"/>
  <c r="D191" i="25"/>
  <c r="E191" i="25" s="1"/>
  <c r="D183" i="25"/>
  <c r="E183" i="25" s="1"/>
  <c r="D175" i="25"/>
  <c r="E175" i="25" s="1"/>
  <c r="D167" i="25"/>
  <c r="E167" i="25" s="1"/>
  <c r="D159" i="25"/>
  <c r="E159" i="25" s="1"/>
  <c r="D151" i="25"/>
  <c r="E151" i="25" s="1"/>
  <c r="D143" i="25"/>
  <c r="E143" i="25" s="1"/>
  <c r="D135" i="25"/>
  <c r="E135" i="25" s="1"/>
  <c r="D127" i="25"/>
  <c r="E127" i="25" s="1"/>
  <c r="D119" i="25"/>
  <c r="E119" i="25" s="1"/>
  <c r="D111" i="25"/>
  <c r="E111" i="25" s="1"/>
  <c r="D103" i="25"/>
  <c r="E103" i="25" s="1"/>
  <c r="D95" i="25"/>
  <c r="E95" i="25" s="1"/>
  <c r="D87" i="25"/>
  <c r="E87" i="25" s="1"/>
  <c r="D79" i="25"/>
  <c r="E79" i="25" s="1"/>
  <c r="D71" i="25"/>
  <c r="E71" i="25" s="1"/>
  <c r="D63" i="25"/>
  <c r="E63" i="25" s="1"/>
  <c r="D55" i="25"/>
  <c r="E55" i="25" s="1"/>
  <c r="D47" i="25"/>
  <c r="E47" i="25" s="1"/>
  <c r="D39" i="25"/>
  <c r="E39" i="25" s="1"/>
  <c r="D31" i="25"/>
  <c r="E31" i="25" s="1"/>
  <c r="D23" i="25"/>
  <c r="E23" i="25" s="1"/>
  <c r="D15" i="25"/>
  <c r="E15" i="25" s="1"/>
  <c r="D289" i="25"/>
  <c r="E289" i="25" s="1"/>
  <c r="D262" i="25"/>
  <c r="E262" i="25" s="1"/>
  <c r="D254" i="25"/>
  <c r="E254" i="25" s="1"/>
  <c r="D246" i="25"/>
  <c r="E246" i="25" s="1"/>
  <c r="D238" i="25"/>
  <c r="E238" i="25" s="1"/>
  <c r="D230" i="25"/>
  <c r="E230" i="25" s="1"/>
  <c r="D222" i="25"/>
  <c r="E222" i="25" s="1"/>
  <c r="D214" i="25"/>
  <c r="E214" i="25" s="1"/>
  <c r="D206" i="25"/>
  <c r="E206" i="25" s="1"/>
  <c r="D198" i="25"/>
  <c r="E198" i="25" s="1"/>
  <c r="D190" i="25"/>
  <c r="E190" i="25" s="1"/>
  <c r="D182" i="25"/>
  <c r="E182" i="25" s="1"/>
  <c r="D174" i="25"/>
  <c r="E174" i="25" s="1"/>
  <c r="D166" i="25"/>
  <c r="E166" i="25" s="1"/>
  <c r="D158" i="25"/>
  <c r="E158" i="25" s="1"/>
  <c r="D150" i="25"/>
  <c r="E150" i="25" s="1"/>
  <c r="D142" i="25"/>
  <c r="E142" i="25" s="1"/>
  <c r="D134" i="25"/>
  <c r="E134" i="25" s="1"/>
  <c r="D126" i="25"/>
  <c r="E126" i="25" s="1"/>
  <c r="D118" i="25"/>
  <c r="E118" i="25" s="1"/>
  <c r="D110" i="25"/>
  <c r="E110" i="25" s="1"/>
  <c r="D102" i="25"/>
  <c r="E102" i="25" s="1"/>
  <c r="D94" i="25"/>
  <c r="E94" i="25" s="1"/>
  <c r="D86" i="25"/>
  <c r="E86" i="25" s="1"/>
  <c r="D78" i="25"/>
  <c r="E78" i="25" s="1"/>
  <c r="D70" i="25"/>
  <c r="E70" i="25" s="1"/>
  <c r="D62" i="25"/>
  <c r="E62" i="25" s="1"/>
  <c r="D54" i="25"/>
  <c r="E54" i="25" s="1"/>
  <c r="D46" i="25"/>
  <c r="E46" i="25" s="1"/>
  <c r="D38" i="25"/>
  <c r="E38" i="25" s="1"/>
  <c r="D30" i="25"/>
  <c r="E30" i="25" s="1"/>
  <c r="D22" i="25"/>
  <c r="E22" i="25" s="1"/>
  <c r="D14" i="25"/>
  <c r="E14" i="25" s="1"/>
  <c r="D288" i="25"/>
  <c r="E288" i="25" s="1"/>
  <c r="D261" i="25"/>
  <c r="E261" i="25" s="1"/>
  <c r="D253" i="25"/>
  <c r="E253" i="25" s="1"/>
  <c r="D245" i="25"/>
  <c r="E245" i="25" s="1"/>
  <c r="D237" i="25"/>
  <c r="E237" i="25" s="1"/>
  <c r="D229" i="25"/>
  <c r="E229" i="25" s="1"/>
  <c r="D221" i="25"/>
  <c r="E221" i="25" s="1"/>
  <c r="D213" i="25"/>
  <c r="E213" i="25" s="1"/>
  <c r="D205" i="25"/>
  <c r="E205" i="25" s="1"/>
  <c r="D197" i="25"/>
  <c r="E197" i="25" s="1"/>
  <c r="D189" i="25"/>
  <c r="E189" i="25" s="1"/>
  <c r="D181" i="25"/>
  <c r="E181" i="25" s="1"/>
  <c r="D173" i="25"/>
  <c r="E173" i="25" s="1"/>
  <c r="D165" i="25"/>
  <c r="E165" i="25" s="1"/>
  <c r="D157" i="25"/>
  <c r="E157" i="25" s="1"/>
  <c r="D149" i="25"/>
  <c r="E149" i="25" s="1"/>
  <c r="D141" i="25"/>
  <c r="E141" i="25" s="1"/>
  <c r="D133" i="25"/>
  <c r="E133" i="25" s="1"/>
  <c r="D125" i="25"/>
  <c r="E125" i="25" s="1"/>
  <c r="D117" i="25"/>
  <c r="E117" i="25" s="1"/>
  <c r="D109" i="25"/>
  <c r="E109" i="25" s="1"/>
  <c r="D101" i="25"/>
  <c r="E101" i="25" s="1"/>
  <c r="D93" i="25"/>
  <c r="E93" i="25" s="1"/>
  <c r="D85" i="25"/>
  <c r="E85" i="25" s="1"/>
  <c r="D77" i="25"/>
  <c r="E77" i="25" s="1"/>
  <c r="D69" i="25"/>
  <c r="E69" i="25" s="1"/>
  <c r="D61" i="25"/>
  <c r="E61" i="25" s="1"/>
  <c r="D53" i="25"/>
  <c r="E53" i="25" s="1"/>
  <c r="D45" i="25"/>
  <c r="E45" i="25" s="1"/>
  <c r="D37" i="25"/>
  <c r="E37" i="25" s="1"/>
  <c r="D29" i="25"/>
  <c r="E29" i="25" s="1"/>
  <c r="D21" i="25"/>
  <c r="E21" i="25" s="1"/>
  <c r="D13" i="25"/>
  <c r="E13" i="25" s="1"/>
  <c r="D265" i="25"/>
  <c r="E265" i="25" s="1"/>
  <c r="D260" i="25"/>
  <c r="E260" i="25" s="1"/>
  <c r="D252" i="25"/>
  <c r="E252" i="25" s="1"/>
  <c r="D244" i="25"/>
  <c r="E244" i="25" s="1"/>
  <c r="D236" i="25"/>
  <c r="E236" i="25" s="1"/>
  <c r="D228" i="25"/>
  <c r="E228" i="25" s="1"/>
  <c r="D220" i="25"/>
  <c r="E220" i="25" s="1"/>
  <c r="D212" i="25"/>
  <c r="E212" i="25" s="1"/>
  <c r="D204" i="25"/>
  <c r="E204" i="25" s="1"/>
  <c r="D196" i="25"/>
  <c r="E196" i="25" s="1"/>
  <c r="D188" i="25"/>
  <c r="E188" i="25" s="1"/>
  <c r="D180" i="25"/>
  <c r="E180" i="25" s="1"/>
  <c r="D172" i="25"/>
  <c r="E172" i="25" s="1"/>
  <c r="D164" i="25"/>
  <c r="E164" i="25" s="1"/>
  <c r="D156" i="25"/>
  <c r="E156" i="25" s="1"/>
  <c r="D148" i="25"/>
  <c r="E148" i="25" s="1"/>
  <c r="D140" i="25"/>
  <c r="E140" i="25" s="1"/>
  <c r="D132" i="25"/>
  <c r="E132" i="25" s="1"/>
  <c r="D124" i="25"/>
  <c r="E124" i="25" s="1"/>
  <c r="D116" i="25"/>
  <c r="E116" i="25" s="1"/>
  <c r="D108" i="25"/>
  <c r="E108" i="25" s="1"/>
  <c r="D100" i="25"/>
  <c r="E100" i="25" s="1"/>
  <c r="D92" i="25"/>
  <c r="E92" i="25" s="1"/>
  <c r="D84" i="25"/>
  <c r="E84" i="25" s="1"/>
  <c r="D76" i="25"/>
  <c r="E76" i="25" s="1"/>
  <c r="D68" i="25"/>
  <c r="E68" i="25" s="1"/>
  <c r="D60" i="25"/>
  <c r="E60" i="25" s="1"/>
  <c r="D52" i="25"/>
  <c r="E52" i="25" s="1"/>
  <c r="D44" i="25"/>
  <c r="E44" i="25" s="1"/>
  <c r="D36" i="25"/>
  <c r="E36" i="25" s="1"/>
  <c r="D28" i="25"/>
  <c r="E28" i="25" s="1"/>
  <c r="D20" i="25"/>
  <c r="E20" i="25" s="1"/>
  <c r="D294" i="25"/>
  <c r="E294" i="25" s="1"/>
  <c r="D286" i="25"/>
  <c r="E286" i="25" s="1"/>
  <c r="D259" i="25"/>
  <c r="E259" i="25" s="1"/>
  <c r="D251" i="25"/>
  <c r="E251" i="25" s="1"/>
  <c r="D243" i="25"/>
  <c r="E243" i="25" s="1"/>
  <c r="D235" i="25"/>
  <c r="E235" i="25" s="1"/>
  <c r="D227" i="25"/>
  <c r="E227" i="25" s="1"/>
  <c r="D219" i="25"/>
  <c r="E219" i="25" s="1"/>
  <c r="D211" i="25"/>
  <c r="E211" i="25" s="1"/>
  <c r="D203" i="25"/>
  <c r="E203" i="25" s="1"/>
  <c r="D195" i="25"/>
  <c r="E195" i="25" s="1"/>
  <c r="D187" i="25"/>
  <c r="E187" i="25" s="1"/>
  <c r="D179" i="25"/>
  <c r="E179" i="25" s="1"/>
  <c r="D171" i="25"/>
  <c r="E171" i="25" s="1"/>
  <c r="D163" i="25"/>
  <c r="E163" i="25" s="1"/>
  <c r="D155" i="25"/>
  <c r="E155" i="25" s="1"/>
  <c r="D147" i="25"/>
  <c r="E147" i="25" s="1"/>
  <c r="D139" i="25"/>
  <c r="E139" i="25" s="1"/>
  <c r="D131" i="25"/>
  <c r="E131" i="25" s="1"/>
  <c r="D123" i="25"/>
  <c r="E123" i="25" s="1"/>
  <c r="D115" i="25"/>
  <c r="E115" i="25" s="1"/>
  <c r="D107" i="25"/>
  <c r="E107" i="25" s="1"/>
  <c r="D99" i="25"/>
  <c r="E99" i="25" s="1"/>
  <c r="D91" i="25"/>
  <c r="E91" i="25" s="1"/>
  <c r="D83" i="25"/>
  <c r="E83" i="25" s="1"/>
  <c r="D75" i="25"/>
  <c r="E75" i="25" s="1"/>
  <c r="D67" i="25"/>
  <c r="E67" i="25" s="1"/>
  <c r="D59" i="25"/>
  <c r="E59" i="25" s="1"/>
  <c r="D51" i="25"/>
  <c r="E51" i="25" s="1"/>
  <c r="D43" i="25"/>
  <c r="E43" i="25" s="1"/>
  <c r="D35" i="25"/>
  <c r="E35" i="25" s="1"/>
  <c r="D27" i="25"/>
  <c r="E27" i="25" s="1"/>
  <c r="D19" i="25"/>
  <c r="E19" i="25" s="1"/>
  <c r="D293" i="25"/>
  <c r="E293" i="25" s="1"/>
  <c r="D285" i="25"/>
  <c r="E285" i="25" s="1"/>
  <c r="D258" i="25"/>
  <c r="E258" i="25" s="1"/>
  <c r="D250" i="25"/>
  <c r="E250" i="25" s="1"/>
  <c r="D242" i="25"/>
  <c r="E242" i="25" s="1"/>
  <c r="D234" i="25"/>
  <c r="E234" i="25" s="1"/>
  <c r="D226" i="25"/>
  <c r="E226" i="25" s="1"/>
  <c r="D218" i="25"/>
  <c r="E218" i="25" s="1"/>
  <c r="D210" i="25"/>
  <c r="E210" i="25" s="1"/>
  <c r="D202" i="25"/>
  <c r="E202" i="25" s="1"/>
  <c r="D194" i="25"/>
  <c r="E194" i="25" s="1"/>
  <c r="D186" i="25"/>
  <c r="E186" i="25" s="1"/>
  <c r="D178" i="25"/>
  <c r="E178" i="25" s="1"/>
  <c r="D170" i="25"/>
  <c r="E170" i="25" s="1"/>
  <c r="D162" i="25"/>
  <c r="E162" i="25" s="1"/>
  <c r="D154" i="25"/>
  <c r="E154" i="25" s="1"/>
  <c r="D146" i="25"/>
  <c r="E146" i="25" s="1"/>
  <c r="D138" i="25"/>
  <c r="E138" i="25" s="1"/>
  <c r="D130" i="25"/>
  <c r="E130" i="25" s="1"/>
  <c r="D122" i="25"/>
  <c r="E122" i="25" s="1"/>
  <c r="D114" i="25"/>
  <c r="E114" i="25" s="1"/>
  <c r="D106" i="25"/>
  <c r="E106" i="25" s="1"/>
  <c r="D98" i="25"/>
  <c r="E98" i="25" s="1"/>
  <c r="D90" i="25"/>
  <c r="E90" i="25" s="1"/>
  <c r="D82" i="25"/>
  <c r="E82" i="25" s="1"/>
  <c r="D74" i="25"/>
  <c r="E74" i="25" s="1"/>
  <c r="D66" i="25"/>
  <c r="E66" i="25" s="1"/>
  <c r="D58" i="25"/>
  <c r="E58" i="25" s="1"/>
  <c r="D50" i="25"/>
  <c r="E50" i="25" s="1"/>
  <c r="D42" i="25"/>
  <c r="E42" i="25" s="1"/>
  <c r="D34" i="25"/>
  <c r="E34" i="25" s="1"/>
  <c r="D26" i="25"/>
  <c r="E26" i="25" s="1"/>
  <c r="D18" i="25"/>
  <c r="E18" i="25" s="1"/>
  <c r="D292" i="25"/>
  <c r="E292" i="25" s="1"/>
  <c r="D284" i="25"/>
  <c r="E284" i="25" s="1"/>
  <c r="D12" i="25"/>
  <c r="E12" i="25" s="1"/>
  <c r="D257" i="25"/>
  <c r="E257" i="25" s="1"/>
  <c r="D249" i="25"/>
  <c r="E249" i="25" s="1"/>
  <c r="D241" i="25"/>
  <c r="E241" i="25" s="1"/>
  <c r="D233" i="25"/>
  <c r="E233" i="25" s="1"/>
  <c r="D225" i="25"/>
  <c r="E225" i="25" s="1"/>
  <c r="D217" i="25"/>
  <c r="E217" i="25" s="1"/>
  <c r="D209" i="25"/>
  <c r="E209" i="25" s="1"/>
  <c r="D201" i="25"/>
  <c r="E201" i="25" s="1"/>
  <c r="D193" i="25"/>
  <c r="E193" i="25" s="1"/>
  <c r="D185" i="25"/>
  <c r="E185" i="25" s="1"/>
  <c r="D177" i="25"/>
  <c r="E177" i="25" s="1"/>
  <c r="D169" i="25"/>
  <c r="E169" i="25" s="1"/>
  <c r="D161" i="25"/>
  <c r="E161" i="25" s="1"/>
  <c r="D153" i="25"/>
  <c r="E153" i="25" s="1"/>
  <c r="D145" i="25"/>
  <c r="E145" i="25" s="1"/>
  <c r="D137" i="25"/>
  <c r="E137" i="25" s="1"/>
  <c r="D129" i="25"/>
  <c r="E129" i="25" s="1"/>
  <c r="D121" i="25"/>
  <c r="E121" i="25" s="1"/>
  <c r="D113" i="25"/>
  <c r="E113" i="25" s="1"/>
  <c r="D105" i="25"/>
  <c r="E105" i="25" s="1"/>
  <c r="D97" i="25"/>
  <c r="E97" i="25" s="1"/>
  <c r="D89" i="25"/>
  <c r="E89" i="25" s="1"/>
  <c r="D81" i="25"/>
  <c r="E81" i="25" s="1"/>
  <c r="D73" i="25"/>
  <c r="E73" i="25" s="1"/>
  <c r="D65" i="25"/>
  <c r="E65" i="25" s="1"/>
  <c r="D57" i="25"/>
  <c r="E57" i="25" s="1"/>
  <c r="D49" i="25"/>
  <c r="E49" i="25" s="1"/>
  <c r="D41" i="25"/>
  <c r="E41" i="25" s="1"/>
  <c r="D33" i="25"/>
  <c r="E33" i="25" s="1"/>
  <c r="D25" i="25"/>
  <c r="E25" i="25" s="1"/>
  <c r="D17" i="25"/>
  <c r="E17" i="25" s="1"/>
  <c r="D291" i="25"/>
  <c r="E291" i="25" s="1"/>
  <c r="D280" i="25"/>
  <c r="D272" i="25"/>
  <c r="D279" i="25"/>
  <c r="D271" i="25"/>
  <c r="D278" i="25"/>
  <c r="D270" i="25"/>
  <c r="D277" i="25"/>
  <c r="D269" i="25"/>
  <c r="D276" i="25"/>
  <c r="D268" i="25"/>
  <c r="D283" i="25"/>
  <c r="D275" i="25"/>
  <c r="D267" i="25"/>
  <c r="D282" i="25"/>
  <c r="D274" i="25"/>
  <c r="D266" i="25"/>
  <c r="D281" i="25"/>
  <c r="D273" i="25"/>
  <c r="G277" i="24"/>
  <c r="H277" i="24" s="1"/>
  <c r="G269" i="24"/>
  <c r="H269" i="24" s="1"/>
  <c r="D261" i="24"/>
  <c r="E261" i="24" s="1"/>
  <c r="D253" i="24"/>
  <c r="E253" i="24" s="1"/>
  <c r="D245" i="24"/>
  <c r="E245" i="24" s="1"/>
  <c r="D237" i="24"/>
  <c r="E237" i="24" s="1"/>
  <c r="D229" i="24"/>
  <c r="E229" i="24" s="1"/>
  <c r="D221" i="24"/>
  <c r="E221" i="24" s="1"/>
  <c r="D213" i="24"/>
  <c r="E213" i="24" s="1"/>
  <c r="D205" i="24"/>
  <c r="E205" i="24" s="1"/>
  <c r="D197" i="24"/>
  <c r="E197" i="24" s="1"/>
  <c r="D189" i="24"/>
  <c r="E189" i="24" s="1"/>
  <c r="D181" i="24"/>
  <c r="E181" i="24" s="1"/>
  <c r="D173" i="24"/>
  <c r="E173" i="24" s="1"/>
  <c r="D165" i="24"/>
  <c r="E165" i="24" s="1"/>
  <c r="D157" i="24"/>
  <c r="E157" i="24" s="1"/>
  <c r="D149" i="24"/>
  <c r="E149" i="24" s="1"/>
  <c r="D141" i="24"/>
  <c r="E141" i="24" s="1"/>
  <c r="D133" i="24"/>
  <c r="E133" i="24" s="1"/>
  <c r="D125" i="24"/>
  <c r="E125" i="24" s="1"/>
  <c r="D117" i="24"/>
  <c r="E117" i="24" s="1"/>
  <c r="D109" i="24"/>
  <c r="E109" i="24" s="1"/>
  <c r="D101" i="24"/>
  <c r="E101" i="24" s="1"/>
  <c r="D93" i="24"/>
  <c r="E93" i="24" s="1"/>
  <c r="D85" i="24"/>
  <c r="E85" i="24" s="1"/>
  <c r="D77" i="24"/>
  <c r="E77" i="24" s="1"/>
  <c r="D69" i="24"/>
  <c r="E69" i="24" s="1"/>
  <c r="D61" i="24"/>
  <c r="E61" i="24" s="1"/>
  <c r="D53" i="24"/>
  <c r="E53" i="24" s="1"/>
  <c r="D45" i="24"/>
  <c r="E45" i="24" s="1"/>
  <c r="D37" i="24"/>
  <c r="E37" i="24" s="1"/>
  <c r="D29" i="24"/>
  <c r="E29" i="24" s="1"/>
  <c r="D21" i="24"/>
  <c r="E21" i="24" s="1"/>
  <c r="D13" i="24"/>
  <c r="E13" i="24" s="1"/>
  <c r="D260" i="24"/>
  <c r="E260" i="24" s="1"/>
  <c r="D252" i="24"/>
  <c r="E252" i="24" s="1"/>
  <c r="D244" i="24"/>
  <c r="E244" i="24" s="1"/>
  <c r="D236" i="24"/>
  <c r="E236" i="24" s="1"/>
  <c r="D228" i="24"/>
  <c r="E228" i="24" s="1"/>
  <c r="D220" i="24"/>
  <c r="E220" i="24" s="1"/>
  <c r="D212" i="24"/>
  <c r="E212" i="24" s="1"/>
  <c r="D204" i="24"/>
  <c r="E204" i="24" s="1"/>
  <c r="D196" i="24"/>
  <c r="E196" i="24" s="1"/>
  <c r="D188" i="24"/>
  <c r="E188" i="24" s="1"/>
  <c r="D180" i="24"/>
  <c r="E180" i="24" s="1"/>
  <c r="D172" i="24"/>
  <c r="E172" i="24" s="1"/>
  <c r="D164" i="24"/>
  <c r="E164" i="24" s="1"/>
  <c r="D156" i="24"/>
  <c r="E156" i="24" s="1"/>
  <c r="D148" i="24"/>
  <c r="E148" i="24" s="1"/>
  <c r="D140" i="24"/>
  <c r="E140" i="24" s="1"/>
  <c r="D132" i="24"/>
  <c r="E132" i="24" s="1"/>
  <c r="D124" i="24"/>
  <c r="E124" i="24" s="1"/>
  <c r="D116" i="24"/>
  <c r="E116" i="24" s="1"/>
  <c r="D108" i="24"/>
  <c r="E108" i="24" s="1"/>
  <c r="D100" i="24"/>
  <c r="E100" i="24" s="1"/>
  <c r="D92" i="24"/>
  <c r="E92" i="24" s="1"/>
  <c r="D84" i="24"/>
  <c r="E84" i="24" s="1"/>
  <c r="D76" i="24"/>
  <c r="E76" i="24" s="1"/>
  <c r="D68" i="24"/>
  <c r="E68" i="24" s="1"/>
  <c r="D60" i="24"/>
  <c r="E60" i="24" s="1"/>
  <c r="D52" i="24"/>
  <c r="E52" i="24" s="1"/>
  <c r="D44" i="24"/>
  <c r="E44" i="24" s="1"/>
  <c r="D36" i="24"/>
  <c r="E36" i="24" s="1"/>
  <c r="D28" i="24"/>
  <c r="E28" i="24" s="1"/>
  <c r="D20" i="24"/>
  <c r="E20" i="24" s="1"/>
  <c r="D294" i="24"/>
  <c r="E294" i="24" s="1"/>
  <c r="D286" i="24"/>
  <c r="E286" i="24" s="1"/>
  <c r="D259" i="24"/>
  <c r="E259" i="24" s="1"/>
  <c r="D251" i="24"/>
  <c r="E251" i="24" s="1"/>
  <c r="D243" i="24"/>
  <c r="E243" i="24" s="1"/>
  <c r="D235" i="24"/>
  <c r="E235" i="24" s="1"/>
  <c r="D227" i="24"/>
  <c r="E227" i="24" s="1"/>
  <c r="D219" i="24"/>
  <c r="E219" i="24" s="1"/>
  <c r="D211" i="24"/>
  <c r="E211" i="24" s="1"/>
  <c r="D203" i="24"/>
  <c r="E203" i="24" s="1"/>
  <c r="D195" i="24"/>
  <c r="E195" i="24" s="1"/>
  <c r="D187" i="24"/>
  <c r="E187" i="24" s="1"/>
  <c r="D179" i="24"/>
  <c r="E179" i="24" s="1"/>
  <c r="D171" i="24"/>
  <c r="E171" i="24" s="1"/>
  <c r="D163" i="24"/>
  <c r="E163" i="24" s="1"/>
  <c r="D155" i="24"/>
  <c r="E155" i="24" s="1"/>
  <c r="D147" i="24"/>
  <c r="E147" i="24" s="1"/>
  <c r="D139" i="24"/>
  <c r="E139" i="24" s="1"/>
  <c r="D131" i="24"/>
  <c r="E131" i="24" s="1"/>
  <c r="D123" i="24"/>
  <c r="E123" i="24" s="1"/>
  <c r="D115" i="24"/>
  <c r="E115" i="24" s="1"/>
  <c r="D107" i="24"/>
  <c r="E107" i="24" s="1"/>
  <c r="D99" i="24"/>
  <c r="E99" i="24" s="1"/>
  <c r="D91" i="24"/>
  <c r="E91" i="24" s="1"/>
  <c r="D83" i="24"/>
  <c r="E83" i="24" s="1"/>
  <c r="D75" i="24"/>
  <c r="E75" i="24" s="1"/>
  <c r="D67" i="24"/>
  <c r="E67" i="24" s="1"/>
  <c r="D59" i="24"/>
  <c r="E59" i="24" s="1"/>
  <c r="D51" i="24"/>
  <c r="E51" i="24" s="1"/>
  <c r="D43" i="24"/>
  <c r="E43" i="24" s="1"/>
  <c r="D35" i="24"/>
  <c r="E35" i="24" s="1"/>
  <c r="D27" i="24"/>
  <c r="E27" i="24" s="1"/>
  <c r="D19" i="24"/>
  <c r="E19" i="24" s="1"/>
  <c r="D293" i="24"/>
  <c r="E293" i="24" s="1"/>
  <c r="D285" i="24"/>
  <c r="E285" i="24" s="1"/>
  <c r="D258" i="24"/>
  <c r="E258" i="24" s="1"/>
  <c r="D250" i="24"/>
  <c r="E250" i="24" s="1"/>
  <c r="D242" i="24"/>
  <c r="E242" i="24" s="1"/>
  <c r="D234" i="24"/>
  <c r="E234" i="24" s="1"/>
  <c r="D226" i="24"/>
  <c r="E226" i="24" s="1"/>
  <c r="D218" i="24"/>
  <c r="E218" i="24" s="1"/>
  <c r="D210" i="24"/>
  <c r="E210" i="24" s="1"/>
  <c r="D202" i="24"/>
  <c r="E202" i="24" s="1"/>
  <c r="D194" i="24"/>
  <c r="E194" i="24" s="1"/>
  <c r="D186" i="24"/>
  <c r="E186" i="24" s="1"/>
  <c r="D178" i="24"/>
  <c r="E178" i="24" s="1"/>
  <c r="D170" i="24"/>
  <c r="E170" i="24" s="1"/>
  <c r="D162" i="24"/>
  <c r="E162" i="24" s="1"/>
  <c r="D154" i="24"/>
  <c r="E154" i="24" s="1"/>
  <c r="D146" i="24"/>
  <c r="E146" i="24" s="1"/>
  <c r="D138" i="24"/>
  <c r="E138" i="24" s="1"/>
  <c r="D130" i="24"/>
  <c r="E130" i="24" s="1"/>
  <c r="D122" i="24"/>
  <c r="E122" i="24" s="1"/>
  <c r="D114" i="24"/>
  <c r="E114" i="24" s="1"/>
  <c r="D106" i="24"/>
  <c r="E106" i="24" s="1"/>
  <c r="D98" i="24"/>
  <c r="E98" i="24" s="1"/>
  <c r="D90" i="24"/>
  <c r="E90" i="24" s="1"/>
  <c r="D82" i="24"/>
  <c r="E82" i="24" s="1"/>
  <c r="D74" i="24"/>
  <c r="E74" i="24" s="1"/>
  <c r="D66" i="24"/>
  <c r="E66" i="24" s="1"/>
  <c r="D58" i="24"/>
  <c r="E58" i="24" s="1"/>
  <c r="D50" i="24"/>
  <c r="E50" i="24" s="1"/>
  <c r="D42" i="24"/>
  <c r="E42" i="24" s="1"/>
  <c r="D34" i="24"/>
  <c r="E34" i="24" s="1"/>
  <c r="D26" i="24"/>
  <c r="E26" i="24" s="1"/>
  <c r="D18" i="24"/>
  <c r="E18" i="24" s="1"/>
  <c r="D292" i="24"/>
  <c r="E292" i="24" s="1"/>
  <c r="D270" i="24"/>
  <c r="E270" i="24" s="1"/>
  <c r="G270" i="24" s="1"/>
  <c r="H270" i="24" s="1"/>
  <c r="D12" i="24"/>
  <c r="E12" i="24" s="1"/>
  <c r="D257" i="24"/>
  <c r="E257" i="24" s="1"/>
  <c r="D249" i="24"/>
  <c r="E249" i="24" s="1"/>
  <c r="D241" i="24"/>
  <c r="E241" i="24" s="1"/>
  <c r="D233" i="24"/>
  <c r="E233" i="24" s="1"/>
  <c r="D225" i="24"/>
  <c r="E225" i="24" s="1"/>
  <c r="D217" i="24"/>
  <c r="E217" i="24" s="1"/>
  <c r="D209" i="24"/>
  <c r="E209" i="24" s="1"/>
  <c r="D201" i="24"/>
  <c r="E201" i="24" s="1"/>
  <c r="D193" i="24"/>
  <c r="E193" i="24" s="1"/>
  <c r="D185" i="24"/>
  <c r="E185" i="24" s="1"/>
  <c r="D177" i="24"/>
  <c r="E177" i="24" s="1"/>
  <c r="D169" i="24"/>
  <c r="E169" i="24" s="1"/>
  <c r="D161" i="24"/>
  <c r="E161" i="24" s="1"/>
  <c r="D153" i="24"/>
  <c r="E153" i="24" s="1"/>
  <c r="D145" i="24"/>
  <c r="E145" i="24" s="1"/>
  <c r="D137" i="24"/>
  <c r="E137" i="24" s="1"/>
  <c r="D129" i="24"/>
  <c r="E129" i="24" s="1"/>
  <c r="D121" i="24"/>
  <c r="E121" i="24" s="1"/>
  <c r="D113" i="24"/>
  <c r="E113" i="24" s="1"/>
  <c r="D105" i="24"/>
  <c r="E105" i="24" s="1"/>
  <c r="D97" i="24"/>
  <c r="E97" i="24" s="1"/>
  <c r="D89" i="24"/>
  <c r="E89" i="24" s="1"/>
  <c r="D81" i="24"/>
  <c r="E81" i="24" s="1"/>
  <c r="D73" i="24"/>
  <c r="E73" i="24" s="1"/>
  <c r="D65" i="24"/>
  <c r="E65" i="24" s="1"/>
  <c r="D57" i="24"/>
  <c r="E57" i="24" s="1"/>
  <c r="D49" i="24"/>
  <c r="E49" i="24" s="1"/>
  <c r="D41" i="24"/>
  <c r="E41" i="24" s="1"/>
  <c r="D33" i="24"/>
  <c r="E33" i="24" s="1"/>
  <c r="D25" i="24"/>
  <c r="E25" i="24" s="1"/>
  <c r="D17" i="24"/>
  <c r="E17" i="24" s="1"/>
  <c r="D291" i="24"/>
  <c r="E291" i="24" s="1"/>
  <c r="D276" i="24"/>
  <c r="E276" i="24" s="1"/>
  <c r="G276" i="24" s="1"/>
  <c r="H276" i="24" s="1"/>
  <c r="D268" i="24"/>
  <c r="E268" i="24" s="1"/>
  <c r="G268" i="24" s="1"/>
  <c r="H268" i="24" s="1"/>
  <c r="D283" i="24"/>
  <c r="E283" i="24" s="1"/>
  <c r="G283" i="24" s="1"/>
  <c r="H283" i="24" s="1"/>
  <c r="D275" i="24"/>
  <c r="E275" i="24" s="1"/>
  <c r="G275" i="24" s="1"/>
  <c r="H275" i="24" s="1"/>
  <c r="D267" i="24"/>
  <c r="E267" i="24" s="1"/>
  <c r="G267" i="24" s="1"/>
  <c r="H267" i="24" s="1"/>
  <c r="D282" i="24"/>
  <c r="E282" i="24" s="1"/>
  <c r="G282" i="24" s="1"/>
  <c r="H282" i="24" s="1"/>
  <c r="D274" i="24"/>
  <c r="E274" i="24" s="1"/>
  <c r="G274" i="24" s="1"/>
  <c r="H274" i="24" s="1"/>
  <c r="D266" i="24"/>
  <c r="E266" i="24" s="1"/>
  <c r="G266" i="24" s="1"/>
  <c r="H266" i="24" s="1"/>
  <c r="D281" i="24"/>
  <c r="E281" i="24" s="1"/>
  <c r="G281" i="24" s="1"/>
  <c r="H281" i="24" s="1"/>
  <c r="D273" i="24"/>
  <c r="E273" i="24" s="1"/>
  <c r="G273" i="24" s="1"/>
  <c r="H273" i="24" s="1"/>
  <c r="D265" i="24"/>
  <c r="E265" i="24" s="1"/>
  <c r="G265" i="24" s="1"/>
  <c r="H265" i="24" s="1"/>
  <c r="D280" i="24"/>
  <c r="E280" i="24" s="1"/>
  <c r="G280" i="24" s="1"/>
  <c r="H280" i="24" s="1"/>
  <c r="D272" i="24"/>
  <c r="E272" i="24" s="1"/>
  <c r="G272" i="24" s="1"/>
  <c r="H272" i="24" s="1"/>
  <c r="D279" i="24"/>
  <c r="E279" i="24" s="1"/>
  <c r="G279" i="24" s="1"/>
  <c r="H279" i="24" s="1"/>
  <c r="D271" i="24"/>
  <c r="E271" i="24" s="1"/>
  <c r="G271" i="24" s="1"/>
  <c r="H271" i="24" s="1"/>
  <c r="D278" i="24"/>
  <c r="E278" i="24" s="1"/>
  <c r="G278" i="24" s="1"/>
  <c r="H278" i="24" s="1"/>
  <c r="D264" i="23"/>
  <c r="E264" i="23" s="1"/>
  <c r="D256" i="23"/>
  <c r="E256" i="23" s="1"/>
  <c r="D248" i="23"/>
  <c r="E248" i="23" s="1"/>
  <c r="D240" i="23"/>
  <c r="E240" i="23" s="1"/>
  <c r="D232" i="23"/>
  <c r="E232" i="23" s="1"/>
  <c r="D224" i="23"/>
  <c r="E224" i="23" s="1"/>
  <c r="D216" i="23"/>
  <c r="E216" i="23" s="1"/>
  <c r="D208" i="23"/>
  <c r="E208" i="23" s="1"/>
  <c r="D200" i="23"/>
  <c r="E200" i="23" s="1"/>
  <c r="D192" i="23"/>
  <c r="E192" i="23" s="1"/>
  <c r="D184" i="23"/>
  <c r="E184" i="23" s="1"/>
  <c r="D176" i="23"/>
  <c r="E176" i="23" s="1"/>
  <c r="D168" i="23"/>
  <c r="E168" i="23" s="1"/>
  <c r="D160" i="23"/>
  <c r="E160" i="23" s="1"/>
  <c r="D152" i="23"/>
  <c r="E152" i="23" s="1"/>
  <c r="D144" i="23"/>
  <c r="E144" i="23" s="1"/>
  <c r="D136" i="23"/>
  <c r="E136" i="23" s="1"/>
  <c r="D128" i="23"/>
  <c r="E128" i="23" s="1"/>
  <c r="D120" i="23"/>
  <c r="E120" i="23" s="1"/>
  <c r="D112" i="23"/>
  <c r="E112" i="23" s="1"/>
  <c r="D104" i="23"/>
  <c r="E104" i="23" s="1"/>
  <c r="D96" i="23"/>
  <c r="E96" i="23" s="1"/>
  <c r="D88" i="23"/>
  <c r="E88" i="23" s="1"/>
  <c r="D80" i="23"/>
  <c r="E80" i="23" s="1"/>
  <c r="D72" i="23"/>
  <c r="E72" i="23" s="1"/>
  <c r="D64" i="23"/>
  <c r="E64" i="23" s="1"/>
  <c r="D56" i="23"/>
  <c r="E56" i="23" s="1"/>
  <c r="D48" i="23"/>
  <c r="E48" i="23" s="1"/>
  <c r="D40" i="23"/>
  <c r="E40" i="23" s="1"/>
  <c r="D32" i="23"/>
  <c r="E32" i="23" s="1"/>
  <c r="D24" i="23"/>
  <c r="E24" i="23" s="1"/>
  <c r="D16" i="23"/>
  <c r="E16" i="23" s="1"/>
  <c r="D290" i="23"/>
  <c r="E290" i="23" s="1"/>
  <c r="D282" i="23"/>
  <c r="E282" i="23" s="1"/>
  <c r="G282" i="23" s="1"/>
  <c r="H282" i="23" s="1"/>
  <c r="D270" i="23"/>
  <c r="E270" i="23" s="1"/>
  <c r="G270" i="23" s="1"/>
  <c r="H270" i="23" s="1"/>
  <c r="D263" i="23"/>
  <c r="E263" i="23" s="1"/>
  <c r="D255" i="23"/>
  <c r="E255" i="23" s="1"/>
  <c r="D247" i="23"/>
  <c r="E247" i="23" s="1"/>
  <c r="D239" i="23"/>
  <c r="E239" i="23" s="1"/>
  <c r="D231" i="23"/>
  <c r="E231" i="23" s="1"/>
  <c r="D223" i="23"/>
  <c r="E223" i="23" s="1"/>
  <c r="D215" i="23"/>
  <c r="E215" i="23" s="1"/>
  <c r="D207" i="23"/>
  <c r="E207" i="23" s="1"/>
  <c r="D199" i="23"/>
  <c r="E199" i="23" s="1"/>
  <c r="D191" i="23"/>
  <c r="E191" i="23" s="1"/>
  <c r="D183" i="23"/>
  <c r="E183" i="23" s="1"/>
  <c r="D175" i="23"/>
  <c r="E175" i="23" s="1"/>
  <c r="D167" i="23"/>
  <c r="E167" i="23" s="1"/>
  <c r="D159" i="23"/>
  <c r="E159" i="23" s="1"/>
  <c r="D151" i="23"/>
  <c r="E151" i="23" s="1"/>
  <c r="D143" i="23"/>
  <c r="E143" i="23" s="1"/>
  <c r="D135" i="23"/>
  <c r="E135" i="23" s="1"/>
  <c r="D127" i="23"/>
  <c r="E127" i="23" s="1"/>
  <c r="D119" i="23"/>
  <c r="E119" i="23" s="1"/>
  <c r="D111" i="23"/>
  <c r="E111" i="23" s="1"/>
  <c r="D103" i="23"/>
  <c r="E103" i="23" s="1"/>
  <c r="D95" i="23"/>
  <c r="E95" i="23" s="1"/>
  <c r="D87" i="23"/>
  <c r="E87" i="23" s="1"/>
  <c r="D79" i="23"/>
  <c r="E79" i="23" s="1"/>
  <c r="D71" i="23"/>
  <c r="E71" i="23" s="1"/>
  <c r="D63" i="23"/>
  <c r="E63" i="23" s="1"/>
  <c r="D55" i="23"/>
  <c r="E55" i="23" s="1"/>
  <c r="D47" i="23"/>
  <c r="E47" i="23" s="1"/>
  <c r="D39" i="23"/>
  <c r="E39" i="23" s="1"/>
  <c r="D31" i="23"/>
  <c r="E31" i="23" s="1"/>
  <c r="D23" i="23"/>
  <c r="E23" i="23" s="1"/>
  <c r="D15" i="23"/>
  <c r="E15" i="23" s="1"/>
  <c r="D289" i="23"/>
  <c r="E289" i="23" s="1"/>
  <c r="G267" i="23"/>
  <c r="H267" i="23" s="1"/>
  <c r="D271" i="23"/>
  <c r="E271" i="23" s="1"/>
  <c r="G271" i="23" s="1"/>
  <c r="H271" i="23" s="1"/>
  <c r="D280" i="23"/>
  <c r="E280" i="23" s="1"/>
  <c r="G280" i="23" s="1"/>
  <c r="H280" i="23" s="1"/>
  <c r="D268" i="23"/>
  <c r="E268" i="23" s="1"/>
  <c r="G268" i="23" s="1"/>
  <c r="H268" i="23" s="1"/>
  <c r="D262" i="23"/>
  <c r="E262" i="23" s="1"/>
  <c r="D254" i="23"/>
  <c r="E254" i="23" s="1"/>
  <c r="D246" i="23"/>
  <c r="E246" i="23" s="1"/>
  <c r="D238" i="23"/>
  <c r="E238" i="23" s="1"/>
  <c r="D230" i="23"/>
  <c r="E230" i="23" s="1"/>
  <c r="D222" i="23"/>
  <c r="E222" i="23" s="1"/>
  <c r="D214" i="23"/>
  <c r="E214" i="23" s="1"/>
  <c r="D206" i="23"/>
  <c r="E206" i="23" s="1"/>
  <c r="D198" i="23"/>
  <c r="E198" i="23" s="1"/>
  <c r="D190" i="23"/>
  <c r="E190" i="23" s="1"/>
  <c r="D182" i="23"/>
  <c r="E182" i="23" s="1"/>
  <c r="D174" i="23"/>
  <c r="E174" i="23" s="1"/>
  <c r="D166" i="23"/>
  <c r="E166" i="23" s="1"/>
  <c r="D158" i="23"/>
  <c r="E158" i="23" s="1"/>
  <c r="D150" i="23"/>
  <c r="E150" i="23" s="1"/>
  <c r="D142" i="23"/>
  <c r="E142" i="23" s="1"/>
  <c r="D134" i="23"/>
  <c r="E134" i="23" s="1"/>
  <c r="D126" i="23"/>
  <c r="E126" i="23" s="1"/>
  <c r="D118" i="23"/>
  <c r="E118" i="23" s="1"/>
  <c r="D110" i="23"/>
  <c r="E110" i="23" s="1"/>
  <c r="D102" i="23"/>
  <c r="E102" i="23" s="1"/>
  <c r="D94" i="23"/>
  <c r="E94" i="23" s="1"/>
  <c r="D86" i="23"/>
  <c r="E86" i="23" s="1"/>
  <c r="D78" i="23"/>
  <c r="E78" i="23" s="1"/>
  <c r="D70" i="23"/>
  <c r="E70" i="23" s="1"/>
  <c r="D62" i="23"/>
  <c r="E62" i="23" s="1"/>
  <c r="D54" i="23"/>
  <c r="E54" i="23" s="1"/>
  <c r="D46" i="23"/>
  <c r="E46" i="23" s="1"/>
  <c r="D38" i="23"/>
  <c r="E38" i="23" s="1"/>
  <c r="D30" i="23"/>
  <c r="E30" i="23" s="1"/>
  <c r="D22" i="23"/>
  <c r="E22" i="23" s="1"/>
  <c r="D14" i="23"/>
  <c r="E14" i="23" s="1"/>
  <c r="D288" i="23"/>
  <c r="E288" i="23" s="1"/>
  <c r="D261" i="23"/>
  <c r="E261" i="23" s="1"/>
  <c r="D253" i="23"/>
  <c r="E253" i="23" s="1"/>
  <c r="D245" i="23"/>
  <c r="E245" i="23" s="1"/>
  <c r="D237" i="23"/>
  <c r="E237" i="23" s="1"/>
  <c r="D229" i="23"/>
  <c r="E229" i="23" s="1"/>
  <c r="D221" i="23"/>
  <c r="E221" i="23" s="1"/>
  <c r="D213" i="23"/>
  <c r="E213" i="23" s="1"/>
  <c r="D205" i="23"/>
  <c r="E205" i="23" s="1"/>
  <c r="D197" i="23"/>
  <c r="E197" i="23" s="1"/>
  <c r="D189" i="23"/>
  <c r="E189" i="23" s="1"/>
  <c r="D181" i="23"/>
  <c r="E181" i="23" s="1"/>
  <c r="D173" i="23"/>
  <c r="E173" i="23" s="1"/>
  <c r="D165" i="23"/>
  <c r="E165" i="23" s="1"/>
  <c r="D157" i="23"/>
  <c r="E157" i="23" s="1"/>
  <c r="D149" i="23"/>
  <c r="E149" i="23" s="1"/>
  <c r="D141" i="23"/>
  <c r="E141" i="23" s="1"/>
  <c r="D133" i="23"/>
  <c r="E133" i="23" s="1"/>
  <c r="D125" i="23"/>
  <c r="E125" i="23" s="1"/>
  <c r="D117" i="23"/>
  <c r="E117" i="23" s="1"/>
  <c r="D109" i="23"/>
  <c r="E109" i="23" s="1"/>
  <c r="D101" i="23"/>
  <c r="E101" i="23" s="1"/>
  <c r="D93" i="23"/>
  <c r="E93" i="23" s="1"/>
  <c r="D85" i="23"/>
  <c r="E85" i="23" s="1"/>
  <c r="D77" i="23"/>
  <c r="E77" i="23" s="1"/>
  <c r="D69" i="23"/>
  <c r="E69" i="23" s="1"/>
  <c r="D61" i="23"/>
  <c r="E61" i="23" s="1"/>
  <c r="D53" i="23"/>
  <c r="E53" i="23" s="1"/>
  <c r="D45" i="23"/>
  <c r="E45" i="23" s="1"/>
  <c r="D37" i="23"/>
  <c r="E37" i="23" s="1"/>
  <c r="D29" i="23"/>
  <c r="E29" i="23" s="1"/>
  <c r="D21" i="23"/>
  <c r="E21" i="23" s="1"/>
  <c r="D13" i="23"/>
  <c r="E13" i="23" s="1"/>
  <c r="D287" i="23"/>
  <c r="E287" i="23" s="1"/>
  <c r="D279" i="23"/>
  <c r="E279" i="23" s="1"/>
  <c r="G279" i="23" s="1"/>
  <c r="H279" i="23" s="1"/>
  <c r="D266" i="23"/>
  <c r="E266" i="23" s="1"/>
  <c r="G266" i="23" s="1"/>
  <c r="H266" i="23" s="1"/>
  <c r="D278" i="23"/>
  <c r="E278" i="23" s="1"/>
  <c r="G278" i="23" s="1"/>
  <c r="H278" i="23" s="1"/>
  <c r="D260" i="23"/>
  <c r="E260" i="23" s="1"/>
  <c r="D252" i="23"/>
  <c r="E252" i="23" s="1"/>
  <c r="D244" i="23"/>
  <c r="E244" i="23" s="1"/>
  <c r="D236" i="23"/>
  <c r="E236" i="23" s="1"/>
  <c r="D228" i="23"/>
  <c r="E228" i="23" s="1"/>
  <c r="D220" i="23"/>
  <c r="E220" i="23" s="1"/>
  <c r="D212" i="23"/>
  <c r="E212" i="23" s="1"/>
  <c r="D204" i="23"/>
  <c r="E204" i="23" s="1"/>
  <c r="D196" i="23"/>
  <c r="E196" i="23" s="1"/>
  <c r="D188" i="23"/>
  <c r="E188" i="23" s="1"/>
  <c r="D180" i="23"/>
  <c r="E180" i="23" s="1"/>
  <c r="D172" i="23"/>
  <c r="E172" i="23" s="1"/>
  <c r="D164" i="23"/>
  <c r="E164" i="23" s="1"/>
  <c r="D156" i="23"/>
  <c r="E156" i="23" s="1"/>
  <c r="D148" i="23"/>
  <c r="E148" i="23" s="1"/>
  <c r="D140" i="23"/>
  <c r="E140" i="23" s="1"/>
  <c r="D132" i="23"/>
  <c r="E132" i="23" s="1"/>
  <c r="D124" i="23"/>
  <c r="E124" i="23" s="1"/>
  <c r="D116" i="23"/>
  <c r="E116" i="23" s="1"/>
  <c r="D108" i="23"/>
  <c r="E108" i="23" s="1"/>
  <c r="D100" i="23"/>
  <c r="E100" i="23" s="1"/>
  <c r="D92" i="23"/>
  <c r="E92" i="23" s="1"/>
  <c r="D84" i="23"/>
  <c r="E84" i="23" s="1"/>
  <c r="D76" i="23"/>
  <c r="E76" i="23" s="1"/>
  <c r="D68" i="23"/>
  <c r="E68" i="23" s="1"/>
  <c r="D60" i="23"/>
  <c r="E60" i="23" s="1"/>
  <c r="D52" i="23"/>
  <c r="E52" i="23" s="1"/>
  <c r="D44" i="23"/>
  <c r="E44" i="23" s="1"/>
  <c r="D36" i="23"/>
  <c r="E36" i="23" s="1"/>
  <c r="D28" i="23"/>
  <c r="E28" i="23" s="1"/>
  <c r="D20" i="23"/>
  <c r="E20" i="23" s="1"/>
  <c r="D294" i="23"/>
  <c r="E294" i="23" s="1"/>
  <c r="D286" i="23"/>
  <c r="E286" i="23" s="1"/>
  <c r="D259" i="23"/>
  <c r="E259" i="23" s="1"/>
  <c r="D251" i="23"/>
  <c r="E251" i="23" s="1"/>
  <c r="D243" i="23"/>
  <c r="E243" i="23" s="1"/>
  <c r="D235" i="23"/>
  <c r="E235" i="23" s="1"/>
  <c r="D227" i="23"/>
  <c r="E227" i="23" s="1"/>
  <c r="D219" i="23"/>
  <c r="E219" i="23" s="1"/>
  <c r="D211" i="23"/>
  <c r="E211" i="23" s="1"/>
  <c r="D203" i="23"/>
  <c r="E203" i="23" s="1"/>
  <c r="D195" i="23"/>
  <c r="E195" i="23" s="1"/>
  <c r="D187" i="23"/>
  <c r="E187" i="23" s="1"/>
  <c r="D179" i="23"/>
  <c r="E179" i="23" s="1"/>
  <c r="D171" i="23"/>
  <c r="E171" i="23" s="1"/>
  <c r="D163" i="23"/>
  <c r="E163" i="23" s="1"/>
  <c r="D155" i="23"/>
  <c r="E155" i="23" s="1"/>
  <c r="D147" i="23"/>
  <c r="E147" i="23" s="1"/>
  <c r="D139" i="23"/>
  <c r="E139" i="23" s="1"/>
  <c r="D131" i="23"/>
  <c r="E131" i="23" s="1"/>
  <c r="D123" i="23"/>
  <c r="E123" i="23" s="1"/>
  <c r="D115" i="23"/>
  <c r="E115" i="23" s="1"/>
  <c r="D107" i="23"/>
  <c r="E107" i="23" s="1"/>
  <c r="D99" i="23"/>
  <c r="E99" i="23" s="1"/>
  <c r="D91" i="23"/>
  <c r="E91" i="23" s="1"/>
  <c r="D83" i="23"/>
  <c r="E83" i="23" s="1"/>
  <c r="D75" i="23"/>
  <c r="E75" i="23" s="1"/>
  <c r="D67" i="23"/>
  <c r="E67" i="23" s="1"/>
  <c r="D59" i="23"/>
  <c r="E59" i="23" s="1"/>
  <c r="D51" i="23"/>
  <c r="E51" i="23" s="1"/>
  <c r="D43" i="23"/>
  <c r="E43" i="23" s="1"/>
  <c r="D35" i="23"/>
  <c r="E35" i="23" s="1"/>
  <c r="D27" i="23"/>
  <c r="E27" i="23" s="1"/>
  <c r="D19" i="23"/>
  <c r="E19" i="23" s="1"/>
  <c r="D293" i="23"/>
  <c r="E293" i="23" s="1"/>
  <c r="D285" i="23"/>
  <c r="E285" i="23" s="1"/>
  <c r="D258" i="23"/>
  <c r="E258" i="23" s="1"/>
  <c r="D250" i="23"/>
  <c r="E250" i="23" s="1"/>
  <c r="D242" i="23"/>
  <c r="E242" i="23" s="1"/>
  <c r="D234" i="23"/>
  <c r="E234" i="23" s="1"/>
  <c r="D226" i="23"/>
  <c r="E226" i="23" s="1"/>
  <c r="D218" i="23"/>
  <c r="E218" i="23" s="1"/>
  <c r="D210" i="23"/>
  <c r="E210" i="23" s="1"/>
  <c r="D202" i="23"/>
  <c r="E202" i="23" s="1"/>
  <c r="D194" i="23"/>
  <c r="E194" i="23" s="1"/>
  <c r="D186" i="23"/>
  <c r="E186" i="23" s="1"/>
  <c r="D178" i="23"/>
  <c r="E178" i="23" s="1"/>
  <c r="D170" i="23"/>
  <c r="E170" i="23" s="1"/>
  <c r="D162" i="23"/>
  <c r="E162" i="23" s="1"/>
  <c r="D154" i="23"/>
  <c r="E154" i="23" s="1"/>
  <c r="D146" i="23"/>
  <c r="E146" i="23" s="1"/>
  <c r="D138" i="23"/>
  <c r="E138" i="23" s="1"/>
  <c r="D130" i="23"/>
  <c r="E130" i="23" s="1"/>
  <c r="D122" i="23"/>
  <c r="E122" i="23" s="1"/>
  <c r="D114" i="23"/>
  <c r="E114" i="23" s="1"/>
  <c r="D106" i="23"/>
  <c r="E106" i="23" s="1"/>
  <c r="D98" i="23"/>
  <c r="E98" i="23" s="1"/>
  <c r="D90" i="23"/>
  <c r="E90" i="23" s="1"/>
  <c r="D82" i="23"/>
  <c r="E82" i="23" s="1"/>
  <c r="D74" i="23"/>
  <c r="E74" i="23" s="1"/>
  <c r="D66" i="23"/>
  <c r="E66" i="23" s="1"/>
  <c r="D58" i="23"/>
  <c r="E58" i="23" s="1"/>
  <c r="D50" i="23"/>
  <c r="E50" i="23" s="1"/>
  <c r="D42" i="23"/>
  <c r="E42" i="23" s="1"/>
  <c r="D34" i="23"/>
  <c r="E34" i="23" s="1"/>
  <c r="D26" i="23"/>
  <c r="E26" i="23" s="1"/>
  <c r="D18" i="23"/>
  <c r="E18" i="23" s="1"/>
  <c r="D292" i="23"/>
  <c r="E292" i="23" s="1"/>
  <c r="D284" i="23"/>
  <c r="E284" i="23" s="1"/>
  <c r="G274" i="23"/>
  <c r="H274" i="23" s="1"/>
  <c r="D272" i="23"/>
  <c r="E272" i="23" s="1"/>
  <c r="G272" i="23" s="1"/>
  <c r="H272" i="23" s="1"/>
  <c r="D12" i="23"/>
  <c r="E12" i="23" s="1"/>
  <c r="D257" i="23"/>
  <c r="E257" i="23" s="1"/>
  <c r="D249" i="23"/>
  <c r="E249" i="23" s="1"/>
  <c r="D241" i="23"/>
  <c r="E241" i="23" s="1"/>
  <c r="D233" i="23"/>
  <c r="E233" i="23" s="1"/>
  <c r="D225" i="23"/>
  <c r="E225" i="23" s="1"/>
  <c r="D217" i="23"/>
  <c r="E217" i="23" s="1"/>
  <c r="D209" i="23"/>
  <c r="E209" i="23" s="1"/>
  <c r="D201" i="23"/>
  <c r="E201" i="23" s="1"/>
  <c r="D193" i="23"/>
  <c r="E193" i="23" s="1"/>
  <c r="D185" i="23"/>
  <c r="E185" i="23" s="1"/>
  <c r="D177" i="23"/>
  <c r="E177" i="23" s="1"/>
  <c r="D169" i="23"/>
  <c r="E169" i="23" s="1"/>
  <c r="D161" i="23"/>
  <c r="E161" i="23" s="1"/>
  <c r="D153" i="23"/>
  <c r="E153" i="23" s="1"/>
  <c r="D145" i="23"/>
  <c r="E145" i="23" s="1"/>
  <c r="D137" i="23"/>
  <c r="E137" i="23" s="1"/>
  <c r="D129" i="23"/>
  <c r="E129" i="23" s="1"/>
  <c r="D121" i="23"/>
  <c r="E121" i="23" s="1"/>
  <c r="D113" i="23"/>
  <c r="E113" i="23" s="1"/>
  <c r="D105" i="23"/>
  <c r="E105" i="23" s="1"/>
  <c r="D97" i="23"/>
  <c r="E97" i="23" s="1"/>
  <c r="D89" i="23"/>
  <c r="E89" i="23" s="1"/>
  <c r="D81" i="23"/>
  <c r="E81" i="23" s="1"/>
  <c r="D73" i="23"/>
  <c r="E73" i="23" s="1"/>
  <c r="D65" i="23"/>
  <c r="E65" i="23" s="1"/>
  <c r="D57" i="23"/>
  <c r="E57" i="23" s="1"/>
  <c r="D49" i="23"/>
  <c r="E49" i="23" s="1"/>
  <c r="D41" i="23"/>
  <c r="E41" i="23" s="1"/>
  <c r="D33" i="23"/>
  <c r="E33" i="23" s="1"/>
  <c r="D25" i="23"/>
  <c r="E25" i="23" s="1"/>
  <c r="D17" i="23"/>
  <c r="E17" i="23" s="1"/>
  <c r="D291" i="23"/>
  <c r="E291" i="23" s="1"/>
  <c r="F264" i="23"/>
  <c r="G264" i="23"/>
  <c r="H264" i="23" s="1"/>
  <c r="D281" i="23"/>
  <c r="E281" i="23" s="1"/>
  <c r="G281" i="23" s="1"/>
  <c r="H281" i="23" s="1"/>
  <c r="D273" i="23"/>
  <c r="E273" i="23" s="1"/>
  <c r="G273" i="23" s="1"/>
  <c r="H273" i="23" s="1"/>
  <c r="D265" i="23"/>
  <c r="E265" i="23" s="1"/>
  <c r="G265" i="23" s="1"/>
  <c r="H265" i="23" s="1"/>
  <c r="D277" i="23"/>
  <c r="E277" i="23" s="1"/>
  <c r="G277" i="23" s="1"/>
  <c r="H277" i="23" s="1"/>
  <c r="D269" i="23"/>
  <c r="E269" i="23" s="1"/>
  <c r="G269" i="23" s="1"/>
  <c r="H269" i="23" s="1"/>
  <c r="D283" i="23"/>
  <c r="E283" i="23" s="1"/>
  <c r="G283" i="23" s="1"/>
  <c r="H283" i="23" s="1"/>
  <c r="D275" i="23"/>
  <c r="E275" i="23" s="1"/>
  <c r="G275" i="23" s="1"/>
  <c r="H275" i="23" s="1"/>
  <c r="D264" i="22"/>
  <c r="E264" i="22" s="1"/>
  <c r="D256" i="22"/>
  <c r="E256" i="22" s="1"/>
  <c r="D248" i="22"/>
  <c r="E248" i="22" s="1"/>
  <c r="D240" i="22"/>
  <c r="E240" i="22" s="1"/>
  <c r="D232" i="22"/>
  <c r="E232" i="22" s="1"/>
  <c r="D224" i="22"/>
  <c r="E224" i="22" s="1"/>
  <c r="D216" i="22"/>
  <c r="E216" i="22" s="1"/>
  <c r="D208" i="22"/>
  <c r="E208" i="22" s="1"/>
  <c r="D200" i="22"/>
  <c r="E200" i="22" s="1"/>
  <c r="D192" i="22"/>
  <c r="E192" i="22" s="1"/>
  <c r="D184" i="22"/>
  <c r="E184" i="22" s="1"/>
  <c r="D176" i="22"/>
  <c r="E176" i="22" s="1"/>
  <c r="D168" i="22"/>
  <c r="E168" i="22" s="1"/>
  <c r="D160" i="22"/>
  <c r="E160" i="22" s="1"/>
  <c r="D152" i="22"/>
  <c r="E152" i="22" s="1"/>
  <c r="D144" i="22"/>
  <c r="E144" i="22" s="1"/>
  <c r="D136" i="22"/>
  <c r="E136" i="22" s="1"/>
  <c r="D128" i="22"/>
  <c r="E128" i="22" s="1"/>
  <c r="D120" i="22"/>
  <c r="E120" i="22" s="1"/>
  <c r="D112" i="22"/>
  <c r="E112" i="22" s="1"/>
  <c r="D104" i="22"/>
  <c r="E104" i="22" s="1"/>
  <c r="D96" i="22"/>
  <c r="E96" i="22" s="1"/>
  <c r="D88" i="22"/>
  <c r="E88" i="22" s="1"/>
  <c r="D80" i="22"/>
  <c r="E80" i="22" s="1"/>
  <c r="D72" i="22"/>
  <c r="E72" i="22" s="1"/>
  <c r="D64" i="22"/>
  <c r="E64" i="22" s="1"/>
  <c r="D56" i="22"/>
  <c r="E56" i="22" s="1"/>
  <c r="D48" i="22"/>
  <c r="E48" i="22" s="1"/>
  <c r="D40" i="22"/>
  <c r="E40" i="22" s="1"/>
  <c r="D32" i="22"/>
  <c r="E32" i="22" s="1"/>
  <c r="D24" i="22"/>
  <c r="E24" i="22" s="1"/>
  <c r="D16" i="22"/>
  <c r="E16" i="22" s="1"/>
  <c r="D290" i="22"/>
  <c r="E290" i="22" s="1"/>
  <c r="D261" i="22"/>
  <c r="E261" i="22" s="1"/>
  <c r="D253" i="22"/>
  <c r="E253" i="22" s="1"/>
  <c r="D245" i="22"/>
  <c r="E245" i="22" s="1"/>
  <c r="D237" i="22"/>
  <c r="E237" i="22" s="1"/>
  <c r="D229" i="22"/>
  <c r="E229" i="22" s="1"/>
  <c r="D221" i="22"/>
  <c r="E221" i="22" s="1"/>
  <c r="D213" i="22"/>
  <c r="E213" i="22" s="1"/>
  <c r="D205" i="22"/>
  <c r="E205" i="22" s="1"/>
  <c r="D197" i="22"/>
  <c r="E197" i="22" s="1"/>
  <c r="D189" i="22"/>
  <c r="E189" i="22" s="1"/>
  <c r="D181" i="22"/>
  <c r="E181" i="22" s="1"/>
  <c r="D173" i="22"/>
  <c r="E173" i="22" s="1"/>
  <c r="D165" i="22"/>
  <c r="E165" i="22" s="1"/>
  <c r="D157" i="22"/>
  <c r="E157" i="22" s="1"/>
  <c r="D149" i="22"/>
  <c r="E149" i="22" s="1"/>
  <c r="D141" i="22"/>
  <c r="E141" i="22" s="1"/>
  <c r="D133" i="22"/>
  <c r="E133" i="22" s="1"/>
  <c r="D125" i="22"/>
  <c r="E125" i="22" s="1"/>
  <c r="D117" i="22"/>
  <c r="E117" i="22" s="1"/>
  <c r="D109" i="22"/>
  <c r="E109" i="22" s="1"/>
  <c r="D101" i="22"/>
  <c r="E101" i="22" s="1"/>
  <c r="D93" i="22"/>
  <c r="E93" i="22" s="1"/>
  <c r="D85" i="22"/>
  <c r="E85" i="22" s="1"/>
  <c r="D77" i="22"/>
  <c r="E77" i="22" s="1"/>
  <c r="D69" i="22"/>
  <c r="E69" i="22" s="1"/>
  <c r="D61" i="22"/>
  <c r="E61" i="22" s="1"/>
  <c r="D53" i="22"/>
  <c r="E53" i="22" s="1"/>
  <c r="D45" i="22"/>
  <c r="E45" i="22" s="1"/>
  <c r="D37" i="22"/>
  <c r="E37" i="22" s="1"/>
  <c r="D29" i="22"/>
  <c r="E29" i="22" s="1"/>
  <c r="D21" i="22"/>
  <c r="E21" i="22" s="1"/>
  <c r="D13" i="22"/>
  <c r="E13" i="22" s="1"/>
  <c r="D287" i="22"/>
  <c r="E287" i="22" s="1"/>
  <c r="D260" i="22"/>
  <c r="E260" i="22" s="1"/>
  <c r="D252" i="22"/>
  <c r="E252" i="22" s="1"/>
  <c r="D244" i="22"/>
  <c r="E244" i="22" s="1"/>
  <c r="D236" i="22"/>
  <c r="E236" i="22" s="1"/>
  <c r="D228" i="22"/>
  <c r="E228" i="22" s="1"/>
  <c r="D220" i="22"/>
  <c r="E220" i="22" s="1"/>
  <c r="D212" i="22"/>
  <c r="E212" i="22" s="1"/>
  <c r="D204" i="22"/>
  <c r="E204" i="22" s="1"/>
  <c r="D196" i="22"/>
  <c r="E196" i="22" s="1"/>
  <c r="D188" i="22"/>
  <c r="E188" i="22" s="1"/>
  <c r="D180" i="22"/>
  <c r="E180" i="22" s="1"/>
  <c r="D172" i="22"/>
  <c r="E172" i="22" s="1"/>
  <c r="D164" i="22"/>
  <c r="E164" i="22" s="1"/>
  <c r="D156" i="22"/>
  <c r="E156" i="22" s="1"/>
  <c r="D148" i="22"/>
  <c r="E148" i="22" s="1"/>
  <c r="D140" i="22"/>
  <c r="E140" i="22" s="1"/>
  <c r="D132" i="22"/>
  <c r="E132" i="22" s="1"/>
  <c r="D124" i="22"/>
  <c r="E124" i="22" s="1"/>
  <c r="D116" i="22"/>
  <c r="E116" i="22" s="1"/>
  <c r="D108" i="22"/>
  <c r="E108" i="22" s="1"/>
  <c r="D100" i="22"/>
  <c r="E100" i="22" s="1"/>
  <c r="D92" i="22"/>
  <c r="E92" i="22" s="1"/>
  <c r="D84" i="22"/>
  <c r="E84" i="22" s="1"/>
  <c r="D76" i="22"/>
  <c r="E76" i="22" s="1"/>
  <c r="D68" i="22"/>
  <c r="E68" i="22" s="1"/>
  <c r="D60" i="22"/>
  <c r="E60" i="22" s="1"/>
  <c r="D52" i="22"/>
  <c r="E52" i="22" s="1"/>
  <c r="D44" i="22"/>
  <c r="E44" i="22" s="1"/>
  <c r="D36" i="22"/>
  <c r="E36" i="22" s="1"/>
  <c r="D28" i="22"/>
  <c r="E28" i="22" s="1"/>
  <c r="D20" i="22"/>
  <c r="E20" i="22" s="1"/>
  <c r="D294" i="22"/>
  <c r="E294" i="22" s="1"/>
  <c r="D286" i="22"/>
  <c r="E286" i="22" s="1"/>
  <c r="D259" i="22"/>
  <c r="E259" i="22" s="1"/>
  <c r="D251" i="22"/>
  <c r="E251" i="22" s="1"/>
  <c r="D243" i="22"/>
  <c r="E243" i="22" s="1"/>
  <c r="D235" i="22"/>
  <c r="E235" i="22" s="1"/>
  <c r="D227" i="22"/>
  <c r="E227" i="22" s="1"/>
  <c r="D219" i="22"/>
  <c r="E219" i="22" s="1"/>
  <c r="D211" i="22"/>
  <c r="E211" i="22" s="1"/>
  <c r="D203" i="22"/>
  <c r="E203" i="22" s="1"/>
  <c r="D195" i="22"/>
  <c r="E195" i="22" s="1"/>
  <c r="D187" i="22"/>
  <c r="E187" i="22" s="1"/>
  <c r="D179" i="22"/>
  <c r="E179" i="22" s="1"/>
  <c r="D171" i="22"/>
  <c r="E171" i="22" s="1"/>
  <c r="D163" i="22"/>
  <c r="E163" i="22" s="1"/>
  <c r="D155" i="22"/>
  <c r="E155" i="22" s="1"/>
  <c r="D147" i="22"/>
  <c r="E147" i="22" s="1"/>
  <c r="D139" i="22"/>
  <c r="E139" i="22" s="1"/>
  <c r="D131" i="22"/>
  <c r="E131" i="22" s="1"/>
  <c r="D123" i="22"/>
  <c r="E123" i="22" s="1"/>
  <c r="D115" i="22"/>
  <c r="E115" i="22" s="1"/>
  <c r="D107" i="22"/>
  <c r="E107" i="22" s="1"/>
  <c r="D99" i="22"/>
  <c r="E99" i="22" s="1"/>
  <c r="D91" i="22"/>
  <c r="E91" i="22" s="1"/>
  <c r="D83" i="22"/>
  <c r="E83" i="22" s="1"/>
  <c r="D75" i="22"/>
  <c r="E75" i="22" s="1"/>
  <c r="D67" i="22"/>
  <c r="E67" i="22" s="1"/>
  <c r="D59" i="22"/>
  <c r="E59" i="22" s="1"/>
  <c r="D51" i="22"/>
  <c r="E51" i="22" s="1"/>
  <c r="D43" i="22"/>
  <c r="E43" i="22" s="1"/>
  <c r="D35" i="22"/>
  <c r="E35" i="22" s="1"/>
  <c r="D27" i="22"/>
  <c r="E27" i="22" s="1"/>
  <c r="D19" i="22"/>
  <c r="E19" i="22" s="1"/>
  <c r="D293" i="22"/>
  <c r="E293" i="22" s="1"/>
  <c r="D285" i="22"/>
  <c r="E285" i="22" s="1"/>
  <c r="D258" i="22"/>
  <c r="E258" i="22" s="1"/>
  <c r="D250" i="22"/>
  <c r="E250" i="22" s="1"/>
  <c r="D242" i="22"/>
  <c r="E242" i="22" s="1"/>
  <c r="D234" i="22"/>
  <c r="E234" i="22" s="1"/>
  <c r="D226" i="22"/>
  <c r="E226" i="22" s="1"/>
  <c r="D218" i="22"/>
  <c r="E218" i="22" s="1"/>
  <c r="D210" i="22"/>
  <c r="E210" i="22" s="1"/>
  <c r="D202" i="22"/>
  <c r="E202" i="22" s="1"/>
  <c r="D194" i="22"/>
  <c r="E194" i="22" s="1"/>
  <c r="D186" i="22"/>
  <c r="E186" i="22" s="1"/>
  <c r="D178" i="22"/>
  <c r="E178" i="22" s="1"/>
  <c r="D170" i="22"/>
  <c r="E170" i="22" s="1"/>
  <c r="D162" i="22"/>
  <c r="E162" i="22" s="1"/>
  <c r="D154" i="22"/>
  <c r="E154" i="22" s="1"/>
  <c r="D146" i="22"/>
  <c r="E146" i="22" s="1"/>
  <c r="D138" i="22"/>
  <c r="E138" i="22" s="1"/>
  <c r="D130" i="22"/>
  <c r="E130" i="22" s="1"/>
  <c r="D122" i="22"/>
  <c r="E122" i="22" s="1"/>
  <c r="D114" i="22"/>
  <c r="E114" i="22" s="1"/>
  <c r="D106" i="22"/>
  <c r="E106" i="22" s="1"/>
  <c r="D98" i="22"/>
  <c r="E98" i="22" s="1"/>
  <c r="D90" i="22"/>
  <c r="E90" i="22" s="1"/>
  <c r="D82" i="22"/>
  <c r="E82" i="22" s="1"/>
  <c r="D74" i="22"/>
  <c r="E74" i="22" s="1"/>
  <c r="D66" i="22"/>
  <c r="E66" i="22" s="1"/>
  <c r="D58" i="22"/>
  <c r="E58" i="22" s="1"/>
  <c r="D50" i="22"/>
  <c r="E50" i="22" s="1"/>
  <c r="D42" i="22"/>
  <c r="E42" i="22" s="1"/>
  <c r="D34" i="22"/>
  <c r="E34" i="22" s="1"/>
  <c r="D26" i="22"/>
  <c r="E26" i="22" s="1"/>
  <c r="D18" i="22"/>
  <c r="E18" i="22" s="1"/>
  <c r="D292" i="22"/>
  <c r="E292" i="22" s="1"/>
  <c r="D284" i="22"/>
  <c r="E284" i="22" s="1"/>
  <c r="D12" i="22"/>
  <c r="E12" i="22" s="1"/>
  <c r="D257" i="22"/>
  <c r="E257" i="22" s="1"/>
  <c r="D249" i="22"/>
  <c r="E249" i="22" s="1"/>
  <c r="D241" i="22"/>
  <c r="E241" i="22" s="1"/>
  <c r="D233" i="22"/>
  <c r="E233" i="22" s="1"/>
  <c r="D225" i="22"/>
  <c r="E225" i="22" s="1"/>
  <c r="D217" i="22"/>
  <c r="E217" i="22" s="1"/>
  <c r="D209" i="22"/>
  <c r="E209" i="22" s="1"/>
  <c r="D201" i="22"/>
  <c r="E201" i="22" s="1"/>
  <c r="D193" i="22"/>
  <c r="E193" i="22" s="1"/>
  <c r="D185" i="22"/>
  <c r="E185" i="22" s="1"/>
  <c r="D177" i="22"/>
  <c r="E177" i="22" s="1"/>
  <c r="D169" i="22"/>
  <c r="E169" i="22" s="1"/>
  <c r="D161" i="22"/>
  <c r="E161" i="22" s="1"/>
  <c r="D153" i="22"/>
  <c r="E153" i="22" s="1"/>
  <c r="D145" i="22"/>
  <c r="E145" i="22" s="1"/>
  <c r="D137" i="22"/>
  <c r="E137" i="22" s="1"/>
  <c r="D129" i="22"/>
  <c r="E129" i="22" s="1"/>
  <c r="D121" i="22"/>
  <c r="E121" i="22" s="1"/>
  <c r="D113" i="22"/>
  <c r="E113" i="22" s="1"/>
  <c r="D105" i="22"/>
  <c r="E105" i="22" s="1"/>
  <c r="D97" i="22"/>
  <c r="E97" i="22" s="1"/>
  <c r="D89" i="22"/>
  <c r="E89" i="22" s="1"/>
  <c r="D81" i="22"/>
  <c r="E81" i="22" s="1"/>
  <c r="D73" i="22"/>
  <c r="E73" i="22" s="1"/>
  <c r="D65" i="22"/>
  <c r="E65" i="22" s="1"/>
  <c r="D57" i="22"/>
  <c r="E57" i="22" s="1"/>
  <c r="D49" i="22"/>
  <c r="E49" i="22" s="1"/>
  <c r="D41" i="22"/>
  <c r="E41" i="22" s="1"/>
  <c r="D33" i="22"/>
  <c r="E33" i="22" s="1"/>
  <c r="D25" i="22"/>
  <c r="E25" i="22" s="1"/>
  <c r="D17" i="22"/>
  <c r="E17" i="22" s="1"/>
  <c r="D291" i="22"/>
  <c r="E291" i="22" s="1"/>
  <c r="D283" i="22"/>
  <c r="D275" i="22"/>
  <c r="D267" i="22"/>
  <c r="D282" i="22"/>
  <c r="D274" i="22"/>
  <c r="D266" i="22"/>
  <c r="D281" i="22"/>
  <c r="E281" i="22" s="1"/>
  <c r="G281" i="22" s="1"/>
  <c r="H281" i="22" s="1"/>
  <c r="D273" i="22"/>
  <c r="E273" i="22" s="1"/>
  <c r="G273" i="22" s="1"/>
  <c r="H273" i="22" s="1"/>
  <c r="D265" i="22"/>
  <c r="E265" i="22" s="1"/>
  <c r="G265" i="22" s="1"/>
  <c r="H265" i="22" s="1"/>
  <c r="D280" i="22"/>
  <c r="D272" i="22"/>
  <c r="D279" i="22"/>
  <c r="D271" i="22"/>
  <c r="D278" i="22"/>
  <c r="D270" i="22"/>
  <c r="E266" i="22"/>
  <c r="G266" i="22" s="1"/>
  <c r="H266" i="22" s="1"/>
  <c r="D277" i="22"/>
  <c r="D269" i="22"/>
  <c r="D276" i="22"/>
  <c r="D264" i="21"/>
  <c r="E264" i="21" s="1"/>
  <c r="D256" i="21"/>
  <c r="E256" i="21" s="1"/>
  <c r="D248" i="21"/>
  <c r="E248" i="21" s="1"/>
  <c r="D240" i="21"/>
  <c r="E240" i="21" s="1"/>
  <c r="D232" i="21"/>
  <c r="E232" i="21" s="1"/>
  <c r="D224" i="21"/>
  <c r="E224" i="21" s="1"/>
  <c r="D216" i="21"/>
  <c r="E216" i="21" s="1"/>
  <c r="D208" i="21"/>
  <c r="E208" i="21" s="1"/>
  <c r="D200" i="21"/>
  <c r="E200" i="21" s="1"/>
  <c r="D192" i="21"/>
  <c r="E192" i="21" s="1"/>
  <c r="D184" i="21"/>
  <c r="E184" i="21" s="1"/>
  <c r="D176" i="21"/>
  <c r="E176" i="21" s="1"/>
  <c r="D168" i="21"/>
  <c r="E168" i="21" s="1"/>
  <c r="D160" i="21"/>
  <c r="E160" i="21" s="1"/>
  <c r="D152" i="21"/>
  <c r="E152" i="21" s="1"/>
  <c r="D144" i="21"/>
  <c r="E144" i="21" s="1"/>
  <c r="D136" i="21"/>
  <c r="E136" i="21" s="1"/>
  <c r="D128" i="21"/>
  <c r="E128" i="21" s="1"/>
  <c r="D120" i="21"/>
  <c r="E120" i="21" s="1"/>
  <c r="D112" i="21"/>
  <c r="E112" i="21" s="1"/>
  <c r="D104" i="21"/>
  <c r="E104" i="21" s="1"/>
  <c r="D96" i="21"/>
  <c r="E96" i="21" s="1"/>
  <c r="D88" i="21"/>
  <c r="E88" i="21" s="1"/>
  <c r="D80" i="21"/>
  <c r="E80" i="21" s="1"/>
  <c r="D72" i="21"/>
  <c r="E72" i="21" s="1"/>
  <c r="D64" i="21"/>
  <c r="E64" i="21" s="1"/>
  <c r="D56" i="21"/>
  <c r="E56" i="21" s="1"/>
  <c r="D48" i="21"/>
  <c r="E48" i="21" s="1"/>
  <c r="D40" i="21"/>
  <c r="E40" i="21" s="1"/>
  <c r="D32" i="21"/>
  <c r="E32" i="21" s="1"/>
  <c r="D24" i="21"/>
  <c r="E24" i="21" s="1"/>
  <c r="D16" i="21"/>
  <c r="E16" i="21" s="1"/>
  <c r="D290" i="21"/>
  <c r="E290" i="21" s="1"/>
  <c r="D262" i="21"/>
  <c r="E262" i="21" s="1"/>
  <c r="D254" i="21"/>
  <c r="E254" i="21" s="1"/>
  <c r="D246" i="21"/>
  <c r="E246" i="21" s="1"/>
  <c r="D238" i="21"/>
  <c r="E238" i="21" s="1"/>
  <c r="D230" i="21"/>
  <c r="E230" i="21" s="1"/>
  <c r="D222" i="21"/>
  <c r="E222" i="21" s="1"/>
  <c r="D214" i="21"/>
  <c r="E214" i="21" s="1"/>
  <c r="D206" i="21"/>
  <c r="E206" i="21" s="1"/>
  <c r="D198" i="21"/>
  <c r="E198" i="21" s="1"/>
  <c r="D190" i="21"/>
  <c r="E190" i="21" s="1"/>
  <c r="D182" i="21"/>
  <c r="E182" i="21" s="1"/>
  <c r="D174" i="21"/>
  <c r="E174" i="21" s="1"/>
  <c r="D166" i="21"/>
  <c r="E166" i="21" s="1"/>
  <c r="D158" i="21"/>
  <c r="E158" i="21" s="1"/>
  <c r="D150" i="21"/>
  <c r="E150" i="21" s="1"/>
  <c r="D142" i="21"/>
  <c r="E142" i="21" s="1"/>
  <c r="D134" i="21"/>
  <c r="E134" i="21" s="1"/>
  <c r="D126" i="21"/>
  <c r="E126" i="21" s="1"/>
  <c r="D118" i="21"/>
  <c r="E118" i="21" s="1"/>
  <c r="D110" i="21"/>
  <c r="E110" i="21" s="1"/>
  <c r="D102" i="21"/>
  <c r="E102" i="21" s="1"/>
  <c r="D94" i="21"/>
  <c r="E94" i="21" s="1"/>
  <c r="D86" i="21"/>
  <c r="E86" i="21" s="1"/>
  <c r="D78" i="21"/>
  <c r="E78" i="21" s="1"/>
  <c r="D70" i="21"/>
  <c r="E70" i="21" s="1"/>
  <c r="D62" i="21"/>
  <c r="E62" i="21" s="1"/>
  <c r="D54" i="21"/>
  <c r="E54" i="21" s="1"/>
  <c r="D46" i="21"/>
  <c r="E46" i="21" s="1"/>
  <c r="D38" i="21"/>
  <c r="E38" i="21" s="1"/>
  <c r="D30" i="21"/>
  <c r="E30" i="21" s="1"/>
  <c r="D22" i="21"/>
  <c r="E22" i="21" s="1"/>
  <c r="D14" i="21"/>
  <c r="E14" i="21" s="1"/>
  <c r="D288" i="21"/>
  <c r="E288" i="21" s="1"/>
  <c r="D261" i="21"/>
  <c r="E261" i="21" s="1"/>
  <c r="D253" i="21"/>
  <c r="E253" i="21" s="1"/>
  <c r="D245" i="21"/>
  <c r="E245" i="21" s="1"/>
  <c r="D237" i="21"/>
  <c r="E237" i="21" s="1"/>
  <c r="D229" i="21"/>
  <c r="E229" i="21" s="1"/>
  <c r="D221" i="21"/>
  <c r="E221" i="21" s="1"/>
  <c r="D213" i="21"/>
  <c r="E213" i="21" s="1"/>
  <c r="D205" i="21"/>
  <c r="E205" i="21" s="1"/>
  <c r="D197" i="21"/>
  <c r="E197" i="21" s="1"/>
  <c r="D189" i="21"/>
  <c r="E189" i="21" s="1"/>
  <c r="D181" i="21"/>
  <c r="E181" i="21" s="1"/>
  <c r="D173" i="21"/>
  <c r="E173" i="21" s="1"/>
  <c r="D165" i="21"/>
  <c r="E165" i="21" s="1"/>
  <c r="D157" i="21"/>
  <c r="E157" i="21" s="1"/>
  <c r="D149" i="21"/>
  <c r="E149" i="21" s="1"/>
  <c r="D141" i="21"/>
  <c r="E141" i="21" s="1"/>
  <c r="D133" i="21"/>
  <c r="E133" i="21" s="1"/>
  <c r="D125" i="21"/>
  <c r="E125" i="21" s="1"/>
  <c r="D117" i="21"/>
  <c r="E117" i="21" s="1"/>
  <c r="D109" i="21"/>
  <c r="E109" i="21" s="1"/>
  <c r="D101" i="21"/>
  <c r="E101" i="21" s="1"/>
  <c r="D93" i="21"/>
  <c r="E93" i="21" s="1"/>
  <c r="D85" i="21"/>
  <c r="E85" i="21" s="1"/>
  <c r="D77" i="21"/>
  <c r="E77" i="21" s="1"/>
  <c r="D69" i="21"/>
  <c r="E69" i="21" s="1"/>
  <c r="D61" i="21"/>
  <c r="E61" i="21" s="1"/>
  <c r="D53" i="21"/>
  <c r="E53" i="21" s="1"/>
  <c r="D45" i="21"/>
  <c r="E45" i="21" s="1"/>
  <c r="D37" i="21"/>
  <c r="E37" i="21" s="1"/>
  <c r="D29" i="21"/>
  <c r="E29" i="21" s="1"/>
  <c r="D21" i="21"/>
  <c r="E21" i="21" s="1"/>
  <c r="D13" i="21"/>
  <c r="E13" i="21" s="1"/>
  <c r="D287" i="21"/>
  <c r="E287" i="21" s="1"/>
  <c r="D260" i="21"/>
  <c r="E260" i="21" s="1"/>
  <c r="D252" i="21"/>
  <c r="E252" i="21" s="1"/>
  <c r="D244" i="21"/>
  <c r="E244" i="21" s="1"/>
  <c r="D236" i="21"/>
  <c r="E236" i="21" s="1"/>
  <c r="D228" i="21"/>
  <c r="E228" i="21" s="1"/>
  <c r="D220" i="21"/>
  <c r="E220" i="21" s="1"/>
  <c r="D212" i="21"/>
  <c r="E212" i="21" s="1"/>
  <c r="D204" i="21"/>
  <c r="E204" i="21" s="1"/>
  <c r="D196" i="21"/>
  <c r="E196" i="21" s="1"/>
  <c r="D188" i="21"/>
  <c r="E188" i="21" s="1"/>
  <c r="D180" i="21"/>
  <c r="E180" i="21" s="1"/>
  <c r="D172" i="21"/>
  <c r="E172" i="21" s="1"/>
  <c r="D164" i="21"/>
  <c r="E164" i="21" s="1"/>
  <c r="D156" i="21"/>
  <c r="E156" i="21" s="1"/>
  <c r="D148" i="21"/>
  <c r="E148" i="21" s="1"/>
  <c r="D140" i="21"/>
  <c r="E140" i="21" s="1"/>
  <c r="D132" i="21"/>
  <c r="E132" i="21" s="1"/>
  <c r="D124" i="21"/>
  <c r="E124" i="21" s="1"/>
  <c r="D116" i="21"/>
  <c r="E116" i="21" s="1"/>
  <c r="D108" i="21"/>
  <c r="E108" i="21" s="1"/>
  <c r="D100" i="21"/>
  <c r="E100" i="21" s="1"/>
  <c r="D92" i="21"/>
  <c r="E92" i="21" s="1"/>
  <c r="D84" i="21"/>
  <c r="E84" i="21" s="1"/>
  <c r="D76" i="21"/>
  <c r="E76" i="21" s="1"/>
  <c r="D68" i="21"/>
  <c r="E68" i="21" s="1"/>
  <c r="D60" i="21"/>
  <c r="E60" i="21" s="1"/>
  <c r="D52" i="21"/>
  <c r="E52" i="21" s="1"/>
  <c r="D44" i="21"/>
  <c r="E44" i="21" s="1"/>
  <c r="D36" i="21"/>
  <c r="E36" i="21" s="1"/>
  <c r="D28" i="21"/>
  <c r="E28" i="21" s="1"/>
  <c r="D20" i="21"/>
  <c r="E20" i="21" s="1"/>
  <c r="D294" i="21"/>
  <c r="E294" i="21" s="1"/>
  <c r="D286" i="21"/>
  <c r="E286" i="21" s="1"/>
  <c r="D259" i="21"/>
  <c r="E259" i="21" s="1"/>
  <c r="D251" i="21"/>
  <c r="E251" i="21" s="1"/>
  <c r="D243" i="21"/>
  <c r="E243" i="21" s="1"/>
  <c r="D235" i="21"/>
  <c r="E235" i="21" s="1"/>
  <c r="D227" i="21"/>
  <c r="E227" i="21" s="1"/>
  <c r="D219" i="21"/>
  <c r="E219" i="21" s="1"/>
  <c r="D211" i="21"/>
  <c r="E211" i="21" s="1"/>
  <c r="D203" i="21"/>
  <c r="E203" i="21" s="1"/>
  <c r="D195" i="21"/>
  <c r="E195" i="21" s="1"/>
  <c r="D187" i="21"/>
  <c r="E187" i="21" s="1"/>
  <c r="D179" i="21"/>
  <c r="E179" i="21" s="1"/>
  <c r="D171" i="21"/>
  <c r="E171" i="21" s="1"/>
  <c r="D163" i="21"/>
  <c r="E163" i="21" s="1"/>
  <c r="D155" i="21"/>
  <c r="E155" i="21" s="1"/>
  <c r="D147" i="21"/>
  <c r="E147" i="21" s="1"/>
  <c r="D139" i="21"/>
  <c r="E139" i="21" s="1"/>
  <c r="D131" i="21"/>
  <c r="E131" i="21" s="1"/>
  <c r="D123" i="21"/>
  <c r="E123" i="21" s="1"/>
  <c r="D115" i="21"/>
  <c r="E115" i="21" s="1"/>
  <c r="D107" i="21"/>
  <c r="E107" i="21" s="1"/>
  <c r="D99" i="21"/>
  <c r="E99" i="21" s="1"/>
  <c r="D91" i="21"/>
  <c r="E91" i="21" s="1"/>
  <c r="D83" i="21"/>
  <c r="E83" i="21" s="1"/>
  <c r="D75" i="21"/>
  <c r="E75" i="21" s="1"/>
  <c r="D67" i="21"/>
  <c r="E67" i="21" s="1"/>
  <c r="D59" i="21"/>
  <c r="E59" i="21" s="1"/>
  <c r="D51" i="21"/>
  <c r="E51" i="21" s="1"/>
  <c r="D43" i="21"/>
  <c r="E43" i="21" s="1"/>
  <c r="D35" i="21"/>
  <c r="E35" i="21" s="1"/>
  <c r="D27" i="21"/>
  <c r="E27" i="21" s="1"/>
  <c r="D19" i="21"/>
  <c r="E19" i="21" s="1"/>
  <c r="D293" i="21"/>
  <c r="E293" i="21" s="1"/>
  <c r="D285" i="21"/>
  <c r="E285" i="21" s="1"/>
  <c r="D258" i="21"/>
  <c r="E258" i="21" s="1"/>
  <c r="D250" i="21"/>
  <c r="E250" i="21" s="1"/>
  <c r="D242" i="21"/>
  <c r="E242" i="21" s="1"/>
  <c r="D234" i="21"/>
  <c r="E234" i="21" s="1"/>
  <c r="D226" i="21"/>
  <c r="E226" i="21" s="1"/>
  <c r="D218" i="21"/>
  <c r="E218" i="21" s="1"/>
  <c r="D210" i="21"/>
  <c r="E210" i="21" s="1"/>
  <c r="D202" i="21"/>
  <c r="E202" i="21" s="1"/>
  <c r="D194" i="21"/>
  <c r="E194" i="21" s="1"/>
  <c r="D186" i="21"/>
  <c r="E186" i="21" s="1"/>
  <c r="D178" i="21"/>
  <c r="E178" i="21" s="1"/>
  <c r="D170" i="21"/>
  <c r="E170" i="21" s="1"/>
  <c r="D162" i="21"/>
  <c r="E162" i="21" s="1"/>
  <c r="D154" i="21"/>
  <c r="E154" i="21" s="1"/>
  <c r="D146" i="21"/>
  <c r="E146" i="21" s="1"/>
  <c r="D138" i="21"/>
  <c r="E138" i="21" s="1"/>
  <c r="D130" i="21"/>
  <c r="E130" i="21" s="1"/>
  <c r="D122" i="21"/>
  <c r="E122" i="21" s="1"/>
  <c r="D114" i="21"/>
  <c r="E114" i="21" s="1"/>
  <c r="D106" i="21"/>
  <c r="E106" i="21" s="1"/>
  <c r="D98" i="21"/>
  <c r="E98" i="21" s="1"/>
  <c r="D90" i="21"/>
  <c r="E90" i="21" s="1"/>
  <c r="D82" i="21"/>
  <c r="E82" i="21" s="1"/>
  <c r="D74" i="21"/>
  <c r="E74" i="21" s="1"/>
  <c r="D66" i="21"/>
  <c r="E66" i="21" s="1"/>
  <c r="D58" i="21"/>
  <c r="E58" i="21" s="1"/>
  <c r="D50" i="21"/>
  <c r="E50" i="21" s="1"/>
  <c r="D42" i="21"/>
  <c r="E42" i="21" s="1"/>
  <c r="D34" i="21"/>
  <c r="E34" i="21" s="1"/>
  <c r="D26" i="21"/>
  <c r="E26" i="21" s="1"/>
  <c r="D18" i="21"/>
  <c r="E18" i="21" s="1"/>
  <c r="D292" i="21"/>
  <c r="E292" i="21" s="1"/>
  <c r="D284" i="21"/>
  <c r="E284" i="21" s="1"/>
  <c r="D12" i="21"/>
  <c r="E12" i="21" s="1"/>
  <c r="D257" i="21"/>
  <c r="E257" i="21" s="1"/>
  <c r="D249" i="21"/>
  <c r="E249" i="21" s="1"/>
  <c r="D241" i="21"/>
  <c r="E241" i="21" s="1"/>
  <c r="D233" i="21"/>
  <c r="E233" i="21" s="1"/>
  <c r="D225" i="21"/>
  <c r="E225" i="21" s="1"/>
  <c r="D217" i="21"/>
  <c r="E217" i="21" s="1"/>
  <c r="D209" i="21"/>
  <c r="E209" i="21" s="1"/>
  <c r="D201" i="21"/>
  <c r="E201" i="21" s="1"/>
  <c r="D193" i="21"/>
  <c r="E193" i="21" s="1"/>
  <c r="D185" i="21"/>
  <c r="E185" i="21" s="1"/>
  <c r="D177" i="21"/>
  <c r="E177" i="21" s="1"/>
  <c r="D169" i="21"/>
  <c r="E169" i="21" s="1"/>
  <c r="D161" i="21"/>
  <c r="E161" i="21" s="1"/>
  <c r="D153" i="21"/>
  <c r="E153" i="21" s="1"/>
  <c r="D145" i="21"/>
  <c r="E145" i="21" s="1"/>
  <c r="D137" i="21"/>
  <c r="E137" i="21" s="1"/>
  <c r="D129" i="21"/>
  <c r="E129" i="21" s="1"/>
  <c r="D121" i="21"/>
  <c r="E121" i="21" s="1"/>
  <c r="D113" i="21"/>
  <c r="E113" i="21" s="1"/>
  <c r="D105" i="21"/>
  <c r="E105" i="21" s="1"/>
  <c r="D97" i="21"/>
  <c r="E97" i="21" s="1"/>
  <c r="D89" i="21"/>
  <c r="E89" i="21" s="1"/>
  <c r="D81" i="21"/>
  <c r="E81" i="21" s="1"/>
  <c r="D73" i="21"/>
  <c r="E73" i="21" s="1"/>
  <c r="D65" i="21"/>
  <c r="E65" i="21" s="1"/>
  <c r="D57" i="21"/>
  <c r="E57" i="21" s="1"/>
  <c r="D49" i="21"/>
  <c r="E49" i="21" s="1"/>
  <c r="D41" i="21"/>
  <c r="E41" i="21" s="1"/>
  <c r="D33" i="21"/>
  <c r="E33" i="21" s="1"/>
  <c r="D25" i="21"/>
  <c r="E25" i="21" s="1"/>
  <c r="D17" i="21"/>
  <c r="E17" i="21" s="1"/>
  <c r="D291" i="21"/>
  <c r="E291" i="21" s="1"/>
  <c r="D283" i="21"/>
  <c r="E283" i="21" s="1"/>
  <c r="G283" i="21" s="1"/>
  <c r="H283" i="21" s="1"/>
  <c r="D275" i="21"/>
  <c r="E275" i="21" s="1"/>
  <c r="G275" i="21" s="1"/>
  <c r="H275" i="21" s="1"/>
  <c r="D267" i="21"/>
  <c r="E267" i="21" s="1"/>
  <c r="G267" i="21" s="1"/>
  <c r="H267" i="21" s="1"/>
  <c r="D282" i="21"/>
  <c r="E282" i="21" s="1"/>
  <c r="G282" i="21" s="1"/>
  <c r="H282" i="21" s="1"/>
  <c r="D274" i="21"/>
  <c r="E274" i="21" s="1"/>
  <c r="G274" i="21" s="1"/>
  <c r="H274" i="21" s="1"/>
  <c r="D266" i="21"/>
  <c r="E266" i="21" s="1"/>
  <c r="G266" i="21" s="1"/>
  <c r="H266" i="21" s="1"/>
  <c r="D281" i="21"/>
  <c r="E281" i="21" s="1"/>
  <c r="G281" i="21" s="1"/>
  <c r="H281" i="21" s="1"/>
  <c r="D273" i="21"/>
  <c r="E273" i="21" s="1"/>
  <c r="G273" i="21" s="1"/>
  <c r="H273" i="21" s="1"/>
  <c r="D265" i="21"/>
  <c r="E265" i="21" s="1"/>
  <c r="G265" i="21" s="1"/>
  <c r="H265" i="21" s="1"/>
  <c r="D280" i="21"/>
  <c r="E280" i="21" s="1"/>
  <c r="G280" i="21" s="1"/>
  <c r="H280" i="21" s="1"/>
  <c r="D272" i="21"/>
  <c r="E272" i="21" s="1"/>
  <c r="G272" i="21" s="1"/>
  <c r="H272" i="21" s="1"/>
  <c r="D279" i="21"/>
  <c r="E279" i="21" s="1"/>
  <c r="G279" i="21" s="1"/>
  <c r="H279" i="21" s="1"/>
  <c r="D271" i="21"/>
  <c r="E271" i="21" s="1"/>
  <c r="G271" i="21" s="1"/>
  <c r="H271" i="21" s="1"/>
  <c r="D278" i="21"/>
  <c r="E278" i="21" s="1"/>
  <c r="G278" i="21" s="1"/>
  <c r="H278" i="21" s="1"/>
  <c r="D270" i="21"/>
  <c r="E270" i="21" s="1"/>
  <c r="G270" i="21" s="1"/>
  <c r="H270" i="21" s="1"/>
  <c r="D277" i="21"/>
  <c r="E277" i="21" s="1"/>
  <c r="G277" i="21" s="1"/>
  <c r="H277" i="21" s="1"/>
  <c r="D269" i="21"/>
  <c r="E269" i="21" s="1"/>
  <c r="G269" i="21" s="1"/>
  <c r="H269" i="21" s="1"/>
  <c r="D276" i="21"/>
  <c r="E276" i="21" s="1"/>
  <c r="G276" i="21" s="1"/>
  <c r="H276" i="21" s="1"/>
  <c r="Q15" i="19"/>
  <c r="D279" i="28"/>
  <c r="E279" i="28" s="1"/>
  <c r="G279" i="28" s="1"/>
  <c r="H279" i="28" s="1"/>
  <c r="D271" i="28"/>
  <c r="E271" i="28" s="1"/>
  <c r="G271" i="28" s="1"/>
  <c r="H271" i="28" s="1"/>
  <c r="E264" i="28"/>
  <c r="D276" i="28"/>
  <c r="E276" i="28" s="1"/>
  <c r="G276" i="28" s="1"/>
  <c r="H276" i="28" s="1"/>
  <c r="D268" i="28"/>
  <c r="E268" i="28" s="1"/>
  <c r="G268" i="28" s="1"/>
  <c r="H268" i="28" s="1"/>
  <c r="D282" i="28"/>
  <c r="E282" i="28" s="1"/>
  <c r="G282" i="28" s="1"/>
  <c r="H282" i="28" s="1"/>
  <c r="D274" i="28"/>
  <c r="E274" i="28" s="1"/>
  <c r="G274" i="28" s="1"/>
  <c r="H274" i="28" s="1"/>
  <c r="D266" i="28"/>
  <c r="E266" i="28" s="1"/>
  <c r="G266" i="28" s="1"/>
  <c r="H266" i="28" s="1"/>
  <c r="D281" i="28"/>
  <c r="E281" i="28" s="1"/>
  <c r="G281" i="28" s="1"/>
  <c r="H281" i="28" s="1"/>
  <c r="D273" i="28"/>
  <c r="E273" i="28" s="1"/>
  <c r="G273" i="28" s="1"/>
  <c r="H273" i="28" s="1"/>
  <c r="B4" i="33"/>
  <c r="B5" i="33"/>
  <c r="G264" i="33" s="1"/>
  <c r="H264" i="33" s="1"/>
  <c r="B3" i="32"/>
  <c r="D265" i="32" s="1"/>
  <c r="E265" i="32" s="1"/>
  <c r="G265" i="32" s="1"/>
  <c r="H265" i="32" s="1"/>
  <c r="B4" i="32"/>
  <c r="B4" i="31"/>
  <c r="B5" i="31"/>
  <c r="G265" i="31" s="1"/>
  <c r="H265" i="31" s="1"/>
  <c r="B4" i="30"/>
  <c r="B4" i="28"/>
  <c r="B3" i="27"/>
  <c r="D265" i="27" s="1"/>
  <c r="E265" i="27" s="1"/>
  <c r="G265" i="27" s="1"/>
  <c r="H265" i="27" s="1"/>
  <c r="B4" i="25"/>
  <c r="B4" i="24"/>
  <c r="E280" i="22"/>
  <c r="G280" i="22" s="1"/>
  <c r="H280" i="22" s="1"/>
  <c r="E272" i="22"/>
  <c r="G272" i="22" s="1"/>
  <c r="H272" i="22" s="1"/>
  <c r="E279" i="22"/>
  <c r="G279" i="22" s="1"/>
  <c r="H279" i="22" s="1"/>
  <c r="E271" i="22"/>
  <c r="G271" i="22" s="1"/>
  <c r="H271" i="22" s="1"/>
  <c r="E278" i="22"/>
  <c r="G278" i="22" s="1"/>
  <c r="H278" i="22" s="1"/>
  <c r="E270" i="22"/>
  <c r="G270" i="22" s="1"/>
  <c r="H270" i="22" s="1"/>
  <c r="E277" i="22"/>
  <c r="G277" i="22" s="1"/>
  <c r="H277" i="22" s="1"/>
  <c r="E269" i="22"/>
  <c r="G269" i="22" s="1"/>
  <c r="H269" i="22" s="1"/>
  <c r="E276" i="22"/>
  <c r="G276" i="22" s="1"/>
  <c r="H276" i="22" s="1"/>
  <c r="E268" i="22"/>
  <c r="G268" i="22" s="1"/>
  <c r="H268" i="22" s="1"/>
  <c r="E283" i="22"/>
  <c r="G283" i="22" s="1"/>
  <c r="H283" i="22" s="1"/>
  <c r="E275" i="22"/>
  <c r="G275" i="22" s="1"/>
  <c r="H275" i="22" s="1"/>
  <c r="E267" i="22"/>
  <c r="G267" i="22" s="1"/>
  <c r="H267" i="22" s="1"/>
  <c r="E282" i="22"/>
  <c r="G282" i="22" s="1"/>
  <c r="H282" i="22" s="1"/>
  <c r="E274" i="22"/>
  <c r="G274" i="22" s="1"/>
  <c r="H274" i="22" s="1"/>
  <c r="B5" i="20"/>
  <c r="B4" i="20"/>
  <c r="B3" i="20"/>
  <c r="B2" i="20"/>
  <c r="B5" i="19"/>
  <c r="B2" i="19"/>
  <c r="B3" i="19"/>
  <c r="B4" i="19"/>
  <c r="N13" i="31" l="1"/>
  <c r="P13" i="31"/>
  <c r="R13" i="31"/>
  <c r="Q13" i="31"/>
  <c r="O13" i="31"/>
  <c r="E2" i="33"/>
  <c r="G267" i="33"/>
  <c r="H267" i="33" s="1"/>
  <c r="G271" i="33"/>
  <c r="H271" i="33" s="1"/>
  <c r="G275" i="33"/>
  <c r="H275" i="33" s="1"/>
  <c r="G279" i="33"/>
  <c r="H279" i="33" s="1"/>
  <c r="G283" i="33"/>
  <c r="H283" i="33" s="1"/>
  <c r="G265" i="33"/>
  <c r="H265" i="33" s="1"/>
  <c r="G273" i="33"/>
  <c r="H273" i="33" s="1"/>
  <c r="G276" i="33"/>
  <c r="H276" i="33" s="1"/>
  <c r="G272" i="33"/>
  <c r="H272" i="33" s="1"/>
  <c r="G281" i="33"/>
  <c r="H281" i="33" s="1"/>
  <c r="G269" i="33"/>
  <c r="H269" i="33" s="1"/>
  <c r="G280" i="33"/>
  <c r="H280" i="33" s="1"/>
  <c r="G266" i="33"/>
  <c r="H266" i="33" s="1"/>
  <c r="G277" i="33"/>
  <c r="H277" i="33" s="1"/>
  <c r="G268" i="33"/>
  <c r="H268" i="33" s="1"/>
  <c r="G274" i="33"/>
  <c r="H274" i="33" s="1"/>
  <c r="G270" i="33"/>
  <c r="H270" i="33" s="1"/>
  <c r="G282" i="33"/>
  <c r="H282" i="33" s="1"/>
  <c r="G278" i="33"/>
  <c r="H278" i="33" s="1"/>
  <c r="F265" i="33"/>
  <c r="F266" i="33" s="1"/>
  <c r="F267" i="33" s="1"/>
  <c r="F268" i="33" s="1"/>
  <c r="F269" i="33" s="1"/>
  <c r="F270" i="33" s="1"/>
  <c r="F271" i="33" s="1"/>
  <c r="F272" i="33" s="1"/>
  <c r="F273" i="33" s="1"/>
  <c r="F274" i="33" s="1"/>
  <c r="F275" i="33" s="1"/>
  <c r="F276" i="33" s="1"/>
  <c r="F277" i="33" s="1"/>
  <c r="F278" i="33" s="1"/>
  <c r="F279" i="33" s="1"/>
  <c r="F280" i="33" s="1"/>
  <c r="F281" i="33" s="1"/>
  <c r="F282" i="33" s="1"/>
  <c r="F283" i="33" s="1"/>
  <c r="D17" i="32"/>
  <c r="E17" i="32" s="1"/>
  <c r="D81" i="32"/>
  <c r="E81" i="32" s="1"/>
  <c r="D145" i="32"/>
  <c r="E145" i="32" s="1"/>
  <c r="D209" i="32"/>
  <c r="E209" i="32" s="1"/>
  <c r="D284" i="32"/>
  <c r="E284" i="32" s="1"/>
  <c r="D66" i="32"/>
  <c r="E66" i="32" s="1"/>
  <c r="D130" i="32"/>
  <c r="E130" i="32" s="1"/>
  <c r="D194" i="32"/>
  <c r="E194" i="32" s="1"/>
  <c r="D258" i="32"/>
  <c r="E258" i="32" s="1"/>
  <c r="D59" i="32"/>
  <c r="E59" i="32" s="1"/>
  <c r="D123" i="32"/>
  <c r="E123" i="32" s="1"/>
  <c r="D187" i="32"/>
  <c r="E187" i="32" s="1"/>
  <c r="D251" i="32"/>
  <c r="E251" i="32" s="1"/>
  <c r="D52" i="32"/>
  <c r="E52" i="32" s="1"/>
  <c r="D116" i="32"/>
  <c r="E116" i="32" s="1"/>
  <c r="D180" i="32"/>
  <c r="E180" i="32" s="1"/>
  <c r="D244" i="32"/>
  <c r="E244" i="32" s="1"/>
  <c r="D45" i="32"/>
  <c r="E45" i="32" s="1"/>
  <c r="D109" i="32"/>
  <c r="E109" i="32" s="1"/>
  <c r="D173" i="32"/>
  <c r="E173" i="32" s="1"/>
  <c r="D237" i="32"/>
  <c r="E237" i="32" s="1"/>
  <c r="D38" i="32"/>
  <c r="E38" i="32" s="1"/>
  <c r="D102" i="32"/>
  <c r="E102" i="32" s="1"/>
  <c r="D166" i="32"/>
  <c r="E166" i="32" s="1"/>
  <c r="D230" i="32"/>
  <c r="E230" i="32" s="1"/>
  <c r="D31" i="32"/>
  <c r="E31" i="32" s="1"/>
  <c r="D95" i="32"/>
  <c r="E95" i="32" s="1"/>
  <c r="D159" i="32"/>
  <c r="E159" i="32" s="1"/>
  <c r="D223" i="32"/>
  <c r="E223" i="32" s="1"/>
  <c r="D24" i="32"/>
  <c r="E24" i="32" s="1"/>
  <c r="D88" i="32"/>
  <c r="E88" i="32" s="1"/>
  <c r="D152" i="32"/>
  <c r="E152" i="32" s="1"/>
  <c r="D216" i="32"/>
  <c r="E216" i="32" s="1"/>
  <c r="D25" i="32"/>
  <c r="E25" i="32" s="1"/>
  <c r="D89" i="32"/>
  <c r="E89" i="32" s="1"/>
  <c r="D153" i="32"/>
  <c r="E153" i="32" s="1"/>
  <c r="D217" i="32"/>
  <c r="E217" i="32" s="1"/>
  <c r="D292" i="32"/>
  <c r="E292" i="32" s="1"/>
  <c r="D74" i="32"/>
  <c r="E74" i="32" s="1"/>
  <c r="D138" i="32"/>
  <c r="E138" i="32" s="1"/>
  <c r="D202" i="32"/>
  <c r="E202" i="32" s="1"/>
  <c r="D285" i="32"/>
  <c r="E285" i="32" s="1"/>
  <c r="D67" i="32"/>
  <c r="E67" i="32" s="1"/>
  <c r="D131" i="32"/>
  <c r="E131" i="32" s="1"/>
  <c r="D195" i="32"/>
  <c r="E195" i="32" s="1"/>
  <c r="D259" i="32"/>
  <c r="E259" i="32" s="1"/>
  <c r="D60" i="32"/>
  <c r="E60" i="32" s="1"/>
  <c r="D124" i="32"/>
  <c r="E124" i="32" s="1"/>
  <c r="D188" i="32"/>
  <c r="E188" i="32" s="1"/>
  <c r="D252" i="32"/>
  <c r="E252" i="32" s="1"/>
  <c r="D53" i="32"/>
  <c r="E53" i="32" s="1"/>
  <c r="D117" i="32"/>
  <c r="E117" i="32" s="1"/>
  <c r="D181" i="32"/>
  <c r="E181" i="32" s="1"/>
  <c r="D245" i="32"/>
  <c r="E245" i="32" s="1"/>
  <c r="D46" i="32"/>
  <c r="E46" i="32" s="1"/>
  <c r="D110" i="32"/>
  <c r="E110" i="32" s="1"/>
  <c r="D174" i="32"/>
  <c r="E174" i="32" s="1"/>
  <c r="D238" i="32"/>
  <c r="E238" i="32" s="1"/>
  <c r="D39" i="32"/>
  <c r="E39" i="32" s="1"/>
  <c r="D103" i="32"/>
  <c r="E103" i="32" s="1"/>
  <c r="D167" i="32"/>
  <c r="E167" i="32" s="1"/>
  <c r="D231" i="32"/>
  <c r="E231" i="32" s="1"/>
  <c r="D32" i="32"/>
  <c r="E32" i="32" s="1"/>
  <c r="D96" i="32"/>
  <c r="E96" i="32" s="1"/>
  <c r="D160" i="32"/>
  <c r="E160" i="32" s="1"/>
  <c r="D224" i="32"/>
  <c r="E224" i="32" s="1"/>
  <c r="D33" i="32"/>
  <c r="E33" i="32" s="1"/>
  <c r="D97" i="32"/>
  <c r="E97" i="32" s="1"/>
  <c r="D161" i="32"/>
  <c r="E161" i="32" s="1"/>
  <c r="D225" i="32"/>
  <c r="E225" i="32" s="1"/>
  <c r="D18" i="32"/>
  <c r="E18" i="32" s="1"/>
  <c r="D82" i="32"/>
  <c r="E82" i="32" s="1"/>
  <c r="D146" i="32"/>
  <c r="E146" i="32" s="1"/>
  <c r="D210" i="32"/>
  <c r="E210" i="32" s="1"/>
  <c r="D293" i="32"/>
  <c r="E293" i="32" s="1"/>
  <c r="D75" i="32"/>
  <c r="E75" i="32" s="1"/>
  <c r="D139" i="32"/>
  <c r="E139" i="32" s="1"/>
  <c r="D203" i="32"/>
  <c r="E203" i="32" s="1"/>
  <c r="D286" i="32"/>
  <c r="E286" i="32" s="1"/>
  <c r="D68" i="32"/>
  <c r="E68" i="32" s="1"/>
  <c r="D132" i="32"/>
  <c r="E132" i="32" s="1"/>
  <c r="D196" i="32"/>
  <c r="E196" i="32" s="1"/>
  <c r="D260" i="32"/>
  <c r="E260" i="32" s="1"/>
  <c r="D61" i="32"/>
  <c r="E61" i="32" s="1"/>
  <c r="D125" i="32"/>
  <c r="E125" i="32" s="1"/>
  <c r="D189" i="32"/>
  <c r="E189" i="32" s="1"/>
  <c r="D253" i="32"/>
  <c r="E253" i="32" s="1"/>
  <c r="D54" i="32"/>
  <c r="E54" i="32" s="1"/>
  <c r="D118" i="32"/>
  <c r="E118" i="32" s="1"/>
  <c r="D182" i="32"/>
  <c r="E182" i="32" s="1"/>
  <c r="D246" i="32"/>
  <c r="E246" i="32" s="1"/>
  <c r="D47" i="32"/>
  <c r="E47" i="32" s="1"/>
  <c r="D111" i="32"/>
  <c r="E111" i="32" s="1"/>
  <c r="D175" i="32"/>
  <c r="E175" i="32" s="1"/>
  <c r="D239" i="32"/>
  <c r="E239" i="32" s="1"/>
  <c r="D40" i="32"/>
  <c r="E40" i="32" s="1"/>
  <c r="D104" i="32"/>
  <c r="E104" i="32" s="1"/>
  <c r="D168" i="32"/>
  <c r="E168" i="32" s="1"/>
  <c r="D232" i="32"/>
  <c r="E232" i="32" s="1"/>
  <c r="D41" i="32"/>
  <c r="E41" i="32" s="1"/>
  <c r="D105" i="32"/>
  <c r="E105" i="32" s="1"/>
  <c r="D169" i="32"/>
  <c r="E169" i="32" s="1"/>
  <c r="D233" i="32"/>
  <c r="E233" i="32" s="1"/>
  <c r="D26" i="32"/>
  <c r="E26" i="32" s="1"/>
  <c r="D90" i="32"/>
  <c r="E90" i="32" s="1"/>
  <c r="D154" i="32"/>
  <c r="E154" i="32" s="1"/>
  <c r="D218" i="32"/>
  <c r="E218" i="32" s="1"/>
  <c r="D19" i="32"/>
  <c r="E19" i="32" s="1"/>
  <c r="D83" i="32"/>
  <c r="E83" i="32" s="1"/>
  <c r="D147" i="32"/>
  <c r="E147" i="32" s="1"/>
  <c r="D211" i="32"/>
  <c r="E211" i="32" s="1"/>
  <c r="D294" i="32"/>
  <c r="E294" i="32" s="1"/>
  <c r="D76" i="32"/>
  <c r="E76" i="32" s="1"/>
  <c r="D140" i="32"/>
  <c r="E140" i="32" s="1"/>
  <c r="D204" i="32"/>
  <c r="E204" i="32" s="1"/>
  <c r="D287" i="32"/>
  <c r="E287" i="32" s="1"/>
  <c r="D69" i="32"/>
  <c r="E69" i="32" s="1"/>
  <c r="D133" i="32"/>
  <c r="E133" i="32" s="1"/>
  <c r="D197" i="32"/>
  <c r="E197" i="32" s="1"/>
  <c r="D261" i="32"/>
  <c r="E261" i="32" s="1"/>
  <c r="D62" i="32"/>
  <c r="E62" i="32" s="1"/>
  <c r="D126" i="32"/>
  <c r="E126" i="32" s="1"/>
  <c r="D190" i="32"/>
  <c r="E190" i="32" s="1"/>
  <c r="D254" i="32"/>
  <c r="E254" i="32" s="1"/>
  <c r="D55" i="32"/>
  <c r="E55" i="32" s="1"/>
  <c r="D119" i="32"/>
  <c r="E119" i="32" s="1"/>
  <c r="D183" i="32"/>
  <c r="E183" i="32" s="1"/>
  <c r="D247" i="32"/>
  <c r="E247" i="32" s="1"/>
  <c r="D48" i="32"/>
  <c r="E48" i="32" s="1"/>
  <c r="D112" i="32"/>
  <c r="E112" i="32" s="1"/>
  <c r="D176" i="32"/>
  <c r="E176" i="32" s="1"/>
  <c r="D240" i="32"/>
  <c r="E240" i="32" s="1"/>
  <c r="D49" i="32"/>
  <c r="E49" i="32" s="1"/>
  <c r="D113" i="32"/>
  <c r="E113" i="32" s="1"/>
  <c r="D177" i="32"/>
  <c r="E177" i="32" s="1"/>
  <c r="D241" i="32"/>
  <c r="E241" i="32" s="1"/>
  <c r="D34" i="32"/>
  <c r="E34" i="32" s="1"/>
  <c r="D98" i="32"/>
  <c r="E98" i="32" s="1"/>
  <c r="D162" i="32"/>
  <c r="E162" i="32" s="1"/>
  <c r="D226" i="32"/>
  <c r="E226" i="32" s="1"/>
  <c r="D27" i="32"/>
  <c r="E27" i="32" s="1"/>
  <c r="D91" i="32"/>
  <c r="E91" i="32" s="1"/>
  <c r="D155" i="32"/>
  <c r="E155" i="32" s="1"/>
  <c r="D219" i="32"/>
  <c r="E219" i="32" s="1"/>
  <c r="D20" i="32"/>
  <c r="E20" i="32" s="1"/>
  <c r="D84" i="32"/>
  <c r="E84" i="32" s="1"/>
  <c r="D148" i="32"/>
  <c r="E148" i="32" s="1"/>
  <c r="D212" i="32"/>
  <c r="E212" i="32" s="1"/>
  <c r="D13" i="32"/>
  <c r="E13" i="32" s="1"/>
  <c r="D77" i="32"/>
  <c r="E77" i="32" s="1"/>
  <c r="D141" i="32"/>
  <c r="E141" i="32" s="1"/>
  <c r="D205" i="32"/>
  <c r="E205" i="32" s="1"/>
  <c r="D288" i="32"/>
  <c r="E288" i="32" s="1"/>
  <c r="D70" i="32"/>
  <c r="E70" i="32" s="1"/>
  <c r="D134" i="32"/>
  <c r="E134" i="32" s="1"/>
  <c r="D198" i="32"/>
  <c r="E198" i="32" s="1"/>
  <c r="D262" i="32"/>
  <c r="E262" i="32" s="1"/>
  <c r="D63" i="32"/>
  <c r="E63" i="32" s="1"/>
  <c r="D127" i="32"/>
  <c r="E127" i="32" s="1"/>
  <c r="D191" i="32"/>
  <c r="E191" i="32" s="1"/>
  <c r="D255" i="32"/>
  <c r="E255" i="32" s="1"/>
  <c r="D56" i="32"/>
  <c r="E56" i="32" s="1"/>
  <c r="D120" i="32"/>
  <c r="E120" i="32" s="1"/>
  <c r="D184" i="32"/>
  <c r="E184" i="32" s="1"/>
  <c r="D248" i="32"/>
  <c r="E248" i="32" s="1"/>
  <c r="D57" i="32"/>
  <c r="E57" i="32" s="1"/>
  <c r="D121" i="32"/>
  <c r="E121" i="32" s="1"/>
  <c r="D185" i="32"/>
  <c r="E185" i="32" s="1"/>
  <c r="D249" i="32"/>
  <c r="E249" i="32" s="1"/>
  <c r="D42" i="32"/>
  <c r="E42" i="32" s="1"/>
  <c r="D106" i="32"/>
  <c r="E106" i="32" s="1"/>
  <c r="D170" i="32"/>
  <c r="E170" i="32" s="1"/>
  <c r="D234" i="32"/>
  <c r="E234" i="32" s="1"/>
  <c r="D35" i="32"/>
  <c r="E35" i="32" s="1"/>
  <c r="D99" i="32"/>
  <c r="E99" i="32" s="1"/>
  <c r="D163" i="32"/>
  <c r="E163" i="32" s="1"/>
  <c r="D227" i="32"/>
  <c r="E227" i="32" s="1"/>
  <c r="D28" i="32"/>
  <c r="E28" i="32" s="1"/>
  <c r="D92" i="32"/>
  <c r="E92" i="32" s="1"/>
  <c r="D156" i="32"/>
  <c r="E156" i="32" s="1"/>
  <c r="D220" i="32"/>
  <c r="E220" i="32" s="1"/>
  <c r="D21" i="32"/>
  <c r="E21" i="32" s="1"/>
  <c r="D85" i="32"/>
  <c r="E85" i="32" s="1"/>
  <c r="D149" i="32"/>
  <c r="E149" i="32" s="1"/>
  <c r="D213" i="32"/>
  <c r="E213" i="32" s="1"/>
  <c r="D14" i="32"/>
  <c r="E14" i="32" s="1"/>
  <c r="D78" i="32"/>
  <c r="E78" i="32" s="1"/>
  <c r="D142" i="32"/>
  <c r="E142" i="32" s="1"/>
  <c r="D206" i="32"/>
  <c r="E206" i="32" s="1"/>
  <c r="D289" i="32"/>
  <c r="E289" i="32" s="1"/>
  <c r="D71" i="32"/>
  <c r="E71" i="32" s="1"/>
  <c r="D135" i="32"/>
  <c r="E135" i="32" s="1"/>
  <c r="D199" i="32"/>
  <c r="E199" i="32" s="1"/>
  <c r="D263" i="32"/>
  <c r="E263" i="32" s="1"/>
  <c r="D64" i="32"/>
  <c r="E64" i="32" s="1"/>
  <c r="D128" i="32"/>
  <c r="E128" i="32" s="1"/>
  <c r="D192" i="32"/>
  <c r="E192" i="32" s="1"/>
  <c r="D256" i="32"/>
  <c r="E256" i="32" s="1"/>
  <c r="D65" i="32"/>
  <c r="E65" i="32" s="1"/>
  <c r="D129" i="32"/>
  <c r="E129" i="32" s="1"/>
  <c r="D193" i="32"/>
  <c r="E193" i="32" s="1"/>
  <c r="D257" i="32"/>
  <c r="E257" i="32" s="1"/>
  <c r="D50" i="32"/>
  <c r="E50" i="32" s="1"/>
  <c r="D114" i="32"/>
  <c r="E114" i="32" s="1"/>
  <c r="D178" i="32"/>
  <c r="E178" i="32" s="1"/>
  <c r="D242" i="32"/>
  <c r="E242" i="32" s="1"/>
  <c r="D43" i="32"/>
  <c r="E43" i="32" s="1"/>
  <c r="D107" i="32"/>
  <c r="E107" i="32" s="1"/>
  <c r="D171" i="32"/>
  <c r="E171" i="32" s="1"/>
  <c r="D235" i="32"/>
  <c r="E235" i="32" s="1"/>
  <c r="D36" i="32"/>
  <c r="E36" i="32" s="1"/>
  <c r="D100" i="32"/>
  <c r="E100" i="32" s="1"/>
  <c r="D164" i="32"/>
  <c r="E164" i="32" s="1"/>
  <c r="D228" i="32"/>
  <c r="E228" i="32" s="1"/>
  <c r="D29" i="32"/>
  <c r="E29" i="32" s="1"/>
  <c r="D93" i="32"/>
  <c r="E93" i="32" s="1"/>
  <c r="D157" i="32"/>
  <c r="E157" i="32" s="1"/>
  <c r="D221" i="32"/>
  <c r="E221" i="32" s="1"/>
  <c r="D22" i="32"/>
  <c r="E22" i="32" s="1"/>
  <c r="D86" i="32"/>
  <c r="E86" i="32" s="1"/>
  <c r="D150" i="32"/>
  <c r="E150" i="32" s="1"/>
  <c r="D214" i="32"/>
  <c r="E214" i="32" s="1"/>
  <c r="D15" i="32"/>
  <c r="E15" i="32" s="1"/>
  <c r="D79" i="32"/>
  <c r="E79" i="32" s="1"/>
  <c r="D143" i="32"/>
  <c r="E143" i="32" s="1"/>
  <c r="D207" i="32"/>
  <c r="E207" i="32" s="1"/>
  <c r="D290" i="32"/>
  <c r="E290" i="32" s="1"/>
  <c r="D72" i="32"/>
  <c r="E72" i="32" s="1"/>
  <c r="D136" i="32"/>
  <c r="E136" i="32" s="1"/>
  <c r="D200" i="32"/>
  <c r="E200" i="32" s="1"/>
  <c r="D264" i="32"/>
  <c r="E264" i="32" s="1"/>
  <c r="D73" i="32"/>
  <c r="E73" i="32" s="1"/>
  <c r="D137" i="32"/>
  <c r="E137" i="32" s="1"/>
  <c r="D201" i="32"/>
  <c r="E201" i="32" s="1"/>
  <c r="D12" i="32"/>
  <c r="E12" i="32" s="1"/>
  <c r="D58" i="32"/>
  <c r="E58" i="32" s="1"/>
  <c r="D122" i="32"/>
  <c r="E122" i="32" s="1"/>
  <c r="D186" i="32"/>
  <c r="E186" i="32" s="1"/>
  <c r="D250" i="32"/>
  <c r="E250" i="32" s="1"/>
  <c r="D51" i="32"/>
  <c r="E51" i="32" s="1"/>
  <c r="D115" i="32"/>
  <c r="E115" i="32" s="1"/>
  <c r="D179" i="32"/>
  <c r="E179" i="32" s="1"/>
  <c r="D243" i="32"/>
  <c r="E243" i="32" s="1"/>
  <c r="D44" i="32"/>
  <c r="E44" i="32" s="1"/>
  <c r="D108" i="32"/>
  <c r="E108" i="32" s="1"/>
  <c r="D172" i="32"/>
  <c r="E172" i="32" s="1"/>
  <c r="D236" i="32"/>
  <c r="E236" i="32" s="1"/>
  <c r="D37" i="32"/>
  <c r="E37" i="32" s="1"/>
  <c r="D101" i="32"/>
  <c r="E101" i="32" s="1"/>
  <c r="D165" i="32"/>
  <c r="E165" i="32" s="1"/>
  <c r="D229" i="32"/>
  <c r="E229" i="32" s="1"/>
  <c r="D30" i="32"/>
  <c r="E30" i="32" s="1"/>
  <c r="D94" i="32"/>
  <c r="E94" i="32" s="1"/>
  <c r="D158" i="32"/>
  <c r="E158" i="32" s="1"/>
  <c r="D222" i="32"/>
  <c r="E222" i="32" s="1"/>
  <c r="D23" i="32"/>
  <c r="E23" i="32" s="1"/>
  <c r="D87" i="32"/>
  <c r="E87" i="32" s="1"/>
  <c r="D151" i="32"/>
  <c r="E151" i="32" s="1"/>
  <c r="D215" i="32"/>
  <c r="E215" i="32" s="1"/>
  <c r="D16" i="32"/>
  <c r="E16" i="32" s="1"/>
  <c r="D80" i="32"/>
  <c r="E80" i="32" s="1"/>
  <c r="D144" i="32"/>
  <c r="E144" i="32" s="1"/>
  <c r="D208" i="32"/>
  <c r="E208" i="32" s="1"/>
  <c r="D291" i="32"/>
  <c r="E291" i="32" s="1"/>
  <c r="D282" i="32"/>
  <c r="E282" i="32" s="1"/>
  <c r="G282" i="32" s="1"/>
  <c r="H282" i="32" s="1"/>
  <c r="D277" i="32"/>
  <c r="E277" i="32" s="1"/>
  <c r="G277" i="32" s="1"/>
  <c r="H277" i="32" s="1"/>
  <c r="D267" i="32"/>
  <c r="E267" i="32" s="1"/>
  <c r="G267" i="32" s="1"/>
  <c r="H267" i="32" s="1"/>
  <c r="D270" i="32"/>
  <c r="E270" i="32" s="1"/>
  <c r="G270" i="32" s="1"/>
  <c r="H270" i="32" s="1"/>
  <c r="D275" i="32"/>
  <c r="E275" i="32" s="1"/>
  <c r="G275" i="32" s="1"/>
  <c r="H275" i="32" s="1"/>
  <c r="D278" i="32"/>
  <c r="E278" i="32" s="1"/>
  <c r="G278" i="32" s="1"/>
  <c r="H278" i="32" s="1"/>
  <c r="D283" i="32"/>
  <c r="E283" i="32" s="1"/>
  <c r="G283" i="32" s="1"/>
  <c r="H283" i="32" s="1"/>
  <c r="D271" i="32"/>
  <c r="E271" i="32" s="1"/>
  <c r="G271" i="32" s="1"/>
  <c r="H271" i="32" s="1"/>
  <c r="D273" i="32"/>
  <c r="E273" i="32" s="1"/>
  <c r="G273" i="32" s="1"/>
  <c r="H273" i="32" s="1"/>
  <c r="D268" i="32"/>
  <c r="E268" i="32" s="1"/>
  <c r="G268" i="32" s="1"/>
  <c r="H268" i="32" s="1"/>
  <c r="D279" i="32"/>
  <c r="E279" i="32" s="1"/>
  <c r="G279" i="32" s="1"/>
  <c r="H279" i="32" s="1"/>
  <c r="D281" i="32"/>
  <c r="E281" i="32" s="1"/>
  <c r="G281" i="32" s="1"/>
  <c r="H281" i="32" s="1"/>
  <c r="D276" i="32"/>
  <c r="E276" i="32" s="1"/>
  <c r="G276" i="32" s="1"/>
  <c r="H276" i="32" s="1"/>
  <c r="D272" i="32"/>
  <c r="E272" i="32" s="1"/>
  <c r="G272" i="32" s="1"/>
  <c r="H272" i="32" s="1"/>
  <c r="D266" i="32"/>
  <c r="E266" i="32" s="1"/>
  <c r="G266" i="32" s="1"/>
  <c r="H266" i="32" s="1"/>
  <c r="D280" i="32"/>
  <c r="E280" i="32" s="1"/>
  <c r="G280" i="32" s="1"/>
  <c r="H280" i="32" s="1"/>
  <c r="D274" i="32"/>
  <c r="E274" i="32" s="1"/>
  <c r="G274" i="32" s="1"/>
  <c r="H274" i="32" s="1"/>
  <c r="D269" i="32"/>
  <c r="E269" i="32" s="1"/>
  <c r="G269" i="32" s="1"/>
  <c r="H269" i="32" s="1"/>
  <c r="E2" i="31"/>
  <c r="G282" i="31"/>
  <c r="H282" i="31" s="1"/>
  <c r="G277" i="31"/>
  <c r="H277" i="31" s="1"/>
  <c r="G267" i="31"/>
  <c r="H267" i="31" s="1"/>
  <c r="G270" i="31"/>
  <c r="H270" i="31" s="1"/>
  <c r="G275" i="31"/>
  <c r="H275" i="31" s="1"/>
  <c r="G278" i="31"/>
  <c r="H278" i="31" s="1"/>
  <c r="G283" i="31"/>
  <c r="H283" i="31" s="1"/>
  <c r="G271" i="31"/>
  <c r="H271" i="31" s="1"/>
  <c r="G273" i="31"/>
  <c r="H273" i="31" s="1"/>
  <c r="G268" i="31"/>
  <c r="H268" i="31" s="1"/>
  <c r="G279" i="31"/>
  <c r="H279" i="31" s="1"/>
  <c r="G281" i="31"/>
  <c r="H281" i="31" s="1"/>
  <c r="G276" i="31"/>
  <c r="H276" i="31" s="1"/>
  <c r="G272" i="31"/>
  <c r="H272" i="31" s="1"/>
  <c r="G266" i="31"/>
  <c r="H266" i="31" s="1"/>
  <c r="G264" i="31"/>
  <c r="H264" i="31" s="1"/>
  <c r="F264" i="31"/>
  <c r="F265" i="31" s="1"/>
  <c r="F266" i="31" s="1"/>
  <c r="F267" i="31" s="1"/>
  <c r="F268" i="31" s="1"/>
  <c r="F269" i="31" s="1"/>
  <c r="F270" i="31" s="1"/>
  <c r="F271" i="31" s="1"/>
  <c r="F272" i="31" s="1"/>
  <c r="F273" i="31" s="1"/>
  <c r="F274" i="31" s="1"/>
  <c r="F275" i="31" s="1"/>
  <c r="F276" i="31" s="1"/>
  <c r="F277" i="31" s="1"/>
  <c r="F278" i="31" s="1"/>
  <c r="F279" i="31" s="1"/>
  <c r="F280" i="31" s="1"/>
  <c r="F281" i="31" s="1"/>
  <c r="F282" i="31" s="1"/>
  <c r="F283" i="31" s="1"/>
  <c r="G280" i="31"/>
  <c r="H280" i="31" s="1"/>
  <c r="G274" i="31"/>
  <c r="H274" i="31" s="1"/>
  <c r="G269" i="31"/>
  <c r="H269" i="31" s="1"/>
  <c r="G264" i="30"/>
  <c r="H264" i="30" s="1"/>
  <c r="F265" i="30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E2" i="29"/>
  <c r="G264" i="29"/>
  <c r="H264" i="29" s="1"/>
  <c r="F264" i="29"/>
  <c r="F265" i="29" s="1"/>
  <c r="F266" i="29" s="1"/>
  <c r="F267" i="29" s="1"/>
  <c r="F268" i="29" s="1"/>
  <c r="F269" i="29" s="1"/>
  <c r="F270" i="29" s="1"/>
  <c r="F271" i="29" s="1"/>
  <c r="F272" i="29" s="1"/>
  <c r="F273" i="29" s="1"/>
  <c r="F274" i="29" s="1"/>
  <c r="F275" i="29" s="1"/>
  <c r="F276" i="29" s="1"/>
  <c r="F277" i="29" s="1"/>
  <c r="F278" i="29" s="1"/>
  <c r="F279" i="29" s="1"/>
  <c r="F280" i="29" s="1"/>
  <c r="F281" i="29" s="1"/>
  <c r="F282" i="29" s="1"/>
  <c r="F283" i="29" s="1"/>
  <c r="E2" i="28"/>
  <c r="D110" i="27"/>
  <c r="E110" i="27" s="1"/>
  <c r="D254" i="27"/>
  <c r="E254" i="27" s="1"/>
  <c r="D124" i="27"/>
  <c r="E124" i="27" s="1"/>
  <c r="D189" i="27"/>
  <c r="E189" i="27" s="1"/>
  <c r="D175" i="27"/>
  <c r="E175" i="27" s="1"/>
  <c r="D74" i="27"/>
  <c r="E74" i="27" s="1"/>
  <c r="D218" i="27"/>
  <c r="E218" i="27" s="1"/>
  <c r="D139" i="27"/>
  <c r="E139" i="27" s="1"/>
  <c r="D60" i="27"/>
  <c r="E60" i="27" s="1"/>
  <c r="D204" i="27"/>
  <c r="E204" i="27" s="1"/>
  <c r="D125" i="27"/>
  <c r="E125" i="27" s="1"/>
  <c r="D46" i="27"/>
  <c r="E46" i="27" s="1"/>
  <c r="D190" i="27"/>
  <c r="E190" i="27" s="1"/>
  <c r="D111" i="27"/>
  <c r="E111" i="27" s="1"/>
  <c r="D32" i="27"/>
  <c r="E32" i="27" s="1"/>
  <c r="D176" i="27"/>
  <c r="E176" i="27" s="1"/>
  <c r="D97" i="27"/>
  <c r="E97" i="27" s="1"/>
  <c r="D82" i="27"/>
  <c r="E82" i="27" s="1"/>
  <c r="D285" i="27"/>
  <c r="E285" i="27" s="1"/>
  <c r="D147" i="27"/>
  <c r="E147" i="27" s="1"/>
  <c r="D68" i="27"/>
  <c r="E68" i="27" s="1"/>
  <c r="D252" i="27"/>
  <c r="E252" i="27" s="1"/>
  <c r="D133" i="27"/>
  <c r="E133" i="27" s="1"/>
  <c r="D54" i="27"/>
  <c r="E54" i="27" s="1"/>
  <c r="D238" i="27"/>
  <c r="E238" i="27" s="1"/>
  <c r="D119" i="27"/>
  <c r="E119" i="27" s="1"/>
  <c r="D40" i="27"/>
  <c r="E40" i="27" s="1"/>
  <c r="D224" i="27"/>
  <c r="E224" i="27" s="1"/>
  <c r="D105" i="27"/>
  <c r="E105" i="27" s="1"/>
  <c r="D90" i="27"/>
  <c r="E90" i="27" s="1"/>
  <c r="D293" i="27"/>
  <c r="E293" i="27" s="1"/>
  <c r="D195" i="27"/>
  <c r="E195" i="27" s="1"/>
  <c r="D76" i="27"/>
  <c r="E76" i="27" s="1"/>
  <c r="D260" i="27"/>
  <c r="E260" i="27" s="1"/>
  <c r="D181" i="27"/>
  <c r="E181" i="27" s="1"/>
  <c r="D62" i="27"/>
  <c r="E62" i="27" s="1"/>
  <c r="D246" i="27"/>
  <c r="E246" i="27" s="1"/>
  <c r="D167" i="27"/>
  <c r="E167" i="27" s="1"/>
  <c r="D48" i="27"/>
  <c r="E48" i="27" s="1"/>
  <c r="D232" i="27"/>
  <c r="E232" i="27" s="1"/>
  <c r="D153" i="27"/>
  <c r="E153" i="27" s="1"/>
  <c r="D146" i="27"/>
  <c r="E146" i="27" s="1"/>
  <c r="D67" i="27"/>
  <c r="E67" i="27" s="1"/>
  <c r="D211" i="27"/>
  <c r="E211" i="27" s="1"/>
  <c r="D132" i="27"/>
  <c r="E132" i="27" s="1"/>
  <c r="D53" i="27"/>
  <c r="E53" i="27" s="1"/>
  <c r="D197" i="27"/>
  <c r="E197" i="27" s="1"/>
  <c r="D118" i="27"/>
  <c r="E118" i="27" s="1"/>
  <c r="D39" i="27"/>
  <c r="E39" i="27" s="1"/>
  <c r="D183" i="27"/>
  <c r="E183" i="27" s="1"/>
  <c r="D104" i="27"/>
  <c r="E104" i="27" s="1"/>
  <c r="D25" i="27"/>
  <c r="E25" i="27" s="1"/>
  <c r="D169" i="27"/>
  <c r="E169" i="27" s="1"/>
  <c r="D203" i="27"/>
  <c r="E203" i="27" s="1"/>
  <c r="D240" i="27"/>
  <c r="E240" i="27" s="1"/>
  <c r="D292" i="27"/>
  <c r="E292" i="27" s="1"/>
  <c r="D154" i="27"/>
  <c r="E154" i="27" s="1"/>
  <c r="D75" i="27"/>
  <c r="E75" i="27" s="1"/>
  <c r="D259" i="27"/>
  <c r="E259" i="27" s="1"/>
  <c r="D140" i="27"/>
  <c r="E140" i="27" s="1"/>
  <c r="D61" i="27"/>
  <c r="E61" i="27" s="1"/>
  <c r="D245" i="27"/>
  <c r="E245" i="27" s="1"/>
  <c r="D126" i="27"/>
  <c r="E126" i="27" s="1"/>
  <c r="D47" i="27"/>
  <c r="E47" i="27" s="1"/>
  <c r="D231" i="27"/>
  <c r="E231" i="27" s="1"/>
  <c r="D112" i="27"/>
  <c r="E112" i="27" s="1"/>
  <c r="D33" i="27"/>
  <c r="E33" i="27" s="1"/>
  <c r="D217" i="27"/>
  <c r="E217" i="27" s="1"/>
  <c r="D19" i="27"/>
  <c r="E19" i="27" s="1"/>
  <c r="D161" i="27"/>
  <c r="E161" i="27" s="1"/>
  <c r="D18" i="27"/>
  <c r="E18" i="27" s="1"/>
  <c r="D202" i="27"/>
  <c r="E202" i="27" s="1"/>
  <c r="D83" i="27"/>
  <c r="E83" i="27" s="1"/>
  <c r="D286" i="27"/>
  <c r="E286" i="27" s="1"/>
  <c r="D188" i="27"/>
  <c r="E188" i="27" s="1"/>
  <c r="D69" i="27"/>
  <c r="E69" i="27" s="1"/>
  <c r="D253" i="27"/>
  <c r="E253" i="27" s="1"/>
  <c r="D174" i="27"/>
  <c r="E174" i="27" s="1"/>
  <c r="D55" i="27"/>
  <c r="E55" i="27" s="1"/>
  <c r="D239" i="27"/>
  <c r="E239" i="27" s="1"/>
  <c r="D160" i="27"/>
  <c r="E160" i="27" s="1"/>
  <c r="D41" i="27"/>
  <c r="E41" i="27" s="1"/>
  <c r="D225" i="27"/>
  <c r="E225" i="27" s="1"/>
  <c r="D138" i="27"/>
  <c r="E138" i="27" s="1"/>
  <c r="D287" i="27"/>
  <c r="E287" i="27" s="1"/>
  <c r="D96" i="27"/>
  <c r="E96" i="27" s="1"/>
  <c r="D26" i="27"/>
  <c r="E26" i="27" s="1"/>
  <c r="D210" i="27"/>
  <c r="E210" i="27" s="1"/>
  <c r="D131" i="27"/>
  <c r="E131" i="27" s="1"/>
  <c r="D294" i="27"/>
  <c r="E294" i="27" s="1"/>
  <c r="D196" i="27"/>
  <c r="E196" i="27" s="1"/>
  <c r="D117" i="27"/>
  <c r="E117" i="27" s="1"/>
  <c r="D261" i="27"/>
  <c r="E261" i="27" s="1"/>
  <c r="D182" i="27"/>
  <c r="E182" i="27" s="1"/>
  <c r="D103" i="27"/>
  <c r="E103" i="27" s="1"/>
  <c r="D247" i="27"/>
  <c r="E247" i="27" s="1"/>
  <c r="D168" i="27"/>
  <c r="E168" i="27" s="1"/>
  <c r="D89" i="27"/>
  <c r="E89" i="27" s="1"/>
  <c r="D233" i="27"/>
  <c r="E233" i="27" s="1"/>
  <c r="D34" i="27"/>
  <c r="E34" i="27" s="1"/>
  <c r="D98" i="27"/>
  <c r="E98" i="27" s="1"/>
  <c r="D162" i="27"/>
  <c r="E162" i="27" s="1"/>
  <c r="D226" i="27"/>
  <c r="E226" i="27" s="1"/>
  <c r="D27" i="27"/>
  <c r="E27" i="27" s="1"/>
  <c r="D91" i="27"/>
  <c r="E91" i="27" s="1"/>
  <c r="D155" i="27"/>
  <c r="E155" i="27" s="1"/>
  <c r="D219" i="27"/>
  <c r="E219" i="27" s="1"/>
  <c r="D20" i="27"/>
  <c r="E20" i="27" s="1"/>
  <c r="D84" i="27"/>
  <c r="E84" i="27" s="1"/>
  <c r="D148" i="27"/>
  <c r="E148" i="27" s="1"/>
  <c r="D212" i="27"/>
  <c r="E212" i="27" s="1"/>
  <c r="D13" i="27"/>
  <c r="E13" i="27" s="1"/>
  <c r="D77" i="27"/>
  <c r="E77" i="27" s="1"/>
  <c r="D141" i="27"/>
  <c r="E141" i="27" s="1"/>
  <c r="D205" i="27"/>
  <c r="E205" i="27" s="1"/>
  <c r="D288" i="27"/>
  <c r="E288" i="27" s="1"/>
  <c r="D70" i="27"/>
  <c r="E70" i="27" s="1"/>
  <c r="D134" i="27"/>
  <c r="E134" i="27" s="1"/>
  <c r="D198" i="27"/>
  <c r="E198" i="27" s="1"/>
  <c r="D262" i="27"/>
  <c r="E262" i="27" s="1"/>
  <c r="D63" i="27"/>
  <c r="E63" i="27" s="1"/>
  <c r="D127" i="27"/>
  <c r="E127" i="27" s="1"/>
  <c r="D191" i="27"/>
  <c r="E191" i="27" s="1"/>
  <c r="D255" i="27"/>
  <c r="E255" i="27" s="1"/>
  <c r="D56" i="27"/>
  <c r="E56" i="27" s="1"/>
  <c r="D120" i="27"/>
  <c r="E120" i="27" s="1"/>
  <c r="D184" i="27"/>
  <c r="E184" i="27" s="1"/>
  <c r="D248" i="27"/>
  <c r="E248" i="27" s="1"/>
  <c r="D49" i="27"/>
  <c r="E49" i="27" s="1"/>
  <c r="D113" i="27"/>
  <c r="E113" i="27" s="1"/>
  <c r="D177" i="27"/>
  <c r="E177" i="27" s="1"/>
  <c r="D241" i="27"/>
  <c r="E241" i="27" s="1"/>
  <c r="D42" i="27"/>
  <c r="E42" i="27" s="1"/>
  <c r="D106" i="27"/>
  <c r="E106" i="27" s="1"/>
  <c r="D170" i="27"/>
  <c r="E170" i="27" s="1"/>
  <c r="D234" i="27"/>
  <c r="E234" i="27" s="1"/>
  <c r="D35" i="27"/>
  <c r="E35" i="27" s="1"/>
  <c r="D99" i="27"/>
  <c r="E99" i="27" s="1"/>
  <c r="D163" i="27"/>
  <c r="E163" i="27" s="1"/>
  <c r="D227" i="27"/>
  <c r="E227" i="27" s="1"/>
  <c r="D28" i="27"/>
  <c r="E28" i="27" s="1"/>
  <c r="D92" i="27"/>
  <c r="E92" i="27" s="1"/>
  <c r="D156" i="27"/>
  <c r="E156" i="27" s="1"/>
  <c r="D220" i="27"/>
  <c r="E220" i="27" s="1"/>
  <c r="D21" i="27"/>
  <c r="E21" i="27" s="1"/>
  <c r="D85" i="27"/>
  <c r="E85" i="27" s="1"/>
  <c r="D149" i="27"/>
  <c r="E149" i="27" s="1"/>
  <c r="D213" i="27"/>
  <c r="E213" i="27" s="1"/>
  <c r="D14" i="27"/>
  <c r="E14" i="27" s="1"/>
  <c r="D78" i="27"/>
  <c r="E78" i="27" s="1"/>
  <c r="D142" i="27"/>
  <c r="E142" i="27" s="1"/>
  <c r="D206" i="27"/>
  <c r="E206" i="27" s="1"/>
  <c r="D289" i="27"/>
  <c r="E289" i="27" s="1"/>
  <c r="D71" i="27"/>
  <c r="E71" i="27" s="1"/>
  <c r="D135" i="27"/>
  <c r="E135" i="27" s="1"/>
  <c r="D199" i="27"/>
  <c r="E199" i="27" s="1"/>
  <c r="D263" i="27"/>
  <c r="E263" i="27" s="1"/>
  <c r="D64" i="27"/>
  <c r="E64" i="27" s="1"/>
  <c r="D128" i="27"/>
  <c r="E128" i="27" s="1"/>
  <c r="D192" i="27"/>
  <c r="E192" i="27" s="1"/>
  <c r="D256" i="27"/>
  <c r="E256" i="27" s="1"/>
  <c r="D57" i="27"/>
  <c r="E57" i="27" s="1"/>
  <c r="D121" i="27"/>
  <c r="E121" i="27" s="1"/>
  <c r="D185" i="27"/>
  <c r="E185" i="27" s="1"/>
  <c r="D249" i="27"/>
  <c r="E249" i="27" s="1"/>
  <c r="D50" i="27"/>
  <c r="E50" i="27" s="1"/>
  <c r="D114" i="27"/>
  <c r="E114" i="27" s="1"/>
  <c r="D178" i="27"/>
  <c r="E178" i="27" s="1"/>
  <c r="D242" i="27"/>
  <c r="E242" i="27" s="1"/>
  <c r="D43" i="27"/>
  <c r="E43" i="27" s="1"/>
  <c r="D107" i="27"/>
  <c r="E107" i="27" s="1"/>
  <c r="D171" i="27"/>
  <c r="E171" i="27" s="1"/>
  <c r="D235" i="27"/>
  <c r="E235" i="27" s="1"/>
  <c r="D36" i="27"/>
  <c r="E36" i="27" s="1"/>
  <c r="D100" i="27"/>
  <c r="E100" i="27" s="1"/>
  <c r="D164" i="27"/>
  <c r="E164" i="27" s="1"/>
  <c r="D228" i="27"/>
  <c r="E228" i="27" s="1"/>
  <c r="D29" i="27"/>
  <c r="E29" i="27" s="1"/>
  <c r="D93" i="27"/>
  <c r="E93" i="27" s="1"/>
  <c r="D157" i="27"/>
  <c r="E157" i="27" s="1"/>
  <c r="D221" i="27"/>
  <c r="E221" i="27" s="1"/>
  <c r="D22" i="27"/>
  <c r="E22" i="27" s="1"/>
  <c r="D86" i="27"/>
  <c r="E86" i="27" s="1"/>
  <c r="D150" i="27"/>
  <c r="E150" i="27" s="1"/>
  <c r="D214" i="27"/>
  <c r="E214" i="27" s="1"/>
  <c r="D15" i="27"/>
  <c r="E15" i="27" s="1"/>
  <c r="D79" i="27"/>
  <c r="E79" i="27" s="1"/>
  <c r="D143" i="27"/>
  <c r="E143" i="27" s="1"/>
  <c r="D207" i="27"/>
  <c r="E207" i="27" s="1"/>
  <c r="D290" i="27"/>
  <c r="E290" i="27" s="1"/>
  <c r="D72" i="27"/>
  <c r="E72" i="27" s="1"/>
  <c r="D136" i="27"/>
  <c r="E136" i="27" s="1"/>
  <c r="D200" i="27"/>
  <c r="E200" i="27" s="1"/>
  <c r="D264" i="27"/>
  <c r="E264" i="27" s="1"/>
  <c r="D65" i="27"/>
  <c r="E65" i="27" s="1"/>
  <c r="D129" i="27"/>
  <c r="E129" i="27" s="1"/>
  <c r="D193" i="27"/>
  <c r="E193" i="27" s="1"/>
  <c r="D257" i="27"/>
  <c r="E257" i="27" s="1"/>
  <c r="D58" i="27"/>
  <c r="E58" i="27" s="1"/>
  <c r="D122" i="27"/>
  <c r="E122" i="27" s="1"/>
  <c r="D186" i="27"/>
  <c r="E186" i="27" s="1"/>
  <c r="D250" i="27"/>
  <c r="E250" i="27" s="1"/>
  <c r="D51" i="27"/>
  <c r="E51" i="27" s="1"/>
  <c r="D115" i="27"/>
  <c r="E115" i="27" s="1"/>
  <c r="D179" i="27"/>
  <c r="E179" i="27" s="1"/>
  <c r="D243" i="27"/>
  <c r="E243" i="27" s="1"/>
  <c r="D44" i="27"/>
  <c r="E44" i="27" s="1"/>
  <c r="D108" i="27"/>
  <c r="E108" i="27" s="1"/>
  <c r="D172" i="27"/>
  <c r="E172" i="27" s="1"/>
  <c r="D236" i="27"/>
  <c r="E236" i="27" s="1"/>
  <c r="D37" i="27"/>
  <c r="E37" i="27" s="1"/>
  <c r="D101" i="27"/>
  <c r="E101" i="27" s="1"/>
  <c r="D165" i="27"/>
  <c r="E165" i="27" s="1"/>
  <c r="D229" i="27"/>
  <c r="E229" i="27" s="1"/>
  <c r="D30" i="27"/>
  <c r="E30" i="27" s="1"/>
  <c r="D94" i="27"/>
  <c r="E94" i="27" s="1"/>
  <c r="D158" i="27"/>
  <c r="E158" i="27" s="1"/>
  <c r="D222" i="27"/>
  <c r="E222" i="27" s="1"/>
  <c r="D23" i="27"/>
  <c r="E23" i="27" s="1"/>
  <c r="D87" i="27"/>
  <c r="E87" i="27" s="1"/>
  <c r="D151" i="27"/>
  <c r="E151" i="27" s="1"/>
  <c r="D215" i="27"/>
  <c r="E215" i="27" s="1"/>
  <c r="D16" i="27"/>
  <c r="E16" i="27" s="1"/>
  <c r="D80" i="27"/>
  <c r="E80" i="27" s="1"/>
  <c r="D144" i="27"/>
  <c r="E144" i="27" s="1"/>
  <c r="D208" i="27"/>
  <c r="E208" i="27" s="1"/>
  <c r="D291" i="27"/>
  <c r="E291" i="27" s="1"/>
  <c r="D73" i="27"/>
  <c r="E73" i="27" s="1"/>
  <c r="D137" i="27"/>
  <c r="E137" i="27" s="1"/>
  <c r="D201" i="27"/>
  <c r="E201" i="27" s="1"/>
  <c r="D12" i="27"/>
  <c r="E12" i="27" s="1"/>
  <c r="D66" i="27"/>
  <c r="E66" i="27" s="1"/>
  <c r="D130" i="27"/>
  <c r="E130" i="27" s="1"/>
  <c r="D194" i="27"/>
  <c r="E194" i="27" s="1"/>
  <c r="D258" i="27"/>
  <c r="E258" i="27" s="1"/>
  <c r="D59" i="27"/>
  <c r="E59" i="27" s="1"/>
  <c r="D123" i="27"/>
  <c r="E123" i="27" s="1"/>
  <c r="D187" i="27"/>
  <c r="E187" i="27" s="1"/>
  <c r="D251" i="27"/>
  <c r="E251" i="27" s="1"/>
  <c r="D52" i="27"/>
  <c r="E52" i="27" s="1"/>
  <c r="D116" i="27"/>
  <c r="E116" i="27" s="1"/>
  <c r="D180" i="27"/>
  <c r="E180" i="27" s="1"/>
  <c r="D244" i="27"/>
  <c r="E244" i="27" s="1"/>
  <c r="D45" i="27"/>
  <c r="E45" i="27" s="1"/>
  <c r="D109" i="27"/>
  <c r="E109" i="27" s="1"/>
  <c r="D173" i="27"/>
  <c r="E173" i="27" s="1"/>
  <c r="D237" i="27"/>
  <c r="E237" i="27" s="1"/>
  <c r="D38" i="27"/>
  <c r="E38" i="27" s="1"/>
  <c r="D102" i="27"/>
  <c r="E102" i="27" s="1"/>
  <c r="D166" i="27"/>
  <c r="E166" i="27" s="1"/>
  <c r="D230" i="27"/>
  <c r="E230" i="27" s="1"/>
  <c r="D31" i="27"/>
  <c r="E31" i="27" s="1"/>
  <c r="D95" i="27"/>
  <c r="E95" i="27" s="1"/>
  <c r="D159" i="27"/>
  <c r="E159" i="27" s="1"/>
  <c r="D223" i="27"/>
  <c r="E223" i="27" s="1"/>
  <c r="D24" i="27"/>
  <c r="E24" i="27" s="1"/>
  <c r="D88" i="27"/>
  <c r="E88" i="27" s="1"/>
  <c r="D152" i="27"/>
  <c r="E152" i="27" s="1"/>
  <c r="D216" i="27"/>
  <c r="E216" i="27" s="1"/>
  <c r="D17" i="27"/>
  <c r="E17" i="27" s="1"/>
  <c r="D81" i="27"/>
  <c r="E81" i="27" s="1"/>
  <c r="D145" i="27"/>
  <c r="E145" i="27" s="1"/>
  <c r="D209" i="27"/>
  <c r="E209" i="27" s="1"/>
  <c r="D284" i="27"/>
  <c r="E284" i="27" s="1"/>
  <c r="D282" i="27"/>
  <c r="E282" i="27" s="1"/>
  <c r="G282" i="27" s="1"/>
  <c r="H282" i="27" s="1"/>
  <c r="D277" i="27"/>
  <c r="E277" i="27" s="1"/>
  <c r="G277" i="27" s="1"/>
  <c r="H277" i="27" s="1"/>
  <c r="D267" i="27"/>
  <c r="E267" i="27" s="1"/>
  <c r="G267" i="27" s="1"/>
  <c r="H267" i="27" s="1"/>
  <c r="D270" i="27"/>
  <c r="E270" i="27" s="1"/>
  <c r="G270" i="27" s="1"/>
  <c r="H270" i="27" s="1"/>
  <c r="D275" i="27"/>
  <c r="E275" i="27" s="1"/>
  <c r="G275" i="27" s="1"/>
  <c r="H275" i="27" s="1"/>
  <c r="D278" i="27"/>
  <c r="E278" i="27" s="1"/>
  <c r="G278" i="27" s="1"/>
  <c r="H278" i="27" s="1"/>
  <c r="D283" i="27"/>
  <c r="E283" i="27" s="1"/>
  <c r="G283" i="27" s="1"/>
  <c r="H283" i="27" s="1"/>
  <c r="D271" i="27"/>
  <c r="E271" i="27" s="1"/>
  <c r="G271" i="27" s="1"/>
  <c r="H271" i="27" s="1"/>
  <c r="D273" i="27"/>
  <c r="E273" i="27" s="1"/>
  <c r="G273" i="27" s="1"/>
  <c r="H273" i="27" s="1"/>
  <c r="D268" i="27"/>
  <c r="E268" i="27" s="1"/>
  <c r="G268" i="27" s="1"/>
  <c r="H268" i="27" s="1"/>
  <c r="D279" i="27"/>
  <c r="E279" i="27" s="1"/>
  <c r="G279" i="27" s="1"/>
  <c r="H279" i="27" s="1"/>
  <c r="D281" i="27"/>
  <c r="E281" i="27" s="1"/>
  <c r="G281" i="27" s="1"/>
  <c r="H281" i="27" s="1"/>
  <c r="D276" i="27"/>
  <c r="E276" i="27" s="1"/>
  <c r="G276" i="27" s="1"/>
  <c r="H276" i="27" s="1"/>
  <c r="D272" i="27"/>
  <c r="E272" i="27" s="1"/>
  <c r="G272" i="27" s="1"/>
  <c r="H272" i="27" s="1"/>
  <c r="D266" i="27"/>
  <c r="E266" i="27" s="1"/>
  <c r="G266" i="27" s="1"/>
  <c r="H266" i="27" s="1"/>
  <c r="D280" i="27"/>
  <c r="E280" i="27" s="1"/>
  <c r="G280" i="27" s="1"/>
  <c r="H280" i="27" s="1"/>
  <c r="D274" i="27"/>
  <c r="E274" i="27" s="1"/>
  <c r="G274" i="27" s="1"/>
  <c r="H274" i="27" s="1"/>
  <c r="D269" i="27"/>
  <c r="E269" i="27" s="1"/>
  <c r="G269" i="27" s="1"/>
  <c r="H269" i="27" s="1"/>
  <c r="E2" i="26"/>
  <c r="F264" i="26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G264" i="26"/>
  <c r="H264" i="26" s="1"/>
  <c r="E2" i="25"/>
  <c r="G265" i="25"/>
  <c r="H265" i="25" s="1"/>
  <c r="E267" i="25"/>
  <c r="G267" i="25"/>
  <c r="H267" i="25" s="1"/>
  <c r="E270" i="25"/>
  <c r="G270" i="25"/>
  <c r="H270" i="25" s="1"/>
  <c r="E275" i="25"/>
  <c r="G275" i="25"/>
  <c r="H275" i="25" s="1"/>
  <c r="E278" i="25"/>
  <c r="G278" i="25"/>
  <c r="H278" i="25" s="1"/>
  <c r="E283" i="25"/>
  <c r="G283" i="25"/>
  <c r="H283" i="25" s="1"/>
  <c r="E271" i="25"/>
  <c r="G271" i="25"/>
  <c r="H271" i="25" s="1"/>
  <c r="E273" i="25"/>
  <c r="G273" i="25"/>
  <c r="H273" i="25" s="1"/>
  <c r="G268" i="25"/>
  <c r="H268" i="25" s="1"/>
  <c r="E268" i="25"/>
  <c r="E279" i="25"/>
  <c r="G279" i="25"/>
  <c r="H279" i="25" s="1"/>
  <c r="E281" i="25"/>
  <c r="G281" i="25"/>
  <c r="H281" i="25" s="1"/>
  <c r="G276" i="25"/>
  <c r="H276" i="25" s="1"/>
  <c r="E276" i="25"/>
  <c r="E272" i="25"/>
  <c r="G272" i="25"/>
  <c r="H272" i="25" s="1"/>
  <c r="E266" i="25"/>
  <c r="G266" i="25"/>
  <c r="H266" i="25" s="1"/>
  <c r="G264" i="25"/>
  <c r="H264" i="25" s="1"/>
  <c r="F264" i="25"/>
  <c r="F265" i="25" s="1"/>
  <c r="F266" i="25" s="1"/>
  <c r="F267" i="25" s="1"/>
  <c r="F268" i="25" s="1"/>
  <c r="F269" i="25" s="1"/>
  <c r="E280" i="25"/>
  <c r="G280" i="25"/>
  <c r="H280" i="25" s="1"/>
  <c r="E274" i="25"/>
  <c r="G274" i="25"/>
  <c r="H274" i="25" s="1"/>
  <c r="E269" i="25"/>
  <c r="G269" i="25"/>
  <c r="H269" i="25" s="1"/>
  <c r="E282" i="25"/>
  <c r="G282" i="25"/>
  <c r="H282" i="25" s="1"/>
  <c r="E277" i="25"/>
  <c r="G277" i="25"/>
  <c r="H277" i="25" s="1"/>
  <c r="E2" i="24"/>
  <c r="G264" i="24"/>
  <c r="H264" i="24" s="1"/>
  <c r="F264" i="24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F283" i="24" s="1"/>
  <c r="E2" i="23"/>
  <c r="F265" i="23"/>
  <c r="F266" i="23" s="1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F283" i="23" s="1"/>
  <c r="E2" i="22"/>
  <c r="F264" i="22"/>
  <c r="F265" i="22" s="1"/>
  <c r="F266" i="22" s="1"/>
  <c r="G264" i="22"/>
  <c r="H264" i="22" s="1"/>
  <c r="E2" i="21"/>
  <c r="F264" i="2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G264" i="21"/>
  <c r="H264" i="21" s="1"/>
  <c r="F290" i="20"/>
  <c r="G290" i="20" s="1"/>
  <c r="F16" i="20"/>
  <c r="G16" i="20" s="1"/>
  <c r="F24" i="20"/>
  <c r="G24" i="20" s="1"/>
  <c r="F32" i="20"/>
  <c r="G32" i="20" s="1"/>
  <c r="F40" i="20"/>
  <c r="G40" i="20" s="1"/>
  <c r="F48" i="20"/>
  <c r="G48" i="20" s="1"/>
  <c r="F56" i="20"/>
  <c r="G56" i="20" s="1"/>
  <c r="F64" i="20"/>
  <c r="G64" i="20" s="1"/>
  <c r="F72" i="20"/>
  <c r="G72" i="20" s="1"/>
  <c r="F80" i="20"/>
  <c r="G80" i="20" s="1"/>
  <c r="F88" i="20"/>
  <c r="G88" i="20" s="1"/>
  <c r="F96" i="20"/>
  <c r="G96" i="20" s="1"/>
  <c r="F104" i="20"/>
  <c r="G104" i="20" s="1"/>
  <c r="F112" i="20"/>
  <c r="G112" i="20" s="1"/>
  <c r="F120" i="20"/>
  <c r="G120" i="20" s="1"/>
  <c r="F128" i="20"/>
  <c r="G128" i="20" s="1"/>
  <c r="F136" i="20"/>
  <c r="G136" i="20" s="1"/>
  <c r="F144" i="20"/>
  <c r="G144" i="20" s="1"/>
  <c r="F152" i="20"/>
  <c r="G152" i="20" s="1"/>
  <c r="F160" i="20"/>
  <c r="G160" i="20" s="1"/>
  <c r="F168" i="20"/>
  <c r="G168" i="20" s="1"/>
  <c r="F176" i="20"/>
  <c r="G176" i="20" s="1"/>
  <c r="F184" i="20"/>
  <c r="G184" i="20" s="1"/>
  <c r="F192" i="20"/>
  <c r="G192" i="20" s="1"/>
  <c r="F200" i="20"/>
  <c r="G200" i="20" s="1"/>
  <c r="F208" i="20"/>
  <c r="G208" i="20" s="1"/>
  <c r="F216" i="20"/>
  <c r="G216" i="20" s="1"/>
  <c r="F224" i="20"/>
  <c r="G224" i="20" s="1"/>
  <c r="F232" i="20"/>
  <c r="G232" i="20" s="1"/>
  <c r="F240" i="20"/>
  <c r="G240" i="20" s="1"/>
  <c r="F248" i="20"/>
  <c r="G248" i="20" s="1"/>
  <c r="F256" i="20"/>
  <c r="G256" i="20" s="1"/>
  <c r="F264" i="20"/>
  <c r="G264" i="20" s="1"/>
  <c r="F291" i="20"/>
  <c r="G291" i="20" s="1"/>
  <c r="F17" i="20"/>
  <c r="G17" i="20" s="1"/>
  <c r="F25" i="20"/>
  <c r="G25" i="20" s="1"/>
  <c r="F33" i="20"/>
  <c r="G33" i="20" s="1"/>
  <c r="F41" i="20"/>
  <c r="G41" i="20" s="1"/>
  <c r="F49" i="20"/>
  <c r="G49" i="20" s="1"/>
  <c r="F57" i="20"/>
  <c r="G57" i="20" s="1"/>
  <c r="F65" i="20"/>
  <c r="G65" i="20" s="1"/>
  <c r="F73" i="20"/>
  <c r="G73" i="20" s="1"/>
  <c r="F81" i="20"/>
  <c r="G81" i="20" s="1"/>
  <c r="F89" i="20"/>
  <c r="G89" i="20" s="1"/>
  <c r="F97" i="20"/>
  <c r="G97" i="20" s="1"/>
  <c r="F105" i="20"/>
  <c r="G105" i="20" s="1"/>
  <c r="F113" i="20"/>
  <c r="G113" i="20" s="1"/>
  <c r="F121" i="20"/>
  <c r="G121" i="20" s="1"/>
  <c r="F129" i="20"/>
  <c r="G129" i="20" s="1"/>
  <c r="F137" i="20"/>
  <c r="G137" i="20" s="1"/>
  <c r="F145" i="20"/>
  <c r="G145" i="20" s="1"/>
  <c r="F153" i="20"/>
  <c r="G153" i="20" s="1"/>
  <c r="F161" i="20"/>
  <c r="G161" i="20" s="1"/>
  <c r="F169" i="20"/>
  <c r="G169" i="20" s="1"/>
  <c r="F177" i="20"/>
  <c r="G177" i="20" s="1"/>
  <c r="F185" i="20"/>
  <c r="G185" i="20" s="1"/>
  <c r="F193" i="20"/>
  <c r="G193" i="20" s="1"/>
  <c r="F201" i="20"/>
  <c r="G201" i="20" s="1"/>
  <c r="F209" i="20"/>
  <c r="G209" i="20" s="1"/>
  <c r="F217" i="20"/>
  <c r="G217" i="20" s="1"/>
  <c r="F225" i="20"/>
  <c r="G225" i="20" s="1"/>
  <c r="F233" i="20"/>
  <c r="G233" i="20" s="1"/>
  <c r="F241" i="20"/>
  <c r="G241" i="20" s="1"/>
  <c r="F249" i="20"/>
  <c r="G249" i="20" s="1"/>
  <c r="F257" i="20"/>
  <c r="G257" i="20" s="1"/>
  <c r="F12" i="20"/>
  <c r="G12" i="20" s="1"/>
  <c r="F284" i="20"/>
  <c r="G284" i="20" s="1"/>
  <c r="F292" i="20"/>
  <c r="G292" i="20" s="1"/>
  <c r="F18" i="20"/>
  <c r="G18" i="20" s="1"/>
  <c r="F26" i="20"/>
  <c r="G26" i="20" s="1"/>
  <c r="F34" i="20"/>
  <c r="G34" i="20" s="1"/>
  <c r="F42" i="20"/>
  <c r="G42" i="20" s="1"/>
  <c r="F50" i="20"/>
  <c r="G50" i="20" s="1"/>
  <c r="F58" i="20"/>
  <c r="G58" i="20" s="1"/>
  <c r="F66" i="20"/>
  <c r="G66" i="20" s="1"/>
  <c r="F74" i="20"/>
  <c r="G74" i="20" s="1"/>
  <c r="F82" i="20"/>
  <c r="G82" i="20" s="1"/>
  <c r="F90" i="20"/>
  <c r="G90" i="20" s="1"/>
  <c r="F98" i="20"/>
  <c r="G98" i="20" s="1"/>
  <c r="F106" i="20"/>
  <c r="G106" i="20" s="1"/>
  <c r="F114" i="20"/>
  <c r="G114" i="20" s="1"/>
  <c r="F122" i="20"/>
  <c r="G122" i="20" s="1"/>
  <c r="F130" i="20"/>
  <c r="G130" i="20" s="1"/>
  <c r="F138" i="20"/>
  <c r="G138" i="20" s="1"/>
  <c r="F146" i="20"/>
  <c r="G146" i="20" s="1"/>
  <c r="F154" i="20"/>
  <c r="G154" i="20" s="1"/>
  <c r="F162" i="20"/>
  <c r="G162" i="20" s="1"/>
  <c r="F170" i="20"/>
  <c r="G170" i="20" s="1"/>
  <c r="F178" i="20"/>
  <c r="G178" i="20" s="1"/>
  <c r="F186" i="20"/>
  <c r="G186" i="20" s="1"/>
  <c r="F194" i="20"/>
  <c r="G194" i="20" s="1"/>
  <c r="F202" i="20"/>
  <c r="G202" i="20" s="1"/>
  <c r="F210" i="20"/>
  <c r="G210" i="20" s="1"/>
  <c r="F218" i="20"/>
  <c r="G218" i="20" s="1"/>
  <c r="F226" i="20"/>
  <c r="G226" i="20" s="1"/>
  <c r="F234" i="20"/>
  <c r="G234" i="20" s="1"/>
  <c r="F242" i="20"/>
  <c r="G242" i="20" s="1"/>
  <c r="F250" i="20"/>
  <c r="G250" i="20" s="1"/>
  <c r="F258" i="20"/>
  <c r="G258" i="20" s="1"/>
  <c r="F285" i="20"/>
  <c r="G285" i="20" s="1"/>
  <c r="F293" i="20"/>
  <c r="G293" i="20" s="1"/>
  <c r="F19" i="20"/>
  <c r="G19" i="20" s="1"/>
  <c r="F27" i="20"/>
  <c r="G27" i="20" s="1"/>
  <c r="F35" i="20"/>
  <c r="G35" i="20" s="1"/>
  <c r="F43" i="20"/>
  <c r="G43" i="20" s="1"/>
  <c r="F51" i="20"/>
  <c r="G51" i="20" s="1"/>
  <c r="F59" i="20"/>
  <c r="G59" i="20" s="1"/>
  <c r="F67" i="20"/>
  <c r="G67" i="20" s="1"/>
  <c r="F75" i="20"/>
  <c r="G75" i="20" s="1"/>
  <c r="F83" i="20"/>
  <c r="G83" i="20" s="1"/>
  <c r="F91" i="20"/>
  <c r="G91" i="20" s="1"/>
  <c r="F99" i="20"/>
  <c r="G99" i="20" s="1"/>
  <c r="F107" i="20"/>
  <c r="G107" i="20" s="1"/>
  <c r="F115" i="20"/>
  <c r="G115" i="20" s="1"/>
  <c r="F123" i="20"/>
  <c r="G123" i="20" s="1"/>
  <c r="F131" i="20"/>
  <c r="G131" i="20" s="1"/>
  <c r="F139" i="20"/>
  <c r="G139" i="20" s="1"/>
  <c r="F147" i="20"/>
  <c r="G147" i="20" s="1"/>
  <c r="F155" i="20"/>
  <c r="G155" i="20" s="1"/>
  <c r="F163" i="20"/>
  <c r="G163" i="20" s="1"/>
  <c r="F171" i="20"/>
  <c r="G171" i="20" s="1"/>
  <c r="F179" i="20"/>
  <c r="G179" i="20" s="1"/>
  <c r="F187" i="20"/>
  <c r="G187" i="20" s="1"/>
  <c r="F195" i="20"/>
  <c r="G195" i="20" s="1"/>
  <c r="F203" i="20"/>
  <c r="G203" i="20" s="1"/>
  <c r="F211" i="20"/>
  <c r="G211" i="20" s="1"/>
  <c r="F219" i="20"/>
  <c r="G219" i="20" s="1"/>
  <c r="F227" i="20"/>
  <c r="G227" i="20" s="1"/>
  <c r="F235" i="20"/>
  <c r="G235" i="20" s="1"/>
  <c r="F243" i="20"/>
  <c r="G243" i="20" s="1"/>
  <c r="F251" i="20"/>
  <c r="G251" i="20" s="1"/>
  <c r="F259" i="20"/>
  <c r="G259" i="20" s="1"/>
  <c r="F286" i="20"/>
  <c r="G286" i="20" s="1"/>
  <c r="F294" i="20"/>
  <c r="G294" i="20" s="1"/>
  <c r="F20" i="20"/>
  <c r="G20" i="20" s="1"/>
  <c r="F28" i="20"/>
  <c r="G28" i="20" s="1"/>
  <c r="F36" i="20"/>
  <c r="G36" i="20" s="1"/>
  <c r="F44" i="20"/>
  <c r="G44" i="20" s="1"/>
  <c r="F52" i="20"/>
  <c r="G52" i="20" s="1"/>
  <c r="F60" i="20"/>
  <c r="G60" i="20" s="1"/>
  <c r="F68" i="20"/>
  <c r="G68" i="20" s="1"/>
  <c r="F76" i="20"/>
  <c r="G76" i="20" s="1"/>
  <c r="F84" i="20"/>
  <c r="G84" i="20" s="1"/>
  <c r="F92" i="20"/>
  <c r="G92" i="20" s="1"/>
  <c r="F100" i="20"/>
  <c r="G100" i="20" s="1"/>
  <c r="F108" i="20"/>
  <c r="G108" i="20" s="1"/>
  <c r="F116" i="20"/>
  <c r="G116" i="20" s="1"/>
  <c r="F124" i="20"/>
  <c r="G124" i="20" s="1"/>
  <c r="F132" i="20"/>
  <c r="G132" i="20" s="1"/>
  <c r="F140" i="20"/>
  <c r="G140" i="20" s="1"/>
  <c r="F148" i="20"/>
  <c r="G148" i="20" s="1"/>
  <c r="F156" i="20"/>
  <c r="G156" i="20" s="1"/>
  <c r="F164" i="20"/>
  <c r="G164" i="20" s="1"/>
  <c r="F172" i="20"/>
  <c r="G172" i="20" s="1"/>
  <c r="F180" i="20"/>
  <c r="G180" i="20" s="1"/>
  <c r="F188" i="20"/>
  <c r="G188" i="20" s="1"/>
  <c r="F196" i="20"/>
  <c r="G196" i="20" s="1"/>
  <c r="F204" i="20"/>
  <c r="G204" i="20" s="1"/>
  <c r="F212" i="20"/>
  <c r="G212" i="20" s="1"/>
  <c r="F220" i="20"/>
  <c r="G220" i="20" s="1"/>
  <c r="F228" i="20"/>
  <c r="G228" i="20" s="1"/>
  <c r="F236" i="20"/>
  <c r="G236" i="20" s="1"/>
  <c r="F244" i="20"/>
  <c r="G244" i="20" s="1"/>
  <c r="F252" i="20"/>
  <c r="G252" i="20" s="1"/>
  <c r="F260" i="20"/>
  <c r="G260" i="20" s="1"/>
  <c r="F287" i="20"/>
  <c r="G287" i="20" s="1"/>
  <c r="F13" i="20"/>
  <c r="G13" i="20" s="1"/>
  <c r="F21" i="20"/>
  <c r="G21" i="20" s="1"/>
  <c r="F29" i="20"/>
  <c r="G29" i="20" s="1"/>
  <c r="F37" i="20"/>
  <c r="G37" i="20" s="1"/>
  <c r="F45" i="20"/>
  <c r="G45" i="20" s="1"/>
  <c r="F53" i="20"/>
  <c r="G53" i="20" s="1"/>
  <c r="F61" i="20"/>
  <c r="G61" i="20" s="1"/>
  <c r="F69" i="20"/>
  <c r="G69" i="20" s="1"/>
  <c r="F77" i="20"/>
  <c r="G77" i="20" s="1"/>
  <c r="F85" i="20"/>
  <c r="G85" i="20" s="1"/>
  <c r="F93" i="20"/>
  <c r="G93" i="20" s="1"/>
  <c r="F101" i="20"/>
  <c r="G101" i="20" s="1"/>
  <c r="F109" i="20"/>
  <c r="G109" i="20" s="1"/>
  <c r="F117" i="20"/>
  <c r="G117" i="20" s="1"/>
  <c r="F125" i="20"/>
  <c r="G125" i="20" s="1"/>
  <c r="F133" i="20"/>
  <c r="G133" i="20" s="1"/>
  <c r="F141" i="20"/>
  <c r="G141" i="20" s="1"/>
  <c r="F149" i="20"/>
  <c r="G149" i="20" s="1"/>
  <c r="F157" i="20"/>
  <c r="G157" i="20" s="1"/>
  <c r="F165" i="20"/>
  <c r="G165" i="20" s="1"/>
  <c r="F173" i="20"/>
  <c r="G173" i="20" s="1"/>
  <c r="F181" i="20"/>
  <c r="G181" i="20" s="1"/>
  <c r="F189" i="20"/>
  <c r="G189" i="20" s="1"/>
  <c r="F197" i="20"/>
  <c r="G197" i="20" s="1"/>
  <c r="F205" i="20"/>
  <c r="G205" i="20" s="1"/>
  <c r="F213" i="20"/>
  <c r="G213" i="20" s="1"/>
  <c r="F221" i="20"/>
  <c r="G221" i="20" s="1"/>
  <c r="F229" i="20"/>
  <c r="G229" i="20" s="1"/>
  <c r="F237" i="20"/>
  <c r="G237" i="20" s="1"/>
  <c r="F245" i="20"/>
  <c r="G245" i="20" s="1"/>
  <c r="F253" i="20"/>
  <c r="G253" i="20" s="1"/>
  <c r="F261" i="20"/>
  <c r="G261" i="20" s="1"/>
  <c r="F288" i="20"/>
  <c r="G288" i="20" s="1"/>
  <c r="F14" i="20"/>
  <c r="G14" i="20" s="1"/>
  <c r="F22" i="20"/>
  <c r="G22" i="20" s="1"/>
  <c r="F30" i="20"/>
  <c r="G30" i="20" s="1"/>
  <c r="F38" i="20"/>
  <c r="G38" i="20" s="1"/>
  <c r="F46" i="20"/>
  <c r="G46" i="20" s="1"/>
  <c r="F54" i="20"/>
  <c r="G54" i="20" s="1"/>
  <c r="F62" i="20"/>
  <c r="G62" i="20" s="1"/>
  <c r="F70" i="20"/>
  <c r="G70" i="20" s="1"/>
  <c r="F78" i="20"/>
  <c r="G78" i="20" s="1"/>
  <c r="F86" i="20"/>
  <c r="G86" i="20" s="1"/>
  <c r="F94" i="20"/>
  <c r="G94" i="20" s="1"/>
  <c r="F102" i="20"/>
  <c r="G102" i="20" s="1"/>
  <c r="F110" i="20"/>
  <c r="G110" i="20" s="1"/>
  <c r="F118" i="20"/>
  <c r="G118" i="20" s="1"/>
  <c r="F126" i="20"/>
  <c r="G126" i="20" s="1"/>
  <c r="F134" i="20"/>
  <c r="G134" i="20" s="1"/>
  <c r="F142" i="20"/>
  <c r="G142" i="20" s="1"/>
  <c r="F150" i="20"/>
  <c r="G150" i="20" s="1"/>
  <c r="F158" i="20"/>
  <c r="G158" i="20" s="1"/>
  <c r="F166" i="20"/>
  <c r="G166" i="20" s="1"/>
  <c r="F174" i="20"/>
  <c r="G174" i="20" s="1"/>
  <c r="F182" i="20"/>
  <c r="G182" i="20" s="1"/>
  <c r="F190" i="20"/>
  <c r="G190" i="20" s="1"/>
  <c r="F198" i="20"/>
  <c r="G198" i="20" s="1"/>
  <c r="F206" i="20"/>
  <c r="G206" i="20" s="1"/>
  <c r="F214" i="20"/>
  <c r="G214" i="20" s="1"/>
  <c r="F222" i="20"/>
  <c r="G222" i="20" s="1"/>
  <c r="F230" i="20"/>
  <c r="G230" i="20" s="1"/>
  <c r="F238" i="20"/>
  <c r="G238" i="20" s="1"/>
  <c r="F246" i="20"/>
  <c r="G246" i="20" s="1"/>
  <c r="F254" i="20"/>
  <c r="G254" i="20" s="1"/>
  <c r="F262" i="20"/>
  <c r="G262" i="20" s="1"/>
  <c r="F289" i="20"/>
  <c r="G289" i="20" s="1"/>
  <c r="F15" i="20"/>
  <c r="G15" i="20" s="1"/>
  <c r="F23" i="20"/>
  <c r="G23" i="20" s="1"/>
  <c r="F31" i="20"/>
  <c r="G31" i="20" s="1"/>
  <c r="F39" i="20"/>
  <c r="G39" i="20" s="1"/>
  <c r="F47" i="20"/>
  <c r="G47" i="20" s="1"/>
  <c r="F55" i="20"/>
  <c r="G55" i="20" s="1"/>
  <c r="F63" i="20"/>
  <c r="G63" i="20" s="1"/>
  <c r="F71" i="20"/>
  <c r="G71" i="20" s="1"/>
  <c r="F79" i="20"/>
  <c r="G79" i="20" s="1"/>
  <c r="F87" i="20"/>
  <c r="G87" i="20" s="1"/>
  <c r="F95" i="20"/>
  <c r="G95" i="20" s="1"/>
  <c r="F103" i="20"/>
  <c r="G103" i="20" s="1"/>
  <c r="F111" i="20"/>
  <c r="G111" i="20" s="1"/>
  <c r="F119" i="20"/>
  <c r="G119" i="20" s="1"/>
  <c r="F127" i="20"/>
  <c r="G127" i="20" s="1"/>
  <c r="F135" i="20"/>
  <c r="G135" i="20" s="1"/>
  <c r="F143" i="20"/>
  <c r="G143" i="20" s="1"/>
  <c r="F151" i="20"/>
  <c r="G151" i="20" s="1"/>
  <c r="F159" i="20"/>
  <c r="G159" i="20" s="1"/>
  <c r="F167" i="20"/>
  <c r="G167" i="20" s="1"/>
  <c r="F175" i="20"/>
  <c r="G175" i="20" s="1"/>
  <c r="F183" i="20"/>
  <c r="G183" i="20" s="1"/>
  <c r="F191" i="20"/>
  <c r="G191" i="20" s="1"/>
  <c r="F199" i="20"/>
  <c r="G199" i="20" s="1"/>
  <c r="F207" i="20"/>
  <c r="G207" i="20" s="1"/>
  <c r="F215" i="20"/>
  <c r="G215" i="20" s="1"/>
  <c r="F223" i="20"/>
  <c r="G223" i="20" s="1"/>
  <c r="F231" i="20"/>
  <c r="G231" i="20" s="1"/>
  <c r="F239" i="20"/>
  <c r="G239" i="20" s="1"/>
  <c r="F247" i="20"/>
  <c r="G247" i="20" s="1"/>
  <c r="F255" i="20"/>
  <c r="G255" i="20" s="1"/>
  <c r="F263" i="20"/>
  <c r="G263" i="20" s="1"/>
  <c r="F271" i="20"/>
  <c r="G271" i="20" s="1"/>
  <c r="I271" i="20" s="1"/>
  <c r="J271" i="20" s="1"/>
  <c r="F279" i="20"/>
  <c r="G279" i="20" s="1"/>
  <c r="I279" i="20" s="1"/>
  <c r="J279" i="20" s="1"/>
  <c r="F272" i="20"/>
  <c r="G272" i="20" s="1"/>
  <c r="I272" i="20" s="1"/>
  <c r="J272" i="20" s="1"/>
  <c r="F280" i="20"/>
  <c r="G280" i="20" s="1"/>
  <c r="I280" i="20" s="1"/>
  <c r="J280" i="20" s="1"/>
  <c r="F265" i="20"/>
  <c r="F273" i="20"/>
  <c r="G273" i="20" s="1"/>
  <c r="I273" i="20" s="1"/>
  <c r="J273" i="20" s="1"/>
  <c r="F281" i="20"/>
  <c r="G281" i="20" s="1"/>
  <c r="I281" i="20" s="1"/>
  <c r="J281" i="20" s="1"/>
  <c r="F266" i="20"/>
  <c r="G266" i="20" s="1"/>
  <c r="F274" i="20"/>
  <c r="G274" i="20" s="1"/>
  <c r="I274" i="20" s="1"/>
  <c r="J274" i="20" s="1"/>
  <c r="F282" i="20"/>
  <c r="G282" i="20" s="1"/>
  <c r="I282" i="20" s="1"/>
  <c r="J282" i="20" s="1"/>
  <c r="F267" i="20"/>
  <c r="G267" i="20" s="1"/>
  <c r="F275" i="20"/>
  <c r="G275" i="20" s="1"/>
  <c r="I275" i="20" s="1"/>
  <c r="J275" i="20" s="1"/>
  <c r="F283" i="20"/>
  <c r="G283" i="20" s="1"/>
  <c r="I283" i="20" s="1"/>
  <c r="J283" i="20" s="1"/>
  <c r="F268" i="20"/>
  <c r="G268" i="20" s="1"/>
  <c r="F276" i="20"/>
  <c r="G276" i="20" s="1"/>
  <c r="I276" i="20" s="1"/>
  <c r="J276" i="20" s="1"/>
  <c r="F269" i="20"/>
  <c r="G269" i="20" s="1"/>
  <c r="I269" i="20" s="1"/>
  <c r="J269" i="20" s="1"/>
  <c r="F277" i="20"/>
  <c r="G277" i="20" s="1"/>
  <c r="I277" i="20" s="1"/>
  <c r="J277" i="20" s="1"/>
  <c r="F270" i="20"/>
  <c r="G270" i="20" s="1"/>
  <c r="I270" i="20" s="1"/>
  <c r="J270" i="20" s="1"/>
  <c r="F278" i="20"/>
  <c r="G278" i="20" s="1"/>
  <c r="I278" i="20" s="1"/>
  <c r="J278" i="20" s="1"/>
  <c r="F291" i="19"/>
  <c r="G291" i="19" s="1"/>
  <c r="F17" i="19"/>
  <c r="G17" i="19" s="1"/>
  <c r="F25" i="19"/>
  <c r="G25" i="19" s="1"/>
  <c r="F33" i="19"/>
  <c r="G33" i="19" s="1"/>
  <c r="F41" i="19"/>
  <c r="G41" i="19" s="1"/>
  <c r="F49" i="19"/>
  <c r="G49" i="19" s="1"/>
  <c r="F57" i="19"/>
  <c r="G57" i="19" s="1"/>
  <c r="F65" i="19"/>
  <c r="G65" i="19" s="1"/>
  <c r="F73" i="19"/>
  <c r="G73" i="19" s="1"/>
  <c r="F81" i="19"/>
  <c r="G81" i="19" s="1"/>
  <c r="F89" i="19"/>
  <c r="G89" i="19" s="1"/>
  <c r="F97" i="19"/>
  <c r="G97" i="19" s="1"/>
  <c r="F105" i="19"/>
  <c r="G105" i="19" s="1"/>
  <c r="F113" i="19"/>
  <c r="G113" i="19" s="1"/>
  <c r="F121" i="19"/>
  <c r="G121" i="19" s="1"/>
  <c r="F129" i="19"/>
  <c r="G129" i="19" s="1"/>
  <c r="F137" i="19"/>
  <c r="G137" i="19" s="1"/>
  <c r="F145" i="19"/>
  <c r="G145" i="19" s="1"/>
  <c r="F153" i="19"/>
  <c r="G153" i="19" s="1"/>
  <c r="F161" i="19"/>
  <c r="G161" i="19" s="1"/>
  <c r="F169" i="19"/>
  <c r="G169" i="19" s="1"/>
  <c r="F177" i="19"/>
  <c r="G177" i="19" s="1"/>
  <c r="F185" i="19"/>
  <c r="G185" i="19" s="1"/>
  <c r="F193" i="19"/>
  <c r="G193" i="19" s="1"/>
  <c r="F201" i="19"/>
  <c r="G201" i="19" s="1"/>
  <c r="F209" i="19"/>
  <c r="G209" i="19" s="1"/>
  <c r="F217" i="19"/>
  <c r="G217" i="19" s="1"/>
  <c r="F225" i="19"/>
  <c r="G225" i="19" s="1"/>
  <c r="F233" i="19"/>
  <c r="G233" i="19" s="1"/>
  <c r="F241" i="19"/>
  <c r="G241" i="19" s="1"/>
  <c r="F249" i="19"/>
  <c r="G249" i="19" s="1"/>
  <c r="F257" i="19"/>
  <c r="G257" i="19" s="1"/>
  <c r="F12" i="19"/>
  <c r="G12" i="19" s="1"/>
  <c r="F284" i="19"/>
  <c r="G284" i="19" s="1"/>
  <c r="F292" i="19"/>
  <c r="G292" i="19" s="1"/>
  <c r="F18" i="19"/>
  <c r="G18" i="19" s="1"/>
  <c r="F26" i="19"/>
  <c r="G26" i="19" s="1"/>
  <c r="F34" i="19"/>
  <c r="G34" i="19" s="1"/>
  <c r="F42" i="19"/>
  <c r="G42" i="19" s="1"/>
  <c r="F50" i="19"/>
  <c r="G50" i="19" s="1"/>
  <c r="F58" i="19"/>
  <c r="G58" i="19" s="1"/>
  <c r="F66" i="19"/>
  <c r="G66" i="19" s="1"/>
  <c r="F74" i="19"/>
  <c r="G74" i="19" s="1"/>
  <c r="F82" i="19"/>
  <c r="G82" i="19" s="1"/>
  <c r="F90" i="19"/>
  <c r="G90" i="19" s="1"/>
  <c r="F98" i="19"/>
  <c r="G98" i="19" s="1"/>
  <c r="F106" i="19"/>
  <c r="G106" i="19" s="1"/>
  <c r="F114" i="19"/>
  <c r="G114" i="19" s="1"/>
  <c r="F122" i="19"/>
  <c r="G122" i="19" s="1"/>
  <c r="F130" i="19"/>
  <c r="G130" i="19" s="1"/>
  <c r="F138" i="19"/>
  <c r="G138" i="19" s="1"/>
  <c r="F146" i="19"/>
  <c r="G146" i="19" s="1"/>
  <c r="F154" i="19"/>
  <c r="G154" i="19" s="1"/>
  <c r="F162" i="19"/>
  <c r="G162" i="19" s="1"/>
  <c r="F170" i="19"/>
  <c r="G170" i="19" s="1"/>
  <c r="F178" i="19"/>
  <c r="G178" i="19" s="1"/>
  <c r="F186" i="19"/>
  <c r="G186" i="19" s="1"/>
  <c r="F194" i="19"/>
  <c r="G194" i="19" s="1"/>
  <c r="F202" i="19"/>
  <c r="G202" i="19" s="1"/>
  <c r="F210" i="19"/>
  <c r="G210" i="19" s="1"/>
  <c r="F218" i="19"/>
  <c r="G218" i="19" s="1"/>
  <c r="F226" i="19"/>
  <c r="G226" i="19" s="1"/>
  <c r="F234" i="19"/>
  <c r="G234" i="19" s="1"/>
  <c r="F242" i="19"/>
  <c r="G242" i="19" s="1"/>
  <c r="F250" i="19"/>
  <c r="G250" i="19" s="1"/>
  <c r="F258" i="19"/>
  <c r="G258" i="19" s="1"/>
  <c r="F285" i="19"/>
  <c r="G285" i="19" s="1"/>
  <c r="F293" i="19"/>
  <c r="G293" i="19" s="1"/>
  <c r="F19" i="19"/>
  <c r="G19" i="19" s="1"/>
  <c r="F27" i="19"/>
  <c r="G27" i="19" s="1"/>
  <c r="F35" i="19"/>
  <c r="G35" i="19" s="1"/>
  <c r="F43" i="19"/>
  <c r="G43" i="19" s="1"/>
  <c r="F51" i="19"/>
  <c r="G51" i="19" s="1"/>
  <c r="F59" i="19"/>
  <c r="G59" i="19" s="1"/>
  <c r="F67" i="19"/>
  <c r="G67" i="19" s="1"/>
  <c r="F75" i="19"/>
  <c r="G75" i="19" s="1"/>
  <c r="F83" i="19"/>
  <c r="G83" i="19" s="1"/>
  <c r="F91" i="19"/>
  <c r="G91" i="19" s="1"/>
  <c r="F99" i="19"/>
  <c r="G99" i="19" s="1"/>
  <c r="F107" i="19"/>
  <c r="G107" i="19" s="1"/>
  <c r="F115" i="19"/>
  <c r="G115" i="19" s="1"/>
  <c r="F123" i="19"/>
  <c r="G123" i="19" s="1"/>
  <c r="F131" i="19"/>
  <c r="G131" i="19" s="1"/>
  <c r="F139" i="19"/>
  <c r="G139" i="19" s="1"/>
  <c r="F147" i="19"/>
  <c r="G147" i="19" s="1"/>
  <c r="F155" i="19"/>
  <c r="G155" i="19" s="1"/>
  <c r="F163" i="19"/>
  <c r="G163" i="19" s="1"/>
  <c r="F171" i="19"/>
  <c r="G171" i="19" s="1"/>
  <c r="F179" i="19"/>
  <c r="G179" i="19" s="1"/>
  <c r="F187" i="19"/>
  <c r="G187" i="19" s="1"/>
  <c r="F195" i="19"/>
  <c r="G195" i="19" s="1"/>
  <c r="F203" i="19"/>
  <c r="G203" i="19" s="1"/>
  <c r="F211" i="19"/>
  <c r="G211" i="19" s="1"/>
  <c r="F219" i="19"/>
  <c r="G219" i="19" s="1"/>
  <c r="F227" i="19"/>
  <c r="G227" i="19" s="1"/>
  <c r="F235" i="19"/>
  <c r="G235" i="19" s="1"/>
  <c r="F243" i="19"/>
  <c r="G243" i="19" s="1"/>
  <c r="F251" i="19"/>
  <c r="G251" i="19" s="1"/>
  <c r="F259" i="19"/>
  <c r="G259" i="19" s="1"/>
  <c r="F286" i="19"/>
  <c r="G286" i="19" s="1"/>
  <c r="F294" i="19"/>
  <c r="G294" i="19" s="1"/>
  <c r="F20" i="19"/>
  <c r="G20" i="19" s="1"/>
  <c r="F28" i="19"/>
  <c r="G28" i="19" s="1"/>
  <c r="F36" i="19"/>
  <c r="G36" i="19" s="1"/>
  <c r="F44" i="19"/>
  <c r="G44" i="19" s="1"/>
  <c r="F52" i="19"/>
  <c r="G52" i="19" s="1"/>
  <c r="F60" i="19"/>
  <c r="G60" i="19" s="1"/>
  <c r="F68" i="19"/>
  <c r="G68" i="19" s="1"/>
  <c r="F76" i="19"/>
  <c r="G76" i="19" s="1"/>
  <c r="F84" i="19"/>
  <c r="G84" i="19" s="1"/>
  <c r="F92" i="19"/>
  <c r="G92" i="19" s="1"/>
  <c r="F100" i="19"/>
  <c r="G100" i="19" s="1"/>
  <c r="F108" i="19"/>
  <c r="G108" i="19" s="1"/>
  <c r="F116" i="19"/>
  <c r="G116" i="19" s="1"/>
  <c r="F124" i="19"/>
  <c r="G124" i="19" s="1"/>
  <c r="F132" i="19"/>
  <c r="G132" i="19" s="1"/>
  <c r="F140" i="19"/>
  <c r="G140" i="19" s="1"/>
  <c r="F148" i="19"/>
  <c r="G148" i="19" s="1"/>
  <c r="F156" i="19"/>
  <c r="G156" i="19" s="1"/>
  <c r="F164" i="19"/>
  <c r="G164" i="19" s="1"/>
  <c r="F172" i="19"/>
  <c r="G172" i="19" s="1"/>
  <c r="F180" i="19"/>
  <c r="G180" i="19" s="1"/>
  <c r="F188" i="19"/>
  <c r="G188" i="19" s="1"/>
  <c r="F196" i="19"/>
  <c r="G196" i="19" s="1"/>
  <c r="F204" i="19"/>
  <c r="G204" i="19" s="1"/>
  <c r="F212" i="19"/>
  <c r="G212" i="19" s="1"/>
  <c r="F220" i="19"/>
  <c r="G220" i="19" s="1"/>
  <c r="F228" i="19"/>
  <c r="G228" i="19" s="1"/>
  <c r="F236" i="19"/>
  <c r="G236" i="19" s="1"/>
  <c r="F244" i="19"/>
  <c r="G244" i="19" s="1"/>
  <c r="F252" i="19"/>
  <c r="G252" i="19" s="1"/>
  <c r="F260" i="19"/>
  <c r="G260" i="19" s="1"/>
  <c r="F287" i="19"/>
  <c r="G287" i="19" s="1"/>
  <c r="F13" i="19"/>
  <c r="G13" i="19" s="1"/>
  <c r="F21" i="19"/>
  <c r="G21" i="19" s="1"/>
  <c r="F29" i="19"/>
  <c r="G29" i="19" s="1"/>
  <c r="F37" i="19"/>
  <c r="G37" i="19" s="1"/>
  <c r="F45" i="19"/>
  <c r="G45" i="19" s="1"/>
  <c r="F53" i="19"/>
  <c r="G53" i="19" s="1"/>
  <c r="F61" i="19"/>
  <c r="G61" i="19" s="1"/>
  <c r="F69" i="19"/>
  <c r="G69" i="19" s="1"/>
  <c r="F77" i="19"/>
  <c r="G77" i="19" s="1"/>
  <c r="F85" i="19"/>
  <c r="G85" i="19" s="1"/>
  <c r="F93" i="19"/>
  <c r="G93" i="19" s="1"/>
  <c r="F101" i="19"/>
  <c r="G101" i="19" s="1"/>
  <c r="F109" i="19"/>
  <c r="G109" i="19" s="1"/>
  <c r="F117" i="19"/>
  <c r="G117" i="19" s="1"/>
  <c r="F125" i="19"/>
  <c r="G125" i="19" s="1"/>
  <c r="F133" i="19"/>
  <c r="G133" i="19" s="1"/>
  <c r="F141" i="19"/>
  <c r="G141" i="19" s="1"/>
  <c r="F149" i="19"/>
  <c r="G149" i="19" s="1"/>
  <c r="F157" i="19"/>
  <c r="G157" i="19" s="1"/>
  <c r="F165" i="19"/>
  <c r="G165" i="19" s="1"/>
  <c r="F173" i="19"/>
  <c r="G173" i="19" s="1"/>
  <c r="F181" i="19"/>
  <c r="G181" i="19" s="1"/>
  <c r="F189" i="19"/>
  <c r="G189" i="19" s="1"/>
  <c r="F197" i="19"/>
  <c r="G197" i="19" s="1"/>
  <c r="F205" i="19"/>
  <c r="G205" i="19" s="1"/>
  <c r="F213" i="19"/>
  <c r="G213" i="19" s="1"/>
  <c r="F221" i="19"/>
  <c r="G221" i="19" s="1"/>
  <c r="F229" i="19"/>
  <c r="G229" i="19" s="1"/>
  <c r="F237" i="19"/>
  <c r="G237" i="19" s="1"/>
  <c r="F245" i="19"/>
  <c r="G245" i="19" s="1"/>
  <c r="F253" i="19"/>
  <c r="G253" i="19" s="1"/>
  <c r="F261" i="19"/>
  <c r="G261" i="19" s="1"/>
  <c r="F288" i="19"/>
  <c r="G288" i="19" s="1"/>
  <c r="F14" i="19"/>
  <c r="G14" i="19" s="1"/>
  <c r="F22" i="19"/>
  <c r="G22" i="19" s="1"/>
  <c r="F30" i="19"/>
  <c r="G30" i="19" s="1"/>
  <c r="F38" i="19"/>
  <c r="G38" i="19" s="1"/>
  <c r="F46" i="19"/>
  <c r="G46" i="19" s="1"/>
  <c r="F54" i="19"/>
  <c r="G54" i="19" s="1"/>
  <c r="F62" i="19"/>
  <c r="G62" i="19" s="1"/>
  <c r="F70" i="19"/>
  <c r="G70" i="19" s="1"/>
  <c r="F78" i="19"/>
  <c r="G78" i="19" s="1"/>
  <c r="F86" i="19"/>
  <c r="G86" i="19" s="1"/>
  <c r="F94" i="19"/>
  <c r="G94" i="19" s="1"/>
  <c r="F102" i="19"/>
  <c r="G102" i="19" s="1"/>
  <c r="F110" i="19"/>
  <c r="G110" i="19" s="1"/>
  <c r="F118" i="19"/>
  <c r="G118" i="19" s="1"/>
  <c r="F126" i="19"/>
  <c r="G126" i="19" s="1"/>
  <c r="F134" i="19"/>
  <c r="G134" i="19" s="1"/>
  <c r="F142" i="19"/>
  <c r="G142" i="19" s="1"/>
  <c r="F150" i="19"/>
  <c r="G150" i="19" s="1"/>
  <c r="F158" i="19"/>
  <c r="G158" i="19" s="1"/>
  <c r="F166" i="19"/>
  <c r="G166" i="19" s="1"/>
  <c r="F174" i="19"/>
  <c r="G174" i="19" s="1"/>
  <c r="F182" i="19"/>
  <c r="G182" i="19" s="1"/>
  <c r="F190" i="19"/>
  <c r="G190" i="19" s="1"/>
  <c r="F198" i="19"/>
  <c r="G198" i="19" s="1"/>
  <c r="F206" i="19"/>
  <c r="G206" i="19" s="1"/>
  <c r="F214" i="19"/>
  <c r="G214" i="19" s="1"/>
  <c r="F222" i="19"/>
  <c r="G222" i="19" s="1"/>
  <c r="F230" i="19"/>
  <c r="G230" i="19" s="1"/>
  <c r="F238" i="19"/>
  <c r="G238" i="19" s="1"/>
  <c r="F246" i="19"/>
  <c r="G246" i="19" s="1"/>
  <c r="F254" i="19"/>
  <c r="G254" i="19" s="1"/>
  <c r="F262" i="19"/>
  <c r="G262" i="19" s="1"/>
  <c r="F289" i="19"/>
  <c r="G289" i="19" s="1"/>
  <c r="F15" i="19"/>
  <c r="G15" i="19" s="1"/>
  <c r="F23" i="19"/>
  <c r="G23" i="19" s="1"/>
  <c r="F31" i="19"/>
  <c r="G31" i="19" s="1"/>
  <c r="F39" i="19"/>
  <c r="G39" i="19" s="1"/>
  <c r="F47" i="19"/>
  <c r="G47" i="19" s="1"/>
  <c r="F55" i="19"/>
  <c r="G55" i="19" s="1"/>
  <c r="F63" i="19"/>
  <c r="G63" i="19" s="1"/>
  <c r="F71" i="19"/>
  <c r="G71" i="19" s="1"/>
  <c r="F79" i="19"/>
  <c r="G79" i="19" s="1"/>
  <c r="F87" i="19"/>
  <c r="G87" i="19" s="1"/>
  <c r="F95" i="19"/>
  <c r="G95" i="19" s="1"/>
  <c r="F103" i="19"/>
  <c r="G103" i="19" s="1"/>
  <c r="F111" i="19"/>
  <c r="G111" i="19" s="1"/>
  <c r="F119" i="19"/>
  <c r="G119" i="19" s="1"/>
  <c r="F127" i="19"/>
  <c r="G127" i="19" s="1"/>
  <c r="F135" i="19"/>
  <c r="G135" i="19" s="1"/>
  <c r="F143" i="19"/>
  <c r="G143" i="19" s="1"/>
  <c r="F151" i="19"/>
  <c r="G151" i="19" s="1"/>
  <c r="F159" i="19"/>
  <c r="G159" i="19" s="1"/>
  <c r="F167" i="19"/>
  <c r="G167" i="19" s="1"/>
  <c r="F175" i="19"/>
  <c r="G175" i="19" s="1"/>
  <c r="F183" i="19"/>
  <c r="G183" i="19" s="1"/>
  <c r="F191" i="19"/>
  <c r="G191" i="19" s="1"/>
  <c r="F199" i="19"/>
  <c r="G199" i="19" s="1"/>
  <c r="F207" i="19"/>
  <c r="G207" i="19" s="1"/>
  <c r="F215" i="19"/>
  <c r="G215" i="19" s="1"/>
  <c r="F223" i="19"/>
  <c r="G223" i="19" s="1"/>
  <c r="F231" i="19"/>
  <c r="G231" i="19" s="1"/>
  <c r="F239" i="19"/>
  <c r="G239" i="19" s="1"/>
  <c r="F247" i="19"/>
  <c r="G247" i="19" s="1"/>
  <c r="F255" i="19"/>
  <c r="G255" i="19" s="1"/>
  <c r="F263" i="19"/>
  <c r="G263" i="19" s="1"/>
  <c r="F290" i="19"/>
  <c r="G290" i="19" s="1"/>
  <c r="F16" i="19"/>
  <c r="G16" i="19" s="1"/>
  <c r="F24" i="19"/>
  <c r="G24" i="19" s="1"/>
  <c r="F32" i="19"/>
  <c r="G32" i="19" s="1"/>
  <c r="F40" i="19"/>
  <c r="G40" i="19" s="1"/>
  <c r="F48" i="19"/>
  <c r="G48" i="19" s="1"/>
  <c r="F56" i="19"/>
  <c r="G56" i="19" s="1"/>
  <c r="F64" i="19"/>
  <c r="G64" i="19" s="1"/>
  <c r="F72" i="19"/>
  <c r="G72" i="19" s="1"/>
  <c r="F80" i="19"/>
  <c r="G80" i="19" s="1"/>
  <c r="F88" i="19"/>
  <c r="G88" i="19" s="1"/>
  <c r="F96" i="19"/>
  <c r="G96" i="19" s="1"/>
  <c r="F104" i="19"/>
  <c r="G104" i="19" s="1"/>
  <c r="F112" i="19"/>
  <c r="G112" i="19" s="1"/>
  <c r="F120" i="19"/>
  <c r="G120" i="19" s="1"/>
  <c r="F128" i="19"/>
  <c r="G128" i="19" s="1"/>
  <c r="F136" i="19"/>
  <c r="G136" i="19" s="1"/>
  <c r="F144" i="19"/>
  <c r="G144" i="19" s="1"/>
  <c r="F152" i="19"/>
  <c r="G152" i="19" s="1"/>
  <c r="F160" i="19"/>
  <c r="G160" i="19" s="1"/>
  <c r="F168" i="19"/>
  <c r="G168" i="19" s="1"/>
  <c r="F176" i="19"/>
  <c r="G176" i="19" s="1"/>
  <c r="F184" i="19"/>
  <c r="G184" i="19" s="1"/>
  <c r="F192" i="19"/>
  <c r="G192" i="19" s="1"/>
  <c r="F200" i="19"/>
  <c r="G200" i="19" s="1"/>
  <c r="F208" i="19"/>
  <c r="G208" i="19" s="1"/>
  <c r="F216" i="19"/>
  <c r="G216" i="19" s="1"/>
  <c r="F224" i="19"/>
  <c r="G224" i="19" s="1"/>
  <c r="F232" i="19"/>
  <c r="G232" i="19" s="1"/>
  <c r="F240" i="19"/>
  <c r="G240" i="19" s="1"/>
  <c r="F248" i="19"/>
  <c r="G248" i="19" s="1"/>
  <c r="F256" i="19"/>
  <c r="G256" i="19" s="1"/>
  <c r="F264" i="19"/>
  <c r="G264" i="19" s="1"/>
  <c r="F270" i="19"/>
  <c r="G270" i="19" s="1"/>
  <c r="I270" i="19" s="1"/>
  <c r="J270" i="19" s="1"/>
  <c r="F278" i="19"/>
  <c r="G278" i="19" s="1"/>
  <c r="I278" i="19" s="1"/>
  <c r="J278" i="19" s="1"/>
  <c r="F271" i="19"/>
  <c r="G271" i="19" s="1"/>
  <c r="I271" i="19" s="1"/>
  <c r="J271" i="19" s="1"/>
  <c r="F279" i="19"/>
  <c r="G279" i="19" s="1"/>
  <c r="I279" i="19" s="1"/>
  <c r="J279" i="19" s="1"/>
  <c r="F272" i="19"/>
  <c r="G272" i="19" s="1"/>
  <c r="I272" i="19" s="1"/>
  <c r="J272" i="19" s="1"/>
  <c r="F280" i="19"/>
  <c r="G280" i="19" s="1"/>
  <c r="I280" i="19" s="1"/>
  <c r="J280" i="19" s="1"/>
  <c r="F265" i="19"/>
  <c r="G265" i="19" s="1"/>
  <c r="I265" i="19" s="1"/>
  <c r="J265" i="19" s="1"/>
  <c r="F273" i="19"/>
  <c r="G273" i="19" s="1"/>
  <c r="I273" i="19" s="1"/>
  <c r="J273" i="19" s="1"/>
  <c r="F281" i="19"/>
  <c r="G281" i="19" s="1"/>
  <c r="I281" i="19" s="1"/>
  <c r="J281" i="19" s="1"/>
  <c r="F266" i="19"/>
  <c r="G266" i="19" s="1"/>
  <c r="I266" i="19" s="1"/>
  <c r="J266" i="19" s="1"/>
  <c r="F274" i="19"/>
  <c r="G274" i="19" s="1"/>
  <c r="I274" i="19" s="1"/>
  <c r="J274" i="19" s="1"/>
  <c r="F282" i="19"/>
  <c r="G282" i="19" s="1"/>
  <c r="I282" i="19" s="1"/>
  <c r="J282" i="19" s="1"/>
  <c r="F267" i="19"/>
  <c r="G267" i="19" s="1"/>
  <c r="I267" i="19" s="1"/>
  <c r="J267" i="19" s="1"/>
  <c r="F275" i="19"/>
  <c r="G275" i="19" s="1"/>
  <c r="I275" i="19" s="1"/>
  <c r="J275" i="19" s="1"/>
  <c r="F283" i="19"/>
  <c r="G283" i="19" s="1"/>
  <c r="I283" i="19" s="1"/>
  <c r="J283" i="19" s="1"/>
  <c r="F268" i="19"/>
  <c r="G268" i="19" s="1"/>
  <c r="I268" i="19" s="1"/>
  <c r="J268" i="19" s="1"/>
  <c r="F276" i="19"/>
  <c r="G276" i="19" s="1"/>
  <c r="I276" i="19" s="1"/>
  <c r="J276" i="19" s="1"/>
  <c r="F269" i="19"/>
  <c r="G269" i="19" s="1"/>
  <c r="I269" i="19" s="1"/>
  <c r="J269" i="19" s="1"/>
  <c r="F277" i="19"/>
  <c r="G277" i="19" s="1"/>
  <c r="I277" i="19" s="1"/>
  <c r="J277" i="19" s="1"/>
  <c r="G264" i="28"/>
  <c r="H264" i="28" s="1"/>
  <c r="F264" i="28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67" i="22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O15" i="31" l="1"/>
  <c r="R15" i="31"/>
  <c r="P15" i="31"/>
  <c r="Q15" i="31"/>
  <c r="N15" i="31"/>
  <c r="E2" i="32"/>
  <c r="G264" i="32"/>
  <c r="H264" i="32" s="1"/>
  <c r="F264" i="32"/>
  <c r="F265" i="32" s="1"/>
  <c r="F266" i="32" s="1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77" i="32" s="1"/>
  <c r="F278" i="32" s="1"/>
  <c r="F279" i="32" s="1"/>
  <c r="F280" i="32" s="1"/>
  <c r="F281" i="32" s="1"/>
  <c r="F282" i="32" s="1"/>
  <c r="F283" i="32" s="1"/>
  <c r="E2" i="27"/>
  <c r="F264" i="27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G264" i="27"/>
  <c r="H264" i="27" s="1"/>
  <c r="F270" i="25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F283" i="25" s="1"/>
  <c r="I266" i="20"/>
  <c r="J266" i="20" s="1"/>
  <c r="I268" i="20"/>
  <c r="J268" i="20" s="1"/>
  <c r="R13" i="20"/>
  <c r="R15" i="20" s="1"/>
  <c r="Q15" i="20"/>
  <c r="P15" i="20"/>
  <c r="I267" i="20"/>
  <c r="J267" i="20" s="1"/>
  <c r="N15" i="20"/>
  <c r="G265" i="20"/>
  <c r="I265" i="20" s="1"/>
  <c r="J265" i="20" s="1"/>
  <c r="E2" i="20"/>
  <c r="I264" i="20"/>
  <c r="J264" i="20" s="1"/>
  <c r="H264" i="20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I264" i="19"/>
  <c r="J264" i="19" s="1"/>
  <c r="H264" i="19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O15" i="20" l="1"/>
  <c r="E2" i="16"/>
  <c r="F2" i="16" s="1"/>
  <c r="E3" i="16"/>
  <c r="F3" i="16" s="1"/>
  <c r="E4" i="16"/>
  <c r="F4" i="16" s="1"/>
  <c r="E5" i="16"/>
  <c r="F5" i="16" s="1"/>
  <c r="E6" i="16"/>
  <c r="F6" i="16" s="1"/>
  <c r="E7" i="16"/>
  <c r="F7" i="16" s="1"/>
  <c r="E8" i="16"/>
  <c r="F8" i="16" s="1"/>
  <c r="E9" i="16"/>
  <c r="F9" i="16" s="1"/>
  <c r="E10" i="16"/>
  <c r="F10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 s="1"/>
  <c r="E61" i="16"/>
  <c r="F61" i="16" s="1"/>
  <c r="E62" i="16"/>
  <c r="F62" i="16" s="1"/>
  <c r="E63" i="16"/>
  <c r="F63" i="16" s="1"/>
  <c r="E64" i="16"/>
  <c r="F64" i="16" s="1"/>
  <c r="E65" i="16"/>
  <c r="F65" i="16" s="1"/>
  <c r="E66" i="16"/>
  <c r="F66" i="16" s="1"/>
  <c r="E67" i="16"/>
  <c r="F67" i="16" s="1"/>
  <c r="E68" i="16"/>
  <c r="F68" i="16" s="1"/>
  <c r="E69" i="16"/>
  <c r="F69" i="16" s="1"/>
  <c r="E70" i="16"/>
  <c r="F70" i="16" s="1"/>
  <c r="E71" i="16"/>
  <c r="F71" i="16" s="1"/>
  <c r="E72" i="16"/>
  <c r="F72" i="16" s="1"/>
  <c r="E73" i="16"/>
  <c r="F73" i="16" s="1"/>
  <c r="E74" i="16"/>
  <c r="F74" i="16" s="1"/>
  <c r="E75" i="16"/>
  <c r="F75" i="16" s="1"/>
  <c r="E76" i="16"/>
  <c r="F76" i="16" s="1"/>
  <c r="E77" i="16"/>
  <c r="F77" i="16" s="1"/>
  <c r="E78" i="16"/>
  <c r="F78" i="16" s="1"/>
  <c r="E79" i="16"/>
  <c r="F79" i="16" s="1"/>
  <c r="E80" i="16"/>
  <c r="F80" i="16" s="1"/>
  <c r="E81" i="16"/>
  <c r="F81" i="16" s="1"/>
  <c r="E82" i="16"/>
  <c r="F82" i="16" s="1"/>
  <c r="E83" i="16"/>
  <c r="F83" i="16" s="1"/>
  <c r="E84" i="16"/>
  <c r="F84" i="16" s="1"/>
  <c r="E85" i="16"/>
  <c r="F85" i="16" s="1"/>
  <c r="E86" i="16"/>
  <c r="F86" i="16" s="1"/>
  <c r="E87" i="16"/>
  <c r="F87" i="16" s="1"/>
  <c r="E88" i="16"/>
  <c r="F88" i="16" s="1"/>
  <c r="E89" i="16"/>
  <c r="F89" i="16" s="1"/>
  <c r="E90" i="16"/>
  <c r="F90" i="16" s="1"/>
  <c r="E91" i="16"/>
  <c r="F91" i="16" s="1"/>
  <c r="E92" i="16"/>
  <c r="F92" i="16" s="1"/>
  <c r="E93" i="16"/>
  <c r="F93" i="16" s="1"/>
  <c r="E94" i="16"/>
  <c r="F94" i="16" s="1"/>
  <c r="E95" i="16"/>
  <c r="F95" i="16" s="1"/>
  <c r="E96" i="16"/>
  <c r="F96" i="16" s="1"/>
  <c r="E97" i="16"/>
  <c r="F97" i="16" s="1"/>
  <c r="E98" i="16"/>
  <c r="F98" i="16" s="1"/>
  <c r="E99" i="16"/>
  <c r="F99" i="16" s="1"/>
  <c r="E100" i="16"/>
  <c r="F100" i="16" s="1"/>
  <c r="E101" i="16"/>
  <c r="F101" i="16" s="1"/>
  <c r="E102" i="16"/>
  <c r="F102" i="16" s="1"/>
  <c r="E103" i="16"/>
  <c r="F103" i="16" s="1"/>
  <c r="E104" i="16"/>
  <c r="F104" i="16" s="1"/>
  <c r="E105" i="16"/>
  <c r="F105" i="16" s="1"/>
  <c r="E106" i="16"/>
  <c r="F106" i="16" s="1"/>
  <c r="E107" i="16"/>
  <c r="F107" i="16" s="1"/>
  <c r="E108" i="16"/>
  <c r="F108" i="16" s="1"/>
  <c r="E109" i="16"/>
  <c r="F109" i="16" s="1"/>
  <c r="E110" i="16"/>
  <c r="F110" i="16" s="1"/>
  <c r="E111" i="16"/>
  <c r="F111" i="16" s="1"/>
  <c r="E112" i="16"/>
  <c r="F112" i="16" s="1"/>
  <c r="E113" i="16"/>
  <c r="F113" i="16" s="1"/>
  <c r="E114" i="16"/>
  <c r="F114" i="16" s="1"/>
  <c r="E115" i="16"/>
  <c r="F115" i="16" s="1"/>
  <c r="E116" i="16"/>
  <c r="F116" i="16" s="1"/>
  <c r="E117" i="16"/>
  <c r="F117" i="16" s="1"/>
  <c r="E118" i="16"/>
  <c r="F118" i="16" s="1"/>
  <c r="E119" i="16"/>
  <c r="F119" i="16" s="1"/>
  <c r="E120" i="16"/>
  <c r="F120" i="16" s="1"/>
  <c r="E121" i="16"/>
  <c r="F121" i="16" s="1"/>
  <c r="E122" i="16"/>
  <c r="F122" i="16" s="1"/>
  <c r="E123" i="16"/>
  <c r="F123" i="16" s="1"/>
  <c r="E124" i="16"/>
  <c r="F124" i="16" s="1"/>
  <c r="E125" i="16"/>
  <c r="F125" i="16" s="1"/>
  <c r="E126" i="16"/>
  <c r="F126" i="16" s="1"/>
  <c r="E127" i="16"/>
  <c r="F127" i="16" s="1"/>
  <c r="E128" i="16"/>
  <c r="F128" i="16" s="1"/>
  <c r="E129" i="16"/>
  <c r="F129" i="16" s="1"/>
  <c r="E130" i="16"/>
  <c r="F130" i="16" s="1"/>
  <c r="E131" i="16"/>
  <c r="F131" i="16" s="1"/>
  <c r="E132" i="16"/>
  <c r="F132" i="16" s="1"/>
  <c r="E133" i="16"/>
  <c r="F133" i="16" s="1"/>
  <c r="E134" i="16"/>
  <c r="F134" i="16" s="1"/>
  <c r="E135" i="16"/>
  <c r="F135" i="16" s="1"/>
  <c r="E136" i="16"/>
  <c r="F136" i="16" s="1"/>
  <c r="E137" i="16"/>
  <c r="F137" i="16" s="1"/>
  <c r="E138" i="16"/>
  <c r="F138" i="16" s="1"/>
  <c r="E139" i="16"/>
  <c r="F139" i="16" s="1"/>
  <c r="E140" i="16"/>
  <c r="F140" i="16" s="1"/>
  <c r="E141" i="16"/>
  <c r="F141" i="16" s="1"/>
  <c r="E142" i="16"/>
  <c r="F142" i="16" s="1"/>
  <c r="E143" i="16"/>
  <c r="F143" i="16" s="1"/>
  <c r="E144" i="16"/>
  <c r="F144" i="16" s="1"/>
  <c r="E145" i="16"/>
  <c r="F145" i="16" s="1"/>
  <c r="E146" i="16"/>
  <c r="F146" i="16" s="1"/>
  <c r="E147" i="16"/>
  <c r="F147" i="16" s="1"/>
  <c r="E148" i="16"/>
  <c r="F148" i="16" s="1"/>
  <c r="E149" i="16"/>
  <c r="F149" i="16" s="1"/>
  <c r="E150" i="16"/>
  <c r="F150" i="16" s="1"/>
  <c r="E151" i="16"/>
  <c r="F151" i="16" s="1"/>
  <c r="E152" i="16"/>
  <c r="F152" i="16" s="1"/>
  <c r="E153" i="16"/>
  <c r="F153" i="16" s="1"/>
  <c r="E154" i="16"/>
  <c r="F154" i="16" s="1"/>
  <c r="E155" i="16"/>
  <c r="F155" i="16" s="1"/>
  <c r="E156" i="16"/>
  <c r="F156" i="16" s="1"/>
  <c r="E157" i="16"/>
  <c r="F157" i="16" s="1"/>
  <c r="E158" i="16"/>
  <c r="F158" i="16" s="1"/>
  <c r="E159" i="16"/>
  <c r="F159" i="16" s="1"/>
  <c r="E160" i="16"/>
  <c r="F160" i="16" s="1"/>
  <c r="E161" i="16"/>
  <c r="F161" i="16" s="1"/>
  <c r="E162" i="16"/>
  <c r="F162" i="16" s="1"/>
  <c r="E163" i="16"/>
  <c r="F163" i="16" s="1"/>
  <c r="E164" i="16"/>
  <c r="F164" i="16" s="1"/>
  <c r="E165" i="16"/>
  <c r="F165" i="16" s="1"/>
  <c r="E166" i="16"/>
  <c r="F166" i="16" s="1"/>
  <c r="E167" i="16"/>
  <c r="F167" i="16" s="1"/>
  <c r="E168" i="16"/>
  <c r="F168" i="16" s="1"/>
  <c r="E169" i="16"/>
  <c r="F169" i="16" s="1"/>
  <c r="E170" i="16"/>
  <c r="F170" i="16" s="1"/>
  <c r="E171" i="16"/>
  <c r="F171" i="16" s="1"/>
  <c r="E172" i="16"/>
  <c r="F172" i="16" s="1"/>
  <c r="E173" i="16"/>
  <c r="F173" i="16" s="1"/>
  <c r="E174" i="16"/>
  <c r="F174" i="16" s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207" i="16"/>
  <c r="F207" i="16" s="1"/>
  <c r="E208" i="16"/>
  <c r="F208" i="16" s="1"/>
  <c r="E209" i="16"/>
  <c r="F209" i="16" s="1"/>
  <c r="E210" i="16"/>
  <c r="F210" i="16" s="1"/>
  <c r="E211" i="16"/>
  <c r="F211" i="16" s="1"/>
  <c r="E212" i="16"/>
  <c r="F212" i="16" s="1"/>
  <c r="E213" i="16"/>
  <c r="F213" i="16" s="1"/>
  <c r="E214" i="16"/>
  <c r="F214" i="16" s="1"/>
  <c r="E215" i="16"/>
  <c r="F215" i="16" s="1"/>
  <c r="E216" i="16"/>
  <c r="F216" i="16" s="1"/>
  <c r="E217" i="16"/>
  <c r="F217" i="16" s="1"/>
  <c r="E218" i="16"/>
  <c r="F218" i="16" s="1"/>
  <c r="E219" i="16"/>
  <c r="F219" i="16" s="1"/>
  <c r="E220" i="16"/>
  <c r="F220" i="16" s="1"/>
  <c r="E221" i="16"/>
  <c r="F221" i="16" s="1"/>
  <c r="E222" i="16"/>
  <c r="F222" i="16" s="1"/>
  <c r="E223" i="16"/>
  <c r="F223" i="16" s="1"/>
  <c r="E224" i="16"/>
  <c r="F224" i="16" s="1"/>
  <c r="E225" i="16"/>
  <c r="F225" i="16" s="1"/>
  <c r="E226" i="16"/>
  <c r="F226" i="16" s="1"/>
  <c r="E227" i="16"/>
  <c r="F227" i="16" s="1"/>
  <c r="E228" i="16"/>
  <c r="F228" i="16" s="1"/>
  <c r="E229" i="16"/>
  <c r="F229" i="16" s="1"/>
  <c r="E230" i="16"/>
  <c r="F230" i="16" s="1"/>
  <c r="E231" i="16"/>
  <c r="F231" i="16" s="1"/>
  <c r="E232" i="16"/>
  <c r="F232" i="16" s="1"/>
  <c r="E233" i="16"/>
  <c r="F233" i="16" s="1"/>
  <c r="E234" i="16"/>
  <c r="F234" i="16" s="1"/>
  <c r="E235" i="16"/>
  <c r="F235" i="16" s="1"/>
  <c r="E236" i="16"/>
  <c r="F236" i="16" s="1"/>
  <c r="E237" i="16"/>
  <c r="F237" i="16" s="1"/>
  <c r="E238" i="16"/>
  <c r="F238" i="16" s="1"/>
  <c r="E239" i="16"/>
  <c r="F239" i="16" s="1"/>
  <c r="E240" i="16"/>
  <c r="F240" i="16" s="1"/>
  <c r="E241" i="16"/>
  <c r="F241" i="16" s="1"/>
  <c r="E242" i="16"/>
  <c r="F242" i="16" s="1"/>
  <c r="E243" i="16"/>
  <c r="F243" i="16" s="1"/>
  <c r="E244" i="16"/>
  <c r="F244" i="16" s="1"/>
  <c r="E245" i="16"/>
  <c r="F245" i="16" s="1"/>
  <c r="E246" i="16"/>
  <c r="F246" i="16" s="1"/>
  <c r="E247" i="16"/>
  <c r="F247" i="16" s="1"/>
  <c r="E248" i="16"/>
  <c r="F248" i="16" s="1"/>
  <c r="E249" i="16"/>
  <c r="F249" i="16" s="1"/>
  <c r="E250" i="16"/>
  <c r="F250" i="16" s="1"/>
  <c r="E251" i="16"/>
  <c r="F251" i="16" s="1"/>
  <c r="E252" i="16"/>
  <c r="F252" i="16" s="1"/>
  <c r="E253" i="16"/>
  <c r="F253" i="16" s="1"/>
  <c r="E254" i="16"/>
  <c r="F254" i="16" s="1"/>
  <c r="E255" i="16"/>
  <c r="F255" i="16" s="1"/>
  <c r="E256" i="16"/>
  <c r="F256" i="16" s="1"/>
  <c r="E257" i="16"/>
  <c r="F257" i="16" s="1"/>
  <c r="E258" i="16"/>
  <c r="F258" i="16" s="1"/>
  <c r="E259" i="16"/>
  <c r="F259" i="16" s="1"/>
  <c r="E260" i="16"/>
  <c r="F260" i="16" s="1"/>
  <c r="E261" i="16"/>
  <c r="F261" i="16" s="1"/>
  <c r="E262" i="16"/>
  <c r="F262" i="16" s="1"/>
  <c r="E263" i="16"/>
  <c r="F263" i="16" s="1"/>
  <c r="E264" i="16"/>
  <c r="F264" i="16" s="1"/>
  <c r="E265" i="16"/>
  <c r="F265" i="16" s="1"/>
  <c r="E266" i="16"/>
  <c r="F266" i="16" s="1"/>
  <c r="E267" i="16"/>
  <c r="F267" i="16" s="1"/>
  <c r="E268" i="16"/>
  <c r="F268" i="16" s="1"/>
  <c r="E269" i="16"/>
  <c r="F269" i="16" s="1"/>
  <c r="E270" i="16"/>
  <c r="F270" i="16" s="1"/>
  <c r="E271" i="16"/>
  <c r="F271" i="16" s="1"/>
  <c r="E272" i="16"/>
  <c r="F272" i="16" s="1"/>
  <c r="E273" i="16"/>
  <c r="F273" i="16" s="1"/>
  <c r="E274" i="16"/>
  <c r="F274" i="16" s="1"/>
  <c r="E275" i="16"/>
  <c r="F275" i="16" s="1"/>
  <c r="E276" i="16"/>
  <c r="F276" i="16" s="1"/>
  <c r="E277" i="16"/>
  <c r="F277" i="16" s="1"/>
  <c r="E278" i="16"/>
  <c r="F278" i="16" s="1"/>
  <c r="E279" i="16"/>
  <c r="F279" i="16" s="1"/>
  <c r="E280" i="16"/>
  <c r="F280" i="16" s="1"/>
  <c r="E281" i="16"/>
  <c r="F281" i="16" s="1"/>
  <c r="E282" i="16"/>
  <c r="F282" i="16" s="1"/>
  <c r="E283" i="16"/>
  <c r="F283" i="16" s="1"/>
  <c r="E284" i="16"/>
  <c r="F284" i="16" s="1"/>
  <c r="E285" i="16"/>
  <c r="F285" i="16" s="1"/>
  <c r="E286" i="16"/>
  <c r="F286" i="16" s="1"/>
  <c r="E287" i="16"/>
  <c r="F287" i="16" s="1"/>
  <c r="E288" i="16"/>
  <c r="F288" i="16" s="1"/>
  <c r="E289" i="16"/>
  <c r="F289" i="16" s="1"/>
  <c r="E290" i="16"/>
  <c r="F290" i="16" s="1"/>
  <c r="E291" i="16"/>
  <c r="F291" i="16" s="1"/>
  <c r="E292" i="16"/>
  <c r="F292" i="16" s="1"/>
  <c r="E293" i="16"/>
  <c r="F293" i="16" s="1"/>
  <c r="E294" i="16"/>
  <c r="F294" i="16" s="1"/>
  <c r="E295" i="16"/>
  <c r="F295" i="16" s="1"/>
  <c r="E296" i="16"/>
  <c r="F296" i="16" s="1"/>
  <c r="E297" i="16"/>
  <c r="F297" i="16" s="1"/>
  <c r="E298" i="16"/>
  <c r="F298" i="16" s="1"/>
  <c r="E299" i="16"/>
  <c r="F299" i="16" s="1"/>
  <c r="E300" i="16"/>
  <c r="F300" i="16" s="1"/>
  <c r="D2" i="16"/>
  <c r="G2" i="16" s="1"/>
  <c r="I2" i="16" s="1"/>
  <c r="D3" i="16"/>
  <c r="G3" i="16" s="1"/>
  <c r="I3" i="16" s="1"/>
  <c r="D4" i="16"/>
  <c r="G4" i="16" s="1"/>
  <c r="I4" i="16" s="1"/>
  <c r="D5" i="16"/>
  <c r="G5" i="16" s="1"/>
  <c r="I5" i="16" s="1"/>
  <c r="D6" i="16"/>
  <c r="G6" i="16" s="1"/>
  <c r="I6" i="16" s="1"/>
  <c r="D7" i="16"/>
  <c r="D8" i="16"/>
  <c r="D9" i="16"/>
  <c r="D10" i="16"/>
  <c r="D11" i="16"/>
  <c r="G11" i="16" s="1"/>
  <c r="I11" i="16" s="1"/>
  <c r="D12" i="16"/>
  <c r="G12" i="16" s="1"/>
  <c r="I12" i="16" s="1"/>
  <c r="D13" i="16"/>
  <c r="G13" i="16" s="1"/>
  <c r="I13" i="16" s="1"/>
  <c r="D14" i="16"/>
  <c r="G14" i="16" s="1"/>
  <c r="I14" i="16" s="1"/>
  <c r="D15" i="16"/>
  <c r="D16" i="16"/>
  <c r="D17" i="16"/>
  <c r="D18" i="16"/>
  <c r="G18" i="16" s="1"/>
  <c r="I18" i="16" s="1"/>
  <c r="D19" i="16"/>
  <c r="G19" i="16" s="1"/>
  <c r="I19" i="16" s="1"/>
  <c r="D20" i="16"/>
  <c r="G20" i="16" s="1"/>
  <c r="I20" i="16" s="1"/>
  <c r="D21" i="16"/>
  <c r="G21" i="16" s="1"/>
  <c r="I21" i="16" s="1"/>
  <c r="D22" i="16"/>
  <c r="G22" i="16" s="1"/>
  <c r="I22" i="16" s="1"/>
  <c r="D23" i="16"/>
  <c r="D24" i="16"/>
  <c r="D25" i="16"/>
  <c r="D26" i="16"/>
  <c r="D27" i="16"/>
  <c r="G27" i="16" s="1"/>
  <c r="I27" i="16" s="1"/>
  <c r="D28" i="16"/>
  <c r="G28" i="16" s="1"/>
  <c r="I28" i="16" s="1"/>
  <c r="D29" i="16"/>
  <c r="G29" i="16" s="1"/>
  <c r="I29" i="16" s="1"/>
  <c r="D30" i="16"/>
  <c r="G30" i="16" s="1"/>
  <c r="I30" i="16" s="1"/>
  <c r="D31" i="16"/>
  <c r="D32" i="16"/>
  <c r="D33" i="16"/>
  <c r="D34" i="16"/>
  <c r="G34" i="16" s="1"/>
  <c r="I34" i="16" s="1"/>
  <c r="D35" i="16"/>
  <c r="G35" i="16" s="1"/>
  <c r="I35" i="16" s="1"/>
  <c r="D36" i="16"/>
  <c r="G36" i="16" s="1"/>
  <c r="I36" i="16" s="1"/>
  <c r="D37" i="16"/>
  <c r="G37" i="16" s="1"/>
  <c r="I37" i="16" s="1"/>
  <c r="D38" i="16"/>
  <c r="G38" i="16" s="1"/>
  <c r="I38" i="16" s="1"/>
  <c r="D39" i="16"/>
  <c r="D40" i="16"/>
  <c r="D41" i="16"/>
  <c r="D42" i="16"/>
  <c r="D43" i="16"/>
  <c r="G43" i="16" s="1"/>
  <c r="I43" i="16" s="1"/>
  <c r="D44" i="16"/>
  <c r="G44" i="16" s="1"/>
  <c r="I44" i="16" s="1"/>
  <c r="D45" i="16"/>
  <c r="G45" i="16" s="1"/>
  <c r="I45" i="16" s="1"/>
  <c r="D46" i="16"/>
  <c r="G46" i="16" s="1"/>
  <c r="I46" i="16" s="1"/>
  <c r="D47" i="16"/>
  <c r="D48" i="16"/>
  <c r="D49" i="16"/>
  <c r="D50" i="16"/>
  <c r="G50" i="16" s="1"/>
  <c r="I50" i="16" s="1"/>
  <c r="D51" i="16"/>
  <c r="G51" i="16" s="1"/>
  <c r="I51" i="16" s="1"/>
  <c r="D52" i="16"/>
  <c r="G52" i="16" s="1"/>
  <c r="I52" i="16" s="1"/>
  <c r="D53" i="16"/>
  <c r="G53" i="16" s="1"/>
  <c r="I53" i="16" s="1"/>
  <c r="D54" i="16"/>
  <c r="G54" i="16" s="1"/>
  <c r="I54" i="16" s="1"/>
  <c r="D55" i="16"/>
  <c r="D56" i="16"/>
  <c r="D57" i="16"/>
  <c r="D58" i="16"/>
  <c r="D59" i="16"/>
  <c r="G59" i="16" s="1"/>
  <c r="I59" i="16" s="1"/>
  <c r="D60" i="16"/>
  <c r="G60" i="16" s="1"/>
  <c r="I60" i="16" s="1"/>
  <c r="D61" i="16"/>
  <c r="G61" i="16" s="1"/>
  <c r="I61" i="16" s="1"/>
  <c r="D62" i="16"/>
  <c r="G62" i="16" s="1"/>
  <c r="I62" i="16" s="1"/>
  <c r="D63" i="16"/>
  <c r="D64" i="16"/>
  <c r="D65" i="16"/>
  <c r="D66" i="16"/>
  <c r="G66" i="16" s="1"/>
  <c r="I66" i="16" s="1"/>
  <c r="D67" i="16"/>
  <c r="G67" i="16" s="1"/>
  <c r="I67" i="16" s="1"/>
  <c r="D68" i="16"/>
  <c r="G68" i="16" s="1"/>
  <c r="I68" i="16" s="1"/>
  <c r="D69" i="16"/>
  <c r="G69" i="16" s="1"/>
  <c r="I69" i="16" s="1"/>
  <c r="D70" i="16"/>
  <c r="G70" i="16" s="1"/>
  <c r="I70" i="16" s="1"/>
  <c r="D71" i="16"/>
  <c r="D72" i="16"/>
  <c r="D73" i="16"/>
  <c r="D74" i="16"/>
  <c r="D75" i="16"/>
  <c r="G75" i="16" s="1"/>
  <c r="I75" i="16" s="1"/>
  <c r="D76" i="16"/>
  <c r="G76" i="16" s="1"/>
  <c r="I76" i="16" s="1"/>
  <c r="D77" i="16"/>
  <c r="G77" i="16" s="1"/>
  <c r="I77" i="16" s="1"/>
  <c r="D78" i="16"/>
  <c r="G78" i="16" s="1"/>
  <c r="I78" i="16" s="1"/>
  <c r="D79" i="16"/>
  <c r="D80" i="16"/>
  <c r="D81" i="16"/>
  <c r="D82" i="16"/>
  <c r="G82" i="16" s="1"/>
  <c r="I82" i="16" s="1"/>
  <c r="D83" i="16"/>
  <c r="G83" i="16" s="1"/>
  <c r="I83" i="16" s="1"/>
  <c r="D84" i="16"/>
  <c r="G84" i="16" s="1"/>
  <c r="I84" i="16" s="1"/>
  <c r="D85" i="16"/>
  <c r="G85" i="16" s="1"/>
  <c r="I85" i="16" s="1"/>
  <c r="D86" i="16"/>
  <c r="G86" i="16" s="1"/>
  <c r="I86" i="16" s="1"/>
  <c r="D87" i="16"/>
  <c r="D88" i="16"/>
  <c r="D89" i="16"/>
  <c r="D90" i="16"/>
  <c r="D91" i="16"/>
  <c r="G91" i="16" s="1"/>
  <c r="I91" i="16" s="1"/>
  <c r="D92" i="16"/>
  <c r="G92" i="16" s="1"/>
  <c r="I92" i="16" s="1"/>
  <c r="D93" i="16"/>
  <c r="G93" i="16" s="1"/>
  <c r="I93" i="16" s="1"/>
  <c r="D94" i="16"/>
  <c r="G94" i="16" s="1"/>
  <c r="I94" i="16" s="1"/>
  <c r="D95" i="16"/>
  <c r="D96" i="16"/>
  <c r="D97" i="16"/>
  <c r="D98" i="16"/>
  <c r="G98" i="16" s="1"/>
  <c r="I98" i="16" s="1"/>
  <c r="D99" i="16"/>
  <c r="G99" i="16" s="1"/>
  <c r="I99" i="16" s="1"/>
  <c r="D100" i="16"/>
  <c r="G100" i="16" s="1"/>
  <c r="I100" i="16" s="1"/>
  <c r="D101" i="16"/>
  <c r="G101" i="16" s="1"/>
  <c r="I101" i="16" s="1"/>
  <c r="D102" i="16"/>
  <c r="G102" i="16" s="1"/>
  <c r="I102" i="16" s="1"/>
  <c r="D103" i="16"/>
  <c r="D104" i="16"/>
  <c r="D105" i="16"/>
  <c r="D106" i="16"/>
  <c r="D107" i="16"/>
  <c r="G107" i="16" s="1"/>
  <c r="I107" i="16" s="1"/>
  <c r="D108" i="16"/>
  <c r="G108" i="16" s="1"/>
  <c r="I108" i="16" s="1"/>
  <c r="D109" i="16"/>
  <c r="G109" i="16" s="1"/>
  <c r="I109" i="16" s="1"/>
  <c r="D110" i="16"/>
  <c r="G110" i="16" s="1"/>
  <c r="I110" i="16" s="1"/>
  <c r="D111" i="16"/>
  <c r="D112" i="16"/>
  <c r="D113" i="16"/>
  <c r="D114" i="16"/>
  <c r="G114" i="16" s="1"/>
  <c r="I114" i="16" s="1"/>
  <c r="D115" i="16"/>
  <c r="G115" i="16" s="1"/>
  <c r="I115" i="16" s="1"/>
  <c r="D116" i="16"/>
  <c r="G116" i="16" s="1"/>
  <c r="I116" i="16" s="1"/>
  <c r="D117" i="16"/>
  <c r="G117" i="16" s="1"/>
  <c r="I117" i="16" s="1"/>
  <c r="D118" i="16"/>
  <c r="G118" i="16" s="1"/>
  <c r="I118" i="16" s="1"/>
  <c r="D119" i="16"/>
  <c r="D120" i="16"/>
  <c r="D121" i="16"/>
  <c r="D122" i="16"/>
  <c r="D123" i="16"/>
  <c r="G123" i="16" s="1"/>
  <c r="I123" i="16" s="1"/>
  <c r="D124" i="16"/>
  <c r="G124" i="16" s="1"/>
  <c r="I124" i="16" s="1"/>
  <c r="D125" i="16"/>
  <c r="G125" i="16" s="1"/>
  <c r="I125" i="16" s="1"/>
  <c r="D126" i="16"/>
  <c r="G126" i="16" s="1"/>
  <c r="I126" i="16" s="1"/>
  <c r="D127" i="16"/>
  <c r="D128" i="16"/>
  <c r="D129" i="16"/>
  <c r="D130" i="16"/>
  <c r="G130" i="16" s="1"/>
  <c r="I130" i="16" s="1"/>
  <c r="D131" i="16"/>
  <c r="G131" i="16" s="1"/>
  <c r="I131" i="16" s="1"/>
  <c r="D132" i="16"/>
  <c r="G132" i="16" s="1"/>
  <c r="I132" i="16" s="1"/>
  <c r="D133" i="16"/>
  <c r="G133" i="16" s="1"/>
  <c r="I133" i="16" s="1"/>
  <c r="D134" i="16"/>
  <c r="G134" i="16" s="1"/>
  <c r="I134" i="16" s="1"/>
  <c r="D135" i="16"/>
  <c r="D136" i="16"/>
  <c r="D137" i="16"/>
  <c r="D138" i="16"/>
  <c r="D139" i="16"/>
  <c r="G139" i="16" s="1"/>
  <c r="I139" i="16" s="1"/>
  <c r="D140" i="16"/>
  <c r="G140" i="16" s="1"/>
  <c r="I140" i="16" s="1"/>
  <c r="D141" i="16"/>
  <c r="G141" i="16" s="1"/>
  <c r="I141" i="16" s="1"/>
  <c r="D142" i="16"/>
  <c r="G142" i="16" s="1"/>
  <c r="I142" i="16" s="1"/>
  <c r="D143" i="16"/>
  <c r="D144" i="16"/>
  <c r="D145" i="16"/>
  <c r="D146" i="16"/>
  <c r="G146" i="16" s="1"/>
  <c r="I146" i="16" s="1"/>
  <c r="D147" i="16"/>
  <c r="G147" i="16" s="1"/>
  <c r="I147" i="16" s="1"/>
  <c r="D148" i="16"/>
  <c r="G148" i="16" s="1"/>
  <c r="I148" i="16" s="1"/>
  <c r="D149" i="16"/>
  <c r="G149" i="16" s="1"/>
  <c r="I149" i="16" s="1"/>
  <c r="D150" i="16"/>
  <c r="G150" i="16" s="1"/>
  <c r="I150" i="16" s="1"/>
  <c r="D151" i="16"/>
  <c r="D152" i="16"/>
  <c r="D153" i="16"/>
  <c r="D154" i="16"/>
  <c r="D155" i="16"/>
  <c r="G155" i="16" s="1"/>
  <c r="I155" i="16" s="1"/>
  <c r="D156" i="16"/>
  <c r="G156" i="16" s="1"/>
  <c r="I156" i="16" s="1"/>
  <c r="D157" i="16"/>
  <c r="D158" i="16"/>
  <c r="G158" i="16" s="1"/>
  <c r="I158" i="16" s="1"/>
  <c r="D159" i="16"/>
  <c r="D160" i="16"/>
  <c r="D161" i="16"/>
  <c r="D162" i="16"/>
  <c r="G162" i="16" s="1"/>
  <c r="I162" i="16" s="1"/>
  <c r="D163" i="16"/>
  <c r="G163" i="16" s="1"/>
  <c r="I163" i="16" s="1"/>
  <c r="D164" i="16"/>
  <c r="G164" i="16" s="1"/>
  <c r="I164" i="16" s="1"/>
  <c r="D165" i="16"/>
  <c r="D166" i="16"/>
  <c r="G166" i="16" s="1"/>
  <c r="I166" i="16" s="1"/>
  <c r="D167" i="16"/>
  <c r="D168" i="16"/>
  <c r="D169" i="16"/>
  <c r="D170" i="16"/>
  <c r="D171" i="16"/>
  <c r="G171" i="16" s="1"/>
  <c r="I171" i="16" s="1"/>
  <c r="D172" i="16"/>
  <c r="D173" i="16"/>
  <c r="D174" i="16"/>
  <c r="D175" i="16"/>
  <c r="D176" i="16"/>
  <c r="D177" i="16"/>
  <c r="D178" i="16"/>
  <c r="D179" i="16"/>
  <c r="G179" i="16" s="1"/>
  <c r="I179" i="16" s="1"/>
  <c r="D180" i="16"/>
  <c r="D181" i="16"/>
  <c r="D182" i="16"/>
  <c r="G182" i="16" s="1"/>
  <c r="I182" i="16" s="1"/>
  <c r="D183" i="16"/>
  <c r="D184" i="16"/>
  <c r="D185" i="16"/>
  <c r="D186" i="16"/>
  <c r="D187" i="16"/>
  <c r="G187" i="16" s="1"/>
  <c r="I187" i="16" s="1"/>
  <c r="D188" i="16"/>
  <c r="D189" i="16"/>
  <c r="D190" i="16"/>
  <c r="D191" i="16"/>
  <c r="D192" i="16"/>
  <c r="D193" i="16"/>
  <c r="D194" i="16"/>
  <c r="D195" i="16"/>
  <c r="G195" i="16" s="1"/>
  <c r="I195" i="16" s="1"/>
  <c r="D196" i="16"/>
  <c r="D197" i="16"/>
  <c r="D198" i="16"/>
  <c r="D199" i="16"/>
  <c r="D200" i="16"/>
  <c r="D201" i="16"/>
  <c r="D202" i="16"/>
  <c r="D203" i="16"/>
  <c r="G203" i="16" s="1"/>
  <c r="I203" i="16" s="1"/>
  <c r="D204" i="16"/>
  <c r="D205" i="16"/>
  <c r="D206" i="16"/>
  <c r="D207" i="16"/>
  <c r="D208" i="16"/>
  <c r="D209" i="16"/>
  <c r="D210" i="16"/>
  <c r="D211" i="16"/>
  <c r="G211" i="16" s="1"/>
  <c r="I211" i="16" s="1"/>
  <c r="D212" i="16"/>
  <c r="D213" i="16"/>
  <c r="D214" i="16"/>
  <c r="D215" i="16"/>
  <c r="D216" i="16"/>
  <c r="D217" i="16"/>
  <c r="D218" i="16"/>
  <c r="D219" i="16"/>
  <c r="G219" i="16" s="1"/>
  <c r="I219" i="16" s="1"/>
  <c r="D220" i="16"/>
  <c r="D221" i="16"/>
  <c r="D222" i="16"/>
  <c r="D223" i="16"/>
  <c r="D224" i="16"/>
  <c r="D225" i="16"/>
  <c r="D226" i="16"/>
  <c r="D227" i="16"/>
  <c r="G227" i="16" s="1"/>
  <c r="I227" i="16" s="1"/>
  <c r="D228" i="16"/>
  <c r="D229" i="16"/>
  <c r="D230" i="16"/>
  <c r="D231" i="16"/>
  <c r="D232" i="16"/>
  <c r="D233" i="16"/>
  <c r="D234" i="16"/>
  <c r="D235" i="16"/>
  <c r="G235" i="16" s="1"/>
  <c r="I235" i="16" s="1"/>
  <c r="D236" i="16"/>
  <c r="D237" i="16"/>
  <c r="D238" i="16"/>
  <c r="D239" i="16"/>
  <c r="D240" i="16"/>
  <c r="D241" i="16"/>
  <c r="D242" i="16"/>
  <c r="D243" i="16"/>
  <c r="G243" i="16" s="1"/>
  <c r="I243" i="16" s="1"/>
  <c r="D244" i="16"/>
  <c r="D245" i="16"/>
  <c r="D246" i="16"/>
  <c r="D247" i="16"/>
  <c r="D248" i="16"/>
  <c r="D249" i="16"/>
  <c r="D250" i="16"/>
  <c r="D251" i="16"/>
  <c r="G251" i="16" s="1"/>
  <c r="I251" i="16" s="1"/>
  <c r="D252" i="16"/>
  <c r="D253" i="16"/>
  <c r="D254" i="16"/>
  <c r="D255" i="16"/>
  <c r="D256" i="16"/>
  <c r="D257" i="16"/>
  <c r="D258" i="16"/>
  <c r="D259" i="16"/>
  <c r="G259" i="16" s="1"/>
  <c r="I259" i="16" s="1"/>
  <c r="D260" i="16"/>
  <c r="D261" i="16"/>
  <c r="D262" i="16"/>
  <c r="D263" i="16"/>
  <c r="D264" i="16"/>
  <c r="D265" i="16"/>
  <c r="D266" i="16"/>
  <c r="D267" i="16"/>
  <c r="G267" i="16" s="1"/>
  <c r="I267" i="16" s="1"/>
  <c r="D268" i="16"/>
  <c r="D269" i="16"/>
  <c r="D270" i="16"/>
  <c r="D271" i="16"/>
  <c r="D272" i="16"/>
  <c r="D273" i="16"/>
  <c r="D274" i="16"/>
  <c r="D275" i="16"/>
  <c r="G275" i="16" s="1"/>
  <c r="I275" i="16" s="1"/>
  <c r="D276" i="16"/>
  <c r="D277" i="16"/>
  <c r="D278" i="16"/>
  <c r="D279" i="16"/>
  <c r="D280" i="16"/>
  <c r="D281" i="16"/>
  <c r="D282" i="16"/>
  <c r="D283" i="16"/>
  <c r="G283" i="16" s="1"/>
  <c r="I283" i="16" s="1"/>
  <c r="D284" i="16"/>
  <c r="D285" i="16"/>
  <c r="D286" i="16"/>
  <c r="D287" i="16"/>
  <c r="D288" i="16"/>
  <c r="D289" i="16"/>
  <c r="D290" i="16"/>
  <c r="D291" i="16"/>
  <c r="G291" i="16" s="1"/>
  <c r="I291" i="16" s="1"/>
  <c r="D292" i="16"/>
  <c r="D293" i="16"/>
  <c r="D294" i="16"/>
  <c r="D295" i="16"/>
  <c r="D296" i="16"/>
  <c r="D297" i="16"/>
  <c r="D298" i="16"/>
  <c r="D299" i="16"/>
  <c r="G299" i="16" s="1"/>
  <c r="I299" i="16" s="1"/>
  <c r="D300" i="16"/>
  <c r="P275" i="15"/>
  <c r="P274" i="15"/>
  <c r="O275" i="15"/>
  <c r="O274" i="15"/>
  <c r="N275" i="15"/>
  <c r="N274" i="15"/>
  <c r="M275" i="15"/>
  <c r="M274" i="15"/>
  <c r="L275" i="15"/>
  <c r="L274" i="15"/>
  <c r="K275" i="15"/>
  <c r="K274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G3" i="15"/>
  <c r="G9" i="15"/>
  <c r="G11" i="15"/>
  <c r="G17" i="15"/>
  <c r="G19" i="15"/>
  <c r="G25" i="15"/>
  <c r="G27" i="15"/>
  <c r="G33" i="15"/>
  <c r="G35" i="15"/>
  <c r="G41" i="15"/>
  <c r="G43" i="15"/>
  <c r="G49" i="15"/>
  <c r="G51" i="15"/>
  <c r="G57" i="15"/>
  <c r="G59" i="15"/>
  <c r="G65" i="15"/>
  <c r="G67" i="15"/>
  <c r="G73" i="15"/>
  <c r="G75" i="15"/>
  <c r="G81" i="15"/>
  <c r="G83" i="15"/>
  <c r="G89" i="15"/>
  <c r="G91" i="15"/>
  <c r="G97" i="15"/>
  <c r="G99" i="15"/>
  <c r="G105" i="15"/>
  <c r="G107" i="15"/>
  <c r="G113" i="15"/>
  <c r="G115" i="15"/>
  <c r="G121" i="15"/>
  <c r="G123" i="15"/>
  <c r="G129" i="15"/>
  <c r="G131" i="15"/>
  <c r="G137" i="15"/>
  <c r="G139" i="15"/>
  <c r="G145" i="15"/>
  <c r="G147" i="15"/>
  <c r="G153" i="15"/>
  <c r="G155" i="15"/>
  <c r="G161" i="15"/>
  <c r="G163" i="15"/>
  <c r="G169" i="15"/>
  <c r="G171" i="15"/>
  <c r="G177" i="15"/>
  <c r="G179" i="15"/>
  <c r="G185" i="15"/>
  <c r="G187" i="15"/>
  <c r="G193" i="15"/>
  <c r="G195" i="15"/>
  <c r="G201" i="15"/>
  <c r="G203" i="15"/>
  <c r="G209" i="15"/>
  <c r="G211" i="15"/>
  <c r="G217" i="15"/>
  <c r="G219" i="15"/>
  <c r="G225" i="15"/>
  <c r="G227" i="15"/>
  <c r="G233" i="15"/>
  <c r="G235" i="15"/>
  <c r="G241" i="15"/>
  <c r="G243" i="15"/>
  <c r="G249" i="15"/>
  <c r="G251" i="15"/>
  <c r="G257" i="15"/>
  <c r="G259" i="15"/>
  <c r="G265" i="15"/>
  <c r="G267" i="15"/>
  <c r="G273" i="15"/>
  <c r="G275" i="15"/>
  <c r="G281" i="15"/>
  <c r="G283" i="15"/>
  <c r="G289" i="15"/>
  <c r="G291" i="15"/>
  <c r="G297" i="15"/>
  <c r="G299" i="15"/>
  <c r="F88" i="15"/>
  <c r="F96" i="15"/>
  <c r="F120" i="15"/>
  <c r="F136" i="15"/>
  <c r="F152" i="15"/>
  <c r="F164" i="15"/>
  <c r="F172" i="15"/>
  <c r="F184" i="15"/>
  <c r="F196" i="15"/>
  <c r="F204" i="15"/>
  <c r="F208" i="15"/>
  <c r="F216" i="15"/>
  <c r="F228" i="15"/>
  <c r="F236" i="15"/>
  <c r="F240" i="15"/>
  <c r="F248" i="15"/>
  <c r="F260" i="15"/>
  <c r="F268" i="15"/>
  <c r="F272" i="15"/>
  <c r="F280" i="15"/>
  <c r="F292" i="15"/>
  <c r="F300" i="15"/>
  <c r="E2" i="15"/>
  <c r="F2" i="15" s="1"/>
  <c r="E3" i="15"/>
  <c r="F3" i="15" s="1"/>
  <c r="E4" i="15"/>
  <c r="F4" i="15" s="1"/>
  <c r="E5" i="15"/>
  <c r="F5" i="15" s="1"/>
  <c r="E6" i="15"/>
  <c r="F6" i="15" s="1"/>
  <c r="E7" i="15"/>
  <c r="F7" i="15" s="1"/>
  <c r="E8" i="15"/>
  <c r="F8" i="15" s="1"/>
  <c r="E9" i="15"/>
  <c r="F9" i="15" s="1"/>
  <c r="E10" i="15"/>
  <c r="F10" i="15" s="1"/>
  <c r="E11" i="15"/>
  <c r="F11" i="15" s="1"/>
  <c r="E12" i="15"/>
  <c r="F12" i="15" s="1"/>
  <c r="E13" i="15"/>
  <c r="F13" i="15" s="1"/>
  <c r="E14" i="15"/>
  <c r="F14" i="15" s="1"/>
  <c r="E15" i="15"/>
  <c r="F15" i="15" s="1"/>
  <c r="E16" i="15"/>
  <c r="F16" i="15" s="1"/>
  <c r="E17" i="15"/>
  <c r="F17" i="15" s="1"/>
  <c r="E18" i="15"/>
  <c r="F18" i="15" s="1"/>
  <c r="E19" i="15"/>
  <c r="F19" i="15" s="1"/>
  <c r="E20" i="15"/>
  <c r="F20" i="15" s="1"/>
  <c r="E21" i="15"/>
  <c r="F21" i="15" s="1"/>
  <c r="E22" i="15"/>
  <c r="F22" i="15" s="1"/>
  <c r="E23" i="15"/>
  <c r="F23" i="15" s="1"/>
  <c r="E24" i="15"/>
  <c r="F24" i="15" s="1"/>
  <c r="E25" i="15"/>
  <c r="F25" i="15" s="1"/>
  <c r="E26" i="15"/>
  <c r="F26" i="15" s="1"/>
  <c r="E27" i="15"/>
  <c r="F27" i="15" s="1"/>
  <c r="E28" i="15"/>
  <c r="F28" i="15" s="1"/>
  <c r="E29" i="15"/>
  <c r="F29" i="15" s="1"/>
  <c r="E30" i="15"/>
  <c r="F30" i="15" s="1"/>
  <c r="E31" i="15"/>
  <c r="F31" i="15" s="1"/>
  <c r="E32" i="15"/>
  <c r="F32" i="15" s="1"/>
  <c r="E33" i="15"/>
  <c r="F33" i="15" s="1"/>
  <c r="E34" i="15"/>
  <c r="F34" i="15" s="1"/>
  <c r="E35" i="15"/>
  <c r="F35" i="15" s="1"/>
  <c r="E36" i="15"/>
  <c r="F36" i="15" s="1"/>
  <c r="E37" i="15"/>
  <c r="F37" i="15" s="1"/>
  <c r="E38" i="15"/>
  <c r="F38" i="15" s="1"/>
  <c r="E39" i="15"/>
  <c r="F39" i="15" s="1"/>
  <c r="E40" i="15"/>
  <c r="F40" i="15" s="1"/>
  <c r="E41" i="15"/>
  <c r="F41" i="15" s="1"/>
  <c r="E42" i="15"/>
  <c r="F42" i="15" s="1"/>
  <c r="E43" i="15"/>
  <c r="F43" i="15" s="1"/>
  <c r="E44" i="15"/>
  <c r="F44" i="15" s="1"/>
  <c r="E45" i="15"/>
  <c r="F45" i="15" s="1"/>
  <c r="E46" i="15"/>
  <c r="F46" i="15" s="1"/>
  <c r="E47" i="15"/>
  <c r="F47" i="15" s="1"/>
  <c r="E48" i="15"/>
  <c r="F48" i="15" s="1"/>
  <c r="E49" i="15"/>
  <c r="F49" i="15" s="1"/>
  <c r="E50" i="15"/>
  <c r="F50" i="15" s="1"/>
  <c r="E51" i="15"/>
  <c r="F51" i="15" s="1"/>
  <c r="E52" i="15"/>
  <c r="F52" i="15" s="1"/>
  <c r="E53" i="15"/>
  <c r="F53" i="15" s="1"/>
  <c r="E54" i="15"/>
  <c r="F54" i="15" s="1"/>
  <c r="E55" i="15"/>
  <c r="F55" i="15" s="1"/>
  <c r="E56" i="15"/>
  <c r="F56" i="15" s="1"/>
  <c r="E57" i="15"/>
  <c r="F57" i="15" s="1"/>
  <c r="E58" i="15"/>
  <c r="F58" i="15" s="1"/>
  <c r="E59" i="15"/>
  <c r="F59" i="15" s="1"/>
  <c r="E60" i="15"/>
  <c r="F60" i="15" s="1"/>
  <c r="E61" i="15"/>
  <c r="F61" i="15" s="1"/>
  <c r="E62" i="15"/>
  <c r="F62" i="15" s="1"/>
  <c r="E63" i="15"/>
  <c r="F63" i="15" s="1"/>
  <c r="E64" i="15"/>
  <c r="F64" i="15" s="1"/>
  <c r="E65" i="15"/>
  <c r="F65" i="15" s="1"/>
  <c r="E66" i="15"/>
  <c r="F66" i="15" s="1"/>
  <c r="E67" i="15"/>
  <c r="F67" i="15" s="1"/>
  <c r="E68" i="15"/>
  <c r="F68" i="15" s="1"/>
  <c r="E69" i="15"/>
  <c r="F69" i="15" s="1"/>
  <c r="E70" i="15"/>
  <c r="F70" i="15" s="1"/>
  <c r="E71" i="15"/>
  <c r="F71" i="15" s="1"/>
  <c r="E72" i="15"/>
  <c r="F72" i="15" s="1"/>
  <c r="E73" i="15"/>
  <c r="F73" i="15" s="1"/>
  <c r="E74" i="15"/>
  <c r="F74" i="15" s="1"/>
  <c r="E75" i="15"/>
  <c r="F75" i="15" s="1"/>
  <c r="E76" i="15"/>
  <c r="F76" i="15" s="1"/>
  <c r="E77" i="15"/>
  <c r="F77" i="15" s="1"/>
  <c r="E78" i="15"/>
  <c r="F78" i="15" s="1"/>
  <c r="E79" i="15"/>
  <c r="F79" i="15" s="1"/>
  <c r="E80" i="15"/>
  <c r="F80" i="15" s="1"/>
  <c r="E81" i="15"/>
  <c r="F81" i="15" s="1"/>
  <c r="E82" i="15"/>
  <c r="F82" i="15" s="1"/>
  <c r="E83" i="15"/>
  <c r="F83" i="15" s="1"/>
  <c r="E84" i="15"/>
  <c r="F84" i="15" s="1"/>
  <c r="E85" i="15"/>
  <c r="F85" i="15" s="1"/>
  <c r="E86" i="15"/>
  <c r="F86" i="15" s="1"/>
  <c r="E87" i="15"/>
  <c r="F87" i="15" s="1"/>
  <c r="E88" i="15"/>
  <c r="E89" i="15"/>
  <c r="F89" i="15" s="1"/>
  <c r="E90" i="15"/>
  <c r="F90" i="15" s="1"/>
  <c r="E91" i="15"/>
  <c r="F91" i="15" s="1"/>
  <c r="E92" i="15"/>
  <c r="F92" i="15" s="1"/>
  <c r="E93" i="15"/>
  <c r="F93" i="15" s="1"/>
  <c r="E94" i="15"/>
  <c r="F94" i="15" s="1"/>
  <c r="E95" i="15"/>
  <c r="F95" i="15" s="1"/>
  <c r="E96" i="15"/>
  <c r="E97" i="15"/>
  <c r="F97" i="15" s="1"/>
  <c r="E98" i="15"/>
  <c r="F98" i="15" s="1"/>
  <c r="E99" i="15"/>
  <c r="F99" i="15" s="1"/>
  <c r="E100" i="15"/>
  <c r="F100" i="15" s="1"/>
  <c r="E101" i="15"/>
  <c r="F101" i="15" s="1"/>
  <c r="E102" i="15"/>
  <c r="F102" i="15" s="1"/>
  <c r="E103" i="15"/>
  <c r="F103" i="15" s="1"/>
  <c r="E104" i="15"/>
  <c r="F104" i="15" s="1"/>
  <c r="E105" i="15"/>
  <c r="F105" i="15" s="1"/>
  <c r="E106" i="15"/>
  <c r="F106" i="15" s="1"/>
  <c r="E107" i="15"/>
  <c r="F107" i="15" s="1"/>
  <c r="E108" i="15"/>
  <c r="F108" i="15" s="1"/>
  <c r="E109" i="15"/>
  <c r="F109" i="15" s="1"/>
  <c r="E110" i="15"/>
  <c r="F110" i="15" s="1"/>
  <c r="E111" i="15"/>
  <c r="F111" i="15" s="1"/>
  <c r="E112" i="15"/>
  <c r="F112" i="15" s="1"/>
  <c r="E113" i="15"/>
  <c r="F113" i="15" s="1"/>
  <c r="E114" i="15"/>
  <c r="F114" i="15" s="1"/>
  <c r="E115" i="15"/>
  <c r="F115" i="15" s="1"/>
  <c r="E116" i="15"/>
  <c r="F116" i="15" s="1"/>
  <c r="E117" i="15"/>
  <c r="F117" i="15" s="1"/>
  <c r="E118" i="15"/>
  <c r="F118" i="15" s="1"/>
  <c r="E119" i="15"/>
  <c r="F119" i="15" s="1"/>
  <c r="E120" i="15"/>
  <c r="E121" i="15"/>
  <c r="F121" i="15" s="1"/>
  <c r="E122" i="15"/>
  <c r="F122" i="15" s="1"/>
  <c r="E123" i="15"/>
  <c r="F123" i="15" s="1"/>
  <c r="E124" i="15"/>
  <c r="F124" i="15" s="1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136" i="15"/>
  <c r="E137" i="15"/>
  <c r="F137" i="15" s="1"/>
  <c r="E138" i="15"/>
  <c r="F138" i="15" s="1"/>
  <c r="E139" i="15"/>
  <c r="F139" i="15" s="1"/>
  <c r="E140" i="15"/>
  <c r="F140" i="15" s="1"/>
  <c r="E141" i="15"/>
  <c r="F141" i="15" s="1"/>
  <c r="E142" i="15"/>
  <c r="F142" i="15" s="1"/>
  <c r="E143" i="15"/>
  <c r="F143" i="15" s="1"/>
  <c r="E144" i="15"/>
  <c r="F144" i="15" s="1"/>
  <c r="E145" i="15"/>
  <c r="F145" i="15" s="1"/>
  <c r="E146" i="15"/>
  <c r="F146" i="15" s="1"/>
  <c r="E147" i="15"/>
  <c r="F147" i="15" s="1"/>
  <c r="E148" i="15"/>
  <c r="F148" i="15" s="1"/>
  <c r="E149" i="15"/>
  <c r="F149" i="15" s="1"/>
  <c r="E150" i="15"/>
  <c r="F150" i="15" s="1"/>
  <c r="E151" i="15"/>
  <c r="F151" i="15" s="1"/>
  <c r="E152" i="15"/>
  <c r="E153" i="15"/>
  <c r="F153" i="15" s="1"/>
  <c r="E154" i="15"/>
  <c r="F154" i="15" s="1"/>
  <c r="E155" i="15"/>
  <c r="F155" i="15" s="1"/>
  <c r="E156" i="15"/>
  <c r="F156" i="15" s="1"/>
  <c r="E157" i="15"/>
  <c r="F157" i="15" s="1"/>
  <c r="E158" i="15"/>
  <c r="F158" i="15" s="1"/>
  <c r="E159" i="15"/>
  <c r="F159" i="15" s="1"/>
  <c r="E160" i="15"/>
  <c r="F160" i="15" s="1"/>
  <c r="E161" i="15"/>
  <c r="F161" i="15" s="1"/>
  <c r="E162" i="15"/>
  <c r="F162" i="15" s="1"/>
  <c r="E163" i="15"/>
  <c r="F163" i="15" s="1"/>
  <c r="E164" i="15"/>
  <c r="E165" i="15"/>
  <c r="F165" i="15" s="1"/>
  <c r="E166" i="15"/>
  <c r="F166" i="15" s="1"/>
  <c r="E167" i="15"/>
  <c r="F167" i="15" s="1"/>
  <c r="E168" i="15"/>
  <c r="F168" i="15" s="1"/>
  <c r="E169" i="15"/>
  <c r="F169" i="15" s="1"/>
  <c r="E170" i="15"/>
  <c r="F170" i="15" s="1"/>
  <c r="E171" i="15"/>
  <c r="F171" i="15" s="1"/>
  <c r="E172" i="15"/>
  <c r="E173" i="15"/>
  <c r="F173" i="15" s="1"/>
  <c r="E174" i="15"/>
  <c r="F174" i="15" s="1"/>
  <c r="E175" i="15"/>
  <c r="F175" i="15" s="1"/>
  <c r="E176" i="15"/>
  <c r="F176" i="15" s="1"/>
  <c r="E177" i="15"/>
  <c r="F177" i="15" s="1"/>
  <c r="E178" i="15"/>
  <c r="F178" i="15" s="1"/>
  <c r="E179" i="15"/>
  <c r="F179" i="15" s="1"/>
  <c r="E180" i="15"/>
  <c r="F180" i="15" s="1"/>
  <c r="E181" i="15"/>
  <c r="F181" i="15" s="1"/>
  <c r="E182" i="15"/>
  <c r="F182" i="15" s="1"/>
  <c r="E183" i="15"/>
  <c r="F183" i="15" s="1"/>
  <c r="E184" i="15"/>
  <c r="E185" i="15"/>
  <c r="F185" i="15" s="1"/>
  <c r="E186" i="15"/>
  <c r="F186" i="15" s="1"/>
  <c r="E187" i="15"/>
  <c r="F187" i="15" s="1"/>
  <c r="E188" i="15"/>
  <c r="F188" i="15" s="1"/>
  <c r="E189" i="15"/>
  <c r="F189" i="15" s="1"/>
  <c r="E190" i="15"/>
  <c r="F190" i="15" s="1"/>
  <c r="E191" i="15"/>
  <c r="F191" i="15" s="1"/>
  <c r="E192" i="15"/>
  <c r="F192" i="15" s="1"/>
  <c r="E193" i="15"/>
  <c r="F193" i="15" s="1"/>
  <c r="E194" i="15"/>
  <c r="F194" i="15" s="1"/>
  <c r="E195" i="15"/>
  <c r="F195" i="15" s="1"/>
  <c r="E196" i="15"/>
  <c r="E197" i="15"/>
  <c r="F197" i="15" s="1"/>
  <c r="E198" i="15"/>
  <c r="F198" i="15" s="1"/>
  <c r="E199" i="15"/>
  <c r="F199" i="15" s="1"/>
  <c r="E200" i="15"/>
  <c r="F200" i="15" s="1"/>
  <c r="E201" i="15"/>
  <c r="F201" i="15" s="1"/>
  <c r="E202" i="15"/>
  <c r="F202" i="15" s="1"/>
  <c r="E203" i="15"/>
  <c r="F203" i="15" s="1"/>
  <c r="E204" i="15"/>
  <c r="E205" i="15"/>
  <c r="F205" i="15" s="1"/>
  <c r="E206" i="15"/>
  <c r="F206" i="15" s="1"/>
  <c r="E207" i="15"/>
  <c r="F207" i="15" s="1"/>
  <c r="E208" i="15"/>
  <c r="E209" i="15"/>
  <c r="F209" i="15" s="1"/>
  <c r="E210" i="15"/>
  <c r="F210" i="15" s="1"/>
  <c r="E211" i="15"/>
  <c r="F211" i="15" s="1"/>
  <c r="E212" i="15"/>
  <c r="F212" i="15" s="1"/>
  <c r="E213" i="15"/>
  <c r="F213" i="15" s="1"/>
  <c r="E214" i="15"/>
  <c r="F214" i="15" s="1"/>
  <c r="E215" i="15"/>
  <c r="F215" i="15" s="1"/>
  <c r="E216" i="15"/>
  <c r="E217" i="15"/>
  <c r="F217" i="15" s="1"/>
  <c r="E218" i="15"/>
  <c r="F218" i="15" s="1"/>
  <c r="E219" i="15"/>
  <c r="F219" i="15" s="1"/>
  <c r="E220" i="15"/>
  <c r="F220" i="15" s="1"/>
  <c r="E221" i="15"/>
  <c r="F221" i="15" s="1"/>
  <c r="E222" i="15"/>
  <c r="F222" i="15" s="1"/>
  <c r="E223" i="15"/>
  <c r="F223" i="15" s="1"/>
  <c r="E224" i="15"/>
  <c r="F224" i="15" s="1"/>
  <c r="E225" i="15"/>
  <c r="F225" i="15" s="1"/>
  <c r="E226" i="15"/>
  <c r="F226" i="15" s="1"/>
  <c r="E227" i="15"/>
  <c r="F227" i="15" s="1"/>
  <c r="E228" i="15"/>
  <c r="E229" i="15"/>
  <c r="F229" i="15" s="1"/>
  <c r="E230" i="15"/>
  <c r="F230" i="15" s="1"/>
  <c r="E231" i="15"/>
  <c r="F231" i="15" s="1"/>
  <c r="E232" i="15"/>
  <c r="F232" i="15" s="1"/>
  <c r="E233" i="15"/>
  <c r="F233" i="15" s="1"/>
  <c r="E234" i="15"/>
  <c r="F234" i="15" s="1"/>
  <c r="E235" i="15"/>
  <c r="F235" i="15" s="1"/>
  <c r="E236" i="15"/>
  <c r="E237" i="15"/>
  <c r="F237" i="15" s="1"/>
  <c r="E238" i="15"/>
  <c r="F238" i="15" s="1"/>
  <c r="E239" i="15"/>
  <c r="F239" i="15" s="1"/>
  <c r="E240" i="15"/>
  <c r="E241" i="15"/>
  <c r="F241" i="15" s="1"/>
  <c r="E242" i="15"/>
  <c r="F242" i="15" s="1"/>
  <c r="E243" i="15"/>
  <c r="F243" i="15" s="1"/>
  <c r="E244" i="15"/>
  <c r="F244" i="15" s="1"/>
  <c r="E245" i="15"/>
  <c r="F245" i="15" s="1"/>
  <c r="E246" i="15"/>
  <c r="F246" i="15" s="1"/>
  <c r="E247" i="15"/>
  <c r="F247" i="15" s="1"/>
  <c r="E248" i="15"/>
  <c r="E249" i="15"/>
  <c r="F249" i="15" s="1"/>
  <c r="E250" i="15"/>
  <c r="F250" i="15" s="1"/>
  <c r="E251" i="15"/>
  <c r="F251" i="15" s="1"/>
  <c r="E252" i="15"/>
  <c r="F252" i="15" s="1"/>
  <c r="E253" i="15"/>
  <c r="F253" i="15" s="1"/>
  <c r="E254" i="15"/>
  <c r="F254" i="15" s="1"/>
  <c r="E255" i="15"/>
  <c r="F255" i="15" s="1"/>
  <c r="E256" i="15"/>
  <c r="F256" i="15" s="1"/>
  <c r="E257" i="15"/>
  <c r="F257" i="15" s="1"/>
  <c r="E258" i="15"/>
  <c r="F258" i="15" s="1"/>
  <c r="E259" i="15"/>
  <c r="F259" i="15" s="1"/>
  <c r="E260" i="15"/>
  <c r="E261" i="15"/>
  <c r="F261" i="15" s="1"/>
  <c r="E262" i="15"/>
  <c r="F262" i="15" s="1"/>
  <c r="E263" i="15"/>
  <c r="F263" i="15" s="1"/>
  <c r="E264" i="15"/>
  <c r="F264" i="15" s="1"/>
  <c r="E265" i="15"/>
  <c r="F265" i="15" s="1"/>
  <c r="E266" i="15"/>
  <c r="F266" i="15" s="1"/>
  <c r="E267" i="15"/>
  <c r="F267" i="15" s="1"/>
  <c r="E268" i="15"/>
  <c r="E269" i="15"/>
  <c r="F269" i="15" s="1"/>
  <c r="E270" i="15"/>
  <c r="F270" i="15" s="1"/>
  <c r="E271" i="15"/>
  <c r="F271" i="15" s="1"/>
  <c r="E272" i="15"/>
  <c r="E273" i="15"/>
  <c r="F273" i="15" s="1"/>
  <c r="E274" i="15"/>
  <c r="F274" i="15" s="1"/>
  <c r="E275" i="15"/>
  <c r="F275" i="15" s="1"/>
  <c r="E276" i="15"/>
  <c r="F276" i="15" s="1"/>
  <c r="E277" i="15"/>
  <c r="F277" i="15" s="1"/>
  <c r="E278" i="15"/>
  <c r="F278" i="15" s="1"/>
  <c r="E279" i="15"/>
  <c r="F279" i="15" s="1"/>
  <c r="E280" i="15"/>
  <c r="E281" i="15"/>
  <c r="F281" i="15" s="1"/>
  <c r="E282" i="15"/>
  <c r="F282" i="15" s="1"/>
  <c r="E283" i="15"/>
  <c r="F283" i="15" s="1"/>
  <c r="E284" i="15"/>
  <c r="F284" i="15" s="1"/>
  <c r="E285" i="15"/>
  <c r="F285" i="15" s="1"/>
  <c r="E286" i="15"/>
  <c r="F286" i="15" s="1"/>
  <c r="E287" i="15"/>
  <c r="F287" i="15" s="1"/>
  <c r="E288" i="15"/>
  <c r="F288" i="15" s="1"/>
  <c r="E289" i="15"/>
  <c r="F289" i="15" s="1"/>
  <c r="E290" i="15"/>
  <c r="F290" i="15" s="1"/>
  <c r="E291" i="15"/>
  <c r="F291" i="15" s="1"/>
  <c r="E292" i="15"/>
  <c r="E293" i="15"/>
  <c r="F293" i="15" s="1"/>
  <c r="E294" i="15"/>
  <c r="F294" i="15" s="1"/>
  <c r="E295" i="15"/>
  <c r="F295" i="15" s="1"/>
  <c r="E296" i="15"/>
  <c r="F296" i="15" s="1"/>
  <c r="E297" i="15"/>
  <c r="F297" i="15" s="1"/>
  <c r="E298" i="15"/>
  <c r="F298" i="15" s="1"/>
  <c r="E299" i="15"/>
  <c r="F299" i="15" s="1"/>
  <c r="E300" i="15"/>
  <c r="D2" i="15"/>
  <c r="G2" i="15" s="1"/>
  <c r="D3" i="15"/>
  <c r="D4" i="15"/>
  <c r="G4" i="15" s="1"/>
  <c r="D5" i="15"/>
  <c r="G5" i="15" s="1"/>
  <c r="D6" i="15"/>
  <c r="G6" i="15" s="1"/>
  <c r="D7" i="15"/>
  <c r="G7" i="15" s="1"/>
  <c r="D8" i="15"/>
  <c r="G8" i="15" s="1"/>
  <c r="D9" i="15"/>
  <c r="D10" i="15"/>
  <c r="G10" i="15" s="1"/>
  <c r="D11" i="15"/>
  <c r="D12" i="15"/>
  <c r="G12" i="15" s="1"/>
  <c r="D13" i="15"/>
  <c r="G13" i="15" s="1"/>
  <c r="D14" i="15"/>
  <c r="G14" i="15" s="1"/>
  <c r="D15" i="15"/>
  <c r="G15" i="15" s="1"/>
  <c r="D16" i="15"/>
  <c r="G16" i="15" s="1"/>
  <c r="D17" i="15"/>
  <c r="D18" i="15"/>
  <c r="G18" i="15" s="1"/>
  <c r="D19" i="15"/>
  <c r="D20" i="15"/>
  <c r="G20" i="15" s="1"/>
  <c r="D21" i="15"/>
  <c r="G21" i="15" s="1"/>
  <c r="D22" i="15"/>
  <c r="G22" i="15" s="1"/>
  <c r="D23" i="15"/>
  <c r="G23" i="15" s="1"/>
  <c r="D24" i="15"/>
  <c r="G24" i="15" s="1"/>
  <c r="D25" i="15"/>
  <c r="D26" i="15"/>
  <c r="G26" i="15" s="1"/>
  <c r="D27" i="15"/>
  <c r="D28" i="15"/>
  <c r="G28" i="15" s="1"/>
  <c r="D29" i="15"/>
  <c r="G29" i="15" s="1"/>
  <c r="D30" i="15"/>
  <c r="G30" i="15" s="1"/>
  <c r="D31" i="15"/>
  <c r="G31" i="15" s="1"/>
  <c r="D32" i="15"/>
  <c r="G32" i="15" s="1"/>
  <c r="D33" i="15"/>
  <c r="D34" i="15"/>
  <c r="G34" i="15" s="1"/>
  <c r="D35" i="15"/>
  <c r="D36" i="15"/>
  <c r="G36" i="15" s="1"/>
  <c r="D37" i="15"/>
  <c r="G37" i="15" s="1"/>
  <c r="D38" i="15"/>
  <c r="G38" i="15" s="1"/>
  <c r="D39" i="15"/>
  <c r="G39" i="15" s="1"/>
  <c r="D40" i="15"/>
  <c r="G40" i="15" s="1"/>
  <c r="D41" i="15"/>
  <c r="D42" i="15"/>
  <c r="G42" i="15" s="1"/>
  <c r="D43" i="15"/>
  <c r="D44" i="15"/>
  <c r="G44" i="15" s="1"/>
  <c r="D45" i="15"/>
  <c r="G45" i="15" s="1"/>
  <c r="D46" i="15"/>
  <c r="G46" i="15" s="1"/>
  <c r="D47" i="15"/>
  <c r="G47" i="15" s="1"/>
  <c r="D48" i="15"/>
  <c r="G48" i="15" s="1"/>
  <c r="D49" i="15"/>
  <c r="D50" i="15"/>
  <c r="G50" i="15" s="1"/>
  <c r="D51" i="15"/>
  <c r="D52" i="15"/>
  <c r="G52" i="15" s="1"/>
  <c r="D53" i="15"/>
  <c r="G53" i="15" s="1"/>
  <c r="D54" i="15"/>
  <c r="G54" i="15" s="1"/>
  <c r="D55" i="15"/>
  <c r="G55" i="15" s="1"/>
  <c r="D56" i="15"/>
  <c r="G56" i="15" s="1"/>
  <c r="D57" i="15"/>
  <c r="D58" i="15"/>
  <c r="G58" i="15" s="1"/>
  <c r="D59" i="15"/>
  <c r="D60" i="15"/>
  <c r="G60" i="15" s="1"/>
  <c r="D61" i="15"/>
  <c r="G61" i="15" s="1"/>
  <c r="D62" i="15"/>
  <c r="G62" i="15" s="1"/>
  <c r="D63" i="15"/>
  <c r="G63" i="15" s="1"/>
  <c r="D64" i="15"/>
  <c r="G64" i="15" s="1"/>
  <c r="D65" i="15"/>
  <c r="D66" i="15"/>
  <c r="G66" i="15" s="1"/>
  <c r="D67" i="15"/>
  <c r="D68" i="15"/>
  <c r="G68" i="15" s="1"/>
  <c r="D69" i="15"/>
  <c r="G69" i="15" s="1"/>
  <c r="D70" i="15"/>
  <c r="G70" i="15" s="1"/>
  <c r="D71" i="15"/>
  <c r="G71" i="15" s="1"/>
  <c r="D72" i="15"/>
  <c r="G72" i="15" s="1"/>
  <c r="D73" i="15"/>
  <c r="D74" i="15"/>
  <c r="G74" i="15" s="1"/>
  <c r="D75" i="15"/>
  <c r="D76" i="15"/>
  <c r="G76" i="15" s="1"/>
  <c r="D77" i="15"/>
  <c r="G77" i="15" s="1"/>
  <c r="D78" i="15"/>
  <c r="G78" i="15" s="1"/>
  <c r="D79" i="15"/>
  <c r="G79" i="15" s="1"/>
  <c r="D80" i="15"/>
  <c r="G80" i="15" s="1"/>
  <c r="D81" i="15"/>
  <c r="D82" i="15"/>
  <c r="G82" i="15" s="1"/>
  <c r="D83" i="15"/>
  <c r="D84" i="15"/>
  <c r="G84" i="15" s="1"/>
  <c r="D85" i="15"/>
  <c r="G85" i="15" s="1"/>
  <c r="D86" i="15"/>
  <c r="G86" i="15" s="1"/>
  <c r="D87" i="15"/>
  <c r="G87" i="15" s="1"/>
  <c r="D88" i="15"/>
  <c r="G88" i="15" s="1"/>
  <c r="D89" i="15"/>
  <c r="D90" i="15"/>
  <c r="G90" i="15" s="1"/>
  <c r="D91" i="15"/>
  <c r="D92" i="15"/>
  <c r="G92" i="15" s="1"/>
  <c r="D93" i="15"/>
  <c r="G93" i="15" s="1"/>
  <c r="D94" i="15"/>
  <c r="G94" i="15" s="1"/>
  <c r="D95" i="15"/>
  <c r="G95" i="15" s="1"/>
  <c r="D96" i="15"/>
  <c r="G96" i="15" s="1"/>
  <c r="D97" i="15"/>
  <c r="D98" i="15"/>
  <c r="G98" i="15" s="1"/>
  <c r="D99" i="15"/>
  <c r="D100" i="15"/>
  <c r="G100" i="15" s="1"/>
  <c r="D101" i="15"/>
  <c r="G101" i="15" s="1"/>
  <c r="D102" i="15"/>
  <c r="G102" i="15" s="1"/>
  <c r="D103" i="15"/>
  <c r="G103" i="15" s="1"/>
  <c r="D104" i="15"/>
  <c r="D105" i="15"/>
  <c r="D106" i="15"/>
  <c r="G106" i="15" s="1"/>
  <c r="D107" i="15"/>
  <c r="D108" i="15"/>
  <c r="G108" i="15" s="1"/>
  <c r="D109" i="15"/>
  <c r="G109" i="15" s="1"/>
  <c r="D110" i="15"/>
  <c r="G110" i="15" s="1"/>
  <c r="D111" i="15"/>
  <c r="G111" i="15" s="1"/>
  <c r="D112" i="15"/>
  <c r="D113" i="15"/>
  <c r="D114" i="15"/>
  <c r="G114" i="15" s="1"/>
  <c r="D115" i="15"/>
  <c r="D116" i="15"/>
  <c r="G116" i="15" s="1"/>
  <c r="D117" i="15"/>
  <c r="G117" i="15" s="1"/>
  <c r="D118" i="15"/>
  <c r="G118" i="15" s="1"/>
  <c r="D119" i="15"/>
  <c r="G119" i="15" s="1"/>
  <c r="D120" i="15"/>
  <c r="G120" i="15" s="1"/>
  <c r="D121" i="15"/>
  <c r="D122" i="15"/>
  <c r="G122" i="15" s="1"/>
  <c r="D123" i="15"/>
  <c r="D124" i="15"/>
  <c r="G124" i="15" s="1"/>
  <c r="D125" i="15"/>
  <c r="G125" i="15" s="1"/>
  <c r="D126" i="15"/>
  <c r="G126" i="15" s="1"/>
  <c r="D127" i="15"/>
  <c r="G127" i="15" s="1"/>
  <c r="D128" i="15"/>
  <c r="D129" i="15"/>
  <c r="D130" i="15"/>
  <c r="G130" i="15" s="1"/>
  <c r="D131" i="15"/>
  <c r="D132" i="15"/>
  <c r="G132" i="15" s="1"/>
  <c r="D133" i="15"/>
  <c r="G133" i="15" s="1"/>
  <c r="D134" i="15"/>
  <c r="G134" i="15" s="1"/>
  <c r="D135" i="15"/>
  <c r="G135" i="15" s="1"/>
  <c r="D136" i="15"/>
  <c r="G136" i="15" s="1"/>
  <c r="D137" i="15"/>
  <c r="D138" i="15"/>
  <c r="G138" i="15" s="1"/>
  <c r="D139" i="15"/>
  <c r="D140" i="15"/>
  <c r="G140" i="15" s="1"/>
  <c r="D141" i="15"/>
  <c r="G141" i="15" s="1"/>
  <c r="D142" i="15"/>
  <c r="G142" i="15" s="1"/>
  <c r="D143" i="15"/>
  <c r="G143" i="15" s="1"/>
  <c r="D144" i="15"/>
  <c r="D145" i="15"/>
  <c r="D146" i="15"/>
  <c r="G146" i="15" s="1"/>
  <c r="D147" i="15"/>
  <c r="D148" i="15"/>
  <c r="G148" i="15" s="1"/>
  <c r="D149" i="15"/>
  <c r="G149" i="15" s="1"/>
  <c r="D150" i="15"/>
  <c r="G150" i="15" s="1"/>
  <c r="D151" i="15"/>
  <c r="G151" i="15" s="1"/>
  <c r="D152" i="15"/>
  <c r="G152" i="15" s="1"/>
  <c r="D153" i="15"/>
  <c r="D154" i="15"/>
  <c r="G154" i="15" s="1"/>
  <c r="D155" i="15"/>
  <c r="D156" i="15"/>
  <c r="D157" i="15"/>
  <c r="G157" i="15" s="1"/>
  <c r="D158" i="15"/>
  <c r="G158" i="15" s="1"/>
  <c r="D159" i="15"/>
  <c r="G159" i="15" s="1"/>
  <c r="D160" i="15"/>
  <c r="D161" i="15"/>
  <c r="D162" i="15"/>
  <c r="G162" i="15" s="1"/>
  <c r="D163" i="15"/>
  <c r="D164" i="15"/>
  <c r="G164" i="15" s="1"/>
  <c r="D165" i="15"/>
  <c r="G165" i="15" s="1"/>
  <c r="D166" i="15"/>
  <c r="G166" i="15" s="1"/>
  <c r="D167" i="15"/>
  <c r="G167" i="15" s="1"/>
  <c r="D168" i="15"/>
  <c r="D169" i="15"/>
  <c r="D170" i="15"/>
  <c r="G170" i="15" s="1"/>
  <c r="D171" i="15"/>
  <c r="D172" i="15"/>
  <c r="G172" i="15" s="1"/>
  <c r="D173" i="15"/>
  <c r="G173" i="15" s="1"/>
  <c r="D174" i="15"/>
  <c r="G174" i="15" s="1"/>
  <c r="D175" i="15"/>
  <c r="G175" i="15" s="1"/>
  <c r="D176" i="15"/>
  <c r="D177" i="15"/>
  <c r="D178" i="15"/>
  <c r="G178" i="15" s="1"/>
  <c r="D179" i="15"/>
  <c r="D180" i="15"/>
  <c r="D181" i="15"/>
  <c r="G181" i="15" s="1"/>
  <c r="D182" i="15"/>
  <c r="G182" i="15" s="1"/>
  <c r="D183" i="15"/>
  <c r="G183" i="15" s="1"/>
  <c r="D184" i="15"/>
  <c r="G184" i="15" s="1"/>
  <c r="D185" i="15"/>
  <c r="D186" i="15"/>
  <c r="G186" i="15" s="1"/>
  <c r="D187" i="15"/>
  <c r="D188" i="15"/>
  <c r="D189" i="15"/>
  <c r="G189" i="15" s="1"/>
  <c r="D190" i="15"/>
  <c r="G190" i="15" s="1"/>
  <c r="D191" i="15"/>
  <c r="G191" i="15" s="1"/>
  <c r="D192" i="15"/>
  <c r="D193" i="15"/>
  <c r="D194" i="15"/>
  <c r="G194" i="15" s="1"/>
  <c r="D195" i="15"/>
  <c r="D196" i="15"/>
  <c r="G196" i="15" s="1"/>
  <c r="D197" i="15"/>
  <c r="G197" i="15" s="1"/>
  <c r="D198" i="15"/>
  <c r="G198" i="15" s="1"/>
  <c r="D199" i="15"/>
  <c r="G199" i="15" s="1"/>
  <c r="D200" i="15"/>
  <c r="D201" i="15"/>
  <c r="D202" i="15"/>
  <c r="G202" i="15" s="1"/>
  <c r="D203" i="15"/>
  <c r="D204" i="15"/>
  <c r="G204" i="15" s="1"/>
  <c r="D205" i="15"/>
  <c r="G205" i="15" s="1"/>
  <c r="D206" i="15"/>
  <c r="G206" i="15" s="1"/>
  <c r="D207" i="15"/>
  <c r="G207" i="15" s="1"/>
  <c r="D208" i="15"/>
  <c r="G208" i="15" s="1"/>
  <c r="D209" i="15"/>
  <c r="D210" i="15"/>
  <c r="G210" i="15" s="1"/>
  <c r="D211" i="15"/>
  <c r="D212" i="15"/>
  <c r="D213" i="15"/>
  <c r="G213" i="15" s="1"/>
  <c r="D214" i="15"/>
  <c r="G214" i="15" s="1"/>
  <c r="D215" i="15"/>
  <c r="G215" i="15" s="1"/>
  <c r="D216" i="15"/>
  <c r="G216" i="15" s="1"/>
  <c r="D217" i="15"/>
  <c r="D218" i="15"/>
  <c r="G218" i="15" s="1"/>
  <c r="D219" i="15"/>
  <c r="D220" i="15"/>
  <c r="D221" i="15"/>
  <c r="G221" i="15" s="1"/>
  <c r="D222" i="15"/>
  <c r="G222" i="15" s="1"/>
  <c r="D223" i="15"/>
  <c r="G223" i="15" s="1"/>
  <c r="D224" i="15"/>
  <c r="D225" i="15"/>
  <c r="D226" i="15"/>
  <c r="G226" i="15" s="1"/>
  <c r="D227" i="15"/>
  <c r="D228" i="15"/>
  <c r="G228" i="15" s="1"/>
  <c r="D229" i="15"/>
  <c r="G229" i="15" s="1"/>
  <c r="D230" i="15"/>
  <c r="G230" i="15" s="1"/>
  <c r="D231" i="15"/>
  <c r="G231" i="15" s="1"/>
  <c r="D232" i="15"/>
  <c r="D233" i="15"/>
  <c r="D234" i="15"/>
  <c r="G234" i="15" s="1"/>
  <c r="D235" i="15"/>
  <c r="D236" i="15"/>
  <c r="G236" i="15" s="1"/>
  <c r="D237" i="15"/>
  <c r="G237" i="15" s="1"/>
  <c r="D238" i="15"/>
  <c r="G238" i="15" s="1"/>
  <c r="D239" i="15"/>
  <c r="G239" i="15" s="1"/>
  <c r="D240" i="15"/>
  <c r="G240" i="15" s="1"/>
  <c r="D241" i="15"/>
  <c r="D242" i="15"/>
  <c r="G242" i="15" s="1"/>
  <c r="D243" i="15"/>
  <c r="D244" i="15"/>
  <c r="D245" i="15"/>
  <c r="G245" i="15" s="1"/>
  <c r="D246" i="15"/>
  <c r="G246" i="15" s="1"/>
  <c r="D247" i="15"/>
  <c r="G247" i="15" s="1"/>
  <c r="D248" i="15"/>
  <c r="G248" i="15" s="1"/>
  <c r="D249" i="15"/>
  <c r="D250" i="15"/>
  <c r="G250" i="15" s="1"/>
  <c r="D251" i="15"/>
  <c r="D252" i="15"/>
  <c r="D253" i="15"/>
  <c r="G253" i="15" s="1"/>
  <c r="D254" i="15"/>
  <c r="G254" i="15" s="1"/>
  <c r="D255" i="15"/>
  <c r="G255" i="15" s="1"/>
  <c r="D256" i="15"/>
  <c r="D257" i="15"/>
  <c r="D258" i="15"/>
  <c r="G258" i="15" s="1"/>
  <c r="D259" i="15"/>
  <c r="D260" i="15"/>
  <c r="G260" i="15" s="1"/>
  <c r="D261" i="15"/>
  <c r="G261" i="15" s="1"/>
  <c r="D262" i="15"/>
  <c r="G262" i="15" s="1"/>
  <c r="D263" i="15"/>
  <c r="G263" i="15" s="1"/>
  <c r="D264" i="15"/>
  <c r="D265" i="15"/>
  <c r="D266" i="15"/>
  <c r="G266" i="15" s="1"/>
  <c r="D267" i="15"/>
  <c r="D268" i="15"/>
  <c r="G268" i="15" s="1"/>
  <c r="D269" i="15"/>
  <c r="G269" i="15" s="1"/>
  <c r="D270" i="15"/>
  <c r="G270" i="15" s="1"/>
  <c r="D271" i="15"/>
  <c r="G271" i="15" s="1"/>
  <c r="D272" i="15"/>
  <c r="G272" i="15" s="1"/>
  <c r="D273" i="15"/>
  <c r="D274" i="15"/>
  <c r="G274" i="15" s="1"/>
  <c r="D275" i="15"/>
  <c r="D276" i="15"/>
  <c r="D277" i="15"/>
  <c r="G277" i="15" s="1"/>
  <c r="D278" i="15"/>
  <c r="G278" i="15" s="1"/>
  <c r="D279" i="15"/>
  <c r="G279" i="15" s="1"/>
  <c r="D280" i="15"/>
  <c r="G280" i="15" s="1"/>
  <c r="D281" i="15"/>
  <c r="D282" i="15"/>
  <c r="G282" i="15" s="1"/>
  <c r="D283" i="15"/>
  <c r="D284" i="15"/>
  <c r="D285" i="15"/>
  <c r="G285" i="15" s="1"/>
  <c r="D286" i="15"/>
  <c r="G286" i="15" s="1"/>
  <c r="D287" i="15"/>
  <c r="G287" i="15" s="1"/>
  <c r="D288" i="15"/>
  <c r="D289" i="15"/>
  <c r="D290" i="15"/>
  <c r="G290" i="15" s="1"/>
  <c r="D291" i="15"/>
  <c r="D292" i="15"/>
  <c r="G292" i="15" s="1"/>
  <c r="D293" i="15"/>
  <c r="G293" i="15" s="1"/>
  <c r="D294" i="15"/>
  <c r="G294" i="15" s="1"/>
  <c r="D295" i="15"/>
  <c r="G295" i="15" s="1"/>
  <c r="D296" i="15"/>
  <c r="D297" i="15"/>
  <c r="D298" i="15"/>
  <c r="G298" i="15" s="1"/>
  <c r="D299" i="15"/>
  <c r="D300" i="15"/>
  <c r="G300" i="15" s="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F39" i="14"/>
  <c r="F103" i="14"/>
  <c r="F167" i="14"/>
  <c r="F231" i="14"/>
  <c r="F281" i="14"/>
  <c r="F297" i="14"/>
  <c r="D252" i="14"/>
  <c r="E252" i="14"/>
  <c r="F252" i="14" s="1"/>
  <c r="D253" i="14"/>
  <c r="E253" i="14"/>
  <c r="F253" i="14" s="1"/>
  <c r="D254" i="14"/>
  <c r="E254" i="14"/>
  <c r="F254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G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E298" i="14"/>
  <c r="F298" i="14" s="1"/>
  <c r="E299" i="14"/>
  <c r="F299" i="14" s="1"/>
  <c r="E300" i="14"/>
  <c r="F300" i="14" s="1"/>
  <c r="D3" i="14"/>
  <c r="D2" i="14"/>
  <c r="G2" i="14" s="1"/>
  <c r="D4" i="14"/>
  <c r="G4" i="14" s="1"/>
  <c r="D5" i="14"/>
  <c r="G5" i="14" s="1"/>
  <c r="D6" i="14"/>
  <c r="G6" i="14" s="1"/>
  <c r="D7" i="14"/>
  <c r="G7" i="14" s="1"/>
  <c r="D8" i="14"/>
  <c r="G8" i="14" s="1"/>
  <c r="D9" i="14"/>
  <c r="G9" i="14" s="1"/>
  <c r="D10" i="14"/>
  <c r="G10" i="14" s="1"/>
  <c r="D11" i="14"/>
  <c r="G11" i="14" s="1"/>
  <c r="D12" i="14"/>
  <c r="D13" i="14"/>
  <c r="G13" i="14" s="1"/>
  <c r="D14" i="14"/>
  <c r="G14" i="14" s="1"/>
  <c r="D15" i="14"/>
  <c r="G15" i="14" s="1"/>
  <c r="D16" i="14"/>
  <c r="G16" i="14" s="1"/>
  <c r="D17" i="14"/>
  <c r="G17" i="14" s="1"/>
  <c r="D18" i="14"/>
  <c r="G18" i="14" s="1"/>
  <c r="D19" i="14"/>
  <c r="G19" i="14" s="1"/>
  <c r="D20" i="14"/>
  <c r="G20" i="14" s="1"/>
  <c r="D21" i="14"/>
  <c r="G21" i="14" s="1"/>
  <c r="D22" i="14"/>
  <c r="G22" i="14" s="1"/>
  <c r="D23" i="14"/>
  <c r="G23" i="14" s="1"/>
  <c r="D24" i="14"/>
  <c r="G24" i="14" s="1"/>
  <c r="D25" i="14"/>
  <c r="G25" i="14" s="1"/>
  <c r="D26" i="14"/>
  <c r="G26" i="14" s="1"/>
  <c r="D27" i="14"/>
  <c r="G27" i="14" s="1"/>
  <c r="D28" i="14"/>
  <c r="G28" i="14" s="1"/>
  <c r="D29" i="14"/>
  <c r="G29" i="14" s="1"/>
  <c r="D30" i="14"/>
  <c r="G30" i="14" s="1"/>
  <c r="D31" i="14"/>
  <c r="G31" i="14" s="1"/>
  <c r="D32" i="14"/>
  <c r="G32" i="14" s="1"/>
  <c r="D33" i="14"/>
  <c r="G33" i="14" s="1"/>
  <c r="D34" i="14"/>
  <c r="G34" i="14" s="1"/>
  <c r="D35" i="14"/>
  <c r="G35" i="14" s="1"/>
  <c r="D36" i="14"/>
  <c r="D37" i="14"/>
  <c r="G37" i="14" s="1"/>
  <c r="D38" i="14"/>
  <c r="G38" i="14" s="1"/>
  <c r="D39" i="14"/>
  <c r="D40" i="14"/>
  <c r="G40" i="14" s="1"/>
  <c r="D41" i="14"/>
  <c r="G41" i="14" s="1"/>
  <c r="D42" i="14"/>
  <c r="G42" i="14" s="1"/>
  <c r="D43" i="14"/>
  <c r="G43" i="14" s="1"/>
  <c r="D44" i="14"/>
  <c r="G44" i="14" s="1"/>
  <c r="D45" i="14"/>
  <c r="G45" i="14" s="1"/>
  <c r="D46" i="14"/>
  <c r="G46" i="14" s="1"/>
  <c r="D47" i="14"/>
  <c r="G47" i="14" s="1"/>
  <c r="D48" i="14"/>
  <c r="G48" i="14" s="1"/>
  <c r="D49" i="14"/>
  <c r="G49" i="14" s="1"/>
  <c r="D50" i="14"/>
  <c r="G50" i="14" s="1"/>
  <c r="D51" i="14"/>
  <c r="G51" i="14" s="1"/>
  <c r="D52" i="14"/>
  <c r="G52" i="14" s="1"/>
  <c r="D53" i="14"/>
  <c r="G53" i="14" s="1"/>
  <c r="D54" i="14"/>
  <c r="G54" i="14" s="1"/>
  <c r="D55" i="14"/>
  <c r="G55" i="14" s="1"/>
  <c r="D56" i="14"/>
  <c r="G56" i="14" s="1"/>
  <c r="D57" i="14"/>
  <c r="G57" i="14" s="1"/>
  <c r="D58" i="14"/>
  <c r="G58" i="14" s="1"/>
  <c r="D59" i="14"/>
  <c r="G59" i="14" s="1"/>
  <c r="D60" i="14"/>
  <c r="D61" i="14"/>
  <c r="G61" i="14" s="1"/>
  <c r="D62" i="14"/>
  <c r="G62" i="14" s="1"/>
  <c r="D63" i="14"/>
  <c r="G63" i="14" s="1"/>
  <c r="D64" i="14"/>
  <c r="G64" i="14" s="1"/>
  <c r="D65" i="14"/>
  <c r="G65" i="14" s="1"/>
  <c r="D66" i="14"/>
  <c r="G66" i="14" s="1"/>
  <c r="D67" i="14"/>
  <c r="G67" i="14" s="1"/>
  <c r="D68" i="14"/>
  <c r="G68" i="14" s="1"/>
  <c r="D69" i="14"/>
  <c r="G69" i="14" s="1"/>
  <c r="D70" i="14"/>
  <c r="G70" i="14" s="1"/>
  <c r="D71" i="14"/>
  <c r="G71" i="14" s="1"/>
  <c r="D72" i="14"/>
  <c r="G72" i="14" s="1"/>
  <c r="D73" i="14"/>
  <c r="G73" i="14" s="1"/>
  <c r="D74" i="14"/>
  <c r="G74" i="14" s="1"/>
  <c r="D75" i="14"/>
  <c r="G75" i="14" s="1"/>
  <c r="D76" i="14"/>
  <c r="D77" i="14"/>
  <c r="G77" i="14" s="1"/>
  <c r="D78" i="14"/>
  <c r="G78" i="14" s="1"/>
  <c r="D79" i="14"/>
  <c r="G79" i="14" s="1"/>
  <c r="D80" i="14"/>
  <c r="G80" i="14" s="1"/>
  <c r="D81" i="14"/>
  <c r="G81" i="14" s="1"/>
  <c r="D82" i="14"/>
  <c r="G82" i="14" s="1"/>
  <c r="D83" i="14"/>
  <c r="G83" i="14" s="1"/>
  <c r="D84" i="14"/>
  <c r="G84" i="14" s="1"/>
  <c r="D85" i="14"/>
  <c r="G85" i="14" s="1"/>
  <c r="D86" i="14"/>
  <c r="G86" i="14" s="1"/>
  <c r="D87" i="14"/>
  <c r="G87" i="14" s="1"/>
  <c r="D88" i="14"/>
  <c r="G88" i="14" s="1"/>
  <c r="D89" i="14"/>
  <c r="G89" i="14" s="1"/>
  <c r="D90" i="14"/>
  <c r="G90" i="14" s="1"/>
  <c r="D91" i="14"/>
  <c r="G91" i="14" s="1"/>
  <c r="D92" i="14"/>
  <c r="G92" i="14" s="1"/>
  <c r="D93" i="14"/>
  <c r="G93" i="14" s="1"/>
  <c r="D94" i="14"/>
  <c r="G94" i="14" s="1"/>
  <c r="D95" i="14"/>
  <c r="G95" i="14" s="1"/>
  <c r="D96" i="14"/>
  <c r="G96" i="14" s="1"/>
  <c r="D97" i="14"/>
  <c r="G97" i="14" s="1"/>
  <c r="D98" i="14"/>
  <c r="G98" i="14" s="1"/>
  <c r="D99" i="14"/>
  <c r="G99" i="14" s="1"/>
  <c r="D100" i="14"/>
  <c r="D101" i="14"/>
  <c r="G101" i="14" s="1"/>
  <c r="D102" i="14"/>
  <c r="G102" i="14" s="1"/>
  <c r="D103" i="14"/>
  <c r="D104" i="14"/>
  <c r="G104" i="14" s="1"/>
  <c r="D105" i="14"/>
  <c r="G105" i="14" s="1"/>
  <c r="D106" i="14"/>
  <c r="G106" i="14" s="1"/>
  <c r="D107" i="14"/>
  <c r="G107" i="14" s="1"/>
  <c r="D108" i="14"/>
  <c r="G108" i="14" s="1"/>
  <c r="D109" i="14"/>
  <c r="G109" i="14" s="1"/>
  <c r="D110" i="14"/>
  <c r="G110" i="14" s="1"/>
  <c r="D111" i="14"/>
  <c r="G111" i="14" s="1"/>
  <c r="D112" i="14"/>
  <c r="G112" i="14" s="1"/>
  <c r="D113" i="14"/>
  <c r="G113" i="14" s="1"/>
  <c r="D114" i="14"/>
  <c r="G114" i="14" s="1"/>
  <c r="D115" i="14"/>
  <c r="G115" i="14" s="1"/>
  <c r="D116" i="14"/>
  <c r="G116" i="14" s="1"/>
  <c r="D117" i="14"/>
  <c r="G117" i="14" s="1"/>
  <c r="D118" i="14"/>
  <c r="G118" i="14" s="1"/>
  <c r="D119" i="14"/>
  <c r="G119" i="14" s="1"/>
  <c r="D120" i="14"/>
  <c r="G120" i="14" s="1"/>
  <c r="D121" i="14"/>
  <c r="G121" i="14" s="1"/>
  <c r="D122" i="14"/>
  <c r="G122" i="14" s="1"/>
  <c r="D123" i="14"/>
  <c r="G123" i="14" s="1"/>
  <c r="D124" i="14"/>
  <c r="D125" i="14"/>
  <c r="G125" i="14" s="1"/>
  <c r="D126" i="14"/>
  <c r="G126" i="14" s="1"/>
  <c r="D127" i="14"/>
  <c r="G127" i="14" s="1"/>
  <c r="D128" i="14"/>
  <c r="G128" i="14" s="1"/>
  <c r="D129" i="14"/>
  <c r="G129" i="14" s="1"/>
  <c r="D130" i="14"/>
  <c r="G130" i="14" s="1"/>
  <c r="D131" i="14"/>
  <c r="G131" i="14" s="1"/>
  <c r="D132" i="14"/>
  <c r="G132" i="14" s="1"/>
  <c r="D133" i="14"/>
  <c r="G133" i="14" s="1"/>
  <c r="D134" i="14"/>
  <c r="G134" i="14" s="1"/>
  <c r="D135" i="14"/>
  <c r="G135" i="14" s="1"/>
  <c r="D136" i="14"/>
  <c r="G136" i="14" s="1"/>
  <c r="D137" i="14"/>
  <c r="G137" i="14" s="1"/>
  <c r="D138" i="14"/>
  <c r="G138" i="14" s="1"/>
  <c r="D139" i="14"/>
  <c r="G139" i="14" s="1"/>
  <c r="D140" i="14"/>
  <c r="D141" i="14"/>
  <c r="G141" i="14" s="1"/>
  <c r="D142" i="14"/>
  <c r="G142" i="14" s="1"/>
  <c r="D143" i="14"/>
  <c r="G143" i="14" s="1"/>
  <c r="D144" i="14"/>
  <c r="G144" i="14" s="1"/>
  <c r="D145" i="14"/>
  <c r="G145" i="14" s="1"/>
  <c r="D146" i="14"/>
  <c r="G146" i="14" s="1"/>
  <c r="D147" i="14"/>
  <c r="G147" i="14" s="1"/>
  <c r="D148" i="14"/>
  <c r="G148" i="14" s="1"/>
  <c r="D149" i="14"/>
  <c r="G149" i="14" s="1"/>
  <c r="D150" i="14"/>
  <c r="G150" i="14" s="1"/>
  <c r="D151" i="14"/>
  <c r="G151" i="14" s="1"/>
  <c r="D152" i="14"/>
  <c r="G152" i="14" s="1"/>
  <c r="D153" i="14"/>
  <c r="G153" i="14" s="1"/>
  <c r="D154" i="14"/>
  <c r="G154" i="14" s="1"/>
  <c r="D155" i="14"/>
  <c r="G155" i="14" s="1"/>
  <c r="D156" i="14"/>
  <c r="G156" i="14" s="1"/>
  <c r="D157" i="14"/>
  <c r="G157" i="14" s="1"/>
  <c r="D158" i="14"/>
  <c r="G158" i="14" s="1"/>
  <c r="D159" i="14"/>
  <c r="G159" i="14" s="1"/>
  <c r="D160" i="14"/>
  <c r="G160" i="14" s="1"/>
  <c r="D161" i="14"/>
  <c r="G161" i="14" s="1"/>
  <c r="D162" i="14"/>
  <c r="G162" i="14" s="1"/>
  <c r="D163" i="14"/>
  <c r="G163" i="14" s="1"/>
  <c r="D164" i="14"/>
  <c r="D165" i="14"/>
  <c r="G165" i="14" s="1"/>
  <c r="D166" i="14"/>
  <c r="G166" i="14" s="1"/>
  <c r="D167" i="14"/>
  <c r="G167" i="14" s="1"/>
  <c r="D168" i="14"/>
  <c r="G168" i="14" s="1"/>
  <c r="D169" i="14"/>
  <c r="G169" i="14" s="1"/>
  <c r="D170" i="14"/>
  <c r="G170" i="14" s="1"/>
  <c r="D171" i="14"/>
  <c r="G171" i="14" s="1"/>
  <c r="D172" i="14"/>
  <c r="G172" i="14" s="1"/>
  <c r="D173" i="14"/>
  <c r="G173" i="14" s="1"/>
  <c r="D174" i="14"/>
  <c r="G174" i="14" s="1"/>
  <c r="D175" i="14"/>
  <c r="G175" i="14" s="1"/>
  <c r="D176" i="14"/>
  <c r="G176" i="14" s="1"/>
  <c r="D177" i="14"/>
  <c r="G177" i="14" s="1"/>
  <c r="D178" i="14"/>
  <c r="G178" i="14" s="1"/>
  <c r="D179" i="14"/>
  <c r="G179" i="14" s="1"/>
  <c r="D180" i="14"/>
  <c r="G180" i="14" s="1"/>
  <c r="D181" i="14"/>
  <c r="G181" i="14" s="1"/>
  <c r="D182" i="14"/>
  <c r="G182" i="14" s="1"/>
  <c r="D183" i="14"/>
  <c r="G183" i="14" s="1"/>
  <c r="D184" i="14"/>
  <c r="G184" i="14" s="1"/>
  <c r="D185" i="14"/>
  <c r="G185" i="14" s="1"/>
  <c r="D186" i="14"/>
  <c r="G186" i="14" s="1"/>
  <c r="D187" i="14"/>
  <c r="G187" i="14" s="1"/>
  <c r="D188" i="14"/>
  <c r="D189" i="14"/>
  <c r="G189" i="14" s="1"/>
  <c r="D190" i="14"/>
  <c r="G190" i="14" s="1"/>
  <c r="D191" i="14"/>
  <c r="G191" i="14" s="1"/>
  <c r="D192" i="14"/>
  <c r="G192" i="14" s="1"/>
  <c r="D193" i="14"/>
  <c r="G193" i="14" s="1"/>
  <c r="D194" i="14"/>
  <c r="G194" i="14" s="1"/>
  <c r="D195" i="14"/>
  <c r="G195" i="14" s="1"/>
  <c r="D196" i="14"/>
  <c r="G196" i="14" s="1"/>
  <c r="D197" i="14"/>
  <c r="G197" i="14" s="1"/>
  <c r="D198" i="14"/>
  <c r="G198" i="14" s="1"/>
  <c r="D199" i="14"/>
  <c r="G199" i="14" s="1"/>
  <c r="D200" i="14"/>
  <c r="G200" i="14" s="1"/>
  <c r="D201" i="14"/>
  <c r="G201" i="14" s="1"/>
  <c r="D202" i="14"/>
  <c r="G202" i="14" s="1"/>
  <c r="D203" i="14"/>
  <c r="G203" i="14" s="1"/>
  <c r="D204" i="14"/>
  <c r="D205" i="14"/>
  <c r="G205" i="14" s="1"/>
  <c r="D206" i="14"/>
  <c r="G206" i="14" s="1"/>
  <c r="D207" i="14"/>
  <c r="G207" i="14" s="1"/>
  <c r="D208" i="14"/>
  <c r="G208" i="14" s="1"/>
  <c r="D209" i="14"/>
  <c r="G209" i="14" s="1"/>
  <c r="D210" i="14"/>
  <c r="G210" i="14" s="1"/>
  <c r="D211" i="14"/>
  <c r="G211" i="14" s="1"/>
  <c r="D212" i="14"/>
  <c r="G212" i="14" s="1"/>
  <c r="D213" i="14"/>
  <c r="G213" i="14" s="1"/>
  <c r="D214" i="14"/>
  <c r="G214" i="14" s="1"/>
  <c r="D215" i="14"/>
  <c r="G215" i="14" s="1"/>
  <c r="D216" i="14"/>
  <c r="G216" i="14" s="1"/>
  <c r="D217" i="14"/>
  <c r="G217" i="14" s="1"/>
  <c r="D218" i="14"/>
  <c r="G218" i="14" s="1"/>
  <c r="D219" i="14"/>
  <c r="G219" i="14" s="1"/>
  <c r="D220" i="14"/>
  <c r="G220" i="14" s="1"/>
  <c r="D221" i="14"/>
  <c r="G221" i="14" s="1"/>
  <c r="D222" i="14"/>
  <c r="G222" i="14" s="1"/>
  <c r="D223" i="14"/>
  <c r="G223" i="14" s="1"/>
  <c r="D224" i="14"/>
  <c r="G224" i="14" s="1"/>
  <c r="D225" i="14"/>
  <c r="G225" i="14" s="1"/>
  <c r="D226" i="14"/>
  <c r="G226" i="14" s="1"/>
  <c r="D227" i="14"/>
  <c r="G227" i="14" s="1"/>
  <c r="D228" i="14"/>
  <c r="D229" i="14"/>
  <c r="G229" i="14" s="1"/>
  <c r="D230" i="14"/>
  <c r="G230" i="14" s="1"/>
  <c r="D231" i="14"/>
  <c r="G231" i="14" s="1"/>
  <c r="D232" i="14"/>
  <c r="G232" i="14" s="1"/>
  <c r="D233" i="14"/>
  <c r="G233" i="14" s="1"/>
  <c r="D234" i="14"/>
  <c r="G234" i="14" s="1"/>
  <c r="D235" i="14"/>
  <c r="G235" i="14" s="1"/>
  <c r="D236" i="14"/>
  <c r="G236" i="14" s="1"/>
  <c r="D237" i="14"/>
  <c r="G237" i="14" s="1"/>
  <c r="D238" i="14"/>
  <c r="G238" i="14" s="1"/>
  <c r="D239" i="14"/>
  <c r="G239" i="14" s="1"/>
  <c r="D240" i="14"/>
  <c r="G240" i="14" s="1"/>
  <c r="D241" i="14"/>
  <c r="G241" i="14" s="1"/>
  <c r="D242" i="14"/>
  <c r="G242" i="14" s="1"/>
  <c r="D243" i="14"/>
  <c r="G243" i="14" s="1"/>
  <c r="D244" i="14"/>
  <c r="G244" i="14" s="1"/>
  <c r="D245" i="14"/>
  <c r="G245" i="14" s="1"/>
  <c r="D246" i="14"/>
  <c r="G246" i="14" s="1"/>
  <c r="D247" i="14"/>
  <c r="G247" i="14" s="1"/>
  <c r="D248" i="14"/>
  <c r="G248" i="14" s="1"/>
  <c r="D249" i="14"/>
  <c r="G249" i="14" s="1"/>
  <c r="D250" i="14"/>
  <c r="G250" i="14" s="1"/>
  <c r="D251" i="14"/>
  <c r="G251" i="14" s="1"/>
  <c r="D255" i="14"/>
  <c r="G255" i="14" s="1"/>
  <c r="D256" i="14"/>
  <c r="G256" i="14" s="1"/>
  <c r="D257" i="14"/>
  <c r="D258" i="14"/>
  <c r="G258" i="14" s="1"/>
  <c r="D259" i="14"/>
  <c r="G259" i="14" s="1"/>
  <c r="D260" i="14"/>
  <c r="G260" i="14" s="1"/>
  <c r="D261" i="14"/>
  <c r="G261" i="14" s="1"/>
  <c r="D262" i="14"/>
  <c r="G262" i="14" s="1"/>
  <c r="D263" i="14"/>
  <c r="D264" i="14"/>
  <c r="G264" i="14" s="1"/>
  <c r="D265" i="14"/>
  <c r="D266" i="14"/>
  <c r="G266" i="14" s="1"/>
  <c r="D267" i="14"/>
  <c r="G267" i="14" s="1"/>
  <c r="D268" i="14"/>
  <c r="G268" i="14" s="1"/>
  <c r="D269" i="14"/>
  <c r="G269" i="14" s="1"/>
  <c r="D270" i="14"/>
  <c r="G270" i="14" s="1"/>
  <c r="D271" i="14"/>
  <c r="G271" i="14" s="1"/>
  <c r="D272" i="14"/>
  <c r="G272" i="14" s="1"/>
  <c r="D273" i="14"/>
  <c r="D274" i="14"/>
  <c r="G274" i="14" s="1"/>
  <c r="D275" i="14"/>
  <c r="G275" i="14" s="1"/>
  <c r="D276" i="14"/>
  <c r="G276" i="14" s="1"/>
  <c r="D277" i="14"/>
  <c r="G277" i="14" s="1"/>
  <c r="D278" i="14"/>
  <c r="G278" i="14" s="1"/>
  <c r="D279" i="14"/>
  <c r="D280" i="14"/>
  <c r="G280" i="14" s="1"/>
  <c r="D281" i="14"/>
  <c r="D282" i="14"/>
  <c r="G282" i="14" s="1"/>
  <c r="D283" i="14"/>
  <c r="G283" i="14" s="1"/>
  <c r="D284" i="14"/>
  <c r="G284" i="14" s="1"/>
  <c r="D285" i="14"/>
  <c r="G285" i="14" s="1"/>
  <c r="D286" i="14"/>
  <c r="G286" i="14" s="1"/>
  <c r="D287" i="14"/>
  <c r="G287" i="14" s="1"/>
  <c r="D288" i="14"/>
  <c r="G288" i="14" s="1"/>
  <c r="D289" i="14"/>
  <c r="D290" i="14"/>
  <c r="G290" i="14" s="1"/>
  <c r="D291" i="14"/>
  <c r="G291" i="14" s="1"/>
  <c r="D292" i="14"/>
  <c r="G292" i="14" s="1"/>
  <c r="D293" i="14"/>
  <c r="G293" i="14" s="1"/>
  <c r="D294" i="14"/>
  <c r="G294" i="14" s="1"/>
  <c r="D295" i="14"/>
  <c r="D296" i="14"/>
  <c r="G296" i="14" s="1"/>
  <c r="D297" i="14"/>
  <c r="D298" i="14"/>
  <c r="G298" i="14" s="1"/>
  <c r="D299" i="14"/>
  <c r="G299" i="14" s="1"/>
  <c r="D300" i="14"/>
  <c r="G300" i="14" s="1"/>
  <c r="P275" i="13"/>
  <c r="P274" i="13"/>
  <c r="O275" i="13"/>
  <c r="O274" i="13"/>
  <c r="N275" i="13"/>
  <c r="N274" i="13"/>
  <c r="M275" i="13"/>
  <c r="M274" i="13"/>
  <c r="L275" i="13"/>
  <c r="L274" i="13"/>
  <c r="K275" i="13"/>
  <c r="K274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F9" i="13"/>
  <c r="F15" i="13"/>
  <c r="F25" i="13"/>
  <c r="F31" i="13"/>
  <c r="F41" i="13"/>
  <c r="F47" i="13"/>
  <c r="F57" i="13"/>
  <c r="F63" i="13"/>
  <c r="F73" i="13"/>
  <c r="F79" i="13"/>
  <c r="F89" i="13"/>
  <c r="F95" i="13"/>
  <c r="F105" i="13"/>
  <c r="F111" i="13"/>
  <c r="F121" i="13"/>
  <c r="F127" i="13"/>
  <c r="F137" i="13"/>
  <c r="F143" i="13"/>
  <c r="F153" i="13"/>
  <c r="F159" i="13"/>
  <c r="F169" i="13"/>
  <c r="F175" i="13"/>
  <c r="F185" i="13"/>
  <c r="F191" i="13"/>
  <c r="F201" i="13"/>
  <c r="F207" i="13"/>
  <c r="F217" i="13"/>
  <c r="F223" i="13"/>
  <c r="F233" i="13"/>
  <c r="F239" i="13"/>
  <c r="F249" i="13"/>
  <c r="F255" i="13"/>
  <c r="F265" i="13"/>
  <c r="F271" i="13"/>
  <c r="F281" i="13"/>
  <c r="F287" i="13"/>
  <c r="F297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E16" i="13"/>
  <c r="F16" i="13" s="1"/>
  <c r="E17" i="13"/>
  <c r="F17" i="13" s="1"/>
  <c r="G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E32" i="13"/>
  <c r="F32" i="13" s="1"/>
  <c r="E33" i="13"/>
  <c r="F33" i="13" s="1"/>
  <c r="G33" i="13" s="1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E48" i="13"/>
  <c r="F48" i="13" s="1"/>
  <c r="E49" i="13"/>
  <c r="F49" i="13" s="1"/>
  <c r="G49" i="13" s="1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E64" i="13"/>
  <c r="F64" i="13" s="1"/>
  <c r="E65" i="13"/>
  <c r="F65" i="13" s="1"/>
  <c r="G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E80" i="13"/>
  <c r="F80" i="13" s="1"/>
  <c r="E81" i="13"/>
  <c r="F81" i="13" s="1"/>
  <c r="G81" i="13" s="1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E96" i="13"/>
  <c r="F96" i="13" s="1"/>
  <c r="E97" i="13"/>
  <c r="F97" i="13" s="1"/>
  <c r="G97" i="13" s="1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E112" i="13"/>
  <c r="F112" i="13" s="1"/>
  <c r="E113" i="13"/>
  <c r="F113" i="13" s="1"/>
  <c r="G113" i="13" s="1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E128" i="13"/>
  <c r="F128" i="13" s="1"/>
  <c r="E129" i="13"/>
  <c r="F129" i="13" s="1"/>
  <c r="G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E144" i="13"/>
  <c r="F144" i="13" s="1"/>
  <c r="E145" i="13"/>
  <c r="F145" i="13" s="1"/>
  <c r="G145" i="13" s="1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E160" i="13"/>
  <c r="F160" i="13" s="1"/>
  <c r="E161" i="13"/>
  <c r="F161" i="13" s="1"/>
  <c r="G161" i="13" s="1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E176" i="13"/>
  <c r="F176" i="13" s="1"/>
  <c r="E177" i="13"/>
  <c r="F177" i="13" s="1"/>
  <c r="G177" i="13" s="1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E192" i="13"/>
  <c r="F192" i="13" s="1"/>
  <c r="E193" i="13"/>
  <c r="F193" i="13" s="1"/>
  <c r="G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E208" i="13"/>
  <c r="F208" i="13" s="1"/>
  <c r="E209" i="13"/>
  <c r="F209" i="13" s="1"/>
  <c r="G209" i="13" s="1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E224" i="13"/>
  <c r="F224" i="13" s="1"/>
  <c r="E225" i="13"/>
  <c r="F225" i="13" s="1"/>
  <c r="G225" i="13" s="1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E240" i="13"/>
  <c r="F240" i="13" s="1"/>
  <c r="E241" i="13"/>
  <c r="F241" i="13" s="1"/>
  <c r="G241" i="13" s="1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E256" i="13"/>
  <c r="F256" i="13" s="1"/>
  <c r="E257" i="13"/>
  <c r="F257" i="13" s="1"/>
  <c r="G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E272" i="13"/>
  <c r="F272" i="13" s="1"/>
  <c r="E273" i="13"/>
  <c r="F273" i="13" s="1"/>
  <c r="G273" i="13" s="1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E288" i="13"/>
  <c r="F288" i="13" s="1"/>
  <c r="E289" i="13"/>
  <c r="F289" i="13" s="1"/>
  <c r="G289" i="13" s="1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G6" i="13" s="1"/>
  <c r="D7" i="13"/>
  <c r="G7" i="13" s="1"/>
  <c r="D8" i="13"/>
  <c r="D9" i="13"/>
  <c r="G9" i="13" s="1"/>
  <c r="D10" i="13"/>
  <c r="D11" i="13"/>
  <c r="G11" i="13" s="1"/>
  <c r="D12" i="13"/>
  <c r="G12" i="13" s="1"/>
  <c r="D13" i="13"/>
  <c r="G13" i="13" s="1"/>
  <c r="D14" i="13"/>
  <c r="G14" i="13" s="1"/>
  <c r="D15" i="13"/>
  <c r="G15" i="13" s="1"/>
  <c r="D16" i="13"/>
  <c r="D17" i="13"/>
  <c r="D18" i="13"/>
  <c r="D19" i="13"/>
  <c r="G19" i="13" s="1"/>
  <c r="D20" i="13"/>
  <c r="G20" i="13" s="1"/>
  <c r="D21" i="13"/>
  <c r="G21" i="13" s="1"/>
  <c r="D22" i="13"/>
  <c r="G22" i="13" s="1"/>
  <c r="D23" i="13"/>
  <c r="G23" i="13" s="1"/>
  <c r="D24" i="13"/>
  <c r="D25" i="13"/>
  <c r="D26" i="13"/>
  <c r="D27" i="13"/>
  <c r="G27" i="13" s="1"/>
  <c r="D28" i="13"/>
  <c r="G28" i="13" s="1"/>
  <c r="D29" i="13"/>
  <c r="G29" i="13" s="1"/>
  <c r="D30" i="13"/>
  <c r="G30" i="13" s="1"/>
  <c r="D31" i="13"/>
  <c r="G31" i="13" s="1"/>
  <c r="D32" i="13"/>
  <c r="D33" i="13"/>
  <c r="D34" i="13"/>
  <c r="D35" i="13"/>
  <c r="G35" i="13" s="1"/>
  <c r="D36" i="13"/>
  <c r="G36" i="13" s="1"/>
  <c r="D37" i="13"/>
  <c r="G37" i="13" s="1"/>
  <c r="D38" i="13"/>
  <c r="G38" i="13" s="1"/>
  <c r="D39" i="13"/>
  <c r="G39" i="13" s="1"/>
  <c r="D40" i="13"/>
  <c r="D41" i="13"/>
  <c r="D42" i="13"/>
  <c r="D43" i="13"/>
  <c r="G43" i="13" s="1"/>
  <c r="D44" i="13"/>
  <c r="G44" i="13" s="1"/>
  <c r="D45" i="13"/>
  <c r="G45" i="13" s="1"/>
  <c r="D46" i="13"/>
  <c r="G46" i="13" s="1"/>
  <c r="D47" i="13"/>
  <c r="G47" i="13" s="1"/>
  <c r="D48" i="13"/>
  <c r="D49" i="13"/>
  <c r="D50" i="13"/>
  <c r="D51" i="13"/>
  <c r="G51" i="13" s="1"/>
  <c r="D52" i="13"/>
  <c r="G52" i="13" s="1"/>
  <c r="D53" i="13"/>
  <c r="G53" i="13" s="1"/>
  <c r="D54" i="13"/>
  <c r="G54" i="13" s="1"/>
  <c r="D55" i="13"/>
  <c r="G55" i="13" s="1"/>
  <c r="D56" i="13"/>
  <c r="D57" i="13"/>
  <c r="D58" i="13"/>
  <c r="D59" i="13"/>
  <c r="G59" i="13" s="1"/>
  <c r="D60" i="13"/>
  <c r="G60" i="13" s="1"/>
  <c r="D61" i="13"/>
  <c r="G61" i="13" s="1"/>
  <c r="D62" i="13"/>
  <c r="G62" i="13" s="1"/>
  <c r="D63" i="13"/>
  <c r="G63" i="13" s="1"/>
  <c r="D64" i="13"/>
  <c r="D65" i="13"/>
  <c r="D66" i="13"/>
  <c r="D67" i="13"/>
  <c r="G67" i="13" s="1"/>
  <c r="D68" i="13"/>
  <c r="G68" i="13" s="1"/>
  <c r="D69" i="13"/>
  <c r="G69" i="13" s="1"/>
  <c r="D70" i="13"/>
  <c r="G70" i="13" s="1"/>
  <c r="D71" i="13"/>
  <c r="G71" i="13" s="1"/>
  <c r="D72" i="13"/>
  <c r="D73" i="13"/>
  <c r="D74" i="13"/>
  <c r="D75" i="13"/>
  <c r="G75" i="13" s="1"/>
  <c r="D76" i="13"/>
  <c r="G76" i="13" s="1"/>
  <c r="D77" i="13"/>
  <c r="G77" i="13" s="1"/>
  <c r="D78" i="13"/>
  <c r="G78" i="13" s="1"/>
  <c r="D79" i="13"/>
  <c r="G79" i="13" s="1"/>
  <c r="D80" i="13"/>
  <c r="D81" i="13"/>
  <c r="D82" i="13"/>
  <c r="D83" i="13"/>
  <c r="G83" i="13" s="1"/>
  <c r="D84" i="13"/>
  <c r="G84" i="13" s="1"/>
  <c r="D85" i="13"/>
  <c r="G85" i="13" s="1"/>
  <c r="D86" i="13"/>
  <c r="G86" i="13" s="1"/>
  <c r="D87" i="13"/>
  <c r="G87" i="13" s="1"/>
  <c r="D88" i="13"/>
  <c r="D89" i="13"/>
  <c r="D90" i="13"/>
  <c r="D91" i="13"/>
  <c r="G91" i="13" s="1"/>
  <c r="D92" i="13"/>
  <c r="G92" i="13" s="1"/>
  <c r="D93" i="13"/>
  <c r="G93" i="13" s="1"/>
  <c r="D94" i="13"/>
  <c r="G94" i="13" s="1"/>
  <c r="D95" i="13"/>
  <c r="G95" i="13" s="1"/>
  <c r="D96" i="13"/>
  <c r="D97" i="13"/>
  <c r="D98" i="13"/>
  <c r="D99" i="13"/>
  <c r="G99" i="13" s="1"/>
  <c r="D100" i="13"/>
  <c r="G100" i="13" s="1"/>
  <c r="D101" i="13"/>
  <c r="G101" i="13" s="1"/>
  <c r="D102" i="13"/>
  <c r="G102" i="13" s="1"/>
  <c r="D103" i="13"/>
  <c r="G103" i="13" s="1"/>
  <c r="D104" i="13"/>
  <c r="D105" i="13"/>
  <c r="D106" i="13"/>
  <c r="D107" i="13"/>
  <c r="G107" i="13" s="1"/>
  <c r="D108" i="13"/>
  <c r="G108" i="13" s="1"/>
  <c r="D109" i="13"/>
  <c r="G109" i="13" s="1"/>
  <c r="D110" i="13"/>
  <c r="G110" i="13" s="1"/>
  <c r="D111" i="13"/>
  <c r="G111" i="13" s="1"/>
  <c r="D112" i="13"/>
  <c r="D113" i="13"/>
  <c r="D114" i="13"/>
  <c r="D115" i="13"/>
  <c r="G115" i="13" s="1"/>
  <c r="D116" i="13"/>
  <c r="G116" i="13" s="1"/>
  <c r="D117" i="13"/>
  <c r="G117" i="13" s="1"/>
  <c r="D118" i="13"/>
  <c r="G118" i="13" s="1"/>
  <c r="D119" i="13"/>
  <c r="G119" i="13" s="1"/>
  <c r="D120" i="13"/>
  <c r="D121" i="13"/>
  <c r="D122" i="13"/>
  <c r="D123" i="13"/>
  <c r="G123" i="13" s="1"/>
  <c r="D124" i="13"/>
  <c r="G124" i="13" s="1"/>
  <c r="D125" i="13"/>
  <c r="G125" i="13" s="1"/>
  <c r="D126" i="13"/>
  <c r="G126" i="13" s="1"/>
  <c r="D127" i="13"/>
  <c r="G127" i="13" s="1"/>
  <c r="D128" i="13"/>
  <c r="D129" i="13"/>
  <c r="D130" i="13"/>
  <c r="D131" i="13"/>
  <c r="G131" i="13" s="1"/>
  <c r="D132" i="13"/>
  <c r="G132" i="13" s="1"/>
  <c r="D133" i="13"/>
  <c r="G133" i="13" s="1"/>
  <c r="D134" i="13"/>
  <c r="G134" i="13" s="1"/>
  <c r="D135" i="13"/>
  <c r="G135" i="13" s="1"/>
  <c r="D136" i="13"/>
  <c r="D137" i="13"/>
  <c r="D138" i="13"/>
  <c r="D139" i="13"/>
  <c r="G139" i="13" s="1"/>
  <c r="D140" i="13"/>
  <c r="G140" i="13" s="1"/>
  <c r="D141" i="13"/>
  <c r="G141" i="13" s="1"/>
  <c r="D142" i="13"/>
  <c r="G142" i="13" s="1"/>
  <c r="D143" i="13"/>
  <c r="G143" i="13" s="1"/>
  <c r="D144" i="13"/>
  <c r="D145" i="13"/>
  <c r="D146" i="13"/>
  <c r="D147" i="13"/>
  <c r="G147" i="13" s="1"/>
  <c r="D148" i="13"/>
  <c r="G148" i="13" s="1"/>
  <c r="D149" i="13"/>
  <c r="G149" i="13" s="1"/>
  <c r="D150" i="13"/>
  <c r="G150" i="13" s="1"/>
  <c r="D151" i="13"/>
  <c r="G151" i="13" s="1"/>
  <c r="D152" i="13"/>
  <c r="D153" i="13"/>
  <c r="D154" i="13"/>
  <c r="D155" i="13"/>
  <c r="G155" i="13" s="1"/>
  <c r="D156" i="13"/>
  <c r="G156" i="13" s="1"/>
  <c r="D157" i="13"/>
  <c r="G157" i="13" s="1"/>
  <c r="D158" i="13"/>
  <c r="G158" i="13" s="1"/>
  <c r="D159" i="13"/>
  <c r="G159" i="13" s="1"/>
  <c r="D160" i="13"/>
  <c r="D161" i="13"/>
  <c r="D162" i="13"/>
  <c r="D163" i="13"/>
  <c r="G163" i="13" s="1"/>
  <c r="D164" i="13"/>
  <c r="G164" i="13" s="1"/>
  <c r="D165" i="13"/>
  <c r="G165" i="13" s="1"/>
  <c r="D166" i="13"/>
  <c r="G166" i="13" s="1"/>
  <c r="D167" i="13"/>
  <c r="G167" i="13" s="1"/>
  <c r="D168" i="13"/>
  <c r="D169" i="13"/>
  <c r="D170" i="13"/>
  <c r="D171" i="13"/>
  <c r="G171" i="13" s="1"/>
  <c r="D172" i="13"/>
  <c r="G172" i="13" s="1"/>
  <c r="D173" i="13"/>
  <c r="G173" i="13" s="1"/>
  <c r="D174" i="13"/>
  <c r="G174" i="13" s="1"/>
  <c r="D175" i="13"/>
  <c r="G175" i="13" s="1"/>
  <c r="D176" i="13"/>
  <c r="D177" i="13"/>
  <c r="D178" i="13"/>
  <c r="D179" i="13"/>
  <c r="G179" i="13" s="1"/>
  <c r="D180" i="13"/>
  <c r="G180" i="13" s="1"/>
  <c r="D181" i="13"/>
  <c r="G181" i="13" s="1"/>
  <c r="D182" i="13"/>
  <c r="G182" i="13" s="1"/>
  <c r="D183" i="13"/>
  <c r="G183" i="13" s="1"/>
  <c r="D184" i="13"/>
  <c r="D185" i="13"/>
  <c r="D186" i="13"/>
  <c r="D187" i="13"/>
  <c r="G187" i="13" s="1"/>
  <c r="D188" i="13"/>
  <c r="G188" i="13" s="1"/>
  <c r="D189" i="13"/>
  <c r="G189" i="13" s="1"/>
  <c r="D190" i="13"/>
  <c r="G190" i="13" s="1"/>
  <c r="D191" i="13"/>
  <c r="G191" i="13" s="1"/>
  <c r="D192" i="13"/>
  <c r="D193" i="13"/>
  <c r="D194" i="13"/>
  <c r="D195" i="13"/>
  <c r="G195" i="13" s="1"/>
  <c r="D196" i="13"/>
  <c r="G196" i="13" s="1"/>
  <c r="D197" i="13"/>
  <c r="G197" i="13" s="1"/>
  <c r="D198" i="13"/>
  <c r="G198" i="13" s="1"/>
  <c r="D199" i="13"/>
  <c r="G199" i="13" s="1"/>
  <c r="D200" i="13"/>
  <c r="D201" i="13"/>
  <c r="D202" i="13"/>
  <c r="D203" i="13"/>
  <c r="G203" i="13" s="1"/>
  <c r="D204" i="13"/>
  <c r="G204" i="13" s="1"/>
  <c r="D205" i="13"/>
  <c r="G205" i="13" s="1"/>
  <c r="D206" i="13"/>
  <c r="G206" i="13" s="1"/>
  <c r="D207" i="13"/>
  <c r="G207" i="13" s="1"/>
  <c r="D208" i="13"/>
  <c r="D209" i="13"/>
  <c r="D210" i="13"/>
  <c r="D211" i="13"/>
  <c r="G211" i="13" s="1"/>
  <c r="D212" i="13"/>
  <c r="G212" i="13" s="1"/>
  <c r="D213" i="13"/>
  <c r="G213" i="13" s="1"/>
  <c r="D214" i="13"/>
  <c r="G214" i="13" s="1"/>
  <c r="D215" i="13"/>
  <c r="G215" i="13" s="1"/>
  <c r="D216" i="13"/>
  <c r="D217" i="13"/>
  <c r="D218" i="13"/>
  <c r="D219" i="13"/>
  <c r="G219" i="13" s="1"/>
  <c r="D220" i="13"/>
  <c r="G220" i="13" s="1"/>
  <c r="D221" i="13"/>
  <c r="G221" i="13" s="1"/>
  <c r="D222" i="13"/>
  <c r="G222" i="13" s="1"/>
  <c r="D223" i="13"/>
  <c r="G223" i="13" s="1"/>
  <c r="D224" i="13"/>
  <c r="D225" i="13"/>
  <c r="D226" i="13"/>
  <c r="D227" i="13"/>
  <c r="G227" i="13" s="1"/>
  <c r="D228" i="13"/>
  <c r="G228" i="13" s="1"/>
  <c r="D229" i="13"/>
  <c r="G229" i="13" s="1"/>
  <c r="D230" i="13"/>
  <c r="G230" i="13" s="1"/>
  <c r="D231" i="13"/>
  <c r="G231" i="13" s="1"/>
  <c r="D232" i="13"/>
  <c r="D233" i="13"/>
  <c r="D234" i="13"/>
  <c r="D235" i="13"/>
  <c r="G235" i="13" s="1"/>
  <c r="D236" i="13"/>
  <c r="G236" i="13" s="1"/>
  <c r="D237" i="13"/>
  <c r="G237" i="13" s="1"/>
  <c r="D238" i="13"/>
  <c r="G238" i="13" s="1"/>
  <c r="D239" i="13"/>
  <c r="G239" i="13" s="1"/>
  <c r="D240" i="13"/>
  <c r="D241" i="13"/>
  <c r="D242" i="13"/>
  <c r="D243" i="13"/>
  <c r="G243" i="13" s="1"/>
  <c r="D244" i="13"/>
  <c r="G244" i="13" s="1"/>
  <c r="D245" i="13"/>
  <c r="G245" i="13" s="1"/>
  <c r="D246" i="13"/>
  <c r="G246" i="13" s="1"/>
  <c r="D247" i="13"/>
  <c r="G247" i="13" s="1"/>
  <c r="D248" i="13"/>
  <c r="D249" i="13"/>
  <c r="D250" i="13"/>
  <c r="D251" i="13"/>
  <c r="G251" i="13" s="1"/>
  <c r="D252" i="13"/>
  <c r="G252" i="13" s="1"/>
  <c r="D253" i="13"/>
  <c r="G253" i="13" s="1"/>
  <c r="D254" i="13"/>
  <c r="G254" i="13" s="1"/>
  <c r="D255" i="13"/>
  <c r="G255" i="13" s="1"/>
  <c r="D256" i="13"/>
  <c r="D257" i="13"/>
  <c r="D258" i="13"/>
  <c r="D259" i="13"/>
  <c r="G259" i="13" s="1"/>
  <c r="D260" i="13"/>
  <c r="G260" i="13" s="1"/>
  <c r="D261" i="13"/>
  <c r="G261" i="13" s="1"/>
  <c r="D262" i="13"/>
  <c r="G262" i="13" s="1"/>
  <c r="D263" i="13"/>
  <c r="G263" i="13" s="1"/>
  <c r="D264" i="13"/>
  <c r="D265" i="13"/>
  <c r="D266" i="13"/>
  <c r="D267" i="13"/>
  <c r="G267" i="13" s="1"/>
  <c r="D268" i="13"/>
  <c r="G268" i="13" s="1"/>
  <c r="D269" i="13"/>
  <c r="G269" i="13" s="1"/>
  <c r="D270" i="13"/>
  <c r="G270" i="13" s="1"/>
  <c r="D271" i="13"/>
  <c r="G271" i="13" s="1"/>
  <c r="D272" i="13"/>
  <c r="D273" i="13"/>
  <c r="D274" i="13"/>
  <c r="D275" i="13"/>
  <c r="G275" i="13" s="1"/>
  <c r="D276" i="13"/>
  <c r="G276" i="13" s="1"/>
  <c r="D277" i="13"/>
  <c r="G277" i="13" s="1"/>
  <c r="D278" i="13"/>
  <c r="G278" i="13" s="1"/>
  <c r="D279" i="13"/>
  <c r="G279" i="13" s="1"/>
  <c r="D280" i="13"/>
  <c r="D281" i="13"/>
  <c r="D282" i="13"/>
  <c r="D283" i="13"/>
  <c r="G283" i="13" s="1"/>
  <c r="D284" i="13"/>
  <c r="G284" i="13" s="1"/>
  <c r="D285" i="13"/>
  <c r="G285" i="13" s="1"/>
  <c r="D286" i="13"/>
  <c r="G286" i="13" s="1"/>
  <c r="D287" i="13"/>
  <c r="G287" i="13" s="1"/>
  <c r="D288" i="13"/>
  <c r="D289" i="13"/>
  <c r="D290" i="13"/>
  <c r="D291" i="13"/>
  <c r="G291" i="13" s="1"/>
  <c r="D292" i="13"/>
  <c r="G292" i="13" s="1"/>
  <c r="D293" i="13"/>
  <c r="G293" i="13" s="1"/>
  <c r="D294" i="13"/>
  <c r="G294" i="13" s="1"/>
  <c r="D295" i="13"/>
  <c r="G295" i="13" s="1"/>
  <c r="D296" i="13"/>
  <c r="D297" i="13"/>
  <c r="D298" i="13"/>
  <c r="D299" i="13"/>
  <c r="G299" i="13" s="1"/>
  <c r="D300" i="13"/>
  <c r="G300" i="13" s="1"/>
  <c r="P275" i="12"/>
  <c r="P274" i="12"/>
  <c r="O275" i="12"/>
  <c r="O274" i="12"/>
  <c r="N275" i="12"/>
  <c r="N274" i="12"/>
  <c r="M275" i="12"/>
  <c r="M274" i="12"/>
  <c r="L275" i="12"/>
  <c r="L274" i="12"/>
  <c r="K275" i="12"/>
  <c r="K274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7" i="12"/>
  <c r="F30" i="12"/>
  <c r="F33" i="12"/>
  <c r="F46" i="12"/>
  <c r="F49" i="12"/>
  <c r="F62" i="12"/>
  <c r="F65" i="12"/>
  <c r="F78" i="12"/>
  <c r="F81" i="12"/>
  <c r="F94" i="12"/>
  <c r="F97" i="12"/>
  <c r="F110" i="12"/>
  <c r="F113" i="12"/>
  <c r="F126" i="12"/>
  <c r="F129" i="12"/>
  <c r="F142" i="12"/>
  <c r="F145" i="12"/>
  <c r="F158" i="12"/>
  <c r="F161" i="12"/>
  <c r="F174" i="12"/>
  <c r="F177" i="12"/>
  <c r="F190" i="12"/>
  <c r="F193" i="12"/>
  <c r="F206" i="12"/>
  <c r="F209" i="12"/>
  <c r="F222" i="12"/>
  <c r="G222" i="12" s="1"/>
  <c r="F225" i="12"/>
  <c r="F238" i="12"/>
  <c r="G238" i="12" s="1"/>
  <c r="F241" i="12"/>
  <c r="F254" i="12"/>
  <c r="G254" i="12" s="1"/>
  <c r="F257" i="12"/>
  <c r="F270" i="12"/>
  <c r="G270" i="12" s="1"/>
  <c r="F273" i="12"/>
  <c r="F286" i="12"/>
  <c r="G286" i="12" s="1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F16" i="12" s="1"/>
  <c r="E17" i="12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E47" i="12"/>
  <c r="F47" i="12" s="1"/>
  <c r="E48" i="12"/>
  <c r="F48" i="12" s="1"/>
  <c r="E49" i="12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E63" i="12"/>
  <c r="F63" i="12" s="1"/>
  <c r="E64" i="12"/>
  <c r="F64" i="12" s="1"/>
  <c r="E65" i="12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F80" i="12" s="1"/>
  <c r="E81" i="12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E95" i="12"/>
  <c r="F95" i="12" s="1"/>
  <c r="E96" i="12"/>
  <c r="F96" i="12" s="1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E111" i="12"/>
  <c r="F111" i="12" s="1"/>
  <c r="E112" i="12"/>
  <c r="F112" i="12" s="1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E127" i="12"/>
  <c r="F127" i="12" s="1"/>
  <c r="E128" i="12"/>
  <c r="F128" i="12" s="1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E143" i="12"/>
  <c r="F143" i="12" s="1"/>
  <c r="E144" i="12"/>
  <c r="F144" i="12" s="1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E159" i="12"/>
  <c r="F159" i="12" s="1"/>
  <c r="E160" i="12"/>
  <c r="F160" i="12" s="1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E175" i="12"/>
  <c r="F175" i="12" s="1"/>
  <c r="E176" i="12"/>
  <c r="F176" i="12" s="1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E191" i="12"/>
  <c r="F191" i="12" s="1"/>
  <c r="E192" i="12"/>
  <c r="F192" i="12" s="1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E207" i="12"/>
  <c r="F207" i="12" s="1"/>
  <c r="E208" i="12"/>
  <c r="F208" i="12" s="1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G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E223" i="12"/>
  <c r="F223" i="12" s="1"/>
  <c r="E224" i="12"/>
  <c r="F224" i="12" s="1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G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E239" i="12"/>
  <c r="F239" i="12" s="1"/>
  <c r="E240" i="12"/>
  <c r="F240" i="12" s="1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G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E255" i="12"/>
  <c r="F255" i="12" s="1"/>
  <c r="E256" i="12"/>
  <c r="F256" i="12" s="1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G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E271" i="12"/>
  <c r="F271" i="12" s="1"/>
  <c r="E272" i="12"/>
  <c r="F272" i="12" s="1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G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E287" i="12"/>
  <c r="F287" i="12" s="1"/>
  <c r="E288" i="12"/>
  <c r="F288" i="12" s="1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G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G9" i="12" s="1"/>
  <c r="D10" i="12"/>
  <c r="G10" i="12" s="1"/>
  <c r="D11" i="12"/>
  <c r="G11" i="12" s="1"/>
  <c r="D12" i="12"/>
  <c r="G12" i="12" s="1"/>
  <c r="D13" i="12"/>
  <c r="D14" i="12"/>
  <c r="G14" i="12" s="1"/>
  <c r="D15" i="12"/>
  <c r="G15" i="12" s="1"/>
  <c r="D16" i="12"/>
  <c r="G16" i="12" s="1"/>
  <c r="D17" i="12"/>
  <c r="G17" i="12" s="1"/>
  <c r="D18" i="12"/>
  <c r="G18" i="12" s="1"/>
  <c r="D19" i="12"/>
  <c r="G19" i="12" s="1"/>
  <c r="D20" i="12"/>
  <c r="G20" i="12" s="1"/>
  <c r="D21" i="12"/>
  <c r="D22" i="12"/>
  <c r="G22" i="12" s="1"/>
  <c r="D23" i="12"/>
  <c r="G23" i="12" s="1"/>
  <c r="D24" i="12"/>
  <c r="G24" i="12" s="1"/>
  <c r="D25" i="12"/>
  <c r="G25" i="12" s="1"/>
  <c r="D26" i="12"/>
  <c r="G26" i="12" s="1"/>
  <c r="D27" i="12"/>
  <c r="G27" i="12" s="1"/>
  <c r="D28" i="12"/>
  <c r="G28" i="12" s="1"/>
  <c r="D29" i="12"/>
  <c r="D30" i="12"/>
  <c r="G30" i="12" s="1"/>
  <c r="D31" i="12"/>
  <c r="G31" i="12" s="1"/>
  <c r="D32" i="12"/>
  <c r="G32" i="12" s="1"/>
  <c r="D33" i="12"/>
  <c r="G33" i="12" s="1"/>
  <c r="D34" i="12"/>
  <c r="G34" i="12" s="1"/>
  <c r="D35" i="12"/>
  <c r="G35" i="12" s="1"/>
  <c r="D36" i="12"/>
  <c r="G36" i="12" s="1"/>
  <c r="D37" i="12"/>
  <c r="D38" i="12"/>
  <c r="G38" i="12" s="1"/>
  <c r="D39" i="12"/>
  <c r="G39" i="12" s="1"/>
  <c r="D40" i="12"/>
  <c r="G40" i="12" s="1"/>
  <c r="D41" i="12"/>
  <c r="G41" i="12" s="1"/>
  <c r="D42" i="12"/>
  <c r="G42" i="12" s="1"/>
  <c r="D43" i="12"/>
  <c r="G43" i="12" s="1"/>
  <c r="D44" i="12"/>
  <c r="G44" i="12" s="1"/>
  <c r="D45" i="12"/>
  <c r="D46" i="12"/>
  <c r="G46" i="12" s="1"/>
  <c r="D47" i="12"/>
  <c r="G47" i="12" s="1"/>
  <c r="D48" i="12"/>
  <c r="G48" i="12" s="1"/>
  <c r="D49" i="12"/>
  <c r="G49" i="12" s="1"/>
  <c r="D50" i="12"/>
  <c r="G50" i="12" s="1"/>
  <c r="D51" i="12"/>
  <c r="G51" i="12" s="1"/>
  <c r="D52" i="12"/>
  <c r="G52" i="12" s="1"/>
  <c r="D53" i="12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D62" i="12"/>
  <c r="G62" i="12" s="1"/>
  <c r="D63" i="12"/>
  <c r="G63" i="12" s="1"/>
  <c r="D64" i="12"/>
  <c r="G64" i="12" s="1"/>
  <c r="D65" i="12"/>
  <c r="G65" i="12" s="1"/>
  <c r="D66" i="12"/>
  <c r="G66" i="12" s="1"/>
  <c r="D67" i="12"/>
  <c r="G67" i="12" s="1"/>
  <c r="D68" i="12"/>
  <c r="G68" i="12" s="1"/>
  <c r="D69" i="12"/>
  <c r="D70" i="12"/>
  <c r="G70" i="12" s="1"/>
  <c r="D71" i="12"/>
  <c r="G71" i="12" s="1"/>
  <c r="D72" i="12"/>
  <c r="G72" i="12" s="1"/>
  <c r="D73" i="12"/>
  <c r="G73" i="12" s="1"/>
  <c r="D74" i="12"/>
  <c r="G74" i="12" s="1"/>
  <c r="D75" i="12"/>
  <c r="G75" i="12" s="1"/>
  <c r="D76" i="12"/>
  <c r="G76" i="12" s="1"/>
  <c r="D77" i="12"/>
  <c r="D78" i="12"/>
  <c r="G78" i="12" s="1"/>
  <c r="D79" i="12"/>
  <c r="G79" i="12" s="1"/>
  <c r="D80" i="12"/>
  <c r="G80" i="12" s="1"/>
  <c r="D81" i="12"/>
  <c r="G81" i="12" s="1"/>
  <c r="D82" i="12"/>
  <c r="G82" i="12" s="1"/>
  <c r="D83" i="12"/>
  <c r="G83" i="12" s="1"/>
  <c r="D84" i="12"/>
  <c r="G84" i="12" s="1"/>
  <c r="D85" i="12"/>
  <c r="D86" i="12"/>
  <c r="G86" i="12" s="1"/>
  <c r="D87" i="12"/>
  <c r="G87" i="12" s="1"/>
  <c r="D88" i="12"/>
  <c r="G88" i="12" s="1"/>
  <c r="D89" i="12"/>
  <c r="G89" i="12" s="1"/>
  <c r="D90" i="12"/>
  <c r="G90" i="12" s="1"/>
  <c r="D91" i="12"/>
  <c r="G91" i="12" s="1"/>
  <c r="D92" i="12"/>
  <c r="G92" i="12" s="1"/>
  <c r="D93" i="12"/>
  <c r="D94" i="12"/>
  <c r="G94" i="12" s="1"/>
  <c r="D95" i="12"/>
  <c r="G95" i="12" s="1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D102" i="12"/>
  <c r="G102" i="12" s="1"/>
  <c r="D103" i="12"/>
  <c r="G103" i="12" s="1"/>
  <c r="D104" i="12"/>
  <c r="G104" i="12" s="1"/>
  <c r="D105" i="12"/>
  <c r="G105" i="12" s="1"/>
  <c r="D106" i="12"/>
  <c r="G106" i="12" s="1"/>
  <c r="D107" i="12"/>
  <c r="G107" i="12" s="1"/>
  <c r="D108" i="12"/>
  <c r="G108" i="12" s="1"/>
  <c r="D109" i="12"/>
  <c r="D110" i="12"/>
  <c r="G110" i="12" s="1"/>
  <c r="D111" i="12"/>
  <c r="G111" i="12" s="1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D118" i="12"/>
  <c r="G118" i="12" s="1"/>
  <c r="D119" i="12"/>
  <c r="G119" i="12" s="1"/>
  <c r="D120" i="12"/>
  <c r="G120" i="12" s="1"/>
  <c r="D121" i="12"/>
  <c r="G121" i="12" s="1"/>
  <c r="D122" i="12"/>
  <c r="G122" i="12" s="1"/>
  <c r="D123" i="12"/>
  <c r="G123" i="12" s="1"/>
  <c r="D124" i="12"/>
  <c r="G124" i="12" s="1"/>
  <c r="D125" i="12"/>
  <c r="D126" i="12"/>
  <c r="G126" i="12" s="1"/>
  <c r="D127" i="12"/>
  <c r="G127" i="12" s="1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D134" i="12"/>
  <c r="G134" i="12" s="1"/>
  <c r="D135" i="12"/>
  <c r="G135" i="12" s="1"/>
  <c r="D136" i="12"/>
  <c r="G136" i="12" s="1"/>
  <c r="D137" i="12"/>
  <c r="G137" i="12" s="1"/>
  <c r="D138" i="12"/>
  <c r="G138" i="12" s="1"/>
  <c r="D139" i="12"/>
  <c r="G139" i="12" s="1"/>
  <c r="D140" i="12"/>
  <c r="G140" i="12" s="1"/>
  <c r="D141" i="12"/>
  <c r="D142" i="12"/>
  <c r="G142" i="12" s="1"/>
  <c r="D143" i="12"/>
  <c r="G143" i="12" s="1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D150" i="12"/>
  <c r="G150" i="12" s="1"/>
  <c r="D151" i="12"/>
  <c r="G151" i="12" s="1"/>
  <c r="D152" i="12"/>
  <c r="G152" i="12" s="1"/>
  <c r="D153" i="12"/>
  <c r="G153" i="12" s="1"/>
  <c r="D154" i="12"/>
  <c r="G154" i="12" s="1"/>
  <c r="D155" i="12"/>
  <c r="G155" i="12" s="1"/>
  <c r="D156" i="12"/>
  <c r="G156" i="12" s="1"/>
  <c r="D157" i="12"/>
  <c r="D158" i="12"/>
  <c r="G158" i="12" s="1"/>
  <c r="D159" i="12"/>
  <c r="G159" i="12" s="1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D166" i="12"/>
  <c r="G166" i="12" s="1"/>
  <c r="D167" i="12"/>
  <c r="G167" i="12" s="1"/>
  <c r="D168" i="12"/>
  <c r="G168" i="12" s="1"/>
  <c r="D169" i="12"/>
  <c r="G169" i="12" s="1"/>
  <c r="D170" i="12"/>
  <c r="G170" i="12" s="1"/>
  <c r="D171" i="12"/>
  <c r="G171" i="12" s="1"/>
  <c r="D172" i="12"/>
  <c r="G172" i="12" s="1"/>
  <c r="D173" i="12"/>
  <c r="D174" i="12"/>
  <c r="G174" i="12" s="1"/>
  <c r="D175" i="12"/>
  <c r="G175" i="12" s="1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D182" i="12"/>
  <c r="G182" i="12" s="1"/>
  <c r="D183" i="12"/>
  <c r="G183" i="12" s="1"/>
  <c r="D184" i="12"/>
  <c r="G184" i="12" s="1"/>
  <c r="D185" i="12"/>
  <c r="G185" i="12" s="1"/>
  <c r="D186" i="12"/>
  <c r="G186" i="12" s="1"/>
  <c r="D187" i="12"/>
  <c r="G187" i="12" s="1"/>
  <c r="D188" i="12"/>
  <c r="G188" i="12" s="1"/>
  <c r="D189" i="12"/>
  <c r="D190" i="12"/>
  <c r="G190" i="12" s="1"/>
  <c r="D191" i="12"/>
  <c r="G191" i="12" s="1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D198" i="12"/>
  <c r="G198" i="12" s="1"/>
  <c r="D199" i="12"/>
  <c r="G199" i="12" s="1"/>
  <c r="D200" i="12"/>
  <c r="G200" i="12" s="1"/>
  <c r="D201" i="12"/>
  <c r="G201" i="12" s="1"/>
  <c r="D202" i="12"/>
  <c r="G202" i="12" s="1"/>
  <c r="D203" i="12"/>
  <c r="G203" i="12" s="1"/>
  <c r="D204" i="12"/>
  <c r="G204" i="12" s="1"/>
  <c r="D205" i="12"/>
  <c r="D206" i="12"/>
  <c r="G206" i="12" s="1"/>
  <c r="D207" i="12"/>
  <c r="G207" i="12" s="1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D214" i="12"/>
  <c r="D215" i="12"/>
  <c r="G215" i="12" s="1"/>
  <c r="D216" i="12"/>
  <c r="G216" i="12" s="1"/>
  <c r="D217" i="12"/>
  <c r="G217" i="12" s="1"/>
  <c r="D218" i="12"/>
  <c r="G218" i="12" s="1"/>
  <c r="D219" i="12"/>
  <c r="G219" i="12" s="1"/>
  <c r="D220" i="12"/>
  <c r="G220" i="12" s="1"/>
  <c r="D221" i="12"/>
  <c r="D222" i="12"/>
  <c r="D223" i="12"/>
  <c r="G223" i="12" s="1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D230" i="12"/>
  <c r="D231" i="12"/>
  <c r="G231" i="12" s="1"/>
  <c r="D232" i="12"/>
  <c r="G232" i="12" s="1"/>
  <c r="D233" i="12"/>
  <c r="G233" i="12" s="1"/>
  <c r="D234" i="12"/>
  <c r="G234" i="12" s="1"/>
  <c r="D235" i="12"/>
  <c r="G235" i="12" s="1"/>
  <c r="D236" i="12"/>
  <c r="G236" i="12" s="1"/>
  <c r="D237" i="12"/>
  <c r="D238" i="12"/>
  <c r="D239" i="12"/>
  <c r="G239" i="12" s="1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D246" i="12"/>
  <c r="D247" i="12"/>
  <c r="G247" i="12" s="1"/>
  <c r="D248" i="12"/>
  <c r="G248" i="12" s="1"/>
  <c r="D249" i="12"/>
  <c r="G249" i="12" s="1"/>
  <c r="D250" i="12"/>
  <c r="G250" i="12" s="1"/>
  <c r="D251" i="12"/>
  <c r="G251" i="12" s="1"/>
  <c r="D252" i="12"/>
  <c r="G252" i="12" s="1"/>
  <c r="D253" i="12"/>
  <c r="D254" i="12"/>
  <c r="D255" i="12"/>
  <c r="G255" i="12" s="1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D262" i="12"/>
  <c r="D263" i="12"/>
  <c r="G263" i="12" s="1"/>
  <c r="D264" i="12"/>
  <c r="G264" i="12" s="1"/>
  <c r="D265" i="12"/>
  <c r="G265" i="12" s="1"/>
  <c r="D266" i="12"/>
  <c r="G266" i="12" s="1"/>
  <c r="D267" i="12"/>
  <c r="G267" i="12" s="1"/>
  <c r="D268" i="12"/>
  <c r="G268" i="12" s="1"/>
  <c r="D269" i="12"/>
  <c r="D270" i="12"/>
  <c r="D271" i="12"/>
  <c r="G271" i="12" s="1"/>
  <c r="D272" i="12"/>
  <c r="G272" i="12" s="1"/>
  <c r="D273" i="12"/>
  <c r="G273" i="12" s="1"/>
  <c r="D274" i="12"/>
  <c r="G274" i="12" s="1"/>
  <c r="D275" i="12"/>
  <c r="G275" i="12" s="1"/>
  <c r="D276" i="12"/>
  <c r="G276" i="12" s="1"/>
  <c r="D277" i="12"/>
  <c r="D278" i="12"/>
  <c r="D279" i="12"/>
  <c r="G279" i="12" s="1"/>
  <c r="D280" i="12"/>
  <c r="G280" i="12" s="1"/>
  <c r="D281" i="12"/>
  <c r="G281" i="12" s="1"/>
  <c r="D282" i="12"/>
  <c r="G282" i="12" s="1"/>
  <c r="D283" i="12"/>
  <c r="G283" i="12" s="1"/>
  <c r="D284" i="12"/>
  <c r="G284" i="12" s="1"/>
  <c r="D285" i="12"/>
  <c r="D286" i="12"/>
  <c r="D287" i="12"/>
  <c r="G287" i="12" s="1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D294" i="12"/>
  <c r="D295" i="12"/>
  <c r="G295" i="12" s="1"/>
  <c r="D296" i="12"/>
  <c r="G296" i="12" s="1"/>
  <c r="D297" i="12"/>
  <c r="G297" i="12" s="1"/>
  <c r="D298" i="12"/>
  <c r="G298" i="12" s="1"/>
  <c r="D299" i="12"/>
  <c r="G299" i="12" s="1"/>
  <c r="D300" i="12"/>
  <c r="G300" i="12" s="1"/>
  <c r="O275" i="11"/>
  <c r="O274" i="11"/>
  <c r="N275" i="11"/>
  <c r="N274" i="11"/>
  <c r="M275" i="11"/>
  <c r="M274" i="11"/>
  <c r="L275" i="11"/>
  <c r="L274" i="11"/>
  <c r="K275" i="11"/>
  <c r="K27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F8" i="11"/>
  <c r="F10" i="11"/>
  <c r="F16" i="11"/>
  <c r="F24" i="11"/>
  <c r="F26" i="11"/>
  <c r="F32" i="11"/>
  <c r="F40" i="11"/>
  <c r="F42" i="11"/>
  <c r="F48" i="11"/>
  <c r="F56" i="11"/>
  <c r="F58" i="11"/>
  <c r="F64" i="11"/>
  <c r="F72" i="11"/>
  <c r="F74" i="11"/>
  <c r="F80" i="11"/>
  <c r="F88" i="11"/>
  <c r="F90" i="11"/>
  <c r="F96" i="11"/>
  <c r="F104" i="11"/>
  <c r="F106" i="11"/>
  <c r="F112" i="11"/>
  <c r="F120" i="11"/>
  <c r="F122" i="11"/>
  <c r="F128" i="11"/>
  <c r="F136" i="11"/>
  <c r="F138" i="11"/>
  <c r="F144" i="11"/>
  <c r="F152" i="11"/>
  <c r="F154" i="11"/>
  <c r="F160" i="11"/>
  <c r="F168" i="11"/>
  <c r="F170" i="11"/>
  <c r="F176" i="11"/>
  <c r="F184" i="11"/>
  <c r="F186" i="11"/>
  <c r="F192" i="11"/>
  <c r="F200" i="11"/>
  <c r="F202" i="11"/>
  <c r="F208" i="11"/>
  <c r="F216" i="11"/>
  <c r="F218" i="11"/>
  <c r="F224" i="11"/>
  <c r="F232" i="11"/>
  <c r="F234" i="11"/>
  <c r="F240" i="11"/>
  <c r="F248" i="11"/>
  <c r="F250" i="11"/>
  <c r="F256" i="11"/>
  <c r="F264" i="11"/>
  <c r="F266" i="11"/>
  <c r="F272" i="11"/>
  <c r="F280" i="11"/>
  <c r="F282" i="11"/>
  <c r="F288" i="11"/>
  <c r="F296" i="11"/>
  <c r="F298" i="11"/>
  <c r="E2" i="11"/>
  <c r="F2" i="11" s="1"/>
  <c r="E3" i="11"/>
  <c r="F3" i="11" s="1"/>
  <c r="E4" i="11"/>
  <c r="F4" i="11" s="1"/>
  <c r="E5" i="11"/>
  <c r="F5" i="11" s="1"/>
  <c r="E6" i="11"/>
  <c r="F6" i="11" s="1"/>
  <c r="E7" i="11"/>
  <c r="F7" i="11" s="1"/>
  <c r="E8" i="11"/>
  <c r="E9" i="11"/>
  <c r="F9" i="11" s="1"/>
  <c r="E10" i="11"/>
  <c r="E11" i="11"/>
  <c r="F11" i="11" s="1"/>
  <c r="E12" i="11"/>
  <c r="F12" i="11" s="1"/>
  <c r="E13" i="11"/>
  <c r="F13" i="11" s="1"/>
  <c r="E14" i="11"/>
  <c r="F14" i="11" s="1"/>
  <c r="E15" i="11"/>
  <c r="F15" i="11" s="1"/>
  <c r="G15" i="11" s="1"/>
  <c r="E16" i="11"/>
  <c r="E17" i="11"/>
  <c r="F17" i="11" s="1"/>
  <c r="G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G23" i="11" s="1"/>
  <c r="E24" i="11"/>
  <c r="E25" i="11"/>
  <c r="F25" i="11" s="1"/>
  <c r="G25" i="11" s="1"/>
  <c r="E26" i="11"/>
  <c r="E27" i="11"/>
  <c r="F27" i="11" s="1"/>
  <c r="E28" i="11"/>
  <c r="F28" i="11" s="1"/>
  <c r="E29" i="11"/>
  <c r="F29" i="11" s="1"/>
  <c r="E30" i="11"/>
  <c r="F30" i="11" s="1"/>
  <c r="E31" i="11"/>
  <c r="F31" i="11" s="1"/>
  <c r="G31" i="11" s="1"/>
  <c r="E32" i="11"/>
  <c r="E33" i="11"/>
  <c r="F33" i="11" s="1"/>
  <c r="G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G39" i="11" s="1"/>
  <c r="E40" i="11"/>
  <c r="E41" i="11"/>
  <c r="F41" i="11" s="1"/>
  <c r="G41" i="11" s="1"/>
  <c r="E42" i="11"/>
  <c r="E43" i="11"/>
  <c r="F43" i="11" s="1"/>
  <c r="E44" i="11"/>
  <c r="F44" i="11" s="1"/>
  <c r="E45" i="11"/>
  <c r="F45" i="11" s="1"/>
  <c r="E46" i="11"/>
  <c r="F46" i="11" s="1"/>
  <c r="E47" i="11"/>
  <c r="F47" i="11" s="1"/>
  <c r="G47" i="11" s="1"/>
  <c r="E48" i="11"/>
  <c r="E49" i="11"/>
  <c r="F49" i="11" s="1"/>
  <c r="G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G55" i="11" s="1"/>
  <c r="E56" i="11"/>
  <c r="E57" i="11"/>
  <c r="F57" i="11" s="1"/>
  <c r="G57" i="11" s="1"/>
  <c r="E58" i="11"/>
  <c r="E59" i="11"/>
  <c r="F59" i="11" s="1"/>
  <c r="E60" i="11"/>
  <c r="F60" i="11" s="1"/>
  <c r="E61" i="11"/>
  <c r="F61" i="11" s="1"/>
  <c r="E62" i="11"/>
  <c r="F62" i="11" s="1"/>
  <c r="E63" i="11"/>
  <c r="F63" i="11" s="1"/>
  <c r="G63" i="11" s="1"/>
  <c r="E64" i="11"/>
  <c r="E65" i="11"/>
  <c r="F65" i="11" s="1"/>
  <c r="G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G71" i="11" s="1"/>
  <c r="E72" i="11"/>
  <c r="E73" i="11"/>
  <c r="F73" i="11" s="1"/>
  <c r="G73" i="11" s="1"/>
  <c r="E74" i="11"/>
  <c r="E75" i="11"/>
  <c r="F75" i="11" s="1"/>
  <c r="E76" i="11"/>
  <c r="F76" i="11" s="1"/>
  <c r="E77" i="11"/>
  <c r="F77" i="11" s="1"/>
  <c r="E78" i="11"/>
  <c r="F78" i="11" s="1"/>
  <c r="E79" i="11"/>
  <c r="F79" i="11" s="1"/>
  <c r="G79" i="11" s="1"/>
  <c r="E80" i="11"/>
  <c r="E81" i="11"/>
  <c r="F81" i="11" s="1"/>
  <c r="G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G87" i="11" s="1"/>
  <c r="E88" i="11"/>
  <c r="E89" i="11"/>
  <c r="F89" i="11" s="1"/>
  <c r="G89" i="11" s="1"/>
  <c r="E90" i="11"/>
  <c r="E91" i="11"/>
  <c r="F91" i="11" s="1"/>
  <c r="E92" i="11"/>
  <c r="F92" i="11" s="1"/>
  <c r="E93" i="11"/>
  <c r="F93" i="11" s="1"/>
  <c r="E94" i="11"/>
  <c r="F94" i="11" s="1"/>
  <c r="E95" i="11"/>
  <c r="F95" i="11" s="1"/>
  <c r="G95" i="11" s="1"/>
  <c r="E96" i="11"/>
  <c r="E97" i="11"/>
  <c r="F97" i="11" s="1"/>
  <c r="G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G103" i="11" s="1"/>
  <c r="E104" i="11"/>
  <c r="E105" i="11"/>
  <c r="F105" i="11" s="1"/>
  <c r="G105" i="11" s="1"/>
  <c r="E106" i="11"/>
  <c r="E107" i="11"/>
  <c r="F107" i="11" s="1"/>
  <c r="E108" i="11"/>
  <c r="F108" i="11" s="1"/>
  <c r="E109" i="11"/>
  <c r="F109" i="11" s="1"/>
  <c r="E110" i="11"/>
  <c r="F110" i="11" s="1"/>
  <c r="E111" i="11"/>
  <c r="F111" i="11" s="1"/>
  <c r="G111" i="11" s="1"/>
  <c r="E112" i="11"/>
  <c r="E113" i="11"/>
  <c r="F113" i="11" s="1"/>
  <c r="G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G119" i="11" s="1"/>
  <c r="E120" i="11"/>
  <c r="E121" i="11"/>
  <c r="F121" i="11" s="1"/>
  <c r="G121" i="11" s="1"/>
  <c r="E122" i="11"/>
  <c r="E123" i="11"/>
  <c r="F123" i="11" s="1"/>
  <c r="E124" i="11"/>
  <c r="F124" i="11" s="1"/>
  <c r="E125" i="11"/>
  <c r="F125" i="11" s="1"/>
  <c r="E126" i="11"/>
  <c r="F126" i="11" s="1"/>
  <c r="E127" i="11"/>
  <c r="F127" i="11" s="1"/>
  <c r="G127" i="11" s="1"/>
  <c r="E128" i="11"/>
  <c r="E129" i="11"/>
  <c r="F129" i="11" s="1"/>
  <c r="G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G135" i="11" s="1"/>
  <c r="E136" i="11"/>
  <c r="E137" i="11"/>
  <c r="F137" i="11" s="1"/>
  <c r="G137" i="11" s="1"/>
  <c r="E138" i="11"/>
  <c r="E139" i="11"/>
  <c r="F139" i="11" s="1"/>
  <c r="E140" i="11"/>
  <c r="F140" i="11" s="1"/>
  <c r="E141" i="11"/>
  <c r="F141" i="11" s="1"/>
  <c r="E142" i="11"/>
  <c r="F142" i="11" s="1"/>
  <c r="E143" i="11"/>
  <c r="F143" i="11" s="1"/>
  <c r="G143" i="11" s="1"/>
  <c r="E144" i="11"/>
  <c r="E145" i="11"/>
  <c r="F145" i="11" s="1"/>
  <c r="G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G151" i="11" s="1"/>
  <c r="E152" i="11"/>
  <c r="E153" i="11"/>
  <c r="F153" i="11" s="1"/>
  <c r="G153" i="11" s="1"/>
  <c r="E154" i="11"/>
  <c r="E155" i="11"/>
  <c r="F155" i="11" s="1"/>
  <c r="E156" i="11"/>
  <c r="F156" i="11" s="1"/>
  <c r="E157" i="11"/>
  <c r="F157" i="11" s="1"/>
  <c r="E158" i="11"/>
  <c r="F158" i="11" s="1"/>
  <c r="E159" i="11"/>
  <c r="F159" i="11" s="1"/>
  <c r="G159" i="11" s="1"/>
  <c r="E160" i="11"/>
  <c r="E161" i="11"/>
  <c r="F161" i="11" s="1"/>
  <c r="G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G167" i="11" s="1"/>
  <c r="E168" i="11"/>
  <c r="E169" i="11"/>
  <c r="F169" i="11" s="1"/>
  <c r="G169" i="11" s="1"/>
  <c r="E170" i="11"/>
  <c r="E171" i="11"/>
  <c r="F171" i="11" s="1"/>
  <c r="E172" i="11"/>
  <c r="F172" i="11" s="1"/>
  <c r="E173" i="11"/>
  <c r="F173" i="11" s="1"/>
  <c r="E174" i="11"/>
  <c r="F174" i="11" s="1"/>
  <c r="E175" i="11"/>
  <c r="F175" i="11" s="1"/>
  <c r="G175" i="11" s="1"/>
  <c r="E176" i="11"/>
  <c r="E177" i="11"/>
  <c r="F177" i="11" s="1"/>
  <c r="G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G183" i="11" s="1"/>
  <c r="E184" i="11"/>
  <c r="E185" i="11"/>
  <c r="F185" i="11" s="1"/>
  <c r="G185" i="11" s="1"/>
  <c r="E186" i="11"/>
  <c r="E187" i="11"/>
  <c r="F187" i="11" s="1"/>
  <c r="E188" i="11"/>
  <c r="F188" i="11" s="1"/>
  <c r="E189" i="11"/>
  <c r="F189" i="11" s="1"/>
  <c r="E190" i="11"/>
  <c r="F190" i="11" s="1"/>
  <c r="E191" i="11"/>
  <c r="F191" i="11" s="1"/>
  <c r="G191" i="11" s="1"/>
  <c r="E192" i="11"/>
  <c r="E193" i="11"/>
  <c r="F193" i="11" s="1"/>
  <c r="G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G199" i="11" s="1"/>
  <c r="E200" i="11"/>
  <c r="E201" i="11"/>
  <c r="F201" i="11" s="1"/>
  <c r="G201" i="11" s="1"/>
  <c r="E202" i="11"/>
  <c r="E203" i="11"/>
  <c r="F203" i="11" s="1"/>
  <c r="E204" i="11"/>
  <c r="F204" i="11" s="1"/>
  <c r="E205" i="11"/>
  <c r="F205" i="11" s="1"/>
  <c r="E206" i="11"/>
  <c r="F206" i="11" s="1"/>
  <c r="E207" i="11"/>
  <c r="F207" i="11" s="1"/>
  <c r="G207" i="11" s="1"/>
  <c r="E208" i="11"/>
  <c r="E209" i="11"/>
  <c r="F209" i="11" s="1"/>
  <c r="G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G215" i="11" s="1"/>
  <c r="E216" i="11"/>
  <c r="E217" i="11"/>
  <c r="F217" i="11" s="1"/>
  <c r="G217" i="11" s="1"/>
  <c r="E218" i="11"/>
  <c r="E219" i="11"/>
  <c r="F219" i="11" s="1"/>
  <c r="E220" i="11"/>
  <c r="F220" i="11" s="1"/>
  <c r="E221" i="11"/>
  <c r="F221" i="11" s="1"/>
  <c r="E222" i="11"/>
  <c r="F222" i="11" s="1"/>
  <c r="E223" i="11"/>
  <c r="F223" i="11" s="1"/>
  <c r="G223" i="11" s="1"/>
  <c r="E224" i="11"/>
  <c r="E225" i="11"/>
  <c r="F225" i="11" s="1"/>
  <c r="G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G231" i="11" s="1"/>
  <c r="E232" i="11"/>
  <c r="E233" i="11"/>
  <c r="F233" i="11" s="1"/>
  <c r="G233" i="11" s="1"/>
  <c r="E234" i="11"/>
  <c r="E235" i="11"/>
  <c r="F235" i="11" s="1"/>
  <c r="E236" i="11"/>
  <c r="F236" i="11" s="1"/>
  <c r="E237" i="11"/>
  <c r="F237" i="11" s="1"/>
  <c r="E238" i="11"/>
  <c r="F238" i="11" s="1"/>
  <c r="E239" i="11"/>
  <c r="F239" i="11" s="1"/>
  <c r="G239" i="11" s="1"/>
  <c r="E240" i="11"/>
  <c r="E241" i="11"/>
  <c r="F241" i="11" s="1"/>
  <c r="G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G247" i="11" s="1"/>
  <c r="E248" i="11"/>
  <c r="E249" i="11"/>
  <c r="F249" i="11" s="1"/>
  <c r="G249" i="11" s="1"/>
  <c r="E250" i="11"/>
  <c r="E251" i="11"/>
  <c r="F251" i="11" s="1"/>
  <c r="E252" i="11"/>
  <c r="F252" i="11" s="1"/>
  <c r="E253" i="11"/>
  <c r="F253" i="11" s="1"/>
  <c r="E254" i="11"/>
  <c r="F254" i="11" s="1"/>
  <c r="E255" i="11"/>
  <c r="F255" i="11" s="1"/>
  <c r="G255" i="11" s="1"/>
  <c r="E256" i="11"/>
  <c r="E257" i="11"/>
  <c r="F257" i="11" s="1"/>
  <c r="G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G263" i="11" s="1"/>
  <c r="E264" i="11"/>
  <c r="E265" i="11"/>
  <c r="F265" i="11" s="1"/>
  <c r="G265" i="11" s="1"/>
  <c r="E266" i="11"/>
  <c r="E267" i="11"/>
  <c r="F267" i="11" s="1"/>
  <c r="E268" i="11"/>
  <c r="F268" i="11" s="1"/>
  <c r="E269" i="11"/>
  <c r="F269" i="11" s="1"/>
  <c r="E270" i="11"/>
  <c r="F270" i="11" s="1"/>
  <c r="E271" i="11"/>
  <c r="F271" i="11" s="1"/>
  <c r="G271" i="11" s="1"/>
  <c r="E272" i="11"/>
  <c r="E273" i="11"/>
  <c r="F273" i="11" s="1"/>
  <c r="G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G279" i="11" s="1"/>
  <c r="E280" i="11"/>
  <c r="E281" i="11"/>
  <c r="F281" i="11" s="1"/>
  <c r="G281" i="11" s="1"/>
  <c r="E282" i="11"/>
  <c r="E283" i="11"/>
  <c r="F283" i="11" s="1"/>
  <c r="E284" i="11"/>
  <c r="F284" i="11" s="1"/>
  <c r="E285" i="11"/>
  <c r="F285" i="11" s="1"/>
  <c r="E286" i="11"/>
  <c r="F286" i="11" s="1"/>
  <c r="E287" i="11"/>
  <c r="F287" i="11" s="1"/>
  <c r="G287" i="11" s="1"/>
  <c r="E288" i="11"/>
  <c r="E289" i="11"/>
  <c r="F289" i="11" s="1"/>
  <c r="G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G295" i="11" s="1"/>
  <c r="E296" i="11"/>
  <c r="E297" i="11"/>
  <c r="F297" i="11" s="1"/>
  <c r="G297" i="11" s="1"/>
  <c r="E298" i="11"/>
  <c r="E299" i="11"/>
  <c r="F299" i="11" s="1"/>
  <c r="E300" i="11"/>
  <c r="F300" i="11" s="1"/>
  <c r="D2" i="11"/>
  <c r="G2" i="11" s="1"/>
  <c r="D3" i="11"/>
  <c r="G3" i="11" s="1"/>
  <c r="D4" i="11"/>
  <c r="G4" i="11" s="1"/>
  <c r="D5" i="11"/>
  <c r="G5" i="11" s="1"/>
  <c r="D6" i="11"/>
  <c r="G6" i="11" s="1"/>
  <c r="D7" i="11"/>
  <c r="G7" i="11" s="1"/>
  <c r="D8" i="11"/>
  <c r="G8" i="11" s="1"/>
  <c r="D9" i="11"/>
  <c r="D10" i="11"/>
  <c r="G10" i="11" s="1"/>
  <c r="D11" i="11"/>
  <c r="G11" i="11" s="1"/>
  <c r="D12" i="11"/>
  <c r="G12" i="11" s="1"/>
  <c r="D13" i="11"/>
  <c r="D14" i="11"/>
  <c r="G14" i="11" s="1"/>
  <c r="D15" i="11"/>
  <c r="D16" i="11"/>
  <c r="G16" i="11" s="1"/>
  <c r="D17" i="11"/>
  <c r="D18" i="11"/>
  <c r="G18" i="11" s="1"/>
  <c r="D19" i="11"/>
  <c r="G19" i="11" s="1"/>
  <c r="D20" i="11"/>
  <c r="G20" i="11" s="1"/>
  <c r="D21" i="11"/>
  <c r="D22" i="11"/>
  <c r="G22" i="11" s="1"/>
  <c r="D23" i="11"/>
  <c r="D24" i="11"/>
  <c r="G24" i="11" s="1"/>
  <c r="D25" i="11"/>
  <c r="D26" i="11"/>
  <c r="G26" i="11" s="1"/>
  <c r="D27" i="11"/>
  <c r="G27" i="11" s="1"/>
  <c r="D28" i="11"/>
  <c r="G28" i="11" s="1"/>
  <c r="D29" i="11"/>
  <c r="D30" i="11"/>
  <c r="G30" i="11" s="1"/>
  <c r="D31" i="11"/>
  <c r="D32" i="11"/>
  <c r="G32" i="11" s="1"/>
  <c r="D33" i="11"/>
  <c r="D34" i="11"/>
  <c r="G34" i="11" s="1"/>
  <c r="D35" i="11"/>
  <c r="G35" i="11" s="1"/>
  <c r="D36" i="11"/>
  <c r="G36" i="11" s="1"/>
  <c r="D37" i="11"/>
  <c r="D38" i="11"/>
  <c r="G38" i="11" s="1"/>
  <c r="D39" i="11"/>
  <c r="D40" i="11"/>
  <c r="G40" i="11" s="1"/>
  <c r="D41" i="11"/>
  <c r="D42" i="11"/>
  <c r="G42" i="11" s="1"/>
  <c r="D43" i="11"/>
  <c r="G43" i="11" s="1"/>
  <c r="D44" i="11"/>
  <c r="G44" i="11" s="1"/>
  <c r="D45" i="11"/>
  <c r="D46" i="11"/>
  <c r="G46" i="11" s="1"/>
  <c r="D47" i="11"/>
  <c r="D48" i="11"/>
  <c r="G48" i="11" s="1"/>
  <c r="D49" i="11"/>
  <c r="D50" i="11"/>
  <c r="G50" i="11" s="1"/>
  <c r="D51" i="11"/>
  <c r="G51" i="11" s="1"/>
  <c r="D52" i="11"/>
  <c r="G52" i="11" s="1"/>
  <c r="D53" i="11"/>
  <c r="D54" i="11"/>
  <c r="G54" i="11" s="1"/>
  <c r="D55" i="11"/>
  <c r="D56" i="11"/>
  <c r="G56" i="11" s="1"/>
  <c r="D57" i="11"/>
  <c r="D58" i="11"/>
  <c r="G58" i="11" s="1"/>
  <c r="D59" i="11"/>
  <c r="G59" i="11" s="1"/>
  <c r="D60" i="11"/>
  <c r="G60" i="11" s="1"/>
  <c r="D61" i="11"/>
  <c r="D62" i="11"/>
  <c r="G62" i="11" s="1"/>
  <c r="D63" i="11"/>
  <c r="D64" i="11"/>
  <c r="G64" i="11" s="1"/>
  <c r="D65" i="11"/>
  <c r="D66" i="11"/>
  <c r="G66" i="11" s="1"/>
  <c r="D67" i="11"/>
  <c r="G67" i="11" s="1"/>
  <c r="D68" i="11"/>
  <c r="G68" i="11" s="1"/>
  <c r="D69" i="11"/>
  <c r="D70" i="11"/>
  <c r="G70" i="11" s="1"/>
  <c r="D71" i="11"/>
  <c r="D72" i="11"/>
  <c r="G72" i="11" s="1"/>
  <c r="D73" i="11"/>
  <c r="D74" i="11"/>
  <c r="G74" i="11" s="1"/>
  <c r="D75" i="11"/>
  <c r="G75" i="11" s="1"/>
  <c r="D76" i="11"/>
  <c r="G76" i="11" s="1"/>
  <c r="D77" i="11"/>
  <c r="D78" i="11"/>
  <c r="G78" i="11" s="1"/>
  <c r="D79" i="11"/>
  <c r="D80" i="11"/>
  <c r="G80" i="11" s="1"/>
  <c r="D81" i="11"/>
  <c r="D82" i="11"/>
  <c r="G82" i="11" s="1"/>
  <c r="D83" i="11"/>
  <c r="G83" i="11" s="1"/>
  <c r="D84" i="11"/>
  <c r="G84" i="11" s="1"/>
  <c r="D85" i="11"/>
  <c r="D86" i="11"/>
  <c r="G86" i="11" s="1"/>
  <c r="D87" i="11"/>
  <c r="D88" i="11"/>
  <c r="G88" i="11" s="1"/>
  <c r="D89" i="11"/>
  <c r="D90" i="11"/>
  <c r="G90" i="11" s="1"/>
  <c r="D91" i="11"/>
  <c r="G91" i="11" s="1"/>
  <c r="D92" i="11"/>
  <c r="G92" i="11" s="1"/>
  <c r="D93" i="11"/>
  <c r="D94" i="11"/>
  <c r="G94" i="11" s="1"/>
  <c r="D95" i="11"/>
  <c r="D96" i="11"/>
  <c r="G96" i="11" s="1"/>
  <c r="D97" i="11"/>
  <c r="D98" i="11"/>
  <c r="G98" i="11" s="1"/>
  <c r="D99" i="11"/>
  <c r="G99" i="11" s="1"/>
  <c r="D100" i="11"/>
  <c r="G100" i="11" s="1"/>
  <c r="D101" i="11"/>
  <c r="D102" i="11"/>
  <c r="G102" i="11" s="1"/>
  <c r="D103" i="11"/>
  <c r="D104" i="11"/>
  <c r="G104" i="11" s="1"/>
  <c r="D105" i="11"/>
  <c r="D106" i="11"/>
  <c r="G106" i="11" s="1"/>
  <c r="D107" i="11"/>
  <c r="G107" i="11" s="1"/>
  <c r="D108" i="11"/>
  <c r="G108" i="11" s="1"/>
  <c r="D109" i="11"/>
  <c r="D110" i="11"/>
  <c r="G110" i="11" s="1"/>
  <c r="D111" i="11"/>
  <c r="D112" i="11"/>
  <c r="G112" i="11" s="1"/>
  <c r="D113" i="11"/>
  <c r="D114" i="11"/>
  <c r="G114" i="11" s="1"/>
  <c r="D115" i="11"/>
  <c r="G115" i="11" s="1"/>
  <c r="D116" i="11"/>
  <c r="G116" i="11" s="1"/>
  <c r="D117" i="11"/>
  <c r="D118" i="11"/>
  <c r="G118" i="11" s="1"/>
  <c r="D119" i="11"/>
  <c r="D120" i="11"/>
  <c r="G120" i="11" s="1"/>
  <c r="D121" i="11"/>
  <c r="D122" i="11"/>
  <c r="G122" i="11" s="1"/>
  <c r="D123" i="11"/>
  <c r="G123" i="11" s="1"/>
  <c r="D124" i="11"/>
  <c r="G124" i="11" s="1"/>
  <c r="D125" i="11"/>
  <c r="D126" i="11"/>
  <c r="G126" i="11" s="1"/>
  <c r="D127" i="11"/>
  <c r="D128" i="11"/>
  <c r="G128" i="11" s="1"/>
  <c r="D129" i="11"/>
  <c r="D130" i="11"/>
  <c r="G130" i="11" s="1"/>
  <c r="D131" i="11"/>
  <c r="G131" i="11" s="1"/>
  <c r="D132" i="11"/>
  <c r="G132" i="11" s="1"/>
  <c r="D133" i="11"/>
  <c r="D134" i="11"/>
  <c r="G134" i="11" s="1"/>
  <c r="D135" i="11"/>
  <c r="D136" i="11"/>
  <c r="G136" i="11" s="1"/>
  <c r="D137" i="11"/>
  <c r="D138" i="11"/>
  <c r="G138" i="11" s="1"/>
  <c r="D139" i="11"/>
  <c r="G139" i="11" s="1"/>
  <c r="D140" i="11"/>
  <c r="G140" i="11" s="1"/>
  <c r="D141" i="11"/>
  <c r="D142" i="11"/>
  <c r="G142" i="11" s="1"/>
  <c r="D143" i="11"/>
  <c r="D144" i="11"/>
  <c r="G144" i="11" s="1"/>
  <c r="D145" i="11"/>
  <c r="D146" i="11"/>
  <c r="G146" i="11" s="1"/>
  <c r="D147" i="11"/>
  <c r="G147" i="11" s="1"/>
  <c r="D148" i="11"/>
  <c r="G148" i="11" s="1"/>
  <c r="D149" i="11"/>
  <c r="D150" i="11"/>
  <c r="G150" i="11" s="1"/>
  <c r="D151" i="11"/>
  <c r="D152" i="11"/>
  <c r="G152" i="11" s="1"/>
  <c r="D153" i="11"/>
  <c r="D154" i="11"/>
  <c r="G154" i="11" s="1"/>
  <c r="D155" i="11"/>
  <c r="G155" i="11" s="1"/>
  <c r="D156" i="11"/>
  <c r="G156" i="11" s="1"/>
  <c r="D157" i="11"/>
  <c r="D158" i="11"/>
  <c r="G158" i="11" s="1"/>
  <c r="D159" i="11"/>
  <c r="D160" i="11"/>
  <c r="G160" i="11" s="1"/>
  <c r="D161" i="11"/>
  <c r="D162" i="11"/>
  <c r="G162" i="11" s="1"/>
  <c r="D163" i="11"/>
  <c r="G163" i="11" s="1"/>
  <c r="D164" i="11"/>
  <c r="G164" i="11" s="1"/>
  <c r="D165" i="11"/>
  <c r="D166" i="11"/>
  <c r="G166" i="11" s="1"/>
  <c r="D167" i="11"/>
  <c r="D168" i="11"/>
  <c r="G168" i="11" s="1"/>
  <c r="D169" i="11"/>
  <c r="D170" i="11"/>
  <c r="G170" i="11" s="1"/>
  <c r="D171" i="11"/>
  <c r="G171" i="11" s="1"/>
  <c r="D172" i="11"/>
  <c r="G172" i="11" s="1"/>
  <c r="D173" i="11"/>
  <c r="D174" i="11"/>
  <c r="G174" i="11" s="1"/>
  <c r="D175" i="11"/>
  <c r="D176" i="11"/>
  <c r="G176" i="11" s="1"/>
  <c r="D177" i="11"/>
  <c r="D178" i="11"/>
  <c r="G178" i="11" s="1"/>
  <c r="D179" i="11"/>
  <c r="G179" i="11" s="1"/>
  <c r="D180" i="11"/>
  <c r="G180" i="11" s="1"/>
  <c r="D181" i="11"/>
  <c r="D182" i="11"/>
  <c r="G182" i="11" s="1"/>
  <c r="D183" i="11"/>
  <c r="D184" i="11"/>
  <c r="G184" i="11" s="1"/>
  <c r="D185" i="11"/>
  <c r="D186" i="11"/>
  <c r="G186" i="11" s="1"/>
  <c r="D187" i="11"/>
  <c r="G187" i="11" s="1"/>
  <c r="D188" i="11"/>
  <c r="G188" i="11" s="1"/>
  <c r="D189" i="11"/>
  <c r="D190" i="11"/>
  <c r="G190" i="11" s="1"/>
  <c r="D191" i="11"/>
  <c r="D192" i="11"/>
  <c r="G192" i="11" s="1"/>
  <c r="D193" i="11"/>
  <c r="D194" i="11"/>
  <c r="G194" i="11" s="1"/>
  <c r="D195" i="11"/>
  <c r="G195" i="11" s="1"/>
  <c r="D196" i="11"/>
  <c r="G196" i="11" s="1"/>
  <c r="D197" i="11"/>
  <c r="D198" i="11"/>
  <c r="G198" i="11" s="1"/>
  <c r="D199" i="11"/>
  <c r="D200" i="11"/>
  <c r="G200" i="11" s="1"/>
  <c r="D201" i="11"/>
  <c r="D202" i="11"/>
  <c r="G202" i="11" s="1"/>
  <c r="D203" i="11"/>
  <c r="G203" i="11" s="1"/>
  <c r="D204" i="11"/>
  <c r="G204" i="11" s="1"/>
  <c r="D205" i="11"/>
  <c r="D206" i="11"/>
  <c r="G206" i="11" s="1"/>
  <c r="D207" i="11"/>
  <c r="D208" i="11"/>
  <c r="G208" i="11" s="1"/>
  <c r="D209" i="11"/>
  <c r="D210" i="11"/>
  <c r="G210" i="11" s="1"/>
  <c r="D211" i="11"/>
  <c r="G211" i="11" s="1"/>
  <c r="D212" i="11"/>
  <c r="G212" i="11" s="1"/>
  <c r="D213" i="11"/>
  <c r="D214" i="11"/>
  <c r="G214" i="11" s="1"/>
  <c r="D215" i="11"/>
  <c r="D216" i="11"/>
  <c r="G216" i="11" s="1"/>
  <c r="D217" i="11"/>
  <c r="D218" i="11"/>
  <c r="G218" i="11" s="1"/>
  <c r="D219" i="11"/>
  <c r="G219" i="11" s="1"/>
  <c r="D220" i="11"/>
  <c r="G220" i="11" s="1"/>
  <c r="D221" i="11"/>
  <c r="D222" i="11"/>
  <c r="G222" i="11" s="1"/>
  <c r="D223" i="11"/>
  <c r="D224" i="11"/>
  <c r="G224" i="11" s="1"/>
  <c r="D225" i="11"/>
  <c r="D226" i="11"/>
  <c r="G226" i="11" s="1"/>
  <c r="D227" i="11"/>
  <c r="G227" i="11" s="1"/>
  <c r="D228" i="11"/>
  <c r="G228" i="11" s="1"/>
  <c r="D229" i="11"/>
  <c r="D230" i="11"/>
  <c r="G230" i="11" s="1"/>
  <c r="D231" i="11"/>
  <c r="D232" i="11"/>
  <c r="G232" i="11" s="1"/>
  <c r="D233" i="11"/>
  <c r="D234" i="11"/>
  <c r="G234" i="11" s="1"/>
  <c r="D235" i="11"/>
  <c r="G235" i="11" s="1"/>
  <c r="D236" i="11"/>
  <c r="G236" i="11" s="1"/>
  <c r="D237" i="11"/>
  <c r="D238" i="11"/>
  <c r="G238" i="11" s="1"/>
  <c r="D239" i="11"/>
  <c r="D240" i="11"/>
  <c r="G240" i="11" s="1"/>
  <c r="D241" i="11"/>
  <c r="D242" i="11"/>
  <c r="G242" i="11" s="1"/>
  <c r="D243" i="11"/>
  <c r="G243" i="11" s="1"/>
  <c r="D244" i="11"/>
  <c r="G244" i="11" s="1"/>
  <c r="D245" i="11"/>
  <c r="D246" i="11"/>
  <c r="G246" i="11" s="1"/>
  <c r="D247" i="11"/>
  <c r="D248" i="11"/>
  <c r="G248" i="11" s="1"/>
  <c r="D249" i="11"/>
  <c r="D250" i="11"/>
  <c r="G250" i="11" s="1"/>
  <c r="D251" i="11"/>
  <c r="G251" i="11" s="1"/>
  <c r="D252" i="11"/>
  <c r="G252" i="11" s="1"/>
  <c r="D253" i="11"/>
  <c r="D254" i="11"/>
  <c r="G254" i="11" s="1"/>
  <c r="D255" i="11"/>
  <c r="D256" i="11"/>
  <c r="G256" i="11" s="1"/>
  <c r="D257" i="11"/>
  <c r="D258" i="11"/>
  <c r="G258" i="11" s="1"/>
  <c r="D259" i="11"/>
  <c r="G259" i="11" s="1"/>
  <c r="D260" i="11"/>
  <c r="G260" i="11" s="1"/>
  <c r="D261" i="11"/>
  <c r="D262" i="11"/>
  <c r="G262" i="11" s="1"/>
  <c r="D263" i="11"/>
  <c r="D264" i="11"/>
  <c r="G264" i="11" s="1"/>
  <c r="D265" i="11"/>
  <c r="D266" i="11"/>
  <c r="G266" i="11" s="1"/>
  <c r="D267" i="11"/>
  <c r="G267" i="11" s="1"/>
  <c r="D268" i="11"/>
  <c r="G268" i="11" s="1"/>
  <c r="D269" i="11"/>
  <c r="D270" i="11"/>
  <c r="G270" i="11" s="1"/>
  <c r="D271" i="11"/>
  <c r="D272" i="11"/>
  <c r="G272" i="11" s="1"/>
  <c r="D273" i="11"/>
  <c r="D274" i="11"/>
  <c r="G274" i="11" s="1"/>
  <c r="D275" i="11"/>
  <c r="G275" i="11" s="1"/>
  <c r="D276" i="11"/>
  <c r="G276" i="11" s="1"/>
  <c r="D277" i="11"/>
  <c r="D278" i="11"/>
  <c r="G278" i="11" s="1"/>
  <c r="D279" i="11"/>
  <c r="D280" i="11"/>
  <c r="G280" i="11" s="1"/>
  <c r="D281" i="11"/>
  <c r="D282" i="11"/>
  <c r="G282" i="11" s="1"/>
  <c r="D283" i="11"/>
  <c r="G283" i="11" s="1"/>
  <c r="D284" i="11"/>
  <c r="G284" i="11" s="1"/>
  <c r="D285" i="11"/>
  <c r="D286" i="11"/>
  <c r="G286" i="11" s="1"/>
  <c r="D287" i="11"/>
  <c r="D288" i="11"/>
  <c r="G288" i="11" s="1"/>
  <c r="D289" i="11"/>
  <c r="D290" i="11"/>
  <c r="G290" i="11" s="1"/>
  <c r="D291" i="11"/>
  <c r="G291" i="11" s="1"/>
  <c r="D292" i="11"/>
  <c r="G292" i="11" s="1"/>
  <c r="D293" i="11"/>
  <c r="D294" i="11"/>
  <c r="G294" i="11" s="1"/>
  <c r="D295" i="11"/>
  <c r="D296" i="11"/>
  <c r="G296" i="11" s="1"/>
  <c r="D297" i="11"/>
  <c r="D298" i="11"/>
  <c r="G298" i="11" s="1"/>
  <c r="D299" i="11"/>
  <c r="G299" i="11" s="1"/>
  <c r="D300" i="11"/>
  <c r="G300" i="11" s="1"/>
  <c r="O275" i="10"/>
  <c r="O274" i="10"/>
  <c r="N275" i="10"/>
  <c r="N274" i="10"/>
  <c r="M275" i="10"/>
  <c r="M274" i="10"/>
  <c r="L275" i="10"/>
  <c r="L274" i="10"/>
  <c r="K275" i="10"/>
  <c r="K274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F13" i="10"/>
  <c r="F15" i="10"/>
  <c r="F29" i="10"/>
  <c r="F31" i="10"/>
  <c r="F45" i="10"/>
  <c r="F47" i="10"/>
  <c r="F61" i="10"/>
  <c r="F63" i="10"/>
  <c r="F77" i="10"/>
  <c r="F79" i="10"/>
  <c r="F93" i="10"/>
  <c r="F95" i="10"/>
  <c r="F109" i="10"/>
  <c r="F111" i="10"/>
  <c r="F125" i="10"/>
  <c r="F127" i="10"/>
  <c r="F141" i="10"/>
  <c r="F143" i="10"/>
  <c r="F157" i="10"/>
  <c r="F159" i="10"/>
  <c r="F173" i="10"/>
  <c r="F175" i="10"/>
  <c r="F189" i="10"/>
  <c r="F191" i="10"/>
  <c r="F205" i="10"/>
  <c r="F207" i="10"/>
  <c r="F221" i="10"/>
  <c r="F223" i="10"/>
  <c r="F237" i="10"/>
  <c r="F239" i="10"/>
  <c r="F253" i="10"/>
  <c r="F255" i="10"/>
  <c r="F269" i="10"/>
  <c r="F271" i="10"/>
  <c r="F285" i="10"/>
  <c r="F287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E14" i="10"/>
  <c r="F14" i="10" s="1"/>
  <c r="E15" i="10"/>
  <c r="E16" i="10"/>
  <c r="F16" i="10" s="1"/>
  <c r="E17" i="10"/>
  <c r="F17" i="10" s="1"/>
  <c r="G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G25" i="10" s="1"/>
  <c r="E26" i="10"/>
  <c r="F26" i="10" s="1"/>
  <c r="E27" i="10"/>
  <c r="F27" i="10" s="1"/>
  <c r="E28" i="10"/>
  <c r="F28" i="10" s="1"/>
  <c r="E29" i="10"/>
  <c r="E30" i="10"/>
  <c r="F30" i="10" s="1"/>
  <c r="E31" i="10"/>
  <c r="E32" i="10"/>
  <c r="F32" i="10" s="1"/>
  <c r="E33" i="10"/>
  <c r="F33" i="10" s="1"/>
  <c r="G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G41" i="10" s="1"/>
  <c r="E42" i="10"/>
  <c r="F42" i="10" s="1"/>
  <c r="E43" i="10"/>
  <c r="F43" i="10" s="1"/>
  <c r="E44" i="10"/>
  <c r="F44" i="10" s="1"/>
  <c r="E45" i="10"/>
  <c r="E46" i="10"/>
  <c r="F46" i="10" s="1"/>
  <c r="E47" i="10"/>
  <c r="E48" i="10"/>
  <c r="F48" i="10" s="1"/>
  <c r="E49" i="10"/>
  <c r="F49" i="10" s="1"/>
  <c r="G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G57" i="10" s="1"/>
  <c r="E58" i="10"/>
  <c r="F58" i="10" s="1"/>
  <c r="E59" i="10"/>
  <c r="F59" i="10" s="1"/>
  <c r="E60" i="10"/>
  <c r="F60" i="10" s="1"/>
  <c r="E61" i="10"/>
  <c r="E62" i="10"/>
  <c r="F62" i="10" s="1"/>
  <c r="E63" i="10"/>
  <c r="E64" i="10"/>
  <c r="F64" i="10" s="1"/>
  <c r="E65" i="10"/>
  <c r="F65" i="10" s="1"/>
  <c r="G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G73" i="10" s="1"/>
  <c r="E74" i="10"/>
  <c r="F74" i="10" s="1"/>
  <c r="E75" i="10"/>
  <c r="F75" i="10" s="1"/>
  <c r="E76" i="10"/>
  <c r="F76" i="10" s="1"/>
  <c r="E77" i="10"/>
  <c r="E78" i="10"/>
  <c r="F78" i="10" s="1"/>
  <c r="E79" i="10"/>
  <c r="E80" i="10"/>
  <c r="F80" i="10" s="1"/>
  <c r="E81" i="10"/>
  <c r="F81" i="10" s="1"/>
  <c r="G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G89" i="10" s="1"/>
  <c r="E90" i="10"/>
  <c r="F90" i="10" s="1"/>
  <c r="E91" i="10"/>
  <c r="F91" i="10" s="1"/>
  <c r="E92" i="10"/>
  <c r="F92" i="10" s="1"/>
  <c r="E93" i="10"/>
  <c r="E94" i="10"/>
  <c r="F94" i="10" s="1"/>
  <c r="E95" i="10"/>
  <c r="E96" i="10"/>
  <c r="F96" i="10" s="1"/>
  <c r="E97" i="10"/>
  <c r="F97" i="10" s="1"/>
  <c r="G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G105" i="10" s="1"/>
  <c r="E106" i="10"/>
  <c r="F106" i="10" s="1"/>
  <c r="E107" i="10"/>
  <c r="F107" i="10" s="1"/>
  <c r="E108" i="10"/>
  <c r="F108" i="10" s="1"/>
  <c r="E109" i="10"/>
  <c r="E110" i="10"/>
  <c r="F110" i="10" s="1"/>
  <c r="E111" i="10"/>
  <c r="E112" i="10"/>
  <c r="F112" i="10" s="1"/>
  <c r="E113" i="10"/>
  <c r="F113" i="10" s="1"/>
  <c r="G113" i="10" s="1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G121" i="10" s="1"/>
  <c r="E122" i="10"/>
  <c r="F122" i="10" s="1"/>
  <c r="E123" i="10"/>
  <c r="F123" i="10" s="1"/>
  <c r="E124" i="10"/>
  <c r="F124" i="10" s="1"/>
  <c r="E125" i="10"/>
  <c r="E126" i="10"/>
  <c r="F126" i="10" s="1"/>
  <c r="E127" i="10"/>
  <c r="E128" i="10"/>
  <c r="F128" i="10" s="1"/>
  <c r="E129" i="10"/>
  <c r="F129" i="10" s="1"/>
  <c r="G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136" i="10"/>
  <c r="F136" i="10" s="1"/>
  <c r="E137" i="10"/>
  <c r="F137" i="10" s="1"/>
  <c r="G137" i="10" s="1"/>
  <c r="E138" i="10"/>
  <c r="F138" i="10" s="1"/>
  <c r="E139" i="10"/>
  <c r="F139" i="10" s="1"/>
  <c r="E140" i="10"/>
  <c r="F140" i="10" s="1"/>
  <c r="E141" i="10"/>
  <c r="E142" i="10"/>
  <c r="F142" i="10" s="1"/>
  <c r="E143" i="10"/>
  <c r="E144" i="10"/>
  <c r="F144" i="10" s="1"/>
  <c r="E145" i="10"/>
  <c r="F145" i="10" s="1"/>
  <c r="G145" i="10" s="1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153" i="10"/>
  <c r="F153" i="10" s="1"/>
  <c r="G153" i="10" s="1"/>
  <c r="E154" i="10"/>
  <c r="F154" i="10" s="1"/>
  <c r="E155" i="10"/>
  <c r="F155" i="10" s="1"/>
  <c r="E156" i="10"/>
  <c r="F156" i="10" s="1"/>
  <c r="E157" i="10"/>
  <c r="E158" i="10"/>
  <c r="F158" i="10" s="1"/>
  <c r="E159" i="10"/>
  <c r="E160" i="10"/>
  <c r="F160" i="10" s="1"/>
  <c r="E161" i="10"/>
  <c r="F161" i="10" s="1"/>
  <c r="G161" i="10" s="1"/>
  <c r="E162" i="10"/>
  <c r="F162" i="10" s="1"/>
  <c r="E163" i="10"/>
  <c r="F163" i="10" s="1"/>
  <c r="E164" i="10"/>
  <c r="F164" i="10" s="1"/>
  <c r="E165" i="10"/>
  <c r="F165" i="10" s="1"/>
  <c r="E166" i="10"/>
  <c r="F166" i="10" s="1"/>
  <c r="E167" i="10"/>
  <c r="F167" i="10" s="1"/>
  <c r="E168" i="10"/>
  <c r="F168" i="10" s="1"/>
  <c r="E169" i="10"/>
  <c r="F169" i="10" s="1"/>
  <c r="G169" i="10" s="1"/>
  <c r="E170" i="10"/>
  <c r="F170" i="10" s="1"/>
  <c r="E171" i="10"/>
  <c r="F171" i="10" s="1"/>
  <c r="E172" i="10"/>
  <c r="F172" i="10" s="1"/>
  <c r="E173" i="10"/>
  <c r="E174" i="10"/>
  <c r="F174" i="10" s="1"/>
  <c r="E175" i="10"/>
  <c r="E176" i="10"/>
  <c r="F176" i="10" s="1"/>
  <c r="E177" i="10"/>
  <c r="F177" i="10" s="1"/>
  <c r="G177" i="10" s="1"/>
  <c r="E178" i="10"/>
  <c r="F178" i="10" s="1"/>
  <c r="E179" i="10"/>
  <c r="F179" i="10" s="1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G185" i="10" s="1"/>
  <c r="E186" i="10"/>
  <c r="F186" i="10" s="1"/>
  <c r="E187" i="10"/>
  <c r="F187" i="10" s="1"/>
  <c r="E188" i="10"/>
  <c r="F188" i="10" s="1"/>
  <c r="E189" i="10"/>
  <c r="E190" i="10"/>
  <c r="F190" i="10" s="1"/>
  <c r="E191" i="10"/>
  <c r="E192" i="10"/>
  <c r="F192" i="10" s="1"/>
  <c r="E193" i="10"/>
  <c r="F193" i="10" s="1"/>
  <c r="G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G201" i="10" s="1"/>
  <c r="E202" i="10"/>
  <c r="F202" i="10" s="1"/>
  <c r="E203" i="10"/>
  <c r="F203" i="10" s="1"/>
  <c r="E204" i="10"/>
  <c r="F204" i="10" s="1"/>
  <c r="E205" i="10"/>
  <c r="E206" i="10"/>
  <c r="F206" i="10" s="1"/>
  <c r="E207" i="10"/>
  <c r="E208" i="10"/>
  <c r="F208" i="10" s="1"/>
  <c r="E209" i="10"/>
  <c r="F209" i="10" s="1"/>
  <c r="G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G217" i="10" s="1"/>
  <c r="E218" i="10"/>
  <c r="F218" i="10" s="1"/>
  <c r="E219" i="10"/>
  <c r="F219" i="10" s="1"/>
  <c r="E220" i="10"/>
  <c r="F220" i="10" s="1"/>
  <c r="E221" i="10"/>
  <c r="E222" i="10"/>
  <c r="F222" i="10" s="1"/>
  <c r="E223" i="10"/>
  <c r="E224" i="10"/>
  <c r="F224" i="10" s="1"/>
  <c r="E225" i="10"/>
  <c r="F225" i="10" s="1"/>
  <c r="G225" i="10" s="1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G233" i="10" s="1"/>
  <c r="E234" i="10"/>
  <c r="F234" i="10" s="1"/>
  <c r="E235" i="10"/>
  <c r="F235" i="10" s="1"/>
  <c r="E236" i="10"/>
  <c r="F236" i="10" s="1"/>
  <c r="E237" i="10"/>
  <c r="E238" i="10"/>
  <c r="F238" i="10" s="1"/>
  <c r="E239" i="10"/>
  <c r="E240" i="10"/>
  <c r="F240" i="10" s="1"/>
  <c r="E241" i="10"/>
  <c r="F241" i="10" s="1"/>
  <c r="G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 s="1"/>
  <c r="E248" i="10"/>
  <c r="F248" i="10" s="1"/>
  <c r="E249" i="10"/>
  <c r="F249" i="10" s="1"/>
  <c r="G249" i="10" s="1"/>
  <c r="E250" i="10"/>
  <c r="F250" i="10" s="1"/>
  <c r="E251" i="10"/>
  <c r="F251" i="10" s="1"/>
  <c r="E252" i="10"/>
  <c r="F252" i="10" s="1"/>
  <c r="E253" i="10"/>
  <c r="E254" i="10"/>
  <c r="F254" i="10" s="1"/>
  <c r="E255" i="10"/>
  <c r="E256" i="10"/>
  <c r="F256" i="10" s="1"/>
  <c r="E257" i="10"/>
  <c r="F257" i="10" s="1"/>
  <c r="G257" i="10" s="1"/>
  <c r="E258" i="10"/>
  <c r="F258" i="10" s="1"/>
  <c r="E259" i="10"/>
  <c r="F259" i="10" s="1"/>
  <c r="E260" i="10"/>
  <c r="F260" i="10" s="1"/>
  <c r="E261" i="10"/>
  <c r="F261" i="10" s="1"/>
  <c r="E262" i="10"/>
  <c r="F262" i="10" s="1"/>
  <c r="E263" i="10"/>
  <c r="F263" i="10" s="1"/>
  <c r="E264" i="10"/>
  <c r="F264" i="10" s="1"/>
  <c r="E265" i="10"/>
  <c r="F265" i="10" s="1"/>
  <c r="G265" i="10" s="1"/>
  <c r="E266" i="10"/>
  <c r="F266" i="10" s="1"/>
  <c r="E267" i="10"/>
  <c r="F267" i="10" s="1"/>
  <c r="E268" i="10"/>
  <c r="F268" i="10" s="1"/>
  <c r="E269" i="10"/>
  <c r="E270" i="10"/>
  <c r="F270" i="10" s="1"/>
  <c r="E271" i="10"/>
  <c r="E272" i="10"/>
  <c r="F272" i="10" s="1"/>
  <c r="E273" i="10"/>
  <c r="F273" i="10" s="1"/>
  <c r="G273" i="10" s="1"/>
  <c r="E274" i="10"/>
  <c r="F274" i="10" s="1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 s="1"/>
  <c r="E281" i="10"/>
  <c r="F281" i="10" s="1"/>
  <c r="G281" i="10" s="1"/>
  <c r="E282" i="10"/>
  <c r="F282" i="10" s="1"/>
  <c r="E283" i="10"/>
  <c r="F283" i="10" s="1"/>
  <c r="E284" i="10"/>
  <c r="F284" i="10" s="1"/>
  <c r="E285" i="10"/>
  <c r="E286" i="10"/>
  <c r="F286" i="10" s="1"/>
  <c r="E287" i="10"/>
  <c r="E288" i="10"/>
  <c r="F288" i="10" s="1"/>
  <c r="E289" i="10"/>
  <c r="F289" i="10" s="1"/>
  <c r="G289" i="10" s="1"/>
  <c r="E290" i="10"/>
  <c r="F290" i="10" s="1"/>
  <c r="E291" i="10"/>
  <c r="F291" i="10" s="1"/>
  <c r="E292" i="10"/>
  <c r="F292" i="10" s="1"/>
  <c r="E293" i="10"/>
  <c r="F293" i="10" s="1"/>
  <c r="E294" i="10"/>
  <c r="F294" i="10" s="1"/>
  <c r="E295" i="10"/>
  <c r="F295" i="10" s="1"/>
  <c r="E296" i="10"/>
  <c r="F296" i="10" s="1"/>
  <c r="E297" i="10"/>
  <c r="F297" i="10" s="1"/>
  <c r="G297" i="10" s="1"/>
  <c r="E298" i="10"/>
  <c r="F298" i="10" s="1"/>
  <c r="E299" i="10"/>
  <c r="F299" i="10" s="1"/>
  <c r="E300" i="10"/>
  <c r="F300" i="10" s="1"/>
  <c r="D2" i="10"/>
  <c r="G2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D10" i="10"/>
  <c r="G10" i="10" s="1"/>
  <c r="D11" i="10"/>
  <c r="G11" i="10" s="1"/>
  <c r="D12" i="10"/>
  <c r="G12" i="10" s="1"/>
  <c r="D13" i="10"/>
  <c r="G13" i="10" s="1"/>
  <c r="D14" i="10"/>
  <c r="G14" i="10" s="1"/>
  <c r="D15" i="10"/>
  <c r="G15" i="10" s="1"/>
  <c r="D16" i="10"/>
  <c r="G16" i="10" s="1"/>
  <c r="D17" i="10"/>
  <c r="D18" i="10"/>
  <c r="G18" i="10" s="1"/>
  <c r="D19" i="10"/>
  <c r="G19" i="10" s="1"/>
  <c r="D20" i="10"/>
  <c r="G20" i="10" s="1"/>
  <c r="D21" i="10"/>
  <c r="D22" i="10"/>
  <c r="G22" i="10" s="1"/>
  <c r="D23" i="10"/>
  <c r="G23" i="10" s="1"/>
  <c r="D24" i="10"/>
  <c r="G24" i="10" s="1"/>
  <c r="D25" i="10"/>
  <c r="D26" i="10"/>
  <c r="G26" i="10" s="1"/>
  <c r="D27" i="10"/>
  <c r="G27" i="10" s="1"/>
  <c r="D28" i="10"/>
  <c r="G28" i="10" s="1"/>
  <c r="D29" i="10"/>
  <c r="G29" i="10" s="1"/>
  <c r="D30" i="10"/>
  <c r="G30" i="10" s="1"/>
  <c r="D31" i="10"/>
  <c r="G31" i="10" s="1"/>
  <c r="D32" i="10"/>
  <c r="G32" i="10" s="1"/>
  <c r="D33" i="10"/>
  <c r="D34" i="10"/>
  <c r="G34" i="10" s="1"/>
  <c r="D35" i="10"/>
  <c r="G35" i="10" s="1"/>
  <c r="D36" i="10"/>
  <c r="G36" i="10" s="1"/>
  <c r="D37" i="10"/>
  <c r="D38" i="10"/>
  <c r="G38" i="10" s="1"/>
  <c r="D39" i="10"/>
  <c r="G39" i="10" s="1"/>
  <c r="D40" i="10"/>
  <c r="G40" i="10" s="1"/>
  <c r="D41" i="10"/>
  <c r="D42" i="10"/>
  <c r="G42" i="10" s="1"/>
  <c r="D43" i="10"/>
  <c r="G43" i="10" s="1"/>
  <c r="D44" i="10"/>
  <c r="G44" i="10" s="1"/>
  <c r="D45" i="10"/>
  <c r="G45" i="10" s="1"/>
  <c r="D46" i="10"/>
  <c r="G46" i="10" s="1"/>
  <c r="D47" i="10"/>
  <c r="G47" i="10" s="1"/>
  <c r="D48" i="10"/>
  <c r="G48" i="10" s="1"/>
  <c r="D49" i="10"/>
  <c r="D50" i="10"/>
  <c r="G50" i="10" s="1"/>
  <c r="D51" i="10"/>
  <c r="G51" i="10" s="1"/>
  <c r="D52" i="10"/>
  <c r="G52" i="10" s="1"/>
  <c r="D53" i="10"/>
  <c r="D54" i="10"/>
  <c r="G54" i="10" s="1"/>
  <c r="D55" i="10"/>
  <c r="G55" i="10" s="1"/>
  <c r="D56" i="10"/>
  <c r="G56" i="10" s="1"/>
  <c r="D57" i="10"/>
  <c r="D58" i="10"/>
  <c r="G58" i="10" s="1"/>
  <c r="D59" i="10"/>
  <c r="G59" i="10" s="1"/>
  <c r="D60" i="10"/>
  <c r="G60" i="10" s="1"/>
  <c r="D61" i="10"/>
  <c r="G61" i="10" s="1"/>
  <c r="D62" i="10"/>
  <c r="G62" i="10" s="1"/>
  <c r="D63" i="10"/>
  <c r="G63" i="10" s="1"/>
  <c r="D64" i="10"/>
  <c r="G64" i="10" s="1"/>
  <c r="D65" i="10"/>
  <c r="D66" i="10"/>
  <c r="G66" i="10" s="1"/>
  <c r="D67" i="10"/>
  <c r="G67" i="10" s="1"/>
  <c r="D68" i="10"/>
  <c r="G68" i="10" s="1"/>
  <c r="D69" i="10"/>
  <c r="D70" i="10"/>
  <c r="G70" i="10" s="1"/>
  <c r="D71" i="10"/>
  <c r="G71" i="10" s="1"/>
  <c r="D72" i="10"/>
  <c r="G72" i="10" s="1"/>
  <c r="D73" i="10"/>
  <c r="D74" i="10"/>
  <c r="G74" i="10" s="1"/>
  <c r="D75" i="10"/>
  <c r="G75" i="10" s="1"/>
  <c r="D76" i="10"/>
  <c r="G76" i="10" s="1"/>
  <c r="D77" i="10"/>
  <c r="G77" i="10" s="1"/>
  <c r="D78" i="10"/>
  <c r="G78" i="10" s="1"/>
  <c r="D79" i="10"/>
  <c r="G79" i="10" s="1"/>
  <c r="D80" i="10"/>
  <c r="G80" i="10" s="1"/>
  <c r="D81" i="10"/>
  <c r="D82" i="10"/>
  <c r="G82" i="10" s="1"/>
  <c r="D83" i="10"/>
  <c r="G83" i="10" s="1"/>
  <c r="D84" i="10"/>
  <c r="G84" i="10" s="1"/>
  <c r="D85" i="10"/>
  <c r="D86" i="10"/>
  <c r="G86" i="10" s="1"/>
  <c r="D87" i="10"/>
  <c r="G87" i="10" s="1"/>
  <c r="D88" i="10"/>
  <c r="G88" i="10" s="1"/>
  <c r="D89" i="10"/>
  <c r="D90" i="10"/>
  <c r="G90" i="10" s="1"/>
  <c r="D91" i="10"/>
  <c r="G91" i="10" s="1"/>
  <c r="D92" i="10"/>
  <c r="G92" i="10" s="1"/>
  <c r="D93" i="10"/>
  <c r="G93" i="10" s="1"/>
  <c r="D94" i="10"/>
  <c r="G94" i="10" s="1"/>
  <c r="D95" i="10"/>
  <c r="G95" i="10" s="1"/>
  <c r="D96" i="10"/>
  <c r="G96" i="10" s="1"/>
  <c r="D97" i="10"/>
  <c r="D98" i="10"/>
  <c r="G98" i="10" s="1"/>
  <c r="D99" i="10"/>
  <c r="G99" i="10" s="1"/>
  <c r="D100" i="10"/>
  <c r="G100" i="10" s="1"/>
  <c r="D101" i="10"/>
  <c r="D102" i="10"/>
  <c r="G102" i="10" s="1"/>
  <c r="D103" i="10"/>
  <c r="G103" i="10" s="1"/>
  <c r="D104" i="10"/>
  <c r="G104" i="10" s="1"/>
  <c r="D105" i="10"/>
  <c r="D106" i="10"/>
  <c r="G106" i="10" s="1"/>
  <c r="D107" i="10"/>
  <c r="G107" i="10" s="1"/>
  <c r="D108" i="10"/>
  <c r="G108" i="10" s="1"/>
  <c r="D109" i="10"/>
  <c r="G109" i="10" s="1"/>
  <c r="D110" i="10"/>
  <c r="G110" i="10" s="1"/>
  <c r="D111" i="10"/>
  <c r="G111" i="10" s="1"/>
  <c r="D112" i="10"/>
  <c r="G112" i="10" s="1"/>
  <c r="D113" i="10"/>
  <c r="D114" i="10"/>
  <c r="G114" i="10" s="1"/>
  <c r="D115" i="10"/>
  <c r="G115" i="10" s="1"/>
  <c r="D116" i="10"/>
  <c r="G116" i="10" s="1"/>
  <c r="D117" i="10"/>
  <c r="D118" i="10"/>
  <c r="G118" i="10" s="1"/>
  <c r="D119" i="10"/>
  <c r="G119" i="10" s="1"/>
  <c r="D120" i="10"/>
  <c r="G120" i="10" s="1"/>
  <c r="D121" i="10"/>
  <c r="D122" i="10"/>
  <c r="G122" i="10" s="1"/>
  <c r="D123" i="10"/>
  <c r="G123" i="10" s="1"/>
  <c r="D124" i="10"/>
  <c r="G124" i="10" s="1"/>
  <c r="D125" i="10"/>
  <c r="G125" i="10" s="1"/>
  <c r="D126" i="10"/>
  <c r="G126" i="10" s="1"/>
  <c r="D127" i="10"/>
  <c r="G127" i="10" s="1"/>
  <c r="D128" i="10"/>
  <c r="G128" i="10" s="1"/>
  <c r="D129" i="10"/>
  <c r="D130" i="10"/>
  <c r="G130" i="10" s="1"/>
  <c r="D131" i="10"/>
  <c r="G131" i="10" s="1"/>
  <c r="D132" i="10"/>
  <c r="G132" i="10" s="1"/>
  <c r="D133" i="10"/>
  <c r="D134" i="10"/>
  <c r="G134" i="10" s="1"/>
  <c r="D135" i="10"/>
  <c r="G135" i="10" s="1"/>
  <c r="D136" i="10"/>
  <c r="G136" i="10" s="1"/>
  <c r="D137" i="10"/>
  <c r="D138" i="10"/>
  <c r="G138" i="10" s="1"/>
  <c r="D139" i="10"/>
  <c r="G139" i="10" s="1"/>
  <c r="D140" i="10"/>
  <c r="G140" i="10" s="1"/>
  <c r="D141" i="10"/>
  <c r="G141" i="10" s="1"/>
  <c r="D142" i="10"/>
  <c r="G142" i="10" s="1"/>
  <c r="D143" i="10"/>
  <c r="G143" i="10" s="1"/>
  <c r="D144" i="10"/>
  <c r="G144" i="10" s="1"/>
  <c r="D145" i="10"/>
  <c r="D146" i="10"/>
  <c r="G146" i="10" s="1"/>
  <c r="D147" i="10"/>
  <c r="G147" i="10" s="1"/>
  <c r="D148" i="10"/>
  <c r="G148" i="10" s="1"/>
  <c r="D149" i="10"/>
  <c r="D150" i="10"/>
  <c r="G150" i="10" s="1"/>
  <c r="D151" i="10"/>
  <c r="G151" i="10" s="1"/>
  <c r="D152" i="10"/>
  <c r="G152" i="10" s="1"/>
  <c r="D153" i="10"/>
  <c r="D154" i="10"/>
  <c r="G154" i="10" s="1"/>
  <c r="D155" i="10"/>
  <c r="G155" i="10" s="1"/>
  <c r="D156" i="10"/>
  <c r="G156" i="10" s="1"/>
  <c r="D157" i="10"/>
  <c r="G157" i="10" s="1"/>
  <c r="D158" i="10"/>
  <c r="G158" i="10" s="1"/>
  <c r="D159" i="10"/>
  <c r="G159" i="10" s="1"/>
  <c r="D160" i="10"/>
  <c r="G160" i="10" s="1"/>
  <c r="D161" i="10"/>
  <c r="D162" i="10"/>
  <c r="G162" i="10" s="1"/>
  <c r="D163" i="10"/>
  <c r="G163" i="10" s="1"/>
  <c r="D164" i="10"/>
  <c r="G164" i="10" s="1"/>
  <c r="D165" i="10"/>
  <c r="D166" i="10"/>
  <c r="G166" i="10" s="1"/>
  <c r="D167" i="10"/>
  <c r="G167" i="10" s="1"/>
  <c r="D168" i="10"/>
  <c r="G168" i="10" s="1"/>
  <c r="D169" i="10"/>
  <c r="D170" i="10"/>
  <c r="G170" i="10" s="1"/>
  <c r="D171" i="10"/>
  <c r="G171" i="10" s="1"/>
  <c r="D172" i="10"/>
  <c r="G172" i="10" s="1"/>
  <c r="D173" i="10"/>
  <c r="G173" i="10" s="1"/>
  <c r="D174" i="10"/>
  <c r="G174" i="10" s="1"/>
  <c r="D175" i="10"/>
  <c r="G175" i="10" s="1"/>
  <c r="D176" i="10"/>
  <c r="G176" i="10" s="1"/>
  <c r="D177" i="10"/>
  <c r="D178" i="10"/>
  <c r="G178" i="10" s="1"/>
  <c r="D179" i="10"/>
  <c r="G179" i="10" s="1"/>
  <c r="D180" i="10"/>
  <c r="G180" i="10" s="1"/>
  <c r="D181" i="10"/>
  <c r="D182" i="10"/>
  <c r="G182" i="10" s="1"/>
  <c r="D183" i="10"/>
  <c r="G183" i="10" s="1"/>
  <c r="D184" i="10"/>
  <c r="G184" i="10" s="1"/>
  <c r="D185" i="10"/>
  <c r="D186" i="10"/>
  <c r="G186" i="10" s="1"/>
  <c r="D187" i="10"/>
  <c r="G187" i="10" s="1"/>
  <c r="D188" i="10"/>
  <c r="G188" i="10" s="1"/>
  <c r="D189" i="10"/>
  <c r="G189" i="10" s="1"/>
  <c r="D190" i="10"/>
  <c r="G190" i="10" s="1"/>
  <c r="D191" i="10"/>
  <c r="G191" i="10" s="1"/>
  <c r="D192" i="10"/>
  <c r="G192" i="10" s="1"/>
  <c r="D193" i="10"/>
  <c r="D194" i="10"/>
  <c r="G194" i="10" s="1"/>
  <c r="D195" i="10"/>
  <c r="G195" i="10" s="1"/>
  <c r="D196" i="10"/>
  <c r="G196" i="10" s="1"/>
  <c r="D197" i="10"/>
  <c r="D198" i="10"/>
  <c r="G198" i="10" s="1"/>
  <c r="D199" i="10"/>
  <c r="G199" i="10" s="1"/>
  <c r="D200" i="10"/>
  <c r="G200" i="10" s="1"/>
  <c r="D201" i="10"/>
  <c r="D202" i="10"/>
  <c r="G202" i="10" s="1"/>
  <c r="D203" i="10"/>
  <c r="G203" i="10" s="1"/>
  <c r="D204" i="10"/>
  <c r="G204" i="10" s="1"/>
  <c r="D205" i="10"/>
  <c r="G205" i="10" s="1"/>
  <c r="D206" i="10"/>
  <c r="G206" i="10" s="1"/>
  <c r="D207" i="10"/>
  <c r="G207" i="10" s="1"/>
  <c r="D208" i="10"/>
  <c r="G208" i="10" s="1"/>
  <c r="D209" i="10"/>
  <c r="D210" i="10"/>
  <c r="G210" i="10" s="1"/>
  <c r="D211" i="10"/>
  <c r="G211" i="10" s="1"/>
  <c r="D212" i="10"/>
  <c r="G212" i="10" s="1"/>
  <c r="D213" i="10"/>
  <c r="D214" i="10"/>
  <c r="G214" i="10" s="1"/>
  <c r="D215" i="10"/>
  <c r="G215" i="10" s="1"/>
  <c r="D216" i="10"/>
  <c r="G216" i="10" s="1"/>
  <c r="D217" i="10"/>
  <c r="D218" i="10"/>
  <c r="G218" i="10" s="1"/>
  <c r="D219" i="10"/>
  <c r="G219" i="10" s="1"/>
  <c r="D220" i="10"/>
  <c r="G220" i="10" s="1"/>
  <c r="D221" i="10"/>
  <c r="G221" i="10" s="1"/>
  <c r="D222" i="10"/>
  <c r="G222" i="10" s="1"/>
  <c r="D223" i="10"/>
  <c r="G223" i="10" s="1"/>
  <c r="D224" i="10"/>
  <c r="G224" i="10" s="1"/>
  <c r="D225" i="10"/>
  <c r="D226" i="10"/>
  <c r="G226" i="10" s="1"/>
  <c r="D227" i="10"/>
  <c r="G227" i="10" s="1"/>
  <c r="D228" i="10"/>
  <c r="G228" i="10" s="1"/>
  <c r="D229" i="10"/>
  <c r="D230" i="10"/>
  <c r="G230" i="10" s="1"/>
  <c r="D231" i="10"/>
  <c r="G231" i="10" s="1"/>
  <c r="D232" i="10"/>
  <c r="G232" i="10" s="1"/>
  <c r="D233" i="10"/>
  <c r="D234" i="10"/>
  <c r="G234" i="10" s="1"/>
  <c r="D235" i="10"/>
  <c r="G235" i="10" s="1"/>
  <c r="D236" i="10"/>
  <c r="G236" i="10" s="1"/>
  <c r="D237" i="10"/>
  <c r="G237" i="10" s="1"/>
  <c r="D238" i="10"/>
  <c r="G238" i="10" s="1"/>
  <c r="D239" i="10"/>
  <c r="G239" i="10" s="1"/>
  <c r="D240" i="10"/>
  <c r="G240" i="10" s="1"/>
  <c r="D241" i="10"/>
  <c r="D242" i="10"/>
  <c r="G242" i="10" s="1"/>
  <c r="D243" i="10"/>
  <c r="G243" i="10" s="1"/>
  <c r="D244" i="10"/>
  <c r="G244" i="10" s="1"/>
  <c r="D245" i="10"/>
  <c r="D246" i="10"/>
  <c r="G246" i="10" s="1"/>
  <c r="D247" i="10"/>
  <c r="G247" i="10" s="1"/>
  <c r="D248" i="10"/>
  <c r="G248" i="10" s="1"/>
  <c r="D249" i="10"/>
  <c r="D250" i="10"/>
  <c r="G250" i="10" s="1"/>
  <c r="D251" i="10"/>
  <c r="G251" i="10" s="1"/>
  <c r="D252" i="10"/>
  <c r="G252" i="10" s="1"/>
  <c r="D253" i="10"/>
  <c r="G253" i="10" s="1"/>
  <c r="D254" i="10"/>
  <c r="G254" i="10" s="1"/>
  <c r="D255" i="10"/>
  <c r="G255" i="10" s="1"/>
  <c r="D256" i="10"/>
  <c r="G256" i="10" s="1"/>
  <c r="D257" i="10"/>
  <c r="D258" i="10"/>
  <c r="G258" i="10" s="1"/>
  <c r="D259" i="10"/>
  <c r="G259" i="10" s="1"/>
  <c r="D260" i="10"/>
  <c r="G260" i="10" s="1"/>
  <c r="D261" i="10"/>
  <c r="D262" i="10"/>
  <c r="G262" i="10" s="1"/>
  <c r="D263" i="10"/>
  <c r="G263" i="10" s="1"/>
  <c r="D264" i="10"/>
  <c r="G264" i="10" s="1"/>
  <c r="D265" i="10"/>
  <c r="D266" i="10"/>
  <c r="G266" i="10" s="1"/>
  <c r="D267" i="10"/>
  <c r="G267" i="10" s="1"/>
  <c r="D268" i="10"/>
  <c r="G268" i="10" s="1"/>
  <c r="D269" i="10"/>
  <c r="G269" i="10" s="1"/>
  <c r="D270" i="10"/>
  <c r="G270" i="10" s="1"/>
  <c r="D271" i="10"/>
  <c r="G271" i="10" s="1"/>
  <c r="D272" i="10"/>
  <c r="G272" i="10" s="1"/>
  <c r="D273" i="10"/>
  <c r="D274" i="10"/>
  <c r="G274" i="10" s="1"/>
  <c r="D275" i="10"/>
  <c r="G275" i="10" s="1"/>
  <c r="D276" i="10"/>
  <c r="G276" i="10" s="1"/>
  <c r="D277" i="10"/>
  <c r="D278" i="10"/>
  <c r="G278" i="10" s="1"/>
  <c r="D279" i="10"/>
  <c r="G279" i="10" s="1"/>
  <c r="D280" i="10"/>
  <c r="G280" i="10" s="1"/>
  <c r="D281" i="10"/>
  <c r="D282" i="10"/>
  <c r="G282" i="10" s="1"/>
  <c r="D283" i="10"/>
  <c r="G283" i="10" s="1"/>
  <c r="D284" i="10"/>
  <c r="G284" i="10" s="1"/>
  <c r="D285" i="10"/>
  <c r="G285" i="10" s="1"/>
  <c r="D286" i="10"/>
  <c r="G286" i="10" s="1"/>
  <c r="D287" i="10"/>
  <c r="G287" i="10" s="1"/>
  <c r="D288" i="10"/>
  <c r="G288" i="10" s="1"/>
  <c r="D289" i="10"/>
  <c r="D290" i="10"/>
  <c r="G290" i="10" s="1"/>
  <c r="D291" i="10"/>
  <c r="G291" i="10" s="1"/>
  <c r="D292" i="10"/>
  <c r="G292" i="10" s="1"/>
  <c r="D293" i="10"/>
  <c r="D294" i="10"/>
  <c r="G294" i="10" s="1"/>
  <c r="D295" i="10"/>
  <c r="G295" i="10" s="1"/>
  <c r="D296" i="10"/>
  <c r="G296" i="10" s="1"/>
  <c r="D297" i="10"/>
  <c r="D298" i="10"/>
  <c r="G298" i="10" s="1"/>
  <c r="D299" i="10"/>
  <c r="G299" i="10" s="1"/>
  <c r="D300" i="10"/>
  <c r="G300" i="10" s="1"/>
  <c r="O274" i="9"/>
  <c r="O273" i="9"/>
  <c r="N274" i="9"/>
  <c r="N273" i="9"/>
  <c r="M274" i="9"/>
  <c r="M273" i="9"/>
  <c r="L274" i="9"/>
  <c r="L273" i="9"/>
  <c r="K274" i="9"/>
  <c r="K273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G8" i="9"/>
  <c r="G16" i="9"/>
  <c r="G24" i="9"/>
  <c r="G32" i="9"/>
  <c r="G40" i="9"/>
  <c r="G48" i="9"/>
  <c r="G56" i="9"/>
  <c r="G64" i="9"/>
  <c r="G72" i="9"/>
  <c r="G80" i="9"/>
  <c r="G88" i="9"/>
  <c r="G96" i="9"/>
  <c r="G104" i="9"/>
  <c r="G112" i="9"/>
  <c r="G120" i="9"/>
  <c r="G128" i="9"/>
  <c r="G136" i="9"/>
  <c r="G144" i="9"/>
  <c r="G152" i="9"/>
  <c r="G160" i="9"/>
  <c r="G168" i="9"/>
  <c r="G176" i="9"/>
  <c r="G184" i="9"/>
  <c r="G192" i="9"/>
  <c r="G200" i="9"/>
  <c r="G208" i="9"/>
  <c r="G216" i="9"/>
  <c r="G224" i="9"/>
  <c r="G232" i="9"/>
  <c r="G240" i="9"/>
  <c r="G248" i="9"/>
  <c r="G256" i="9"/>
  <c r="G264" i="9"/>
  <c r="G272" i="9"/>
  <c r="G280" i="9"/>
  <c r="G288" i="9"/>
  <c r="G296" i="9"/>
  <c r="F5" i="9"/>
  <c r="F12" i="9"/>
  <c r="F13" i="9"/>
  <c r="F28" i="9"/>
  <c r="F29" i="9"/>
  <c r="F44" i="9"/>
  <c r="F45" i="9"/>
  <c r="F60" i="9"/>
  <c r="F61" i="9"/>
  <c r="F76" i="9"/>
  <c r="F77" i="9"/>
  <c r="F92" i="9"/>
  <c r="F93" i="9"/>
  <c r="F108" i="9"/>
  <c r="F109" i="9"/>
  <c r="F124" i="9"/>
  <c r="F125" i="9"/>
  <c r="F140" i="9"/>
  <c r="F141" i="9"/>
  <c r="F156" i="9"/>
  <c r="F157" i="9"/>
  <c r="F172" i="9"/>
  <c r="F173" i="9"/>
  <c r="F182" i="9"/>
  <c r="F188" i="9"/>
  <c r="F189" i="9"/>
  <c r="F198" i="9"/>
  <c r="F204" i="9"/>
  <c r="F205" i="9"/>
  <c r="F214" i="9"/>
  <c r="F220" i="9"/>
  <c r="F221" i="9"/>
  <c r="F230" i="9"/>
  <c r="F236" i="9"/>
  <c r="F237" i="9"/>
  <c r="F246" i="9"/>
  <c r="F252" i="9"/>
  <c r="F253" i="9"/>
  <c r="F262" i="9"/>
  <c r="F268" i="9"/>
  <c r="F269" i="9"/>
  <c r="F278" i="9"/>
  <c r="F284" i="9"/>
  <c r="F285" i="9"/>
  <c r="F294" i="9"/>
  <c r="F300" i="9"/>
  <c r="E2" i="9"/>
  <c r="F2" i="9" s="1"/>
  <c r="E3" i="9"/>
  <c r="F3" i="9" s="1"/>
  <c r="E4" i="9"/>
  <c r="F4" i="9" s="1"/>
  <c r="E5" i="9"/>
  <c r="E6" i="9"/>
  <c r="F6" i="9" s="1"/>
  <c r="E7" i="9"/>
  <c r="F7" i="9" s="1"/>
  <c r="E8" i="9"/>
  <c r="F8" i="9" s="1"/>
  <c r="E9" i="9"/>
  <c r="F9" i="9" s="1"/>
  <c r="G9" i="9" s="1"/>
  <c r="E10" i="9"/>
  <c r="F10" i="9" s="1"/>
  <c r="E11" i="9"/>
  <c r="F11" i="9" s="1"/>
  <c r="E12" i="9"/>
  <c r="E13" i="9"/>
  <c r="E14" i="9"/>
  <c r="F14" i="9" s="1"/>
  <c r="E15" i="9"/>
  <c r="F15" i="9" s="1"/>
  <c r="E16" i="9"/>
  <c r="F16" i="9" s="1"/>
  <c r="E17" i="9"/>
  <c r="F17" i="9" s="1"/>
  <c r="G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G25" i="9" s="1"/>
  <c r="E26" i="9"/>
  <c r="F26" i="9" s="1"/>
  <c r="E27" i="9"/>
  <c r="F27" i="9" s="1"/>
  <c r="E28" i="9"/>
  <c r="E29" i="9"/>
  <c r="E30" i="9"/>
  <c r="F30" i="9" s="1"/>
  <c r="E31" i="9"/>
  <c r="F31" i="9" s="1"/>
  <c r="E32" i="9"/>
  <c r="F32" i="9" s="1"/>
  <c r="E33" i="9"/>
  <c r="F33" i="9" s="1"/>
  <c r="G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G41" i="9" s="1"/>
  <c r="E42" i="9"/>
  <c r="F42" i="9" s="1"/>
  <c r="E43" i="9"/>
  <c r="F43" i="9" s="1"/>
  <c r="E44" i="9"/>
  <c r="E45" i="9"/>
  <c r="E46" i="9"/>
  <c r="F46" i="9" s="1"/>
  <c r="E47" i="9"/>
  <c r="F47" i="9" s="1"/>
  <c r="E48" i="9"/>
  <c r="F48" i="9" s="1"/>
  <c r="E49" i="9"/>
  <c r="F49" i="9" s="1"/>
  <c r="G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G57" i="9" s="1"/>
  <c r="E58" i="9"/>
  <c r="F58" i="9" s="1"/>
  <c r="E59" i="9"/>
  <c r="F59" i="9" s="1"/>
  <c r="E60" i="9"/>
  <c r="E61" i="9"/>
  <c r="E62" i="9"/>
  <c r="F62" i="9" s="1"/>
  <c r="E63" i="9"/>
  <c r="F63" i="9" s="1"/>
  <c r="E64" i="9"/>
  <c r="F64" i="9" s="1"/>
  <c r="E65" i="9"/>
  <c r="F65" i="9" s="1"/>
  <c r="G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G73" i="9" s="1"/>
  <c r="E74" i="9"/>
  <c r="F74" i="9" s="1"/>
  <c r="E75" i="9"/>
  <c r="F75" i="9" s="1"/>
  <c r="E76" i="9"/>
  <c r="E77" i="9"/>
  <c r="E78" i="9"/>
  <c r="F78" i="9" s="1"/>
  <c r="E79" i="9"/>
  <c r="F79" i="9" s="1"/>
  <c r="E80" i="9"/>
  <c r="F80" i="9" s="1"/>
  <c r="E81" i="9"/>
  <c r="F81" i="9" s="1"/>
  <c r="G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G89" i="9" s="1"/>
  <c r="E90" i="9"/>
  <c r="F90" i="9" s="1"/>
  <c r="E91" i="9"/>
  <c r="F91" i="9" s="1"/>
  <c r="E92" i="9"/>
  <c r="E93" i="9"/>
  <c r="E94" i="9"/>
  <c r="F94" i="9" s="1"/>
  <c r="E95" i="9"/>
  <c r="F95" i="9" s="1"/>
  <c r="E96" i="9"/>
  <c r="F96" i="9" s="1"/>
  <c r="E97" i="9"/>
  <c r="F97" i="9" s="1"/>
  <c r="G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G105" i="9" s="1"/>
  <c r="E106" i="9"/>
  <c r="F106" i="9" s="1"/>
  <c r="E107" i="9"/>
  <c r="F107" i="9" s="1"/>
  <c r="E108" i="9"/>
  <c r="E109" i="9"/>
  <c r="E110" i="9"/>
  <c r="F110" i="9" s="1"/>
  <c r="E111" i="9"/>
  <c r="F111" i="9" s="1"/>
  <c r="E112" i="9"/>
  <c r="F112" i="9" s="1"/>
  <c r="E113" i="9"/>
  <c r="F113" i="9" s="1"/>
  <c r="G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G121" i="9" s="1"/>
  <c r="E122" i="9"/>
  <c r="F122" i="9" s="1"/>
  <c r="E123" i="9"/>
  <c r="F123" i="9" s="1"/>
  <c r="E124" i="9"/>
  <c r="E125" i="9"/>
  <c r="E126" i="9"/>
  <c r="F126" i="9" s="1"/>
  <c r="E127" i="9"/>
  <c r="F127" i="9" s="1"/>
  <c r="E128" i="9"/>
  <c r="F128" i="9" s="1"/>
  <c r="E129" i="9"/>
  <c r="F129" i="9" s="1"/>
  <c r="G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G137" i="9" s="1"/>
  <c r="E138" i="9"/>
  <c r="F138" i="9" s="1"/>
  <c r="E139" i="9"/>
  <c r="F139" i="9" s="1"/>
  <c r="E140" i="9"/>
  <c r="E141" i="9"/>
  <c r="E142" i="9"/>
  <c r="F142" i="9" s="1"/>
  <c r="E143" i="9"/>
  <c r="F143" i="9" s="1"/>
  <c r="E144" i="9"/>
  <c r="F144" i="9" s="1"/>
  <c r="E145" i="9"/>
  <c r="F145" i="9" s="1"/>
  <c r="G145" i="9" s="1"/>
  <c r="E146" i="9"/>
  <c r="F146" i="9" s="1"/>
  <c r="E147" i="9"/>
  <c r="F147" i="9" s="1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G153" i="9" s="1"/>
  <c r="E154" i="9"/>
  <c r="F154" i="9" s="1"/>
  <c r="E155" i="9"/>
  <c r="F155" i="9" s="1"/>
  <c r="E156" i="9"/>
  <c r="E157" i="9"/>
  <c r="E158" i="9"/>
  <c r="F158" i="9" s="1"/>
  <c r="E159" i="9"/>
  <c r="F159" i="9" s="1"/>
  <c r="E160" i="9"/>
  <c r="F160" i="9" s="1"/>
  <c r="E161" i="9"/>
  <c r="F161" i="9" s="1"/>
  <c r="G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G169" i="9" s="1"/>
  <c r="E170" i="9"/>
  <c r="F170" i="9" s="1"/>
  <c r="E171" i="9"/>
  <c r="F171" i="9" s="1"/>
  <c r="E172" i="9"/>
  <c r="E173" i="9"/>
  <c r="E174" i="9"/>
  <c r="F174" i="9" s="1"/>
  <c r="E175" i="9"/>
  <c r="F175" i="9" s="1"/>
  <c r="E176" i="9"/>
  <c r="F176" i="9" s="1"/>
  <c r="E177" i="9"/>
  <c r="F177" i="9" s="1"/>
  <c r="G177" i="9" s="1"/>
  <c r="E178" i="9"/>
  <c r="F178" i="9" s="1"/>
  <c r="E179" i="9"/>
  <c r="F179" i="9" s="1"/>
  <c r="E180" i="9"/>
  <c r="F180" i="9" s="1"/>
  <c r="E181" i="9"/>
  <c r="F181" i="9" s="1"/>
  <c r="E182" i="9"/>
  <c r="E183" i="9"/>
  <c r="F183" i="9" s="1"/>
  <c r="E184" i="9"/>
  <c r="F184" i="9" s="1"/>
  <c r="E185" i="9"/>
  <c r="F185" i="9" s="1"/>
  <c r="G185" i="9" s="1"/>
  <c r="E186" i="9"/>
  <c r="F186" i="9" s="1"/>
  <c r="E187" i="9"/>
  <c r="F187" i="9" s="1"/>
  <c r="E188" i="9"/>
  <c r="E189" i="9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E204" i="9"/>
  <c r="E205" i="9"/>
  <c r="E206" i="9"/>
  <c r="F206" i="9" s="1"/>
  <c r="E207" i="9"/>
  <c r="F207" i="9" s="1"/>
  <c r="E208" i="9"/>
  <c r="F208" i="9" s="1"/>
  <c r="E209" i="9"/>
  <c r="F209" i="9" s="1"/>
  <c r="G209" i="9" s="1"/>
  <c r="E210" i="9"/>
  <c r="F210" i="9" s="1"/>
  <c r="E211" i="9"/>
  <c r="F211" i="9" s="1"/>
  <c r="E212" i="9"/>
  <c r="F212" i="9" s="1"/>
  <c r="E213" i="9"/>
  <c r="F213" i="9" s="1"/>
  <c r="E214" i="9"/>
  <c r="E215" i="9"/>
  <c r="F215" i="9" s="1"/>
  <c r="E216" i="9"/>
  <c r="F216" i="9" s="1"/>
  <c r="E217" i="9"/>
  <c r="F217" i="9" s="1"/>
  <c r="G217" i="9" s="1"/>
  <c r="E218" i="9"/>
  <c r="F218" i="9" s="1"/>
  <c r="E219" i="9"/>
  <c r="F219" i="9" s="1"/>
  <c r="E220" i="9"/>
  <c r="E221" i="9"/>
  <c r="E222" i="9"/>
  <c r="F222" i="9" s="1"/>
  <c r="E223" i="9"/>
  <c r="F223" i="9" s="1"/>
  <c r="E224" i="9"/>
  <c r="F224" i="9" s="1"/>
  <c r="E225" i="9"/>
  <c r="F225" i="9" s="1"/>
  <c r="G225" i="9" s="1"/>
  <c r="E226" i="9"/>
  <c r="F226" i="9" s="1"/>
  <c r="E227" i="9"/>
  <c r="F227" i="9" s="1"/>
  <c r="E228" i="9"/>
  <c r="F228" i="9" s="1"/>
  <c r="E229" i="9"/>
  <c r="F229" i="9" s="1"/>
  <c r="E230" i="9"/>
  <c r="E231" i="9"/>
  <c r="F231" i="9" s="1"/>
  <c r="E232" i="9"/>
  <c r="F232" i="9" s="1"/>
  <c r="E233" i="9"/>
  <c r="F233" i="9" s="1"/>
  <c r="G233" i="9" s="1"/>
  <c r="E234" i="9"/>
  <c r="F234" i="9" s="1"/>
  <c r="E235" i="9"/>
  <c r="F235" i="9" s="1"/>
  <c r="E236" i="9"/>
  <c r="E237" i="9"/>
  <c r="E238" i="9"/>
  <c r="F238" i="9" s="1"/>
  <c r="E239" i="9"/>
  <c r="F239" i="9" s="1"/>
  <c r="E240" i="9"/>
  <c r="F240" i="9" s="1"/>
  <c r="E241" i="9"/>
  <c r="F241" i="9" s="1"/>
  <c r="G241" i="9" s="1"/>
  <c r="E242" i="9"/>
  <c r="F242" i="9" s="1"/>
  <c r="E243" i="9"/>
  <c r="F243" i="9" s="1"/>
  <c r="E244" i="9"/>
  <c r="F244" i="9" s="1"/>
  <c r="E245" i="9"/>
  <c r="F245" i="9" s="1"/>
  <c r="E246" i="9"/>
  <c r="E247" i="9"/>
  <c r="F247" i="9" s="1"/>
  <c r="E248" i="9"/>
  <c r="F248" i="9" s="1"/>
  <c r="E249" i="9"/>
  <c r="F249" i="9" s="1"/>
  <c r="G249" i="9" s="1"/>
  <c r="E250" i="9"/>
  <c r="F250" i="9" s="1"/>
  <c r="E251" i="9"/>
  <c r="F251" i="9" s="1"/>
  <c r="E252" i="9"/>
  <c r="E253" i="9"/>
  <c r="E254" i="9"/>
  <c r="F254" i="9" s="1"/>
  <c r="E255" i="9"/>
  <c r="F255" i="9" s="1"/>
  <c r="E256" i="9"/>
  <c r="F256" i="9" s="1"/>
  <c r="E257" i="9"/>
  <c r="F257" i="9" s="1"/>
  <c r="G257" i="9" s="1"/>
  <c r="E258" i="9"/>
  <c r="F258" i="9" s="1"/>
  <c r="E259" i="9"/>
  <c r="F259" i="9" s="1"/>
  <c r="E260" i="9"/>
  <c r="F260" i="9" s="1"/>
  <c r="E261" i="9"/>
  <c r="F261" i="9" s="1"/>
  <c r="E262" i="9"/>
  <c r="E263" i="9"/>
  <c r="F263" i="9" s="1"/>
  <c r="E264" i="9"/>
  <c r="F264" i="9" s="1"/>
  <c r="E265" i="9"/>
  <c r="F265" i="9" s="1"/>
  <c r="G265" i="9" s="1"/>
  <c r="E266" i="9"/>
  <c r="F266" i="9" s="1"/>
  <c r="E267" i="9"/>
  <c r="F267" i="9" s="1"/>
  <c r="E268" i="9"/>
  <c r="E269" i="9"/>
  <c r="E270" i="9"/>
  <c r="F270" i="9" s="1"/>
  <c r="E271" i="9"/>
  <c r="F271" i="9" s="1"/>
  <c r="E272" i="9"/>
  <c r="F272" i="9" s="1"/>
  <c r="E273" i="9"/>
  <c r="F273" i="9" s="1"/>
  <c r="G273" i="9" s="1"/>
  <c r="E274" i="9"/>
  <c r="F274" i="9" s="1"/>
  <c r="E275" i="9"/>
  <c r="F275" i="9" s="1"/>
  <c r="E276" i="9"/>
  <c r="F276" i="9" s="1"/>
  <c r="E277" i="9"/>
  <c r="F277" i="9" s="1"/>
  <c r="E278" i="9"/>
  <c r="E279" i="9"/>
  <c r="F279" i="9" s="1"/>
  <c r="E280" i="9"/>
  <c r="F280" i="9" s="1"/>
  <c r="E281" i="9"/>
  <c r="F281" i="9" s="1"/>
  <c r="G281" i="9" s="1"/>
  <c r="E282" i="9"/>
  <c r="F282" i="9" s="1"/>
  <c r="E283" i="9"/>
  <c r="F283" i="9" s="1"/>
  <c r="E284" i="9"/>
  <c r="E285" i="9"/>
  <c r="E286" i="9"/>
  <c r="F286" i="9" s="1"/>
  <c r="E287" i="9"/>
  <c r="F287" i="9" s="1"/>
  <c r="E288" i="9"/>
  <c r="F288" i="9" s="1"/>
  <c r="E289" i="9"/>
  <c r="F289" i="9" s="1"/>
  <c r="G289" i="9" s="1"/>
  <c r="E290" i="9"/>
  <c r="F290" i="9" s="1"/>
  <c r="E291" i="9"/>
  <c r="F291" i="9" s="1"/>
  <c r="E292" i="9"/>
  <c r="F292" i="9" s="1"/>
  <c r="E293" i="9"/>
  <c r="F293" i="9" s="1"/>
  <c r="E294" i="9"/>
  <c r="E295" i="9"/>
  <c r="F295" i="9" s="1"/>
  <c r="E296" i="9"/>
  <c r="F296" i="9" s="1"/>
  <c r="E297" i="9"/>
  <c r="F297" i="9" s="1"/>
  <c r="G297" i="9" s="1"/>
  <c r="E298" i="9"/>
  <c r="F298" i="9" s="1"/>
  <c r="E299" i="9"/>
  <c r="F299" i="9" s="1"/>
  <c r="E300" i="9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D9" i="9"/>
  <c r="D10" i="9"/>
  <c r="G10" i="9" s="1"/>
  <c r="D11" i="9"/>
  <c r="G11" i="9" s="1"/>
  <c r="D12" i="9"/>
  <c r="G12" i="9" s="1"/>
  <c r="D13" i="9"/>
  <c r="G13" i="9" s="1"/>
  <c r="D14" i="9"/>
  <c r="D15" i="9"/>
  <c r="G15" i="9" s="1"/>
  <c r="D16" i="9"/>
  <c r="D17" i="9"/>
  <c r="D18" i="9"/>
  <c r="G18" i="9" s="1"/>
  <c r="D19" i="9"/>
  <c r="G19" i="9" s="1"/>
  <c r="D20" i="9"/>
  <c r="G20" i="9" s="1"/>
  <c r="D21" i="9"/>
  <c r="D22" i="9"/>
  <c r="D23" i="9"/>
  <c r="G23" i="9" s="1"/>
  <c r="D24" i="9"/>
  <c r="D25" i="9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D33" i="9"/>
  <c r="D34" i="9"/>
  <c r="G34" i="9" s="1"/>
  <c r="D35" i="9"/>
  <c r="G35" i="9" s="1"/>
  <c r="D36" i="9"/>
  <c r="G36" i="9" s="1"/>
  <c r="D37" i="9"/>
  <c r="D38" i="9"/>
  <c r="D39" i="9"/>
  <c r="G39" i="9" s="1"/>
  <c r="D40" i="9"/>
  <c r="D41" i="9"/>
  <c r="D42" i="9"/>
  <c r="G42" i="9" s="1"/>
  <c r="D43" i="9"/>
  <c r="G43" i="9" s="1"/>
  <c r="D44" i="9"/>
  <c r="G44" i="9" s="1"/>
  <c r="D45" i="9"/>
  <c r="G45" i="9" s="1"/>
  <c r="D46" i="9"/>
  <c r="D47" i="9"/>
  <c r="G47" i="9" s="1"/>
  <c r="D48" i="9"/>
  <c r="D49" i="9"/>
  <c r="D50" i="9"/>
  <c r="G50" i="9" s="1"/>
  <c r="D51" i="9"/>
  <c r="G51" i="9" s="1"/>
  <c r="D52" i="9"/>
  <c r="G52" i="9" s="1"/>
  <c r="D53" i="9"/>
  <c r="D54" i="9"/>
  <c r="D55" i="9"/>
  <c r="G55" i="9" s="1"/>
  <c r="D56" i="9"/>
  <c r="D57" i="9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D65" i="9"/>
  <c r="D66" i="9"/>
  <c r="G66" i="9" s="1"/>
  <c r="D67" i="9"/>
  <c r="G67" i="9" s="1"/>
  <c r="D68" i="9"/>
  <c r="G68" i="9" s="1"/>
  <c r="D69" i="9"/>
  <c r="D70" i="9"/>
  <c r="D71" i="9"/>
  <c r="G71" i="9" s="1"/>
  <c r="D72" i="9"/>
  <c r="D73" i="9"/>
  <c r="D74" i="9"/>
  <c r="G74" i="9" s="1"/>
  <c r="D75" i="9"/>
  <c r="G75" i="9" s="1"/>
  <c r="D76" i="9"/>
  <c r="G76" i="9" s="1"/>
  <c r="D77" i="9"/>
  <c r="G77" i="9" s="1"/>
  <c r="D78" i="9"/>
  <c r="D79" i="9"/>
  <c r="G79" i="9" s="1"/>
  <c r="D80" i="9"/>
  <c r="D81" i="9"/>
  <c r="D82" i="9"/>
  <c r="G82" i="9" s="1"/>
  <c r="D83" i="9"/>
  <c r="G83" i="9" s="1"/>
  <c r="D84" i="9"/>
  <c r="G84" i="9" s="1"/>
  <c r="D85" i="9"/>
  <c r="D86" i="9"/>
  <c r="D87" i="9"/>
  <c r="G87" i="9" s="1"/>
  <c r="D88" i="9"/>
  <c r="D89" i="9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D97" i="9"/>
  <c r="D98" i="9"/>
  <c r="G98" i="9" s="1"/>
  <c r="D99" i="9"/>
  <c r="G99" i="9" s="1"/>
  <c r="D100" i="9"/>
  <c r="G100" i="9" s="1"/>
  <c r="D101" i="9"/>
  <c r="D102" i="9"/>
  <c r="D103" i="9"/>
  <c r="G103" i="9" s="1"/>
  <c r="D104" i="9"/>
  <c r="D105" i="9"/>
  <c r="D106" i="9"/>
  <c r="G106" i="9" s="1"/>
  <c r="D107" i="9"/>
  <c r="G107" i="9" s="1"/>
  <c r="D108" i="9"/>
  <c r="G108" i="9" s="1"/>
  <c r="D109" i="9"/>
  <c r="G109" i="9" s="1"/>
  <c r="D110" i="9"/>
  <c r="D111" i="9"/>
  <c r="G111" i="9" s="1"/>
  <c r="D112" i="9"/>
  <c r="D113" i="9"/>
  <c r="D114" i="9"/>
  <c r="G114" i="9" s="1"/>
  <c r="D115" i="9"/>
  <c r="G115" i="9" s="1"/>
  <c r="D116" i="9"/>
  <c r="G116" i="9" s="1"/>
  <c r="D117" i="9"/>
  <c r="D118" i="9"/>
  <c r="D119" i="9"/>
  <c r="G119" i="9" s="1"/>
  <c r="D120" i="9"/>
  <c r="D121" i="9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D129" i="9"/>
  <c r="D130" i="9"/>
  <c r="G130" i="9" s="1"/>
  <c r="D131" i="9"/>
  <c r="G131" i="9" s="1"/>
  <c r="D132" i="9"/>
  <c r="G132" i="9" s="1"/>
  <c r="D133" i="9"/>
  <c r="D134" i="9"/>
  <c r="D135" i="9"/>
  <c r="G135" i="9" s="1"/>
  <c r="D136" i="9"/>
  <c r="D137" i="9"/>
  <c r="D138" i="9"/>
  <c r="G138" i="9" s="1"/>
  <c r="D139" i="9"/>
  <c r="G139" i="9" s="1"/>
  <c r="D140" i="9"/>
  <c r="G140" i="9" s="1"/>
  <c r="D141" i="9"/>
  <c r="G141" i="9" s="1"/>
  <c r="D142" i="9"/>
  <c r="D143" i="9"/>
  <c r="G143" i="9" s="1"/>
  <c r="D144" i="9"/>
  <c r="D145" i="9"/>
  <c r="D146" i="9"/>
  <c r="G146" i="9" s="1"/>
  <c r="D147" i="9"/>
  <c r="G147" i="9" s="1"/>
  <c r="D148" i="9"/>
  <c r="G148" i="9" s="1"/>
  <c r="D149" i="9"/>
  <c r="D150" i="9"/>
  <c r="D151" i="9"/>
  <c r="G151" i="9" s="1"/>
  <c r="D152" i="9"/>
  <c r="D153" i="9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D161" i="9"/>
  <c r="D162" i="9"/>
  <c r="G162" i="9" s="1"/>
  <c r="D163" i="9"/>
  <c r="G163" i="9" s="1"/>
  <c r="D164" i="9"/>
  <c r="G164" i="9" s="1"/>
  <c r="D165" i="9"/>
  <c r="D166" i="9"/>
  <c r="D167" i="9"/>
  <c r="G167" i="9" s="1"/>
  <c r="D168" i="9"/>
  <c r="D169" i="9"/>
  <c r="D170" i="9"/>
  <c r="G170" i="9" s="1"/>
  <c r="D171" i="9"/>
  <c r="G171" i="9" s="1"/>
  <c r="D172" i="9"/>
  <c r="G172" i="9" s="1"/>
  <c r="D173" i="9"/>
  <c r="G173" i="9" s="1"/>
  <c r="D174" i="9"/>
  <c r="D175" i="9"/>
  <c r="G175" i="9" s="1"/>
  <c r="D176" i="9"/>
  <c r="D177" i="9"/>
  <c r="D178" i="9"/>
  <c r="G178" i="9" s="1"/>
  <c r="D179" i="9"/>
  <c r="G179" i="9" s="1"/>
  <c r="D180" i="9"/>
  <c r="G180" i="9" s="1"/>
  <c r="D181" i="9"/>
  <c r="D182" i="9"/>
  <c r="G182" i="9" s="1"/>
  <c r="D183" i="9"/>
  <c r="G183" i="9" s="1"/>
  <c r="D184" i="9"/>
  <c r="D185" i="9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D193" i="9"/>
  <c r="D194" i="9"/>
  <c r="G194" i="9" s="1"/>
  <c r="D195" i="9"/>
  <c r="G195" i="9" s="1"/>
  <c r="D196" i="9"/>
  <c r="G196" i="9" s="1"/>
  <c r="D197" i="9"/>
  <c r="D198" i="9"/>
  <c r="G198" i="9" s="1"/>
  <c r="D199" i="9"/>
  <c r="G199" i="9" s="1"/>
  <c r="D200" i="9"/>
  <c r="D201" i="9"/>
  <c r="D202" i="9"/>
  <c r="G202" i="9" s="1"/>
  <c r="D203" i="9"/>
  <c r="G203" i="9" s="1"/>
  <c r="D204" i="9"/>
  <c r="G204" i="9" s="1"/>
  <c r="D205" i="9"/>
  <c r="G205" i="9" s="1"/>
  <c r="D206" i="9"/>
  <c r="D207" i="9"/>
  <c r="G207" i="9" s="1"/>
  <c r="D208" i="9"/>
  <c r="D209" i="9"/>
  <c r="D210" i="9"/>
  <c r="G210" i="9" s="1"/>
  <c r="D211" i="9"/>
  <c r="G211" i="9" s="1"/>
  <c r="D212" i="9"/>
  <c r="G212" i="9" s="1"/>
  <c r="D213" i="9"/>
  <c r="D214" i="9"/>
  <c r="G214" i="9" s="1"/>
  <c r="D215" i="9"/>
  <c r="G215" i="9" s="1"/>
  <c r="D216" i="9"/>
  <c r="D217" i="9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D225" i="9"/>
  <c r="D226" i="9"/>
  <c r="G226" i="9" s="1"/>
  <c r="D227" i="9"/>
  <c r="G227" i="9" s="1"/>
  <c r="D228" i="9"/>
  <c r="G228" i="9" s="1"/>
  <c r="D229" i="9"/>
  <c r="D230" i="9"/>
  <c r="G230" i="9" s="1"/>
  <c r="D231" i="9"/>
  <c r="G231" i="9" s="1"/>
  <c r="D232" i="9"/>
  <c r="D233" i="9"/>
  <c r="D234" i="9"/>
  <c r="G234" i="9" s="1"/>
  <c r="D235" i="9"/>
  <c r="G235" i="9" s="1"/>
  <c r="D236" i="9"/>
  <c r="G236" i="9" s="1"/>
  <c r="D237" i="9"/>
  <c r="G237" i="9" s="1"/>
  <c r="D238" i="9"/>
  <c r="D239" i="9"/>
  <c r="G239" i="9" s="1"/>
  <c r="D240" i="9"/>
  <c r="D241" i="9"/>
  <c r="D242" i="9"/>
  <c r="G242" i="9" s="1"/>
  <c r="D243" i="9"/>
  <c r="G243" i="9" s="1"/>
  <c r="D244" i="9"/>
  <c r="G244" i="9" s="1"/>
  <c r="D245" i="9"/>
  <c r="D246" i="9"/>
  <c r="G246" i="9" s="1"/>
  <c r="D247" i="9"/>
  <c r="G247" i="9" s="1"/>
  <c r="D248" i="9"/>
  <c r="D249" i="9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D257" i="9"/>
  <c r="D258" i="9"/>
  <c r="G258" i="9" s="1"/>
  <c r="D259" i="9"/>
  <c r="G259" i="9" s="1"/>
  <c r="D260" i="9"/>
  <c r="G260" i="9" s="1"/>
  <c r="D261" i="9"/>
  <c r="D262" i="9"/>
  <c r="G262" i="9" s="1"/>
  <c r="D263" i="9"/>
  <c r="G263" i="9" s="1"/>
  <c r="D264" i="9"/>
  <c r="D265" i="9"/>
  <c r="D266" i="9"/>
  <c r="G266" i="9" s="1"/>
  <c r="D267" i="9"/>
  <c r="G267" i="9" s="1"/>
  <c r="D268" i="9"/>
  <c r="G268" i="9" s="1"/>
  <c r="D269" i="9"/>
  <c r="G269" i="9" s="1"/>
  <c r="D270" i="9"/>
  <c r="D271" i="9"/>
  <c r="G271" i="9" s="1"/>
  <c r="D272" i="9"/>
  <c r="D273" i="9"/>
  <c r="D274" i="9"/>
  <c r="G274" i="9" s="1"/>
  <c r="D275" i="9"/>
  <c r="G275" i="9" s="1"/>
  <c r="D276" i="9"/>
  <c r="G276" i="9" s="1"/>
  <c r="D277" i="9"/>
  <c r="D278" i="9"/>
  <c r="G278" i="9" s="1"/>
  <c r="D279" i="9"/>
  <c r="G279" i="9" s="1"/>
  <c r="D280" i="9"/>
  <c r="D281" i="9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D289" i="9"/>
  <c r="D290" i="9"/>
  <c r="G290" i="9" s="1"/>
  <c r="D291" i="9"/>
  <c r="G291" i="9" s="1"/>
  <c r="D292" i="9"/>
  <c r="G292" i="9" s="1"/>
  <c r="D293" i="9"/>
  <c r="D294" i="9"/>
  <c r="G294" i="9" s="1"/>
  <c r="D295" i="9"/>
  <c r="G295" i="9" s="1"/>
  <c r="D296" i="9"/>
  <c r="D297" i="9"/>
  <c r="D298" i="9"/>
  <c r="G298" i="9" s="1"/>
  <c r="D299" i="9"/>
  <c r="G299" i="9" s="1"/>
  <c r="D300" i="9"/>
  <c r="G300" i="9" s="1"/>
  <c r="P275" i="8"/>
  <c r="P274" i="8"/>
  <c r="O275" i="8"/>
  <c r="O274" i="8"/>
  <c r="N275" i="8"/>
  <c r="N274" i="8"/>
  <c r="M275" i="8"/>
  <c r="M274" i="8"/>
  <c r="L275" i="8"/>
  <c r="L274" i="8"/>
  <c r="K275" i="8"/>
  <c r="K27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24" i="8"/>
  <c r="F34" i="8"/>
  <c r="F42" i="8"/>
  <c r="F77" i="8"/>
  <c r="F82" i="8"/>
  <c r="F85" i="8"/>
  <c r="F93" i="8"/>
  <c r="F98" i="8"/>
  <c r="F101" i="8"/>
  <c r="F109" i="8"/>
  <c r="F114" i="8"/>
  <c r="F117" i="8"/>
  <c r="F125" i="8"/>
  <c r="F130" i="8"/>
  <c r="F133" i="8"/>
  <c r="F141" i="8"/>
  <c r="F146" i="8"/>
  <c r="F149" i="8"/>
  <c r="F157" i="8"/>
  <c r="F162" i="8"/>
  <c r="F165" i="8"/>
  <c r="F173" i="8"/>
  <c r="F178" i="8"/>
  <c r="F181" i="8"/>
  <c r="F189" i="8"/>
  <c r="F194" i="8"/>
  <c r="F197" i="8"/>
  <c r="F205" i="8"/>
  <c r="F210" i="8"/>
  <c r="F213" i="8"/>
  <c r="F221" i="8"/>
  <c r="F226" i="8"/>
  <c r="F229" i="8"/>
  <c r="F237" i="8"/>
  <c r="F242" i="8"/>
  <c r="F245" i="8"/>
  <c r="F264" i="8"/>
  <c r="D251" i="8"/>
  <c r="E251" i="8"/>
  <c r="F251" i="8" s="1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E78" i="8"/>
  <c r="F78" i="8" s="1"/>
  <c r="E79" i="8"/>
  <c r="F79" i="8" s="1"/>
  <c r="E80" i="8"/>
  <c r="F80" i="8" s="1"/>
  <c r="E81" i="8"/>
  <c r="F81" i="8" s="1"/>
  <c r="E82" i="8"/>
  <c r="E83" i="8"/>
  <c r="F83" i="8" s="1"/>
  <c r="E84" i="8"/>
  <c r="F84" i="8" s="1"/>
  <c r="E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E94" i="8"/>
  <c r="F94" i="8" s="1"/>
  <c r="E95" i="8"/>
  <c r="F95" i="8" s="1"/>
  <c r="E96" i="8"/>
  <c r="F96" i="8" s="1"/>
  <c r="E97" i="8"/>
  <c r="F97" i="8" s="1"/>
  <c r="E98" i="8"/>
  <c r="E99" i="8"/>
  <c r="F99" i="8" s="1"/>
  <c r="E100" i="8"/>
  <c r="F100" i="8" s="1"/>
  <c r="E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E110" i="8"/>
  <c r="F110" i="8" s="1"/>
  <c r="E111" i="8"/>
  <c r="F111" i="8" s="1"/>
  <c r="E112" i="8"/>
  <c r="F112" i="8" s="1"/>
  <c r="E113" i="8"/>
  <c r="F113" i="8" s="1"/>
  <c r="E114" i="8"/>
  <c r="E115" i="8"/>
  <c r="F115" i="8" s="1"/>
  <c r="E116" i="8"/>
  <c r="F116" i="8" s="1"/>
  <c r="E117" i="8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E126" i="8"/>
  <c r="F126" i="8" s="1"/>
  <c r="E127" i="8"/>
  <c r="F127" i="8" s="1"/>
  <c r="E128" i="8"/>
  <c r="F128" i="8" s="1"/>
  <c r="E129" i="8"/>
  <c r="F129" i="8" s="1"/>
  <c r="E130" i="8"/>
  <c r="E131" i="8"/>
  <c r="F131" i="8" s="1"/>
  <c r="E132" i="8"/>
  <c r="F132" i="8" s="1"/>
  <c r="E133" i="8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E142" i="8"/>
  <c r="F142" i="8" s="1"/>
  <c r="E143" i="8"/>
  <c r="F143" i="8" s="1"/>
  <c r="E144" i="8"/>
  <c r="F144" i="8" s="1"/>
  <c r="E145" i="8"/>
  <c r="F145" i="8" s="1"/>
  <c r="E146" i="8"/>
  <c r="E147" i="8"/>
  <c r="F147" i="8" s="1"/>
  <c r="E148" i="8"/>
  <c r="F148" i="8" s="1"/>
  <c r="E149" i="8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E158" i="8"/>
  <c r="F158" i="8" s="1"/>
  <c r="E159" i="8"/>
  <c r="F159" i="8" s="1"/>
  <c r="E160" i="8"/>
  <c r="F160" i="8" s="1"/>
  <c r="E161" i="8"/>
  <c r="F161" i="8" s="1"/>
  <c r="E162" i="8"/>
  <c r="E163" i="8"/>
  <c r="F163" i="8" s="1"/>
  <c r="E164" i="8"/>
  <c r="F164" i="8" s="1"/>
  <c r="E165" i="8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E174" i="8"/>
  <c r="F174" i="8" s="1"/>
  <c r="E175" i="8"/>
  <c r="F175" i="8" s="1"/>
  <c r="E176" i="8"/>
  <c r="F176" i="8" s="1"/>
  <c r="E177" i="8"/>
  <c r="F177" i="8" s="1"/>
  <c r="E178" i="8"/>
  <c r="E179" i="8"/>
  <c r="F179" i="8" s="1"/>
  <c r="E180" i="8"/>
  <c r="F180" i="8" s="1"/>
  <c r="E181" i="8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E190" i="8"/>
  <c r="F190" i="8" s="1"/>
  <c r="E191" i="8"/>
  <c r="F191" i="8" s="1"/>
  <c r="E192" i="8"/>
  <c r="F192" i="8" s="1"/>
  <c r="E193" i="8"/>
  <c r="F193" i="8" s="1"/>
  <c r="E194" i="8"/>
  <c r="E195" i="8"/>
  <c r="F195" i="8" s="1"/>
  <c r="E196" i="8"/>
  <c r="F196" i="8" s="1"/>
  <c r="E197" i="8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E206" i="8"/>
  <c r="F206" i="8" s="1"/>
  <c r="E207" i="8"/>
  <c r="F207" i="8" s="1"/>
  <c r="E208" i="8"/>
  <c r="F208" i="8" s="1"/>
  <c r="E209" i="8"/>
  <c r="F209" i="8" s="1"/>
  <c r="E210" i="8"/>
  <c r="E211" i="8"/>
  <c r="F211" i="8" s="1"/>
  <c r="E212" i="8"/>
  <c r="F212" i="8" s="1"/>
  <c r="E213" i="8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E222" i="8"/>
  <c r="F222" i="8" s="1"/>
  <c r="E223" i="8"/>
  <c r="F223" i="8" s="1"/>
  <c r="E224" i="8"/>
  <c r="F224" i="8" s="1"/>
  <c r="E225" i="8"/>
  <c r="F225" i="8" s="1"/>
  <c r="E226" i="8"/>
  <c r="E227" i="8"/>
  <c r="F227" i="8" s="1"/>
  <c r="E228" i="8"/>
  <c r="F228" i="8" s="1"/>
  <c r="E229" i="8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E238" i="8"/>
  <c r="F238" i="8" s="1"/>
  <c r="E239" i="8"/>
  <c r="F239" i="8" s="1"/>
  <c r="E240" i="8"/>
  <c r="F240" i="8" s="1"/>
  <c r="E241" i="8"/>
  <c r="F241" i="8" s="1"/>
  <c r="E242" i="8"/>
  <c r="E243" i="8"/>
  <c r="F243" i="8" s="1"/>
  <c r="E244" i="8"/>
  <c r="F244" i="8" s="1"/>
  <c r="E245" i="8"/>
  <c r="E246" i="8"/>
  <c r="F246" i="8" s="1"/>
  <c r="E247" i="8"/>
  <c r="F247" i="8" s="1"/>
  <c r="E248" i="8"/>
  <c r="F248" i="8" s="1"/>
  <c r="E249" i="8"/>
  <c r="F249" i="8" s="1"/>
  <c r="E250" i="8"/>
  <c r="F250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O275" i="7"/>
  <c r="O274" i="7"/>
  <c r="N275" i="7"/>
  <c r="N274" i="7"/>
  <c r="M275" i="7"/>
  <c r="M274" i="7"/>
  <c r="L274" i="7"/>
  <c r="L275" i="7"/>
  <c r="K275" i="7"/>
  <c r="K27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7"/>
  <c r="G12" i="7"/>
  <c r="G20" i="7"/>
  <c r="G28" i="7"/>
  <c r="G36" i="7"/>
  <c r="G44" i="7"/>
  <c r="G52" i="7"/>
  <c r="G60" i="7"/>
  <c r="G68" i="7"/>
  <c r="G76" i="7"/>
  <c r="G84" i="7"/>
  <c r="G92" i="7"/>
  <c r="G100" i="7"/>
  <c r="G108" i="7"/>
  <c r="G116" i="7"/>
  <c r="G124" i="7"/>
  <c r="G132" i="7"/>
  <c r="G140" i="7"/>
  <c r="G148" i="7"/>
  <c r="G156" i="7"/>
  <c r="G164" i="7"/>
  <c r="G172" i="7"/>
  <c r="G180" i="7"/>
  <c r="G188" i="7"/>
  <c r="G196" i="7"/>
  <c r="G204" i="7"/>
  <c r="G212" i="7"/>
  <c r="G220" i="7"/>
  <c r="G228" i="7"/>
  <c r="G236" i="7"/>
  <c r="G244" i="7"/>
  <c r="G252" i="7"/>
  <c r="G260" i="7"/>
  <c r="G268" i="7"/>
  <c r="G276" i="7"/>
  <c r="G284" i="7"/>
  <c r="G292" i="7"/>
  <c r="G300" i="7"/>
  <c r="F8" i="7"/>
  <c r="F15" i="7"/>
  <c r="F16" i="7"/>
  <c r="F23" i="7"/>
  <c r="F24" i="7"/>
  <c r="F31" i="7"/>
  <c r="F32" i="7"/>
  <c r="F33" i="7"/>
  <c r="F47" i="7"/>
  <c r="F48" i="7"/>
  <c r="F49" i="7"/>
  <c r="F56" i="7"/>
  <c r="F64" i="7"/>
  <c r="F65" i="7"/>
  <c r="F71" i="7"/>
  <c r="F72" i="7"/>
  <c r="F79" i="7"/>
  <c r="F80" i="7"/>
  <c r="F87" i="7"/>
  <c r="F88" i="7"/>
  <c r="F95" i="7"/>
  <c r="F96" i="7"/>
  <c r="F97" i="7"/>
  <c r="F111" i="7"/>
  <c r="F112" i="7"/>
  <c r="F113" i="7"/>
  <c r="F120" i="7"/>
  <c r="F128" i="7"/>
  <c r="F129" i="7"/>
  <c r="F135" i="7"/>
  <c r="F136" i="7"/>
  <c r="F143" i="7"/>
  <c r="F144" i="7"/>
  <c r="F151" i="7"/>
  <c r="F152" i="7"/>
  <c r="F159" i="7"/>
  <c r="F160" i="7"/>
  <c r="F161" i="7"/>
  <c r="F175" i="7"/>
  <c r="F176" i="7"/>
  <c r="F177" i="7"/>
  <c r="F184" i="7"/>
  <c r="F192" i="7"/>
  <c r="F193" i="7"/>
  <c r="F199" i="7"/>
  <c r="F200" i="7"/>
  <c r="F207" i="7"/>
  <c r="F208" i="7"/>
  <c r="F215" i="7"/>
  <c r="F216" i="7"/>
  <c r="F223" i="7"/>
  <c r="F224" i="7"/>
  <c r="F225" i="7"/>
  <c r="F239" i="7"/>
  <c r="F240" i="7"/>
  <c r="F241" i="7"/>
  <c r="F248" i="7"/>
  <c r="F256" i="7"/>
  <c r="F257" i="7"/>
  <c r="F263" i="7"/>
  <c r="F264" i="7"/>
  <c r="F271" i="7"/>
  <c r="F272" i="7"/>
  <c r="F279" i="7"/>
  <c r="F280" i="7"/>
  <c r="F287" i="7"/>
  <c r="F288" i="7"/>
  <c r="F289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E16" i="7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E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E32" i="7"/>
  <c r="E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E48" i="7"/>
  <c r="E49" i="7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E65" i="7"/>
  <c r="E66" i="7"/>
  <c r="F66" i="7" s="1"/>
  <c r="E67" i="7"/>
  <c r="F67" i="7" s="1"/>
  <c r="E68" i="7"/>
  <c r="F68" i="7" s="1"/>
  <c r="E69" i="7"/>
  <c r="F69" i="7" s="1"/>
  <c r="E70" i="7"/>
  <c r="F70" i="7" s="1"/>
  <c r="E71" i="7"/>
  <c r="E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E80" i="7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E88" i="7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E96" i="7"/>
  <c r="E97" i="7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E129" i="7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E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E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E152" i="7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E160" i="7"/>
  <c r="E161" i="7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E176" i="7"/>
  <c r="E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E193" i="7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E200" i="7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E208" i="7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E216" i="7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E224" i="7"/>
  <c r="E225" i="7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E240" i="7"/>
  <c r="E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E257" i="7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E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E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E288" i="7"/>
  <c r="E289" i="7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D5" i="7"/>
  <c r="G5" i="7" s="1"/>
  <c r="D6" i="7"/>
  <c r="G6" i="7" s="1"/>
  <c r="D7" i="7"/>
  <c r="D8" i="7"/>
  <c r="G8" i="7" s="1"/>
  <c r="D9" i="7"/>
  <c r="G9" i="7" s="1"/>
  <c r="D10" i="7"/>
  <c r="G10" i="7" s="1"/>
  <c r="D11" i="7"/>
  <c r="G11" i="7" s="1"/>
  <c r="D12" i="7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D37" i="7"/>
  <c r="G37" i="7" s="1"/>
  <c r="D38" i="7"/>
  <c r="G38" i="7" s="1"/>
  <c r="D39" i="7"/>
  <c r="D40" i="7"/>
  <c r="G40" i="7" s="1"/>
  <c r="D41" i="7"/>
  <c r="G41" i="7" s="1"/>
  <c r="D42" i="7"/>
  <c r="G42" i="7" s="1"/>
  <c r="D43" i="7"/>
  <c r="G43" i="7" s="1"/>
  <c r="D44" i="7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D53" i="7"/>
  <c r="G53" i="7" s="1"/>
  <c r="D54" i="7"/>
  <c r="G54" i="7" s="1"/>
  <c r="D55" i="7"/>
  <c r="D56" i="7"/>
  <c r="G56" i="7" s="1"/>
  <c r="D57" i="7"/>
  <c r="G57" i="7" s="1"/>
  <c r="D58" i="7"/>
  <c r="G58" i="7" s="1"/>
  <c r="D59" i="7"/>
  <c r="G59" i="7" s="1"/>
  <c r="D60" i="7"/>
  <c r="D61" i="7"/>
  <c r="G61" i="7" s="1"/>
  <c r="D62" i="7"/>
  <c r="G62" i="7" s="1"/>
  <c r="D63" i="7"/>
  <c r="D64" i="7"/>
  <c r="G64" i="7" s="1"/>
  <c r="D65" i="7"/>
  <c r="G65" i="7" s="1"/>
  <c r="D66" i="7"/>
  <c r="G66" i="7" s="1"/>
  <c r="D67" i="7"/>
  <c r="G67" i="7" s="1"/>
  <c r="D68" i="7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D101" i="7"/>
  <c r="G101" i="7" s="1"/>
  <c r="D102" i="7"/>
  <c r="G102" i="7" s="1"/>
  <c r="D103" i="7"/>
  <c r="D104" i="7"/>
  <c r="G104" i="7" s="1"/>
  <c r="D105" i="7"/>
  <c r="G105" i="7" s="1"/>
  <c r="D106" i="7"/>
  <c r="G106" i="7" s="1"/>
  <c r="D107" i="7"/>
  <c r="G107" i="7" s="1"/>
  <c r="D108" i="7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D117" i="7"/>
  <c r="G117" i="7" s="1"/>
  <c r="D118" i="7"/>
  <c r="G118" i="7" s="1"/>
  <c r="D119" i="7"/>
  <c r="D120" i="7"/>
  <c r="G120" i="7" s="1"/>
  <c r="D121" i="7"/>
  <c r="G121" i="7" s="1"/>
  <c r="D122" i="7"/>
  <c r="G122" i="7" s="1"/>
  <c r="D123" i="7"/>
  <c r="G123" i="7" s="1"/>
  <c r="D124" i="7"/>
  <c r="D125" i="7"/>
  <c r="G125" i="7" s="1"/>
  <c r="D126" i="7"/>
  <c r="G126" i="7" s="1"/>
  <c r="D127" i="7"/>
  <c r="D128" i="7"/>
  <c r="G128" i="7" s="1"/>
  <c r="D129" i="7"/>
  <c r="G129" i="7" s="1"/>
  <c r="D130" i="7"/>
  <c r="G130" i="7" s="1"/>
  <c r="D131" i="7"/>
  <c r="G131" i="7" s="1"/>
  <c r="D132" i="7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D165" i="7"/>
  <c r="G165" i="7" s="1"/>
  <c r="D166" i="7"/>
  <c r="G166" i="7" s="1"/>
  <c r="D167" i="7"/>
  <c r="D168" i="7"/>
  <c r="G168" i="7" s="1"/>
  <c r="D169" i="7"/>
  <c r="G169" i="7" s="1"/>
  <c r="D170" i="7"/>
  <c r="G170" i="7" s="1"/>
  <c r="D171" i="7"/>
  <c r="G171" i="7" s="1"/>
  <c r="D172" i="7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D181" i="7"/>
  <c r="G181" i="7" s="1"/>
  <c r="D182" i="7"/>
  <c r="G182" i="7" s="1"/>
  <c r="D183" i="7"/>
  <c r="D184" i="7"/>
  <c r="G184" i="7" s="1"/>
  <c r="D185" i="7"/>
  <c r="G185" i="7" s="1"/>
  <c r="D186" i="7"/>
  <c r="G186" i="7" s="1"/>
  <c r="D187" i="7"/>
  <c r="G187" i="7" s="1"/>
  <c r="D188" i="7"/>
  <c r="D189" i="7"/>
  <c r="G189" i="7" s="1"/>
  <c r="D190" i="7"/>
  <c r="G190" i="7" s="1"/>
  <c r="D191" i="7"/>
  <c r="D192" i="7"/>
  <c r="G192" i="7" s="1"/>
  <c r="D193" i="7"/>
  <c r="G193" i="7" s="1"/>
  <c r="D194" i="7"/>
  <c r="G194" i="7" s="1"/>
  <c r="D195" i="7"/>
  <c r="G195" i="7" s="1"/>
  <c r="D196" i="7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D229" i="7"/>
  <c r="G229" i="7" s="1"/>
  <c r="D230" i="7"/>
  <c r="G230" i="7" s="1"/>
  <c r="D231" i="7"/>
  <c r="D232" i="7"/>
  <c r="G232" i="7" s="1"/>
  <c r="D233" i="7"/>
  <c r="G233" i="7" s="1"/>
  <c r="D234" i="7"/>
  <c r="G234" i="7" s="1"/>
  <c r="D235" i="7"/>
  <c r="G235" i="7" s="1"/>
  <c r="D236" i="7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D245" i="7"/>
  <c r="G245" i="7" s="1"/>
  <c r="D246" i="7"/>
  <c r="G246" i="7" s="1"/>
  <c r="D247" i="7"/>
  <c r="D248" i="7"/>
  <c r="G248" i="7" s="1"/>
  <c r="D249" i="7"/>
  <c r="G249" i="7" s="1"/>
  <c r="D250" i="7"/>
  <c r="G250" i="7" s="1"/>
  <c r="D251" i="7"/>
  <c r="G251" i="7" s="1"/>
  <c r="D252" i="7"/>
  <c r="D253" i="7"/>
  <c r="G253" i="7" s="1"/>
  <c r="D254" i="7"/>
  <c r="G254" i="7" s="1"/>
  <c r="D255" i="7"/>
  <c r="D256" i="7"/>
  <c r="G256" i="7" s="1"/>
  <c r="D257" i="7"/>
  <c r="G257" i="7" s="1"/>
  <c r="D258" i="7"/>
  <c r="G258" i="7" s="1"/>
  <c r="D259" i="7"/>
  <c r="G259" i="7" s="1"/>
  <c r="D260" i="7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D293" i="7"/>
  <c r="G293" i="7" s="1"/>
  <c r="D294" i="7"/>
  <c r="G294" i="7" s="1"/>
  <c r="D295" i="7"/>
  <c r="D296" i="7"/>
  <c r="G296" i="7" s="1"/>
  <c r="D297" i="7"/>
  <c r="G297" i="7" s="1"/>
  <c r="D298" i="7"/>
  <c r="G298" i="7" s="1"/>
  <c r="D299" i="7"/>
  <c r="G299" i="7" s="1"/>
  <c r="D300" i="7"/>
  <c r="O274" i="6"/>
  <c r="O273" i="6"/>
  <c r="K27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F7" i="6"/>
  <c r="F13" i="6"/>
  <c r="F15" i="6"/>
  <c r="F29" i="6"/>
  <c r="F31" i="6"/>
  <c r="F32" i="6"/>
  <c r="F45" i="6"/>
  <c r="F47" i="6"/>
  <c r="F48" i="6"/>
  <c r="F61" i="6"/>
  <c r="F63" i="6"/>
  <c r="F64" i="6"/>
  <c r="F77" i="6"/>
  <c r="F79" i="6"/>
  <c r="F80" i="6"/>
  <c r="F93" i="6"/>
  <c r="F95" i="6"/>
  <c r="F96" i="6"/>
  <c r="F109" i="6"/>
  <c r="F111" i="6"/>
  <c r="F113" i="6"/>
  <c r="G113" i="6" s="1"/>
  <c r="F117" i="6"/>
  <c r="F127" i="6"/>
  <c r="F133" i="6"/>
  <c r="F135" i="6"/>
  <c r="F149" i="6"/>
  <c r="F151" i="6"/>
  <c r="F153" i="6"/>
  <c r="G153" i="6" s="1"/>
  <c r="F157" i="6"/>
  <c r="F167" i="6"/>
  <c r="F173" i="6"/>
  <c r="F175" i="6"/>
  <c r="F189" i="6"/>
  <c r="F191" i="6"/>
  <c r="F197" i="6"/>
  <c r="F199" i="6"/>
  <c r="F213" i="6"/>
  <c r="F215" i="6"/>
  <c r="F217" i="6"/>
  <c r="G217" i="6" s="1"/>
  <c r="F221" i="6"/>
  <c r="F231" i="6"/>
  <c r="F237" i="6"/>
  <c r="F239" i="6"/>
  <c r="F253" i="6"/>
  <c r="F255" i="6"/>
  <c r="F261" i="6"/>
  <c r="F263" i="6"/>
  <c r="F277" i="6"/>
  <c r="F279" i="6"/>
  <c r="F281" i="6"/>
  <c r="G281" i="6" s="1"/>
  <c r="F285" i="6"/>
  <c r="F295" i="6"/>
  <c r="E2" i="6"/>
  <c r="F2" i="6" s="1"/>
  <c r="E3" i="6"/>
  <c r="F3" i="6" s="1"/>
  <c r="E4" i="6"/>
  <c r="F4" i="6" s="1"/>
  <c r="E5" i="6"/>
  <c r="F5" i="6" s="1"/>
  <c r="E6" i="6"/>
  <c r="F6" i="6" s="1"/>
  <c r="E7" i="6"/>
  <c r="E8" i="6"/>
  <c r="F8" i="6" s="1"/>
  <c r="E9" i="6"/>
  <c r="F9" i="6" s="1"/>
  <c r="G9" i="6" s="1"/>
  <c r="E10" i="6"/>
  <c r="F10" i="6" s="1"/>
  <c r="E11" i="6"/>
  <c r="F11" i="6" s="1"/>
  <c r="E12" i="6"/>
  <c r="F12" i="6" s="1"/>
  <c r="E13" i="6"/>
  <c r="E14" i="6"/>
  <c r="F14" i="6" s="1"/>
  <c r="E15" i="6"/>
  <c r="E16" i="6"/>
  <c r="F16" i="6" s="1"/>
  <c r="E17" i="6"/>
  <c r="F17" i="6" s="1"/>
  <c r="G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G25" i="6" s="1"/>
  <c r="E26" i="6"/>
  <c r="F26" i="6" s="1"/>
  <c r="E27" i="6"/>
  <c r="F27" i="6" s="1"/>
  <c r="E28" i="6"/>
  <c r="F28" i="6" s="1"/>
  <c r="E29" i="6"/>
  <c r="E30" i="6"/>
  <c r="F30" i="6" s="1"/>
  <c r="E31" i="6"/>
  <c r="E32" i="6"/>
  <c r="E33" i="6"/>
  <c r="F33" i="6" s="1"/>
  <c r="G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G41" i="6" s="1"/>
  <c r="E42" i="6"/>
  <c r="F42" i="6" s="1"/>
  <c r="E43" i="6"/>
  <c r="F43" i="6" s="1"/>
  <c r="E44" i="6"/>
  <c r="F44" i="6" s="1"/>
  <c r="E45" i="6"/>
  <c r="E46" i="6"/>
  <c r="F46" i="6" s="1"/>
  <c r="E47" i="6"/>
  <c r="E48" i="6"/>
  <c r="E49" i="6"/>
  <c r="F49" i="6" s="1"/>
  <c r="G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G57" i="6" s="1"/>
  <c r="E58" i="6"/>
  <c r="F58" i="6" s="1"/>
  <c r="E59" i="6"/>
  <c r="F59" i="6" s="1"/>
  <c r="E60" i="6"/>
  <c r="F60" i="6" s="1"/>
  <c r="E61" i="6"/>
  <c r="E62" i="6"/>
  <c r="F62" i="6" s="1"/>
  <c r="E63" i="6"/>
  <c r="E64" i="6"/>
  <c r="E65" i="6"/>
  <c r="F65" i="6" s="1"/>
  <c r="G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G73" i="6" s="1"/>
  <c r="E74" i="6"/>
  <c r="F74" i="6" s="1"/>
  <c r="E75" i="6"/>
  <c r="F75" i="6" s="1"/>
  <c r="E76" i="6"/>
  <c r="F76" i="6" s="1"/>
  <c r="E77" i="6"/>
  <c r="E78" i="6"/>
  <c r="F78" i="6" s="1"/>
  <c r="E79" i="6"/>
  <c r="E80" i="6"/>
  <c r="E81" i="6"/>
  <c r="F81" i="6" s="1"/>
  <c r="G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G89" i="6" s="1"/>
  <c r="E90" i="6"/>
  <c r="F90" i="6" s="1"/>
  <c r="E91" i="6"/>
  <c r="F91" i="6" s="1"/>
  <c r="E92" i="6"/>
  <c r="F92" i="6" s="1"/>
  <c r="E93" i="6"/>
  <c r="E94" i="6"/>
  <c r="F94" i="6" s="1"/>
  <c r="E95" i="6"/>
  <c r="E96" i="6"/>
  <c r="E97" i="6"/>
  <c r="F97" i="6" s="1"/>
  <c r="G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G105" i="6" s="1"/>
  <c r="E106" i="6"/>
  <c r="F106" i="6" s="1"/>
  <c r="E107" i="6"/>
  <c r="F107" i="6" s="1"/>
  <c r="E108" i="6"/>
  <c r="F108" i="6" s="1"/>
  <c r="E109" i="6"/>
  <c r="E110" i="6"/>
  <c r="F110" i="6" s="1"/>
  <c r="E111" i="6"/>
  <c r="E112" i="6"/>
  <c r="F112" i="6" s="1"/>
  <c r="E113" i="6"/>
  <c r="E114" i="6"/>
  <c r="F114" i="6" s="1"/>
  <c r="E115" i="6"/>
  <c r="F115" i="6" s="1"/>
  <c r="E116" i="6"/>
  <c r="F116" i="6" s="1"/>
  <c r="E117" i="6"/>
  <c r="E118" i="6"/>
  <c r="F118" i="6" s="1"/>
  <c r="E119" i="6"/>
  <c r="F119" i="6" s="1"/>
  <c r="E120" i="6"/>
  <c r="F120" i="6" s="1"/>
  <c r="E121" i="6"/>
  <c r="F121" i="6" s="1"/>
  <c r="G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E128" i="6"/>
  <c r="F128" i="6" s="1"/>
  <c r="E129" i="6"/>
  <c r="F129" i="6" s="1"/>
  <c r="G129" i="6" s="1"/>
  <c r="E130" i="6"/>
  <c r="F130" i="6" s="1"/>
  <c r="E131" i="6"/>
  <c r="F131" i="6" s="1"/>
  <c r="E132" i="6"/>
  <c r="F132" i="6" s="1"/>
  <c r="E133" i="6"/>
  <c r="E134" i="6"/>
  <c r="F134" i="6" s="1"/>
  <c r="E135" i="6"/>
  <c r="E136" i="6"/>
  <c r="F136" i="6" s="1"/>
  <c r="E137" i="6"/>
  <c r="F137" i="6" s="1"/>
  <c r="G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G145" i="6" s="1"/>
  <c r="E146" i="6"/>
  <c r="F146" i="6" s="1"/>
  <c r="E147" i="6"/>
  <c r="F147" i="6" s="1"/>
  <c r="E148" i="6"/>
  <c r="F148" i="6" s="1"/>
  <c r="E149" i="6"/>
  <c r="E150" i="6"/>
  <c r="F150" i="6" s="1"/>
  <c r="E151" i="6"/>
  <c r="E152" i="6"/>
  <c r="F152" i="6" s="1"/>
  <c r="E153" i="6"/>
  <c r="E154" i="6"/>
  <c r="F154" i="6" s="1"/>
  <c r="E155" i="6"/>
  <c r="F155" i="6" s="1"/>
  <c r="E156" i="6"/>
  <c r="F156" i="6" s="1"/>
  <c r="E157" i="6"/>
  <c r="E158" i="6"/>
  <c r="F158" i="6" s="1"/>
  <c r="E159" i="6"/>
  <c r="F159" i="6" s="1"/>
  <c r="E160" i="6"/>
  <c r="F160" i="6" s="1"/>
  <c r="E161" i="6"/>
  <c r="F161" i="6" s="1"/>
  <c r="G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E168" i="6"/>
  <c r="F168" i="6" s="1"/>
  <c r="E169" i="6"/>
  <c r="F169" i="6" s="1"/>
  <c r="G169" i="6" s="1"/>
  <c r="E170" i="6"/>
  <c r="F170" i="6" s="1"/>
  <c r="E171" i="6"/>
  <c r="F171" i="6" s="1"/>
  <c r="E172" i="6"/>
  <c r="F172" i="6" s="1"/>
  <c r="E173" i="6"/>
  <c r="E174" i="6"/>
  <c r="F174" i="6" s="1"/>
  <c r="E175" i="6"/>
  <c r="E176" i="6"/>
  <c r="F176" i="6" s="1"/>
  <c r="E177" i="6"/>
  <c r="F177" i="6" s="1"/>
  <c r="G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G185" i="6" s="1"/>
  <c r="E186" i="6"/>
  <c r="F186" i="6" s="1"/>
  <c r="E187" i="6"/>
  <c r="F187" i="6" s="1"/>
  <c r="E188" i="6"/>
  <c r="F188" i="6" s="1"/>
  <c r="E189" i="6"/>
  <c r="E190" i="6"/>
  <c r="F190" i="6" s="1"/>
  <c r="E191" i="6"/>
  <c r="E192" i="6"/>
  <c r="F192" i="6" s="1"/>
  <c r="E193" i="6"/>
  <c r="F193" i="6" s="1"/>
  <c r="G193" i="6" s="1"/>
  <c r="E194" i="6"/>
  <c r="F194" i="6" s="1"/>
  <c r="E195" i="6"/>
  <c r="F195" i="6" s="1"/>
  <c r="E196" i="6"/>
  <c r="F196" i="6" s="1"/>
  <c r="E197" i="6"/>
  <c r="E198" i="6"/>
  <c r="F198" i="6" s="1"/>
  <c r="E199" i="6"/>
  <c r="E200" i="6"/>
  <c r="F200" i="6" s="1"/>
  <c r="E201" i="6"/>
  <c r="F201" i="6" s="1"/>
  <c r="G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G209" i="6" s="1"/>
  <c r="E210" i="6"/>
  <c r="F210" i="6" s="1"/>
  <c r="E211" i="6"/>
  <c r="F211" i="6" s="1"/>
  <c r="E212" i="6"/>
  <c r="F212" i="6" s="1"/>
  <c r="E213" i="6"/>
  <c r="E214" i="6"/>
  <c r="F214" i="6" s="1"/>
  <c r="E215" i="6"/>
  <c r="E216" i="6"/>
  <c r="F216" i="6" s="1"/>
  <c r="E217" i="6"/>
  <c r="E218" i="6"/>
  <c r="F218" i="6" s="1"/>
  <c r="E219" i="6"/>
  <c r="F219" i="6" s="1"/>
  <c r="E220" i="6"/>
  <c r="F220" i="6" s="1"/>
  <c r="E221" i="6"/>
  <c r="E222" i="6"/>
  <c r="F222" i="6" s="1"/>
  <c r="E223" i="6"/>
  <c r="F223" i="6" s="1"/>
  <c r="E224" i="6"/>
  <c r="F224" i="6" s="1"/>
  <c r="E225" i="6"/>
  <c r="F225" i="6" s="1"/>
  <c r="G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E232" i="6"/>
  <c r="F232" i="6" s="1"/>
  <c r="E233" i="6"/>
  <c r="F233" i="6" s="1"/>
  <c r="G233" i="6" s="1"/>
  <c r="E234" i="6"/>
  <c r="F234" i="6" s="1"/>
  <c r="E235" i="6"/>
  <c r="F235" i="6" s="1"/>
  <c r="E236" i="6"/>
  <c r="F236" i="6" s="1"/>
  <c r="E237" i="6"/>
  <c r="E238" i="6"/>
  <c r="F238" i="6" s="1"/>
  <c r="E239" i="6"/>
  <c r="E240" i="6"/>
  <c r="F240" i="6" s="1"/>
  <c r="E241" i="6"/>
  <c r="F241" i="6" s="1"/>
  <c r="G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G249" i="6" s="1"/>
  <c r="E250" i="6"/>
  <c r="F250" i="6" s="1"/>
  <c r="E251" i="6"/>
  <c r="F251" i="6" s="1"/>
  <c r="E252" i="6"/>
  <c r="F252" i="6" s="1"/>
  <c r="E253" i="6"/>
  <c r="E254" i="6"/>
  <c r="F254" i="6" s="1"/>
  <c r="E255" i="6"/>
  <c r="E256" i="6"/>
  <c r="F256" i="6" s="1"/>
  <c r="E257" i="6"/>
  <c r="F257" i="6" s="1"/>
  <c r="G257" i="6" s="1"/>
  <c r="E258" i="6"/>
  <c r="F258" i="6" s="1"/>
  <c r="E259" i="6"/>
  <c r="F259" i="6" s="1"/>
  <c r="E260" i="6"/>
  <c r="F260" i="6" s="1"/>
  <c r="E261" i="6"/>
  <c r="E262" i="6"/>
  <c r="F262" i="6" s="1"/>
  <c r="E263" i="6"/>
  <c r="E264" i="6"/>
  <c r="F264" i="6" s="1"/>
  <c r="E265" i="6"/>
  <c r="F265" i="6" s="1"/>
  <c r="G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G273" i="6" s="1"/>
  <c r="K273" i="6" s="1"/>
  <c r="E274" i="6"/>
  <c r="F274" i="6" s="1"/>
  <c r="E275" i="6"/>
  <c r="F275" i="6" s="1"/>
  <c r="E276" i="6"/>
  <c r="F276" i="6" s="1"/>
  <c r="E277" i="6"/>
  <c r="E278" i="6"/>
  <c r="F278" i="6" s="1"/>
  <c r="E279" i="6"/>
  <c r="E280" i="6"/>
  <c r="F280" i="6" s="1"/>
  <c r="E281" i="6"/>
  <c r="E282" i="6"/>
  <c r="F282" i="6" s="1"/>
  <c r="E283" i="6"/>
  <c r="F283" i="6" s="1"/>
  <c r="E284" i="6"/>
  <c r="F284" i="6" s="1"/>
  <c r="E285" i="6"/>
  <c r="E286" i="6"/>
  <c r="F286" i="6" s="1"/>
  <c r="E287" i="6"/>
  <c r="F287" i="6" s="1"/>
  <c r="E288" i="6"/>
  <c r="F288" i="6" s="1"/>
  <c r="E289" i="6"/>
  <c r="F289" i="6" s="1"/>
  <c r="G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E296" i="6"/>
  <c r="F296" i="6" s="1"/>
  <c r="E297" i="6"/>
  <c r="F297" i="6" s="1"/>
  <c r="G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G12" i="6" s="1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G20" i="6" s="1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G28" i="6" s="1"/>
  <c r="D29" i="6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D38" i="6"/>
  <c r="G38" i="6" s="1"/>
  <c r="D39" i="6"/>
  <c r="G39" i="6" s="1"/>
  <c r="D40" i="6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D49" i="6"/>
  <c r="D50" i="6"/>
  <c r="G50" i="6" s="1"/>
  <c r="D51" i="6"/>
  <c r="G51" i="6" s="1"/>
  <c r="D52" i="6"/>
  <c r="G52" i="6" s="1"/>
  <c r="D53" i="6"/>
  <c r="D54" i="6"/>
  <c r="G54" i="6" s="1"/>
  <c r="D55" i="6"/>
  <c r="G55" i="6" s="1"/>
  <c r="D56" i="6"/>
  <c r="D57" i="6"/>
  <c r="D58" i="6"/>
  <c r="G58" i="6" s="1"/>
  <c r="D59" i="6"/>
  <c r="G59" i="6" s="1"/>
  <c r="D60" i="6"/>
  <c r="G60" i="6" s="1"/>
  <c r="D61" i="6"/>
  <c r="D62" i="6"/>
  <c r="G62" i="6" s="1"/>
  <c r="D63" i="6"/>
  <c r="G63" i="6" s="1"/>
  <c r="D64" i="6"/>
  <c r="D65" i="6"/>
  <c r="D66" i="6"/>
  <c r="G66" i="6" s="1"/>
  <c r="D67" i="6"/>
  <c r="G67" i="6" s="1"/>
  <c r="D68" i="6"/>
  <c r="G68" i="6" s="1"/>
  <c r="D69" i="6"/>
  <c r="D70" i="6"/>
  <c r="G70" i="6" s="1"/>
  <c r="D71" i="6"/>
  <c r="G71" i="6" s="1"/>
  <c r="D72" i="6"/>
  <c r="D73" i="6"/>
  <c r="D74" i="6"/>
  <c r="G74" i="6" s="1"/>
  <c r="D75" i="6"/>
  <c r="G75" i="6" s="1"/>
  <c r="D76" i="6"/>
  <c r="G76" i="6" s="1"/>
  <c r="D77" i="6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D86" i="6"/>
  <c r="G86" i="6" s="1"/>
  <c r="D87" i="6"/>
  <c r="G87" i="6" s="1"/>
  <c r="D88" i="6"/>
  <c r="D89" i="6"/>
  <c r="D90" i="6"/>
  <c r="G90" i="6" s="1"/>
  <c r="D91" i="6"/>
  <c r="G91" i="6" s="1"/>
  <c r="D92" i="6"/>
  <c r="G92" i="6" s="1"/>
  <c r="D93" i="6"/>
  <c r="D94" i="6"/>
  <c r="G94" i="6" s="1"/>
  <c r="D95" i="6"/>
  <c r="G95" i="6" s="1"/>
  <c r="D96" i="6"/>
  <c r="D97" i="6"/>
  <c r="D98" i="6"/>
  <c r="G98" i="6" s="1"/>
  <c r="D99" i="6"/>
  <c r="G99" i="6" s="1"/>
  <c r="D100" i="6"/>
  <c r="G100" i="6" s="1"/>
  <c r="D101" i="6"/>
  <c r="D102" i="6"/>
  <c r="G102" i="6" s="1"/>
  <c r="D103" i="6"/>
  <c r="G103" i="6" s="1"/>
  <c r="D104" i="6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D112" i="6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D121" i="6"/>
  <c r="D122" i="6"/>
  <c r="G122" i="6" s="1"/>
  <c r="D123" i="6"/>
  <c r="G123" i="6" s="1"/>
  <c r="D124" i="6"/>
  <c r="G124" i="6" s="1"/>
  <c r="D125" i="6"/>
  <c r="D126" i="6"/>
  <c r="G126" i="6" s="1"/>
  <c r="D127" i="6"/>
  <c r="G127" i="6" s="1"/>
  <c r="D128" i="6"/>
  <c r="D129" i="6"/>
  <c r="D130" i="6"/>
  <c r="G130" i="6" s="1"/>
  <c r="D131" i="6"/>
  <c r="G131" i="6" s="1"/>
  <c r="D132" i="6"/>
  <c r="G132" i="6" s="1"/>
  <c r="D133" i="6"/>
  <c r="D134" i="6"/>
  <c r="G134" i="6" s="1"/>
  <c r="D135" i="6"/>
  <c r="G135" i="6" s="1"/>
  <c r="D136" i="6"/>
  <c r="D137" i="6"/>
  <c r="D138" i="6"/>
  <c r="G138" i="6" s="1"/>
  <c r="D139" i="6"/>
  <c r="G139" i="6" s="1"/>
  <c r="D140" i="6"/>
  <c r="G140" i="6" s="1"/>
  <c r="D141" i="6"/>
  <c r="D142" i="6"/>
  <c r="G142" i="6" s="1"/>
  <c r="D143" i="6"/>
  <c r="G143" i="6" s="1"/>
  <c r="D144" i="6"/>
  <c r="D145" i="6"/>
  <c r="D146" i="6"/>
  <c r="G146" i="6" s="1"/>
  <c r="D147" i="6"/>
  <c r="G147" i="6" s="1"/>
  <c r="D148" i="6"/>
  <c r="G148" i="6" s="1"/>
  <c r="D149" i="6"/>
  <c r="D150" i="6"/>
  <c r="G150" i="6" s="1"/>
  <c r="D151" i="6"/>
  <c r="G151" i="6" s="1"/>
  <c r="D152" i="6"/>
  <c r="D153" i="6"/>
  <c r="D154" i="6"/>
  <c r="G154" i="6" s="1"/>
  <c r="D155" i="6"/>
  <c r="G155" i="6" s="1"/>
  <c r="D156" i="6"/>
  <c r="G156" i="6" s="1"/>
  <c r="D157" i="6"/>
  <c r="D158" i="6"/>
  <c r="G158" i="6" s="1"/>
  <c r="D159" i="6"/>
  <c r="G159" i="6" s="1"/>
  <c r="D160" i="6"/>
  <c r="D161" i="6"/>
  <c r="D162" i="6"/>
  <c r="G162" i="6" s="1"/>
  <c r="D163" i="6"/>
  <c r="G163" i="6" s="1"/>
  <c r="D164" i="6"/>
  <c r="G164" i="6" s="1"/>
  <c r="D165" i="6"/>
  <c r="D166" i="6"/>
  <c r="G166" i="6" s="1"/>
  <c r="D167" i="6"/>
  <c r="G167" i="6" s="1"/>
  <c r="D168" i="6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D177" i="6"/>
  <c r="D178" i="6"/>
  <c r="G178" i="6" s="1"/>
  <c r="D179" i="6"/>
  <c r="G179" i="6" s="1"/>
  <c r="D180" i="6"/>
  <c r="G180" i="6" s="1"/>
  <c r="D181" i="6"/>
  <c r="D182" i="6"/>
  <c r="G182" i="6" s="1"/>
  <c r="D183" i="6"/>
  <c r="G183" i="6" s="1"/>
  <c r="D184" i="6"/>
  <c r="D185" i="6"/>
  <c r="D186" i="6"/>
  <c r="G186" i="6" s="1"/>
  <c r="D187" i="6"/>
  <c r="G187" i="6" s="1"/>
  <c r="D188" i="6"/>
  <c r="G188" i="6" s="1"/>
  <c r="D189" i="6"/>
  <c r="D190" i="6"/>
  <c r="G190" i="6" s="1"/>
  <c r="D191" i="6"/>
  <c r="G191" i="6" s="1"/>
  <c r="D192" i="6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D200" i="6"/>
  <c r="D201" i="6"/>
  <c r="D202" i="6"/>
  <c r="G202" i="6" s="1"/>
  <c r="D203" i="6"/>
  <c r="G203" i="6" s="1"/>
  <c r="D204" i="6"/>
  <c r="G204" i="6" s="1"/>
  <c r="D205" i="6"/>
  <c r="D206" i="6"/>
  <c r="G206" i="6" s="1"/>
  <c r="D207" i="6"/>
  <c r="G207" i="6" s="1"/>
  <c r="D208" i="6"/>
  <c r="D209" i="6"/>
  <c r="D210" i="6"/>
  <c r="G210" i="6" s="1"/>
  <c r="D211" i="6"/>
  <c r="G211" i="6" s="1"/>
  <c r="D212" i="6"/>
  <c r="G212" i="6" s="1"/>
  <c r="D213" i="6"/>
  <c r="D214" i="6"/>
  <c r="G214" i="6" s="1"/>
  <c r="D215" i="6"/>
  <c r="G215" i="6" s="1"/>
  <c r="D216" i="6"/>
  <c r="D217" i="6"/>
  <c r="D218" i="6"/>
  <c r="G218" i="6" s="1"/>
  <c r="D219" i="6"/>
  <c r="G219" i="6" s="1"/>
  <c r="D220" i="6"/>
  <c r="G220" i="6" s="1"/>
  <c r="D221" i="6"/>
  <c r="D222" i="6"/>
  <c r="G222" i="6" s="1"/>
  <c r="D223" i="6"/>
  <c r="G223" i="6" s="1"/>
  <c r="D224" i="6"/>
  <c r="D225" i="6"/>
  <c r="D226" i="6"/>
  <c r="G226" i="6" s="1"/>
  <c r="D227" i="6"/>
  <c r="G227" i="6" s="1"/>
  <c r="D228" i="6"/>
  <c r="G228" i="6" s="1"/>
  <c r="D229" i="6"/>
  <c r="D230" i="6"/>
  <c r="G230" i="6" s="1"/>
  <c r="D231" i="6"/>
  <c r="G231" i="6" s="1"/>
  <c r="D232" i="6"/>
  <c r="D233" i="6"/>
  <c r="D234" i="6"/>
  <c r="G234" i="6" s="1"/>
  <c r="D235" i="6"/>
  <c r="G235" i="6" s="1"/>
  <c r="D236" i="6"/>
  <c r="G236" i="6" s="1"/>
  <c r="D237" i="6"/>
  <c r="D238" i="6"/>
  <c r="G238" i="6" s="1"/>
  <c r="D239" i="6"/>
  <c r="G239" i="6" s="1"/>
  <c r="D240" i="6"/>
  <c r="D241" i="6"/>
  <c r="D242" i="6"/>
  <c r="G242" i="6" s="1"/>
  <c r="D243" i="6"/>
  <c r="G243" i="6" s="1"/>
  <c r="D244" i="6"/>
  <c r="G244" i="6" s="1"/>
  <c r="D245" i="6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D294" i="6"/>
  <c r="G294" i="6" s="1"/>
  <c r="D295" i="6"/>
  <c r="D296" i="6"/>
  <c r="D297" i="6"/>
  <c r="D298" i="6"/>
  <c r="G298" i="6" s="1"/>
  <c r="D299" i="6"/>
  <c r="G299" i="6" s="1"/>
  <c r="D300" i="6"/>
  <c r="G300" i="6" s="1"/>
  <c r="O274" i="5"/>
  <c r="O273" i="5"/>
  <c r="N274" i="5"/>
  <c r="N273" i="5"/>
  <c r="M274" i="5"/>
  <c r="M273" i="5"/>
  <c r="L274" i="5"/>
  <c r="L273" i="5"/>
  <c r="K274" i="5"/>
  <c r="K27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G6" i="5"/>
  <c r="G14" i="5"/>
  <c r="G22" i="5"/>
  <c r="G30" i="5"/>
  <c r="G38" i="5"/>
  <c r="G46" i="5"/>
  <c r="G54" i="5"/>
  <c r="G62" i="5"/>
  <c r="G70" i="5"/>
  <c r="G78" i="5"/>
  <c r="G86" i="5"/>
  <c r="G94" i="5"/>
  <c r="G102" i="5"/>
  <c r="G110" i="5"/>
  <c r="G118" i="5"/>
  <c r="G126" i="5"/>
  <c r="G134" i="5"/>
  <c r="G142" i="5"/>
  <c r="G150" i="5"/>
  <c r="G158" i="5"/>
  <c r="G166" i="5"/>
  <c r="G174" i="5"/>
  <c r="G182" i="5"/>
  <c r="G190" i="5"/>
  <c r="G198" i="5"/>
  <c r="G206" i="5"/>
  <c r="G214" i="5"/>
  <c r="G222" i="5"/>
  <c r="G230" i="5"/>
  <c r="G238" i="5"/>
  <c r="G246" i="5"/>
  <c r="G254" i="5"/>
  <c r="G262" i="5"/>
  <c r="G270" i="5"/>
  <c r="G278" i="5"/>
  <c r="G286" i="5"/>
  <c r="G294" i="5"/>
  <c r="F9" i="5"/>
  <c r="F13" i="5"/>
  <c r="F21" i="5"/>
  <c r="F29" i="5"/>
  <c r="F31" i="5"/>
  <c r="F37" i="5"/>
  <c r="F53" i="5"/>
  <c r="F61" i="5"/>
  <c r="F69" i="5"/>
  <c r="F73" i="5"/>
  <c r="F77" i="5"/>
  <c r="F85" i="5"/>
  <c r="F93" i="5"/>
  <c r="F95" i="5"/>
  <c r="F101" i="5"/>
  <c r="F117" i="5"/>
  <c r="F125" i="5"/>
  <c r="F133" i="5"/>
  <c r="F135" i="5"/>
  <c r="F141" i="5"/>
  <c r="F149" i="5"/>
  <c r="F151" i="5"/>
  <c r="F157" i="5"/>
  <c r="F165" i="5"/>
  <c r="F167" i="5"/>
  <c r="F173" i="5"/>
  <c r="F181" i="5"/>
  <c r="F183" i="5"/>
  <c r="F189" i="5"/>
  <c r="F197" i="5"/>
  <c r="F199" i="5"/>
  <c r="F205" i="5"/>
  <c r="F213" i="5"/>
  <c r="F215" i="5"/>
  <c r="F221" i="5"/>
  <c r="F229" i="5"/>
  <c r="F231" i="5"/>
  <c r="F237" i="5"/>
  <c r="F245" i="5"/>
  <c r="F247" i="5"/>
  <c r="F253" i="5"/>
  <c r="F261" i="5"/>
  <c r="F269" i="5"/>
  <c r="F277" i="5"/>
  <c r="F285" i="5"/>
  <c r="F293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E10" i="5"/>
  <c r="F10" i="5" s="1"/>
  <c r="E11" i="5"/>
  <c r="F11" i="5" s="1"/>
  <c r="E12" i="5"/>
  <c r="F12" i="5" s="1"/>
  <c r="E13" i="5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E30" i="5"/>
  <c r="F30" i="5" s="1"/>
  <c r="E31" i="5"/>
  <c r="E32" i="5"/>
  <c r="F32" i="5" s="1"/>
  <c r="E33" i="5"/>
  <c r="F33" i="5" s="1"/>
  <c r="E34" i="5"/>
  <c r="F34" i="5" s="1"/>
  <c r="E35" i="5"/>
  <c r="F35" i="5" s="1"/>
  <c r="E36" i="5"/>
  <c r="F36" i="5" s="1"/>
  <c r="E37" i="5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E70" i="5"/>
  <c r="F70" i="5" s="1"/>
  <c r="E71" i="5"/>
  <c r="F71" i="5" s="1"/>
  <c r="E72" i="5"/>
  <c r="F72" i="5" s="1"/>
  <c r="E73" i="5"/>
  <c r="E74" i="5"/>
  <c r="F74" i="5" s="1"/>
  <c r="E75" i="5"/>
  <c r="F75" i="5" s="1"/>
  <c r="E76" i="5"/>
  <c r="F76" i="5" s="1"/>
  <c r="E77" i="5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E94" i="5"/>
  <c r="F94" i="5" s="1"/>
  <c r="E95" i="5"/>
  <c r="E96" i="5"/>
  <c r="F96" i="5" s="1"/>
  <c r="E97" i="5"/>
  <c r="F97" i="5" s="1"/>
  <c r="E98" i="5"/>
  <c r="F98" i="5" s="1"/>
  <c r="E99" i="5"/>
  <c r="F99" i="5" s="1"/>
  <c r="E100" i="5"/>
  <c r="F100" i="5" s="1"/>
  <c r="E101" i="5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E134" i="5"/>
  <c r="F134" i="5" s="1"/>
  <c r="E135" i="5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E150" i="5"/>
  <c r="F150" i="5" s="1"/>
  <c r="E151" i="5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E166" i="5"/>
  <c r="F166" i="5" s="1"/>
  <c r="E167" i="5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E182" i="5"/>
  <c r="F182" i="5" s="1"/>
  <c r="E183" i="5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E198" i="5"/>
  <c r="F198" i="5" s="1"/>
  <c r="E199" i="5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E214" i="5"/>
  <c r="F214" i="5" s="1"/>
  <c r="E215" i="5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E230" i="5"/>
  <c r="F230" i="5" s="1"/>
  <c r="E231" i="5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E246" i="5"/>
  <c r="F246" i="5" s="1"/>
  <c r="E247" i="5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D46" i="5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D63" i="5"/>
  <c r="G63" i="5" s="1"/>
  <c r="D64" i="5"/>
  <c r="G64" i="5" s="1"/>
  <c r="D65" i="5"/>
  <c r="G65" i="5" s="1"/>
  <c r="D66" i="5"/>
  <c r="G66" i="5" s="1"/>
  <c r="D67" i="5"/>
  <c r="G67" i="5" s="1"/>
  <c r="D68" i="5"/>
  <c r="G68" i="5" s="1"/>
  <c r="D69" i="5"/>
  <c r="G69" i="5" s="1"/>
  <c r="D70" i="5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D87" i="5"/>
  <c r="G87" i="5" s="1"/>
  <c r="D88" i="5"/>
  <c r="G88" i="5" s="1"/>
  <c r="D89" i="5"/>
  <c r="G89" i="5" s="1"/>
  <c r="D90" i="5"/>
  <c r="G90" i="5" s="1"/>
  <c r="D91" i="5"/>
  <c r="G91" i="5" s="1"/>
  <c r="D92" i="5"/>
  <c r="G92" i="5" s="1"/>
  <c r="D93" i="5"/>
  <c r="G93" i="5" s="1"/>
  <c r="D94" i="5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G101" i="5" s="1"/>
  <c r="D102" i="5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D110" i="5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G165" i="5" s="1"/>
  <c r="D166" i="5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D247" i="5"/>
  <c r="G247" i="5" s="1"/>
  <c r="D248" i="5"/>
  <c r="G248" i="5" s="1"/>
  <c r="D249" i="5"/>
  <c r="G249" i="5" s="1"/>
  <c r="D250" i="5"/>
  <c r="G250" i="5" s="1"/>
  <c r="D251" i="5"/>
  <c r="G251" i="5" s="1"/>
  <c r="D252" i="5"/>
  <c r="G252" i="5" s="1"/>
  <c r="D253" i="5"/>
  <c r="G253" i="5" s="1"/>
  <c r="D254" i="5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G261" i="5" s="1"/>
  <c r="D262" i="5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O275" i="4"/>
  <c r="O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137" i="4"/>
  <c r="G145" i="4"/>
  <c r="G201" i="4"/>
  <c r="G265" i="4"/>
  <c r="F16" i="4"/>
  <c r="F17" i="4"/>
  <c r="F57" i="4"/>
  <c r="F73" i="4"/>
  <c r="F80" i="4"/>
  <c r="F81" i="4"/>
  <c r="F121" i="4"/>
  <c r="G121" i="4" s="1"/>
  <c r="F137" i="4"/>
  <c r="F144" i="4"/>
  <c r="F145" i="4"/>
  <c r="F185" i="4"/>
  <c r="G185" i="4" s="1"/>
  <c r="F201" i="4"/>
  <c r="F208" i="4"/>
  <c r="F209" i="4"/>
  <c r="G209" i="4" s="1"/>
  <c r="F249" i="4"/>
  <c r="G249" i="4" s="1"/>
  <c r="F265" i="4"/>
  <c r="F272" i="4"/>
  <c r="F273" i="4"/>
  <c r="G273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E17" i="4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E81" i="4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G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G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G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G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E145" i="4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G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G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G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G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G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E209" i="4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G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G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G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G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G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E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G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G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G297" i="4" s="1"/>
  <c r="E298" i="4"/>
  <c r="F298" i="4" s="1"/>
  <c r="E299" i="4"/>
  <c r="F299" i="4" s="1"/>
  <c r="E300" i="4"/>
  <c r="F300" i="4" s="1"/>
  <c r="D2" i="4"/>
  <c r="G2" i="4" s="1"/>
  <c r="D3" i="4"/>
  <c r="D4" i="4"/>
  <c r="D5" i="4"/>
  <c r="D6" i="4"/>
  <c r="G6" i="4" s="1"/>
  <c r="D7" i="4"/>
  <c r="D8" i="4"/>
  <c r="D9" i="4"/>
  <c r="D10" i="4"/>
  <c r="G10" i="4" s="1"/>
  <c r="D11" i="4"/>
  <c r="D12" i="4"/>
  <c r="D13" i="4"/>
  <c r="D14" i="4"/>
  <c r="G14" i="4" s="1"/>
  <c r="D15" i="4"/>
  <c r="D16" i="4"/>
  <c r="G16" i="4" s="1"/>
  <c r="D17" i="4"/>
  <c r="G17" i="4" s="1"/>
  <c r="D18" i="4"/>
  <c r="G18" i="4" s="1"/>
  <c r="D19" i="4"/>
  <c r="D20" i="4"/>
  <c r="D21" i="4"/>
  <c r="D22" i="4"/>
  <c r="G22" i="4" s="1"/>
  <c r="D23" i="4"/>
  <c r="G23" i="4" s="1"/>
  <c r="D24" i="4"/>
  <c r="D25" i="4"/>
  <c r="D26" i="4"/>
  <c r="G26" i="4" s="1"/>
  <c r="D27" i="4"/>
  <c r="D28" i="4"/>
  <c r="D29" i="4"/>
  <c r="D30" i="4"/>
  <c r="G30" i="4" s="1"/>
  <c r="D31" i="4"/>
  <c r="G31" i="4" s="1"/>
  <c r="D32" i="4"/>
  <c r="D33" i="4"/>
  <c r="D34" i="4"/>
  <c r="G34" i="4" s="1"/>
  <c r="D35" i="4"/>
  <c r="D36" i="4"/>
  <c r="D37" i="4"/>
  <c r="D38" i="4"/>
  <c r="G38" i="4" s="1"/>
  <c r="D39" i="4"/>
  <c r="G39" i="4" s="1"/>
  <c r="D40" i="4"/>
  <c r="D41" i="4"/>
  <c r="D42" i="4"/>
  <c r="G42" i="4" s="1"/>
  <c r="D43" i="4"/>
  <c r="D44" i="4"/>
  <c r="D45" i="4"/>
  <c r="D46" i="4"/>
  <c r="G46" i="4" s="1"/>
  <c r="D47" i="4"/>
  <c r="G47" i="4" s="1"/>
  <c r="D48" i="4"/>
  <c r="D49" i="4"/>
  <c r="D50" i="4"/>
  <c r="G50" i="4" s="1"/>
  <c r="D51" i="4"/>
  <c r="D52" i="4"/>
  <c r="D53" i="4"/>
  <c r="D54" i="4"/>
  <c r="G54" i="4" s="1"/>
  <c r="D55" i="4"/>
  <c r="G55" i="4" s="1"/>
  <c r="D56" i="4"/>
  <c r="D57" i="4"/>
  <c r="G57" i="4" s="1"/>
  <c r="D58" i="4"/>
  <c r="G58" i="4" s="1"/>
  <c r="D59" i="4"/>
  <c r="D60" i="4"/>
  <c r="D61" i="4"/>
  <c r="D62" i="4"/>
  <c r="G62" i="4" s="1"/>
  <c r="D63" i="4"/>
  <c r="G63" i="4" s="1"/>
  <c r="D64" i="4"/>
  <c r="D65" i="4"/>
  <c r="D66" i="4"/>
  <c r="G66" i="4" s="1"/>
  <c r="D67" i="4"/>
  <c r="D68" i="4"/>
  <c r="D69" i="4"/>
  <c r="D70" i="4"/>
  <c r="G70" i="4" s="1"/>
  <c r="D71" i="4"/>
  <c r="G71" i="4" s="1"/>
  <c r="D72" i="4"/>
  <c r="D73" i="4"/>
  <c r="G73" i="4" s="1"/>
  <c r="D74" i="4"/>
  <c r="G74" i="4" s="1"/>
  <c r="D75" i="4"/>
  <c r="D76" i="4"/>
  <c r="D77" i="4"/>
  <c r="D78" i="4"/>
  <c r="G78" i="4" s="1"/>
  <c r="D79" i="4"/>
  <c r="G79" i="4" s="1"/>
  <c r="D80" i="4"/>
  <c r="D81" i="4"/>
  <c r="G81" i="4" s="1"/>
  <c r="D82" i="4"/>
  <c r="G82" i="4" s="1"/>
  <c r="D83" i="4"/>
  <c r="D84" i="4"/>
  <c r="D85" i="4"/>
  <c r="D86" i="4"/>
  <c r="G86" i="4" s="1"/>
  <c r="D87" i="4"/>
  <c r="G87" i="4" s="1"/>
  <c r="D88" i="4"/>
  <c r="D89" i="4"/>
  <c r="D90" i="4"/>
  <c r="G90" i="4" s="1"/>
  <c r="D91" i="4"/>
  <c r="D92" i="4"/>
  <c r="D93" i="4"/>
  <c r="D94" i="4"/>
  <c r="G94" i="4" s="1"/>
  <c r="D95" i="4"/>
  <c r="G95" i="4" s="1"/>
  <c r="D96" i="4"/>
  <c r="D97" i="4"/>
  <c r="D98" i="4"/>
  <c r="G98" i="4" s="1"/>
  <c r="D99" i="4"/>
  <c r="D100" i="4"/>
  <c r="D101" i="4"/>
  <c r="D102" i="4"/>
  <c r="G102" i="4" s="1"/>
  <c r="D103" i="4"/>
  <c r="G103" i="4" s="1"/>
  <c r="D104" i="4"/>
  <c r="D105" i="4"/>
  <c r="D106" i="4"/>
  <c r="G106" i="4" s="1"/>
  <c r="D107" i="4"/>
  <c r="D108" i="4"/>
  <c r="D109" i="4"/>
  <c r="D110" i="4"/>
  <c r="G110" i="4" s="1"/>
  <c r="D111" i="4"/>
  <c r="G111" i="4" s="1"/>
  <c r="D112" i="4"/>
  <c r="D113" i="4"/>
  <c r="D114" i="4"/>
  <c r="G114" i="4" s="1"/>
  <c r="D115" i="4"/>
  <c r="D116" i="4"/>
  <c r="D117" i="4"/>
  <c r="D118" i="4"/>
  <c r="G118" i="4" s="1"/>
  <c r="D119" i="4"/>
  <c r="G119" i="4" s="1"/>
  <c r="D120" i="4"/>
  <c r="D121" i="4"/>
  <c r="D122" i="4"/>
  <c r="G122" i="4" s="1"/>
  <c r="D123" i="4"/>
  <c r="D124" i="4"/>
  <c r="D125" i="4"/>
  <c r="D126" i="4"/>
  <c r="G126" i="4" s="1"/>
  <c r="D127" i="4"/>
  <c r="G127" i="4" s="1"/>
  <c r="D128" i="4"/>
  <c r="D129" i="4"/>
  <c r="D130" i="4"/>
  <c r="G130" i="4" s="1"/>
  <c r="D131" i="4"/>
  <c r="D132" i="4"/>
  <c r="D133" i="4"/>
  <c r="D134" i="4"/>
  <c r="G134" i="4" s="1"/>
  <c r="D135" i="4"/>
  <c r="G135" i="4" s="1"/>
  <c r="D136" i="4"/>
  <c r="D137" i="4"/>
  <c r="D138" i="4"/>
  <c r="G138" i="4" s="1"/>
  <c r="D139" i="4"/>
  <c r="D140" i="4"/>
  <c r="D141" i="4"/>
  <c r="D142" i="4"/>
  <c r="G142" i="4" s="1"/>
  <c r="D143" i="4"/>
  <c r="G143" i="4" s="1"/>
  <c r="D144" i="4"/>
  <c r="G144" i="4" s="1"/>
  <c r="D145" i="4"/>
  <c r="D146" i="4"/>
  <c r="G146" i="4" s="1"/>
  <c r="D147" i="4"/>
  <c r="D148" i="4"/>
  <c r="D149" i="4"/>
  <c r="D150" i="4"/>
  <c r="G150" i="4" s="1"/>
  <c r="D151" i="4"/>
  <c r="G151" i="4" s="1"/>
  <c r="D152" i="4"/>
  <c r="D153" i="4"/>
  <c r="D154" i="4"/>
  <c r="G154" i="4" s="1"/>
  <c r="D155" i="4"/>
  <c r="D156" i="4"/>
  <c r="D157" i="4"/>
  <c r="D158" i="4"/>
  <c r="G158" i="4" s="1"/>
  <c r="D159" i="4"/>
  <c r="G159" i="4" s="1"/>
  <c r="D160" i="4"/>
  <c r="D161" i="4"/>
  <c r="D162" i="4"/>
  <c r="G162" i="4" s="1"/>
  <c r="D163" i="4"/>
  <c r="D164" i="4"/>
  <c r="D165" i="4"/>
  <c r="D166" i="4"/>
  <c r="G166" i="4" s="1"/>
  <c r="D167" i="4"/>
  <c r="G167" i="4" s="1"/>
  <c r="D168" i="4"/>
  <c r="D169" i="4"/>
  <c r="D170" i="4"/>
  <c r="G170" i="4" s="1"/>
  <c r="D171" i="4"/>
  <c r="D172" i="4"/>
  <c r="D173" i="4"/>
  <c r="D174" i="4"/>
  <c r="G174" i="4" s="1"/>
  <c r="D175" i="4"/>
  <c r="G175" i="4" s="1"/>
  <c r="D176" i="4"/>
  <c r="D177" i="4"/>
  <c r="D178" i="4"/>
  <c r="G178" i="4" s="1"/>
  <c r="D179" i="4"/>
  <c r="D180" i="4"/>
  <c r="D181" i="4"/>
  <c r="D182" i="4"/>
  <c r="G182" i="4" s="1"/>
  <c r="D183" i="4"/>
  <c r="G183" i="4" s="1"/>
  <c r="D184" i="4"/>
  <c r="D185" i="4"/>
  <c r="D186" i="4"/>
  <c r="G186" i="4" s="1"/>
  <c r="D187" i="4"/>
  <c r="D188" i="4"/>
  <c r="D189" i="4"/>
  <c r="D190" i="4"/>
  <c r="G190" i="4" s="1"/>
  <c r="D191" i="4"/>
  <c r="G191" i="4" s="1"/>
  <c r="D192" i="4"/>
  <c r="D193" i="4"/>
  <c r="D194" i="4"/>
  <c r="G194" i="4" s="1"/>
  <c r="D195" i="4"/>
  <c r="D196" i="4"/>
  <c r="D197" i="4"/>
  <c r="D198" i="4"/>
  <c r="G198" i="4" s="1"/>
  <c r="D199" i="4"/>
  <c r="G199" i="4" s="1"/>
  <c r="D200" i="4"/>
  <c r="D201" i="4"/>
  <c r="D202" i="4"/>
  <c r="G202" i="4" s="1"/>
  <c r="D203" i="4"/>
  <c r="D204" i="4"/>
  <c r="D205" i="4"/>
  <c r="D206" i="4"/>
  <c r="G206" i="4" s="1"/>
  <c r="D207" i="4"/>
  <c r="G207" i="4" s="1"/>
  <c r="D208" i="4"/>
  <c r="D209" i="4"/>
  <c r="D210" i="4"/>
  <c r="G210" i="4" s="1"/>
  <c r="D211" i="4"/>
  <c r="D212" i="4"/>
  <c r="D213" i="4"/>
  <c r="D214" i="4"/>
  <c r="G214" i="4" s="1"/>
  <c r="D215" i="4"/>
  <c r="G215" i="4" s="1"/>
  <c r="D216" i="4"/>
  <c r="D217" i="4"/>
  <c r="D218" i="4"/>
  <c r="G218" i="4" s="1"/>
  <c r="D219" i="4"/>
  <c r="D220" i="4"/>
  <c r="D221" i="4"/>
  <c r="D222" i="4"/>
  <c r="G222" i="4" s="1"/>
  <c r="D223" i="4"/>
  <c r="G223" i="4" s="1"/>
  <c r="D224" i="4"/>
  <c r="D225" i="4"/>
  <c r="D226" i="4"/>
  <c r="G226" i="4" s="1"/>
  <c r="D227" i="4"/>
  <c r="D228" i="4"/>
  <c r="D229" i="4"/>
  <c r="D230" i="4"/>
  <c r="G230" i="4" s="1"/>
  <c r="D231" i="4"/>
  <c r="G231" i="4" s="1"/>
  <c r="D232" i="4"/>
  <c r="D233" i="4"/>
  <c r="D234" i="4"/>
  <c r="G234" i="4" s="1"/>
  <c r="D235" i="4"/>
  <c r="D236" i="4"/>
  <c r="D237" i="4"/>
  <c r="D238" i="4"/>
  <c r="G238" i="4" s="1"/>
  <c r="D239" i="4"/>
  <c r="G239" i="4" s="1"/>
  <c r="D240" i="4"/>
  <c r="D241" i="4"/>
  <c r="D242" i="4"/>
  <c r="G242" i="4" s="1"/>
  <c r="D243" i="4"/>
  <c r="D244" i="4"/>
  <c r="D245" i="4"/>
  <c r="D246" i="4"/>
  <c r="G246" i="4" s="1"/>
  <c r="D247" i="4"/>
  <c r="G247" i="4" s="1"/>
  <c r="D248" i="4"/>
  <c r="D249" i="4"/>
  <c r="D250" i="4"/>
  <c r="G250" i="4" s="1"/>
  <c r="D251" i="4"/>
  <c r="D252" i="4"/>
  <c r="D253" i="4"/>
  <c r="D254" i="4"/>
  <c r="G254" i="4" s="1"/>
  <c r="D255" i="4"/>
  <c r="G255" i="4" s="1"/>
  <c r="D256" i="4"/>
  <c r="D257" i="4"/>
  <c r="D258" i="4"/>
  <c r="G258" i="4" s="1"/>
  <c r="D259" i="4"/>
  <c r="D260" i="4"/>
  <c r="D261" i="4"/>
  <c r="D262" i="4"/>
  <c r="G262" i="4" s="1"/>
  <c r="D263" i="4"/>
  <c r="G263" i="4" s="1"/>
  <c r="D264" i="4"/>
  <c r="D265" i="4"/>
  <c r="D266" i="4"/>
  <c r="G266" i="4" s="1"/>
  <c r="D267" i="4"/>
  <c r="D268" i="4"/>
  <c r="D269" i="4"/>
  <c r="D270" i="4"/>
  <c r="G270" i="4" s="1"/>
  <c r="D271" i="4"/>
  <c r="G271" i="4" s="1"/>
  <c r="D272" i="4"/>
  <c r="G272" i="4" s="1"/>
  <c r="D273" i="4"/>
  <c r="D274" i="4"/>
  <c r="G274" i="4" s="1"/>
  <c r="D275" i="4"/>
  <c r="D276" i="4"/>
  <c r="D277" i="4"/>
  <c r="D278" i="4"/>
  <c r="G278" i="4" s="1"/>
  <c r="D279" i="4"/>
  <c r="G279" i="4" s="1"/>
  <c r="D280" i="4"/>
  <c r="D281" i="4"/>
  <c r="D282" i="4"/>
  <c r="G282" i="4" s="1"/>
  <c r="D283" i="4"/>
  <c r="D284" i="4"/>
  <c r="D285" i="4"/>
  <c r="D286" i="4"/>
  <c r="G286" i="4" s="1"/>
  <c r="D287" i="4"/>
  <c r="G287" i="4" s="1"/>
  <c r="D288" i="4"/>
  <c r="D289" i="4"/>
  <c r="D290" i="4"/>
  <c r="G290" i="4" s="1"/>
  <c r="D291" i="4"/>
  <c r="D292" i="4"/>
  <c r="D293" i="4"/>
  <c r="D294" i="4"/>
  <c r="G294" i="4" s="1"/>
  <c r="D295" i="4"/>
  <c r="G295" i="4" s="1"/>
  <c r="D296" i="4"/>
  <c r="D297" i="4"/>
  <c r="D298" i="4"/>
  <c r="G298" i="4" s="1"/>
  <c r="D299" i="4"/>
  <c r="D300" i="4"/>
  <c r="P275" i="3"/>
  <c r="P274" i="3"/>
  <c r="O275" i="3"/>
  <c r="O274" i="3"/>
  <c r="N275" i="3"/>
  <c r="N274" i="3"/>
  <c r="M275" i="3"/>
  <c r="M274" i="3"/>
  <c r="L275" i="3"/>
  <c r="L274" i="3"/>
  <c r="K27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G6" i="3"/>
  <c r="G8" i="3"/>
  <c r="G14" i="3"/>
  <c r="G16" i="3"/>
  <c r="G22" i="3"/>
  <c r="G24" i="3"/>
  <c r="G30" i="3"/>
  <c r="G32" i="3"/>
  <c r="G38" i="3"/>
  <c r="G40" i="3"/>
  <c r="G46" i="3"/>
  <c r="G48" i="3"/>
  <c r="G54" i="3"/>
  <c r="G56" i="3"/>
  <c r="G62" i="3"/>
  <c r="G64" i="3"/>
  <c r="G70" i="3"/>
  <c r="G72" i="3"/>
  <c r="G78" i="3"/>
  <c r="G80" i="3"/>
  <c r="G86" i="3"/>
  <c r="G88" i="3"/>
  <c r="G94" i="3"/>
  <c r="G96" i="3"/>
  <c r="G102" i="3"/>
  <c r="G104" i="3"/>
  <c r="G110" i="3"/>
  <c r="G112" i="3"/>
  <c r="G118" i="3"/>
  <c r="G120" i="3"/>
  <c r="G126" i="3"/>
  <c r="G128" i="3"/>
  <c r="G134" i="3"/>
  <c r="G136" i="3"/>
  <c r="G142" i="3"/>
  <c r="G144" i="3"/>
  <c r="G150" i="3"/>
  <c r="G152" i="3"/>
  <c r="G158" i="3"/>
  <c r="G160" i="3"/>
  <c r="G166" i="3"/>
  <c r="G168" i="3"/>
  <c r="G174" i="3"/>
  <c r="G176" i="3"/>
  <c r="G182" i="3"/>
  <c r="G184" i="3"/>
  <c r="G190" i="3"/>
  <c r="G192" i="3"/>
  <c r="G198" i="3"/>
  <c r="G200" i="3"/>
  <c r="G206" i="3"/>
  <c r="G208" i="3"/>
  <c r="G214" i="3"/>
  <c r="G216" i="3"/>
  <c r="G222" i="3"/>
  <c r="G224" i="3"/>
  <c r="G230" i="3"/>
  <c r="G232" i="3"/>
  <c r="G238" i="3"/>
  <c r="G240" i="3"/>
  <c r="G246" i="3"/>
  <c r="G248" i="3"/>
  <c r="G254" i="3"/>
  <c r="G256" i="3"/>
  <c r="G262" i="3"/>
  <c r="G264" i="3"/>
  <c r="G270" i="3"/>
  <c r="G272" i="3"/>
  <c r="G278" i="3"/>
  <c r="G280" i="3"/>
  <c r="G286" i="3"/>
  <c r="G288" i="3"/>
  <c r="G294" i="3"/>
  <c r="F87" i="3"/>
  <c r="G87" i="3" s="1"/>
  <c r="F151" i="3"/>
  <c r="G151" i="3" s="1"/>
  <c r="F185" i="3"/>
  <c r="F191" i="3"/>
  <c r="G191" i="3" s="1"/>
  <c r="F193" i="3"/>
  <c r="F217" i="3"/>
  <c r="F223" i="3"/>
  <c r="G223" i="3" s="1"/>
  <c r="F225" i="3"/>
  <c r="F249" i="3"/>
  <c r="F255" i="3"/>
  <c r="G255" i="3" s="1"/>
  <c r="F257" i="3"/>
  <c r="F281" i="3"/>
  <c r="F287" i="3"/>
  <c r="G287" i="3" s="1"/>
  <c r="F289" i="3"/>
  <c r="E2" i="3"/>
  <c r="F2" i="3" s="1"/>
  <c r="E3" i="3"/>
  <c r="F3" i="3" s="1"/>
  <c r="E4" i="3"/>
  <c r="F4" i="3" s="1"/>
  <c r="E5" i="3"/>
  <c r="F5" i="3" s="1"/>
  <c r="G5" i="3" s="1"/>
  <c r="E6" i="3"/>
  <c r="F6" i="3" s="1"/>
  <c r="E7" i="3"/>
  <c r="F7" i="3" s="1"/>
  <c r="G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G13" i="3" s="1"/>
  <c r="E14" i="3"/>
  <c r="F14" i="3" s="1"/>
  <c r="E15" i="3"/>
  <c r="F15" i="3" s="1"/>
  <c r="G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G21" i="3" s="1"/>
  <c r="E22" i="3"/>
  <c r="F22" i="3" s="1"/>
  <c r="E23" i="3"/>
  <c r="F23" i="3" s="1"/>
  <c r="G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G29" i="3" s="1"/>
  <c r="E30" i="3"/>
  <c r="F30" i="3" s="1"/>
  <c r="E31" i="3"/>
  <c r="F31" i="3" s="1"/>
  <c r="G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G37" i="3" s="1"/>
  <c r="E38" i="3"/>
  <c r="F38" i="3" s="1"/>
  <c r="E39" i="3"/>
  <c r="F39" i="3" s="1"/>
  <c r="G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G45" i="3" s="1"/>
  <c r="E46" i="3"/>
  <c r="F46" i="3" s="1"/>
  <c r="E47" i="3"/>
  <c r="F47" i="3" s="1"/>
  <c r="G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G53" i="3" s="1"/>
  <c r="E54" i="3"/>
  <c r="F54" i="3" s="1"/>
  <c r="E55" i="3"/>
  <c r="F55" i="3" s="1"/>
  <c r="G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G61" i="3" s="1"/>
  <c r="E62" i="3"/>
  <c r="F62" i="3" s="1"/>
  <c r="E63" i="3"/>
  <c r="F63" i="3" s="1"/>
  <c r="G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G69" i="3" s="1"/>
  <c r="E70" i="3"/>
  <c r="F70" i="3" s="1"/>
  <c r="E71" i="3"/>
  <c r="F71" i="3" s="1"/>
  <c r="G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G77" i="3" s="1"/>
  <c r="E78" i="3"/>
  <c r="F78" i="3" s="1"/>
  <c r="E79" i="3"/>
  <c r="F79" i="3" s="1"/>
  <c r="G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G85" i="3" s="1"/>
  <c r="E86" i="3"/>
  <c r="F86" i="3" s="1"/>
  <c r="E87" i="3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G93" i="3" s="1"/>
  <c r="E94" i="3"/>
  <c r="F94" i="3" s="1"/>
  <c r="E95" i="3"/>
  <c r="F95" i="3" s="1"/>
  <c r="G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G101" i="3" s="1"/>
  <c r="E102" i="3"/>
  <c r="F102" i="3" s="1"/>
  <c r="E103" i="3"/>
  <c r="F103" i="3" s="1"/>
  <c r="G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G109" i="3" s="1"/>
  <c r="E110" i="3"/>
  <c r="F110" i="3" s="1"/>
  <c r="E111" i="3"/>
  <c r="F111" i="3" s="1"/>
  <c r="G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G117" i="3" s="1"/>
  <c r="E118" i="3"/>
  <c r="F118" i="3" s="1"/>
  <c r="E119" i="3"/>
  <c r="F119" i="3" s="1"/>
  <c r="G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G125" i="3" s="1"/>
  <c r="E126" i="3"/>
  <c r="F126" i="3" s="1"/>
  <c r="E127" i="3"/>
  <c r="F127" i="3" s="1"/>
  <c r="G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G133" i="3" s="1"/>
  <c r="E134" i="3"/>
  <c r="F134" i="3" s="1"/>
  <c r="E135" i="3"/>
  <c r="F135" i="3" s="1"/>
  <c r="G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G141" i="3" s="1"/>
  <c r="E142" i="3"/>
  <c r="F142" i="3" s="1"/>
  <c r="E143" i="3"/>
  <c r="F143" i="3" s="1"/>
  <c r="G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G149" i="3" s="1"/>
  <c r="E150" i="3"/>
  <c r="F150" i="3" s="1"/>
  <c r="E151" i="3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G157" i="3" s="1"/>
  <c r="E158" i="3"/>
  <c r="F158" i="3" s="1"/>
  <c r="E159" i="3"/>
  <c r="F159" i="3" s="1"/>
  <c r="G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G165" i="3" s="1"/>
  <c r="E166" i="3"/>
  <c r="F166" i="3" s="1"/>
  <c r="E167" i="3"/>
  <c r="F167" i="3" s="1"/>
  <c r="G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G173" i="3" s="1"/>
  <c r="E174" i="3"/>
  <c r="F174" i="3" s="1"/>
  <c r="E175" i="3"/>
  <c r="F175" i="3" s="1"/>
  <c r="G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G181" i="3" s="1"/>
  <c r="E182" i="3"/>
  <c r="F182" i="3" s="1"/>
  <c r="E183" i="3"/>
  <c r="F183" i="3" s="1"/>
  <c r="G183" i="3" s="1"/>
  <c r="E184" i="3"/>
  <c r="F184" i="3" s="1"/>
  <c r="E185" i="3"/>
  <c r="E186" i="3"/>
  <c r="F186" i="3" s="1"/>
  <c r="E187" i="3"/>
  <c r="F187" i="3" s="1"/>
  <c r="E188" i="3"/>
  <c r="F188" i="3" s="1"/>
  <c r="E189" i="3"/>
  <c r="F189" i="3" s="1"/>
  <c r="G189" i="3" s="1"/>
  <c r="E190" i="3"/>
  <c r="F190" i="3" s="1"/>
  <c r="E191" i="3"/>
  <c r="E192" i="3"/>
  <c r="F192" i="3" s="1"/>
  <c r="E193" i="3"/>
  <c r="E194" i="3"/>
  <c r="F194" i="3" s="1"/>
  <c r="E195" i="3"/>
  <c r="F195" i="3" s="1"/>
  <c r="E196" i="3"/>
  <c r="F196" i="3" s="1"/>
  <c r="E197" i="3"/>
  <c r="F197" i="3" s="1"/>
  <c r="G197" i="3" s="1"/>
  <c r="E198" i="3"/>
  <c r="F198" i="3" s="1"/>
  <c r="E199" i="3"/>
  <c r="F199" i="3" s="1"/>
  <c r="G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G205" i="3" s="1"/>
  <c r="E206" i="3"/>
  <c r="F206" i="3" s="1"/>
  <c r="E207" i="3"/>
  <c r="F207" i="3" s="1"/>
  <c r="G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G213" i="3" s="1"/>
  <c r="E214" i="3"/>
  <c r="F214" i="3" s="1"/>
  <c r="E215" i="3"/>
  <c r="F215" i="3" s="1"/>
  <c r="G215" i="3" s="1"/>
  <c r="E216" i="3"/>
  <c r="F216" i="3" s="1"/>
  <c r="E217" i="3"/>
  <c r="E218" i="3"/>
  <c r="F218" i="3" s="1"/>
  <c r="E219" i="3"/>
  <c r="F219" i="3" s="1"/>
  <c r="E220" i="3"/>
  <c r="F220" i="3" s="1"/>
  <c r="E221" i="3"/>
  <c r="F221" i="3" s="1"/>
  <c r="G221" i="3" s="1"/>
  <c r="E222" i="3"/>
  <c r="F222" i="3" s="1"/>
  <c r="E223" i="3"/>
  <c r="E224" i="3"/>
  <c r="F224" i="3" s="1"/>
  <c r="E225" i="3"/>
  <c r="E226" i="3"/>
  <c r="F226" i="3" s="1"/>
  <c r="E227" i="3"/>
  <c r="F227" i="3" s="1"/>
  <c r="E228" i="3"/>
  <c r="F228" i="3" s="1"/>
  <c r="E229" i="3"/>
  <c r="F229" i="3" s="1"/>
  <c r="G229" i="3" s="1"/>
  <c r="E230" i="3"/>
  <c r="F230" i="3" s="1"/>
  <c r="E231" i="3"/>
  <c r="F231" i="3" s="1"/>
  <c r="G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G237" i="3" s="1"/>
  <c r="E238" i="3"/>
  <c r="F238" i="3" s="1"/>
  <c r="E239" i="3"/>
  <c r="F239" i="3" s="1"/>
  <c r="G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G245" i="3" s="1"/>
  <c r="E246" i="3"/>
  <c r="F246" i="3" s="1"/>
  <c r="E247" i="3"/>
  <c r="F247" i="3" s="1"/>
  <c r="G247" i="3" s="1"/>
  <c r="E248" i="3"/>
  <c r="F248" i="3" s="1"/>
  <c r="E249" i="3"/>
  <c r="E250" i="3"/>
  <c r="F250" i="3" s="1"/>
  <c r="E251" i="3"/>
  <c r="F251" i="3" s="1"/>
  <c r="E252" i="3"/>
  <c r="F252" i="3" s="1"/>
  <c r="E253" i="3"/>
  <c r="F253" i="3" s="1"/>
  <c r="G253" i="3" s="1"/>
  <c r="E254" i="3"/>
  <c r="F254" i="3" s="1"/>
  <c r="E255" i="3"/>
  <c r="E256" i="3"/>
  <c r="F256" i="3" s="1"/>
  <c r="E257" i="3"/>
  <c r="E258" i="3"/>
  <c r="F258" i="3" s="1"/>
  <c r="E259" i="3"/>
  <c r="F259" i="3" s="1"/>
  <c r="E260" i="3"/>
  <c r="F260" i="3" s="1"/>
  <c r="E261" i="3"/>
  <c r="F261" i="3" s="1"/>
  <c r="G261" i="3" s="1"/>
  <c r="E262" i="3"/>
  <c r="F262" i="3" s="1"/>
  <c r="E263" i="3"/>
  <c r="F263" i="3" s="1"/>
  <c r="G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G269" i="3" s="1"/>
  <c r="E270" i="3"/>
  <c r="F270" i="3" s="1"/>
  <c r="E271" i="3"/>
  <c r="F271" i="3" s="1"/>
  <c r="G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G277" i="3" s="1"/>
  <c r="E278" i="3"/>
  <c r="F278" i="3" s="1"/>
  <c r="E279" i="3"/>
  <c r="F279" i="3" s="1"/>
  <c r="G279" i="3" s="1"/>
  <c r="E280" i="3"/>
  <c r="F280" i="3" s="1"/>
  <c r="E281" i="3"/>
  <c r="E282" i="3"/>
  <c r="F282" i="3" s="1"/>
  <c r="E283" i="3"/>
  <c r="F283" i="3" s="1"/>
  <c r="E284" i="3"/>
  <c r="F284" i="3" s="1"/>
  <c r="E285" i="3"/>
  <c r="F285" i="3" s="1"/>
  <c r="G285" i="3" s="1"/>
  <c r="E286" i="3"/>
  <c r="F286" i="3" s="1"/>
  <c r="E287" i="3"/>
  <c r="E288" i="3"/>
  <c r="F288" i="3" s="1"/>
  <c r="E289" i="3"/>
  <c r="E290" i="3"/>
  <c r="F290" i="3" s="1"/>
  <c r="E291" i="3"/>
  <c r="F291" i="3" s="1"/>
  <c r="E292" i="3"/>
  <c r="F292" i="3" s="1"/>
  <c r="E293" i="3"/>
  <c r="F293" i="3" s="1"/>
  <c r="G293" i="3" s="1"/>
  <c r="E294" i="3"/>
  <c r="F294" i="3" s="1"/>
  <c r="E295" i="3"/>
  <c r="F295" i="3" s="1"/>
  <c r="G295" i="3" s="1"/>
  <c r="E296" i="3"/>
  <c r="F296" i="3" s="1"/>
  <c r="G296" i="3" s="1"/>
  <c r="E297" i="3"/>
  <c r="F297" i="3" s="1"/>
  <c r="E298" i="3"/>
  <c r="F298" i="3" s="1"/>
  <c r="E299" i="3"/>
  <c r="F299" i="3" s="1"/>
  <c r="E300" i="3"/>
  <c r="F300" i="3" s="1"/>
  <c r="D2" i="3"/>
  <c r="G2" i="3" s="1"/>
  <c r="D3" i="3"/>
  <c r="G3" i="3" s="1"/>
  <c r="D4" i="3"/>
  <c r="G4" i="3" s="1"/>
  <c r="D5" i="3"/>
  <c r="D6" i="3"/>
  <c r="D7" i="3"/>
  <c r="D8" i="3"/>
  <c r="D9" i="3"/>
  <c r="G9" i="3" s="1"/>
  <c r="D10" i="3"/>
  <c r="G10" i="3" s="1"/>
  <c r="D11" i="3"/>
  <c r="G11" i="3" s="1"/>
  <c r="D12" i="3"/>
  <c r="G12" i="3" s="1"/>
  <c r="D13" i="3"/>
  <c r="D14" i="3"/>
  <c r="D15" i="3"/>
  <c r="D16" i="3"/>
  <c r="D17" i="3"/>
  <c r="G17" i="3" s="1"/>
  <c r="D18" i="3"/>
  <c r="G18" i="3" s="1"/>
  <c r="D19" i="3"/>
  <c r="G19" i="3" s="1"/>
  <c r="D20" i="3"/>
  <c r="G20" i="3" s="1"/>
  <c r="D21" i="3"/>
  <c r="D22" i="3"/>
  <c r="D23" i="3"/>
  <c r="D24" i="3"/>
  <c r="D25" i="3"/>
  <c r="G25" i="3" s="1"/>
  <c r="D26" i="3"/>
  <c r="G26" i="3" s="1"/>
  <c r="D27" i="3"/>
  <c r="G27" i="3" s="1"/>
  <c r="D28" i="3"/>
  <c r="G28" i="3" s="1"/>
  <c r="D29" i="3"/>
  <c r="D30" i="3"/>
  <c r="D31" i="3"/>
  <c r="D32" i="3"/>
  <c r="D33" i="3"/>
  <c r="G33" i="3" s="1"/>
  <c r="D34" i="3"/>
  <c r="G34" i="3" s="1"/>
  <c r="D35" i="3"/>
  <c r="G35" i="3" s="1"/>
  <c r="D36" i="3"/>
  <c r="G36" i="3" s="1"/>
  <c r="D37" i="3"/>
  <c r="D38" i="3"/>
  <c r="D39" i="3"/>
  <c r="D40" i="3"/>
  <c r="D41" i="3"/>
  <c r="G41" i="3" s="1"/>
  <c r="D42" i="3"/>
  <c r="G42" i="3" s="1"/>
  <c r="D43" i="3"/>
  <c r="G43" i="3" s="1"/>
  <c r="D44" i="3"/>
  <c r="G44" i="3" s="1"/>
  <c r="D45" i="3"/>
  <c r="D46" i="3"/>
  <c r="D47" i="3"/>
  <c r="D48" i="3"/>
  <c r="D49" i="3"/>
  <c r="G49" i="3" s="1"/>
  <c r="D50" i="3"/>
  <c r="G50" i="3" s="1"/>
  <c r="D51" i="3"/>
  <c r="G51" i="3" s="1"/>
  <c r="D52" i="3"/>
  <c r="G52" i="3" s="1"/>
  <c r="D53" i="3"/>
  <c r="D54" i="3"/>
  <c r="D55" i="3"/>
  <c r="D56" i="3"/>
  <c r="D57" i="3"/>
  <c r="G57" i="3" s="1"/>
  <c r="D58" i="3"/>
  <c r="G58" i="3" s="1"/>
  <c r="D59" i="3"/>
  <c r="G59" i="3" s="1"/>
  <c r="D60" i="3"/>
  <c r="G60" i="3" s="1"/>
  <c r="D61" i="3"/>
  <c r="D62" i="3"/>
  <c r="D63" i="3"/>
  <c r="D64" i="3"/>
  <c r="D65" i="3"/>
  <c r="G65" i="3" s="1"/>
  <c r="D66" i="3"/>
  <c r="G66" i="3" s="1"/>
  <c r="D67" i="3"/>
  <c r="G67" i="3" s="1"/>
  <c r="D68" i="3"/>
  <c r="G68" i="3" s="1"/>
  <c r="D69" i="3"/>
  <c r="D70" i="3"/>
  <c r="D71" i="3"/>
  <c r="D72" i="3"/>
  <c r="D73" i="3"/>
  <c r="G73" i="3" s="1"/>
  <c r="D74" i="3"/>
  <c r="G74" i="3" s="1"/>
  <c r="D75" i="3"/>
  <c r="G75" i="3" s="1"/>
  <c r="D76" i="3"/>
  <c r="G76" i="3" s="1"/>
  <c r="D77" i="3"/>
  <c r="D78" i="3"/>
  <c r="D79" i="3"/>
  <c r="D80" i="3"/>
  <c r="D81" i="3"/>
  <c r="G81" i="3" s="1"/>
  <c r="D82" i="3"/>
  <c r="G82" i="3" s="1"/>
  <c r="D83" i="3"/>
  <c r="G83" i="3" s="1"/>
  <c r="D84" i="3"/>
  <c r="G84" i="3" s="1"/>
  <c r="D85" i="3"/>
  <c r="D86" i="3"/>
  <c r="D87" i="3"/>
  <c r="D88" i="3"/>
  <c r="D89" i="3"/>
  <c r="G89" i="3" s="1"/>
  <c r="D90" i="3"/>
  <c r="G90" i="3" s="1"/>
  <c r="D91" i="3"/>
  <c r="G91" i="3" s="1"/>
  <c r="D92" i="3"/>
  <c r="G92" i="3" s="1"/>
  <c r="D93" i="3"/>
  <c r="D94" i="3"/>
  <c r="D95" i="3"/>
  <c r="D96" i="3"/>
  <c r="D97" i="3"/>
  <c r="G97" i="3" s="1"/>
  <c r="D98" i="3"/>
  <c r="G98" i="3" s="1"/>
  <c r="D99" i="3"/>
  <c r="G99" i="3" s="1"/>
  <c r="D100" i="3"/>
  <c r="G100" i="3" s="1"/>
  <c r="D101" i="3"/>
  <c r="D102" i="3"/>
  <c r="D103" i="3"/>
  <c r="D104" i="3"/>
  <c r="D105" i="3"/>
  <c r="G105" i="3" s="1"/>
  <c r="D106" i="3"/>
  <c r="G106" i="3" s="1"/>
  <c r="D107" i="3"/>
  <c r="G107" i="3" s="1"/>
  <c r="D108" i="3"/>
  <c r="G108" i="3" s="1"/>
  <c r="D109" i="3"/>
  <c r="D110" i="3"/>
  <c r="D111" i="3"/>
  <c r="D112" i="3"/>
  <c r="D113" i="3"/>
  <c r="G113" i="3" s="1"/>
  <c r="D114" i="3"/>
  <c r="G114" i="3" s="1"/>
  <c r="D115" i="3"/>
  <c r="G115" i="3" s="1"/>
  <c r="D116" i="3"/>
  <c r="G116" i="3" s="1"/>
  <c r="D117" i="3"/>
  <c r="D118" i="3"/>
  <c r="D119" i="3"/>
  <c r="D120" i="3"/>
  <c r="D121" i="3"/>
  <c r="G121" i="3" s="1"/>
  <c r="D122" i="3"/>
  <c r="G122" i="3" s="1"/>
  <c r="D123" i="3"/>
  <c r="G123" i="3" s="1"/>
  <c r="D124" i="3"/>
  <c r="G124" i="3" s="1"/>
  <c r="D125" i="3"/>
  <c r="D126" i="3"/>
  <c r="D127" i="3"/>
  <c r="D128" i="3"/>
  <c r="D129" i="3"/>
  <c r="G129" i="3" s="1"/>
  <c r="D130" i="3"/>
  <c r="G130" i="3" s="1"/>
  <c r="D131" i="3"/>
  <c r="G131" i="3" s="1"/>
  <c r="D132" i="3"/>
  <c r="G132" i="3" s="1"/>
  <c r="D133" i="3"/>
  <c r="D134" i="3"/>
  <c r="D135" i="3"/>
  <c r="D136" i="3"/>
  <c r="D137" i="3"/>
  <c r="G137" i="3" s="1"/>
  <c r="D138" i="3"/>
  <c r="G138" i="3" s="1"/>
  <c r="D139" i="3"/>
  <c r="G139" i="3" s="1"/>
  <c r="D140" i="3"/>
  <c r="G140" i="3" s="1"/>
  <c r="D141" i="3"/>
  <c r="D142" i="3"/>
  <c r="D143" i="3"/>
  <c r="D144" i="3"/>
  <c r="D145" i="3"/>
  <c r="G145" i="3" s="1"/>
  <c r="D146" i="3"/>
  <c r="G146" i="3" s="1"/>
  <c r="D147" i="3"/>
  <c r="G147" i="3" s="1"/>
  <c r="D148" i="3"/>
  <c r="G148" i="3" s="1"/>
  <c r="D149" i="3"/>
  <c r="D150" i="3"/>
  <c r="D151" i="3"/>
  <c r="D152" i="3"/>
  <c r="D153" i="3"/>
  <c r="G153" i="3" s="1"/>
  <c r="D154" i="3"/>
  <c r="G154" i="3" s="1"/>
  <c r="D155" i="3"/>
  <c r="G155" i="3" s="1"/>
  <c r="D156" i="3"/>
  <c r="G156" i="3" s="1"/>
  <c r="D157" i="3"/>
  <c r="D158" i="3"/>
  <c r="D159" i="3"/>
  <c r="D160" i="3"/>
  <c r="D161" i="3"/>
  <c r="G161" i="3" s="1"/>
  <c r="D162" i="3"/>
  <c r="G162" i="3" s="1"/>
  <c r="D163" i="3"/>
  <c r="G163" i="3" s="1"/>
  <c r="D164" i="3"/>
  <c r="G164" i="3" s="1"/>
  <c r="D165" i="3"/>
  <c r="D166" i="3"/>
  <c r="D167" i="3"/>
  <c r="D168" i="3"/>
  <c r="D169" i="3"/>
  <c r="D170" i="3"/>
  <c r="G170" i="3" s="1"/>
  <c r="D171" i="3"/>
  <c r="G171" i="3" s="1"/>
  <c r="D172" i="3"/>
  <c r="G172" i="3" s="1"/>
  <c r="D173" i="3"/>
  <c r="D174" i="3"/>
  <c r="D175" i="3"/>
  <c r="D176" i="3"/>
  <c r="D177" i="3"/>
  <c r="D178" i="3"/>
  <c r="G178" i="3" s="1"/>
  <c r="D179" i="3"/>
  <c r="G179" i="3" s="1"/>
  <c r="D180" i="3"/>
  <c r="G180" i="3" s="1"/>
  <c r="D181" i="3"/>
  <c r="D182" i="3"/>
  <c r="D183" i="3"/>
  <c r="D184" i="3"/>
  <c r="D185" i="3"/>
  <c r="G185" i="3" s="1"/>
  <c r="D186" i="3"/>
  <c r="G186" i="3" s="1"/>
  <c r="D187" i="3"/>
  <c r="G187" i="3" s="1"/>
  <c r="D188" i="3"/>
  <c r="G188" i="3" s="1"/>
  <c r="D189" i="3"/>
  <c r="D190" i="3"/>
  <c r="D191" i="3"/>
  <c r="D192" i="3"/>
  <c r="D193" i="3"/>
  <c r="G193" i="3" s="1"/>
  <c r="D194" i="3"/>
  <c r="G194" i="3" s="1"/>
  <c r="D195" i="3"/>
  <c r="G195" i="3" s="1"/>
  <c r="D196" i="3"/>
  <c r="G196" i="3" s="1"/>
  <c r="D197" i="3"/>
  <c r="D198" i="3"/>
  <c r="D199" i="3"/>
  <c r="D200" i="3"/>
  <c r="D201" i="3"/>
  <c r="D202" i="3"/>
  <c r="G202" i="3" s="1"/>
  <c r="D203" i="3"/>
  <c r="G203" i="3" s="1"/>
  <c r="D204" i="3"/>
  <c r="G204" i="3" s="1"/>
  <c r="D205" i="3"/>
  <c r="D206" i="3"/>
  <c r="D207" i="3"/>
  <c r="D208" i="3"/>
  <c r="D209" i="3"/>
  <c r="D210" i="3"/>
  <c r="G210" i="3" s="1"/>
  <c r="D211" i="3"/>
  <c r="G211" i="3" s="1"/>
  <c r="D212" i="3"/>
  <c r="G212" i="3" s="1"/>
  <c r="D213" i="3"/>
  <c r="D214" i="3"/>
  <c r="D215" i="3"/>
  <c r="D216" i="3"/>
  <c r="D217" i="3"/>
  <c r="G217" i="3" s="1"/>
  <c r="D218" i="3"/>
  <c r="G218" i="3" s="1"/>
  <c r="D219" i="3"/>
  <c r="G219" i="3" s="1"/>
  <c r="D220" i="3"/>
  <c r="G220" i="3" s="1"/>
  <c r="D221" i="3"/>
  <c r="D222" i="3"/>
  <c r="D223" i="3"/>
  <c r="D224" i="3"/>
  <c r="D225" i="3"/>
  <c r="G225" i="3" s="1"/>
  <c r="D226" i="3"/>
  <c r="G226" i="3" s="1"/>
  <c r="D227" i="3"/>
  <c r="G227" i="3" s="1"/>
  <c r="D228" i="3"/>
  <c r="G228" i="3" s="1"/>
  <c r="D229" i="3"/>
  <c r="D230" i="3"/>
  <c r="D231" i="3"/>
  <c r="D232" i="3"/>
  <c r="D233" i="3"/>
  <c r="D234" i="3"/>
  <c r="G234" i="3" s="1"/>
  <c r="D235" i="3"/>
  <c r="G235" i="3" s="1"/>
  <c r="D236" i="3"/>
  <c r="G236" i="3" s="1"/>
  <c r="D237" i="3"/>
  <c r="D238" i="3"/>
  <c r="D239" i="3"/>
  <c r="D240" i="3"/>
  <c r="D241" i="3"/>
  <c r="D242" i="3"/>
  <c r="G242" i="3" s="1"/>
  <c r="D243" i="3"/>
  <c r="G243" i="3" s="1"/>
  <c r="D244" i="3"/>
  <c r="G244" i="3" s="1"/>
  <c r="D245" i="3"/>
  <c r="D246" i="3"/>
  <c r="D247" i="3"/>
  <c r="D248" i="3"/>
  <c r="D249" i="3"/>
  <c r="G249" i="3" s="1"/>
  <c r="D250" i="3"/>
  <c r="G250" i="3" s="1"/>
  <c r="D251" i="3"/>
  <c r="G251" i="3" s="1"/>
  <c r="D252" i="3"/>
  <c r="G252" i="3" s="1"/>
  <c r="D253" i="3"/>
  <c r="D254" i="3"/>
  <c r="D255" i="3"/>
  <c r="D256" i="3"/>
  <c r="D257" i="3"/>
  <c r="G257" i="3" s="1"/>
  <c r="D258" i="3"/>
  <c r="G258" i="3" s="1"/>
  <c r="D259" i="3"/>
  <c r="G259" i="3" s="1"/>
  <c r="D260" i="3"/>
  <c r="G260" i="3" s="1"/>
  <c r="D261" i="3"/>
  <c r="D262" i="3"/>
  <c r="D263" i="3"/>
  <c r="D264" i="3"/>
  <c r="D265" i="3"/>
  <c r="D266" i="3"/>
  <c r="G266" i="3" s="1"/>
  <c r="D267" i="3"/>
  <c r="G267" i="3" s="1"/>
  <c r="D268" i="3"/>
  <c r="G268" i="3" s="1"/>
  <c r="D269" i="3"/>
  <c r="D270" i="3"/>
  <c r="D271" i="3"/>
  <c r="D272" i="3"/>
  <c r="D273" i="3"/>
  <c r="D274" i="3"/>
  <c r="G274" i="3" s="1"/>
  <c r="D275" i="3"/>
  <c r="G275" i="3" s="1"/>
  <c r="D276" i="3"/>
  <c r="G276" i="3" s="1"/>
  <c r="D277" i="3"/>
  <c r="D278" i="3"/>
  <c r="D279" i="3"/>
  <c r="D280" i="3"/>
  <c r="D281" i="3"/>
  <c r="G281" i="3" s="1"/>
  <c r="D282" i="3"/>
  <c r="G282" i="3" s="1"/>
  <c r="D283" i="3"/>
  <c r="G283" i="3" s="1"/>
  <c r="D284" i="3"/>
  <c r="G284" i="3" s="1"/>
  <c r="D285" i="3"/>
  <c r="D286" i="3"/>
  <c r="D287" i="3"/>
  <c r="D288" i="3"/>
  <c r="D289" i="3"/>
  <c r="G289" i="3" s="1"/>
  <c r="D290" i="3"/>
  <c r="G290" i="3" s="1"/>
  <c r="D291" i="3"/>
  <c r="G291" i="3" s="1"/>
  <c r="D292" i="3"/>
  <c r="G292" i="3" s="1"/>
  <c r="D293" i="3"/>
  <c r="D294" i="3"/>
  <c r="D295" i="3"/>
  <c r="D296" i="3"/>
  <c r="D297" i="3"/>
  <c r="D298" i="3"/>
  <c r="G298" i="3" s="1"/>
  <c r="D299" i="3"/>
  <c r="G299" i="3" s="1"/>
  <c r="D300" i="3"/>
  <c r="G300" i="3" s="1"/>
  <c r="P275" i="2"/>
  <c r="P274" i="2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D3" i="2"/>
  <c r="G3" i="2" s="1"/>
  <c r="E3" i="2"/>
  <c r="F3" i="2" s="1"/>
  <c r="E2" i="2"/>
  <c r="F2" i="2" s="1"/>
  <c r="E4" i="2"/>
  <c r="E5" i="2"/>
  <c r="F5" i="2" s="1"/>
  <c r="E6" i="2"/>
  <c r="F6" i="2" s="1"/>
  <c r="E7" i="2"/>
  <c r="F7" i="2" s="1"/>
  <c r="E8" i="2"/>
  <c r="F8" i="2" s="1"/>
  <c r="E9" i="2"/>
  <c r="F9" i="2" s="1"/>
  <c r="G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G17" i="2" s="1"/>
  <c r="E18" i="2"/>
  <c r="F18" i="2" s="1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G25" i="2" s="1"/>
  <c r="E26" i="2"/>
  <c r="F26" i="2" s="1"/>
  <c r="E27" i="2"/>
  <c r="F27" i="2" s="1"/>
  <c r="E28" i="2"/>
  <c r="E29" i="2"/>
  <c r="F29" i="2" s="1"/>
  <c r="E30" i="2"/>
  <c r="F30" i="2" s="1"/>
  <c r="E31" i="2"/>
  <c r="F31" i="2" s="1"/>
  <c r="E32" i="2"/>
  <c r="F32" i="2" s="1"/>
  <c r="E33" i="2"/>
  <c r="F33" i="2" s="1"/>
  <c r="G33" i="2" s="1"/>
  <c r="E34" i="2"/>
  <c r="F34" i="2" s="1"/>
  <c r="E35" i="2"/>
  <c r="F35" i="2" s="1"/>
  <c r="E36" i="2"/>
  <c r="E37" i="2"/>
  <c r="F37" i="2" s="1"/>
  <c r="E38" i="2"/>
  <c r="F38" i="2" s="1"/>
  <c r="E39" i="2"/>
  <c r="F39" i="2" s="1"/>
  <c r="E40" i="2"/>
  <c r="F40" i="2" s="1"/>
  <c r="E41" i="2"/>
  <c r="F41" i="2" s="1"/>
  <c r="G41" i="2" s="1"/>
  <c r="E42" i="2"/>
  <c r="F42" i="2" s="1"/>
  <c r="E43" i="2"/>
  <c r="F43" i="2" s="1"/>
  <c r="E44" i="2"/>
  <c r="E45" i="2"/>
  <c r="F45" i="2" s="1"/>
  <c r="E46" i="2"/>
  <c r="F46" i="2" s="1"/>
  <c r="E47" i="2"/>
  <c r="F47" i="2" s="1"/>
  <c r="E48" i="2"/>
  <c r="F48" i="2" s="1"/>
  <c r="E49" i="2"/>
  <c r="F49" i="2" s="1"/>
  <c r="G49" i="2" s="1"/>
  <c r="E50" i="2"/>
  <c r="F50" i="2" s="1"/>
  <c r="E51" i="2"/>
  <c r="F51" i="2" s="1"/>
  <c r="E52" i="2"/>
  <c r="E53" i="2"/>
  <c r="F53" i="2" s="1"/>
  <c r="E54" i="2"/>
  <c r="F54" i="2" s="1"/>
  <c r="E55" i="2"/>
  <c r="F55" i="2" s="1"/>
  <c r="E56" i="2"/>
  <c r="F56" i="2" s="1"/>
  <c r="E57" i="2"/>
  <c r="F57" i="2" s="1"/>
  <c r="G57" i="2" s="1"/>
  <c r="E58" i="2"/>
  <c r="F58" i="2" s="1"/>
  <c r="E59" i="2"/>
  <c r="F59" i="2" s="1"/>
  <c r="E60" i="2"/>
  <c r="E61" i="2"/>
  <c r="F61" i="2" s="1"/>
  <c r="E62" i="2"/>
  <c r="F62" i="2" s="1"/>
  <c r="E63" i="2"/>
  <c r="F63" i="2" s="1"/>
  <c r="E64" i="2"/>
  <c r="F64" i="2" s="1"/>
  <c r="E65" i="2"/>
  <c r="F65" i="2" s="1"/>
  <c r="G65" i="2" s="1"/>
  <c r="E66" i="2"/>
  <c r="F66" i="2" s="1"/>
  <c r="E67" i="2"/>
  <c r="F67" i="2" s="1"/>
  <c r="E68" i="2"/>
  <c r="E69" i="2"/>
  <c r="F69" i="2" s="1"/>
  <c r="E70" i="2"/>
  <c r="F70" i="2" s="1"/>
  <c r="E71" i="2"/>
  <c r="F71" i="2" s="1"/>
  <c r="E72" i="2"/>
  <c r="F72" i="2" s="1"/>
  <c r="E73" i="2"/>
  <c r="F73" i="2" s="1"/>
  <c r="G73" i="2" s="1"/>
  <c r="E74" i="2"/>
  <c r="F74" i="2" s="1"/>
  <c r="E75" i="2"/>
  <c r="F75" i="2" s="1"/>
  <c r="E76" i="2"/>
  <c r="E77" i="2"/>
  <c r="F77" i="2" s="1"/>
  <c r="E78" i="2"/>
  <c r="F78" i="2" s="1"/>
  <c r="E79" i="2"/>
  <c r="F79" i="2" s="1"/>
  <c r="E80" i="2"/>
  <c r="F80" i="2" s="1"/>
  <c r="E81" i="2"/>
  <c r="F81" i="2" s="1"/>
  <c r="G81" i="2" s="1"/>
  <c r="E82" i="2"/>
  <c r="F82" i="2" s="1"/>
  <c r="E83" i="2"/>
  <c r="F83" i="2" s="1"/>
  <c r="E84" i="2"/>
  <c r="E85" i="2"/>
  <c r="F85" i="2" s="1"/>
  <c r="E86" i="2"/>
  <c r="F86" i="2" s="1"/>
  <c r="E87" i="2"/>
  <c r="F87" i="2" s="1"/>
  <c r="E88" i="2"/>
  <c r="F88" i="2" s="1"/>
  <c r="E89" i="2"/>
  <c r="F89" i="2" s="1"/>
  <c r="G89" i="2" s="1"/>
  <c r="E90" i="2"/>
  <c r="F90" i="2" s="1"/>
  <c r="E91" i="2"/>
  <c r="F91" i="2" s="1"/>
  <c r="E92" i="2"/>
  <c r="E93" i="2"/>
  <c r="F93" i="2" s="1"/>
  <c r="E94" i="2"/>
  <c r="F94" i="2" s="1"/>
  <c r="E95" i="2"/>
  <c r="F95" i="2" s="1"/>
  <c r="E96" i="2"/>
  <c r="F96" i="2" s="1"/>
  <c r="E97" i="2"/>
  <c r="F97" i="2" s="1"/>
  <c r="G97" i="2" s="1"/>
  <c r="E98" i="2"/>
  <c r="F98" i="2" s="1"/>
  <c r="E99" i="2"/>
  <c r="F99" i="2" s="1"/>
  <c r="E100" i="2"/>
  <c r="E101" i="2"/>
  <c r="F101" i="2" s="1"/>
  <c r="E102" i="2"/>
  <c r="F102" i="2" s="1"/>
  <c r="E103" i="2"/>
  <c r="F103" i="2" s="1"/>
  <c r="E104" i="2"/>
  <c r="F104" i="2" s="1"/>
  <c r="E105" i="2"/>
  <c r="F105" i="2" s="1"/>
  <c r="G105" i="2" s="1"/>
  <c r="E106" i="2"/>
  <c r="F106" i="2" s="1"/>
  <c r="E107" i="2"/>
  <c r="F107" i="2" s="1"/>
  <c r="E108" i="2"/>
  <c r="E109" i="2"/>
  <c r="F109" i="2" s="1"/>
  <c r="E110" i="2"/>
  <c r="F110" i="2" s="1"/>
  <c r="E111" i="2"/>
  <c r="F111" i="2" s="1"/>
  <c r="E112" i="2"/>
  <c r="F112" i="2" s="1"/>
  <c r="E113" i="2"/>
  <c r="F113" i="2" s="1"/>
  <c r="G113" i="2" s="1"/>
  <c r="E114" i="2"/>
  <c r="F114" i="2" s="1"/>
  <c r="E115" i="2"/>
  <c r="F115" i="2" s="1"/>
  <c r="E116" i="2"/>
  <c r="E117" i="2"/>
  <c r="F117" i="2" s="1"/>
  <c r="E118" i="2"/>
  <c r="F118" i="2" s="1"/>
  <c r="E119" i="2"/>
  <c r="F119" i="2" s="1"/>
  <c r="E120" i="2"/>
  <c r="F120" i="2" s="1"/>
  <c r="E121" i="2"/>
  <c r="F121" i="2" s="1"/>
  <c r="G121" i="2" s="1"/>
  <c r="E122" i="2"/>
  <c r="F122" i="2" s="1"/>
  <c r="E123" i="2"/>
  <c r="F123" i="2" s="1"/>
  <c r="E124" i="2"/>
  <c r="E125" i="2"/>
  <c r="F125" i="2" s="1"/>
  <c r="E126" i="2"/>
  <c r="F126" i="2" s="1"/>
  <c r="E127" i="2"/>
  <c r="F127" i="2" s="1"/>
  <c r="E128" i="2"/>
  <c r="F128" i="2" s="1"/>
  <c r="E129" i="2"/>
  <c r="F129" i="2" s="1"/>
  <c r="G129" i="2" s="1"/>
  <c r="E130" i="2"/>
  <c r="F130" i="2" s="1"/>
  <c r="E131" i="2"/>
  <c r="F131" i="2" s="1"/>
  <c r="E132" i="2"/>
  <c r="E133" i="2"/>
  <c r="F133" i="2" s="1"/>
  <c r="E134" i="2"/>
  <c r="F134" i="2" s="1"/>
  <c r="E135" i="2"/>
  <c r="F135" i="2" s="1"/>
  <c r="E136" i="2"/>
  <c r="F136" i="2" s="1"/>
  <c r="E137" i="2"/>
  <c r="F137" i="2" s="1"/>
  <c r="G137" i="2" s="1"/>
  <c r="E138" i="2"/>
  <c r="F138" i="2" s="1"/>
  <c r="E139" i="2"/>
  <c r="F139" i="2" s="1"/>
  <c r="E140" i="2"/>
  <c r="E141" i="2"/>
  <c r="F141" i="2" s="1"/>
  <c r="E142" i="2"/>
  <c r="F142" i="2" s="1"/>
  <c r="E143" i="2"/>
  <c r="F143" i="2" s="1"/>
  <c r="E144" i="2"/>
  <c r="F144" i="2" s="1"/>
  <c r="E145" i="2"/>
  <c r="F145" i="2" s="1"/>
  <c r="G145" i="2" s="1"/>
  <c r="E146" i="2"/>
  <c r="F146" i="2" s="1"/>
  <c r="E147" i="2"/>
  <c r="F147" i="2" s="1"/>
  <c r="E148" i="2"/>
  <c r="E149" i="2"/>
  <c r="F149" i="2" s="1"/>
  <c r="E150" i="2"/>
  <c r="F150" i="2" s="1"/>
  <c r="E151" i="2"/>
  <c r="F151" i="2" s="1"/>
  <c r="E152" i="2"/>
  <c r="F152" i="2" s="1"/>
  <c r="E153" i="2"/>
  <c r="F153" i="2" s="1"/>
  <c r="G153" i="2" s="1"/>
  <c r="E154" i="2"/>
  <c r="F154" i="2" s="1"/>
  <c r="E155" i="2"/>
  <c r="F155" i="2" s="1"/>
  <c r="E156" i="2"/>
  <c r="E157" i="2"/>
  <c r="F157" i="2" s="1"/>
  <c r="E158" i="2"/>
  <c r="F158" i="2" s="1"/>
  <c r="E159" i="2"/>
  <c r="F159" i="2" s="1"/>
  <c r="E160" i="2"/>
  <c r="F160" i="2" s="1"/>
  <c r="E161" i="2"/>
  <c r="F161" i="2" s="1"/>
  <c r="G161" i="2" s="1"/>
  <c r="E162" i="2"/>
  <c r="F162" i="2" s="1"/>
  <c r="E163" i="2"/>
  <c r="F163" i="2" s="1"/>
  <c r="E164" i="2"/>
  <c r="E165" i="2"/>
  <c r="F165" i="2" s="1"/>
  <c r="E166" i="2"/>
  <c r="F166" i="2" s="1"/>
  <c r="E167" i="2"/>
  <c r="F167" i="2" s="1"/>
  <c r="E168" i="2"/>
  <c r="F168" i="2" s="1"/>
  <c r="E169" i="2"/>
  <c r="F169" i="2" s="1"/>
  <c r="G169" i="2" s="1"/>
  <c r="E170" i="2"/>
  <c r="F170" i="2" s="1"/>
  <c r="E171" i="2"/>
  <c r="F171" i="2" s="1"/>
  <c r="E172" i="2"/>
  <c r="E173" i="2"/>
  <c r="F173" i="2" s="1"/>
  <c r="E174" i="2"/>
  <c r="F174" i="2" s="1"/>
  <c r="E175" i="2"/>
  <c r="F175" i="2" s="1"/>
  <c r="E176" i="2"/>
  <c r="F176" i="2" s="1"/>
  <c r="E177" i="2"/>
  <c r="F177" i="2" s="1"/>
  <c r="G177" i="2" s="1"/>
  <c r="E178" i="2"/>
  <c r="F178" i="2" s="1"/>
  <c r="E179" i="2"/>
  <c r="F179" i="2" s="1"/>
  <c r="E180" i="2"/>
  <c r="E181" i="2"/>
  <c r="F181" i="2" s="1"/>
  <c r="E182" i="2"/>
  <c r="F182" i="2" s="1"/>
  <c r="E183" i="2"/>
  <c r="F183" i="2" s="1"/>
  <c r="E184" i="2"/>
  <c r="F184" i="2" s="1"/>
  <c r="E185" i="2"/>
  <c r="F185" i="2" s="1"/>
  <c r="G185" i="2" s="1"/>
  <c r="E186" i="2"/>
  <c r="F186" i="2" s="1"/>
  <c r="E187" i="2"/>
  <c r="F187" i="2" s="1"/>
  <c r="E188" i="2"/>
  <c r="E189" i="2"/>
  <c r="F189" i="2" s="1"/>
  <c r="E190" i="2"/>
  <c r="F190" i="2" s="1"/>
  <c r="E191" i="2"/>
  <c r="F191" i="2" s="1"/>
  <c r="E192" i="2"/>
  <c r="F192" i="2" s="1"/>
  <c r="E193" i="2"/>
  <c r="F193" i="2" s="1"/>
  <c r="G193" i="2" s="1"/>
  <c r="E194" i="2"/>
  <c r="F194" i="2" s="1"/>
  <c r="E195" i="2"/>
  <c r="F195" i="2" s="1"/>
  <c r="E196" i="2"/>
  <c r="E197" i="2"/>
  <c r="F197" i="2" s="1"/>
  <c r="E198" i="2"/>
  <c r="F198" i="2" s="1"/>
  <c r="E199" i="2"/>
  <c r="F199" i="2" s="1"/>
  <c r="E200" i="2"/>
  <c r="F200" i="2" s="1"/>
  <c r="E201" i="2"/>
  <c r="F201" i="2" s="1"/>
  <c r="G201" i="2" s="1"/>
  <c r="E202" i="2"/>
  <c r="F202" i="2" s="1"/>
  <c r="E203" i="2"/>
  <c r="F203" i="2" s="1"/>
  <c r="E204" i="2"/>
  <c r="E205" i="2"/>
  <c r="F205" i="2" s="1"/>
  <c r="E206" i="2"/>
  <c r="F206" i="2" s="1"/>
  <c r="E207" i="2"/>
  <c r="F207" i="2" s="1"/>
  <c r="E208" i="2"/>
  <c r="F208" i="2" s="1"/>
  <c r="E209" i="2"/>
  <c r="F209" i="2" s="1"/>
  <c r="G209" i="2" s="1"/>
  <c r="E210" i="2"/>
  <c r="F210" i="2" s="1"/>
  <c r="E211" i="2"/>
  <c r="F211" i="2" s="1"/>
  <c r="E212" i="2"/>
  <c r="E213" i="2"/>
  <c r="F213" i="2" s="1"/>
  <c r="E214" i="2"/>
  <c r="F214" i="2" s="1"/>
  <c r="E215" i="2"/>
  <c r="F215" i="2" s="1"/>
  <c r="E216" i="2"/>
  <c r="F216" i="2" s="1"/>
  <c r="E217" i="2"/>
  <c r="F217" i="2" s="1"/>
  <c r="G217" i="2" s="1"/>
  <c r="E218" i="2"/>
  <c r="F218" i="2" s="1"/>
  <c r="E219" i="2"/>
  <c r="F219" i="2" s="1"/>
  <c r="E220" i="2"/>
  <c r="E221" i="2"/>
  <c r="F221" i="2" s="1"/>
  <c r="E222" i="2"/>
  <c r="F222" i="2" s="1"/>
  <c r="E223" i="2"/>
  <c r="F223" i="2" s="1"/>
  <c r="E224" i="2"/>
  <c r="F224" i="2" s="1"/>
  <c r="E225" i="2"/>
  <c r="F225" i="2" s="1"/>
  <c r="G225" i="2" s="1"/>
  <c r="E226" i="2"/>
  <c r="F226" i="2" s="1"/>
  <c r="E227" i="2"/>
  <c r="F227" i="2" s="1"/>
  <c r="E228" i="2"/>
  <c r="E229" i="2"/>
  <c r="F229" i="2" s="1"/>
  <c r="E230" i="2"/>
  <c r="F230" i="2" s="1"/>
  <c r="E231" i="2"/>
  <c r="F231" i="2" s="1"/>
  <c r="E232" i="2"/>
  <c r="F232" i="2" s="1"/>
  <c r="E233" i="2"/>
  <c r="F233" i="2" s="1"/>
  <c r="G233" i="2" s="1"/>
  <c r="E234" i="2"/>
  <c r="F234" i="2" s="1"/>
  <c r="E235" i="2"/>
  <c r="F235" i="2" s="1"/>
  <c r="E236" i="2"/>
  <c r="E237" i="2"/>
  <c r="F237" i="2" s="1"/>
  <c r="E238" i="2"/>
  <c r="F238" i="2" s="1"/>
  <c r="E239" i="2"/>
  <c r="F239" i="2" s="1"/>
  <c r="E240" i="2"/>
  <c r="F240" i="2" s="1"/>
  <c r="E241" i="2"/>
  <c r="F241" i="2" s="1"/>
  <c r="G241" i="2" s="1"/>
  <c r="E242" i="2"/>
  <c r="F242" i="2" s="1"/>
  <c r="E243" i="2"/>
  <c r="F243" i="2" s="1"/>
  <c r="E244" i="2"/>
  <c r="E245" i="2"/>
  <c r="F245" i="2" s="1"/>
  <c r="E246" i="2"/>
  <c r="F246" i="2" s="1"/>
  <c r="E247" i="2"/>
  <c r="F247" i="2" s="1"/>
  <c r="E248" i="2"/>
  <c r="F248" i="2" s="1"/>
  <c r="E249" i="2"/>
  <c r="F249" i="2" s="1"/>
  <c r="G249" i="2" s="1"/>
  <c r="E250" i="2"/>
  <c r="F250" i="2" s="1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E261" i="2"/>
  <c r="F261" i="2" s="1"/>
  <c r="E262" i="2"/>
  <c r="F262" i="2" s="1"/>
  <c r="E263" i="2"/>
  <c r="F263" i="2" s="1"/>
  <c r="E264" i="2"/>
  <c r="F264" i="2" s="1"/>
  <c r="E265" i="2"/>
  <c r="F265" i="2" s="1"/>
  <c r="G265" i="2" s="1"/>
  <c r="E266" i="2"/>
  <c r="F266" i="2" s="1"/>
  <c r="E267" i="2"/>
  <c r="F267" i="2" s="1"/>
  <c r="E268" i="2"/>
  <c r="E269" i="2"/>
  <c r="F269" i="2" s="1"/>
  <c r="E270" i="2"/>
  <c r="F270" i="2" s="1"/>
  <c r="E271" i="2"/>
  <c r="F271" i="2" s="1"/>
  <c r="E272" i="2"/>
  <c r="F272" i="2" s="1"/>
  <c r="E273" i="2"/>
  <c r="F273" i="2" s="1"/>
  <c r="G273" i="2" s="1"/>
  <c r="E274" i="2"/>
  <c r="F274" i="2" s="1"/>
  <c r="E275" i="2"/>
  <c r="F275" i="2" s="1"/>
  <c r="E276" i="2"/>
  <c r="E277" i="2"/>
  <c r="F277" i="2" s="1"/>
  <c r="E278" i="2"/>
  <c r="F278" i="2" s="1"/>
  <c r="E279" i="2"/>
  <c r="F279" i="2" s="1"/>
  <c r="E280" i="2"/>
  <c r="F280" i="2" s="1"/>
  <c r="E281" i="2"/>
  <c r="F281" i="2" s="1"/>
  <c r="G281" i="2" s="1"/>
  <c r="E282" i="2"/>
  <c r="F282" i="2" s="1"/>
  <c r="E283" i="2"/>
  <c r="F283" i="2" s="1"/>
  <c r="E284" i="2"/>
  <c r="E285" i="2"/>
  <c r="F285" i="2" s="1"/>
  <c r="E286" i="2"/>
  <c r="F286" i="2" s="1"/>
  <c r="E287" i="2"/>
  <c r="F287" i="2" s="1"/>
  <c r="E288" i="2"/>
  <c r="F288" i="2" s="1"/>
  <c r="E289" i="2"/>
  <c r="F289" i="2" s="1"/>
  <c r="G289" i="2" s="1"/>
  <c r="E290" i="2"/>
  <c r="F290" i="2" s="1"/>
  <c r="E291" i="2"/>
  <c r="F291" i="2" s="1"/>
  <c r="E292" i="2"/>
  <c r="E293" i="2"/>
  <c r="F293" i="2" s="1"/>
  <c r="E294" i="2"/>
  <c r="F294" i="2" s="1"/>
  <c r="E295" i="2"/>
  <c r="F295" i="2" s="1"/>
  <c r="E296" i="2"/>
  <c r="F296" i="2" s="1"/>
  <c r="E297" i="2"/>
  <c r="F297" i="2" s="1"/>
  <c r="G297" i="2" s="1"/>
  <c r="E298" i="2"/>
  <c r="F298" i="2" s="1"/>
  <c r="E299" i="2"/>
  <c r="F299" i="2" s="1"/>
  <c r="E300" i="2"/>
  <c r="D2" i="2"/>
  <c r="G2" i="2" s="1"/>
  <c r="D4" i="2"/>
  <c r="G4" i="2" s="1"/>
  <c r="D5" i="2"/>
  <c r="G5" i="2" s="1"/>
  <c r="D6" i="2"/>
  <c r="G6" i="2" s="1"/>
  <c r="D7" i="2"/>
  <c r="G7" i="2" s="1"/>
  <c r="D8" i="2"/>
  <c r="D9" i="2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D17" i="2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D25" i="2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D33" i="2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D41" i="2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D49" i="2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D57" i="2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D65" i="2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D73" i="2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D81" i="2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D89" i="2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D97" i="2"/>
  <c r="D98" i="2"/>
  <c r="G98" i="2" s="1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D105" i="2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D113" i="2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D121" i="2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D129" i="2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D137" i="2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D145" i="2"/>
  <c r="D146" i="2"/>
  <c r="G146" i="2" s="1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D153" i="2"/>
  <c r="D154" i="2"/>
  <c r="G154" i="2" s="1"/>
  <c r="D155" i="2"/>
  <c r="G155" i="2" s="1"/>
  <c r="D156" i="2"/>
  <c r="G156" i="2" s="1"/>
  <c r="D157" i="2"/>
  <c r="G157" i="2" s="1"/>
  <c r="D158" i="2"/>
  <c r="G158" i="2" s="1"/>
  <c r="D159" i="2"/>
  <c r="G159" i="2" s="1"/>
  <c r="D160" i="2"/>
  <c r="D161" i="2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D169" i="2"/>
  <c r="D170" i="2"/>
  <c r="G170" i="2" s="1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D177" i="2"/>
  <c r="D178" i="2"/>
  <c r="G178" i="2" s="1"/>
  <c r="D179" i="2"/>
  <c r="G179" i="2" s="1"/>
  <c r="D180" i="2"/>
  <c r="G180" i="2" s="1"/>
  <c r="D181" i="2"/>
  <c r="G181" i="2" s="1"/>
  <c r="D182" i="2"/>
  <c r="G182" i="2" s="1"/>
  <c r="D183" i="2"/>
  <c r="G183" i="2" s="1"/>
  <c r="D184" i="2"/>
  <c r="D185" i="2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D193" i="2"/>
  <c r="D194" i="2"/>
  <c r="G194" i="2" s="1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D201" i="2"/>
  <c r="D202" i="2"/>
  <c r="G202" i="2" s="1"/>
  <c r="D203" i="2"/>
  <c r="G203" i="2" s="1"/>
  <c r="D204" i="2"/>
  <c r="G204" i="2" s="1"/>
  <c r="D205" i="2"/>
  <c r="G205" i="2" s="1"/>
  <c r="D206" i="2"/>
  <c r="G206" i="2" s="1"/>
  <c r="D207" i="2"/>
  <c r="G207" i="2" s="1"/>
  <c r="D208" i="2"/>
  <c r="D209" i="2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D217" i="2"/>
  <c r="D218" i="2"/>
  <c r="G218" i="2" s="1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D225" i="2"/>
  <c r="D226" i="2"/>
  <c r="G226" i="2" s="1"/>
  <c r="D227" i="2"/>
  <c r="G227" i="2" s="1"/>
  <c r="D228" i="2"/>
  <c r="G228" i="2" s="1"/>
  <c r="D229" i="2"/>
  <c r="G229" i="2" s="1"/>
  <c r="D230" i="2"/>
  <c r="G230" i="2" s="1"/>
  <c r="D231" i="2"/>
  <c r="G231" i="2" s="1"/>
  <c r="D232" i="2"/>
  <c r="D233" i="2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D241" i="2"/>
  <c r="D242" i="2"/>
  <c r="G242" i="2" s="1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D249" i="2"/>
  <c r="D250" i="2"/>
  <c r="G250" i="2" s="1"/>
  <c r="D251" i="2"/>
  <c r="G251" i="2" s="1"/>
  <c r="D252" i="2"/>
  <c r="G252" i="2" s="1"/>
  <c r="D253" i="2"/>
  <c r="G253" i="2" s="1"/>
  <c r="D254" i="2"/>
  <c r="G254" i="2" s="1"/>
  <c r="D255" i="2"/>
  <c r="G255" i="2" s="1"/>
  <c r="D256" i="2"/>
  <c r="D257" i="2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D265" i="2"/>
  <c r="D266" i="2"/>
  <c r="G266" i="2" s="1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D273" i="2"/>
  <c r="D274" i="2"/>
  <c r="G274" i="2" s="1"/>
  <c r="D275" i="2"/>
  <c r="G275" i="2" s="1"/>
  <c r="D276" i="2"/>
  <c r="G276" i="2" s="1"/>
  <c r="D277" i="2"/>
  <c r="G277" i="2" s="1"/>
  <c r="D278" i="2"/>
  <c r="G278" i="2" s="1"/>
  <c r="D279" i="2"/>
  <c r="G279" i="2" s="1"/>
  <c r="D280" i="2"/>
  <c r="D281" i="2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D289" i="2"/>
  <c r="D290" i="2"/>
  <c r="G290" i="2" s="1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D297" i="2"/>
  <c r="D298" i="2"/>
  <c r="G298" i="2" s="1"/>
  <c r="D299" i="2"/>
  <c r="G299" i="2" s="1"/>
  <c r="D300" i="2"/>
  <c r="G300" i="2" s="1"/>
  <c r="G295" i="14" l="1"/>
  <c r="G279" i="14"/>
  <c r="G263" i="14"/>
  <c r="G228" i="14"/>
  <c r="G204" i="14"/>
  <c r="G188" i="14"/>
  <c r="G164" i="14"/>
  <c r="G140" i="14"/>
  <c r="G124" i="14"/>
  <c r="G100" i="14"/>
  <c r="G76" i="14"/>
  <c r="G60" i="14"/>
  <c r="G36" i="14"/>
  <c r="G12" i="14"/>
  <c r="G252" i="14"/>
  <c r="G297" i="14"/>
  <c r="G3" i="14"/>
  <c r="G281" i="14"/>
  <c r="G103" i="14"/>
  <c r="G39" i="14"/>
  <c r="G289" i="14"/>
  <c r="G273" i="14"/>
  <c r="L274" i="14" s="1"/>
  <c r="G257" i="14"/>
  <c r="G293" i="16"/>
  <c r="I293" i="16" s="1"/>
  <c r="G285" i="16"/>
  <c r="I285" i="16" s="1"/>
  <c r="G269" i="16"/>
  <c r="G245" i="16"/>
  <c r="I245" i="16" s="1"/>
  <c r="G237" i="16"/>
  <c r="I237" i="16" s="1"/>
  <c r="G229" i="16"/>
  <c r="I229" i="16" s="1"/>
  <c r="G221" i="16"/>
  <c r="I221" i="16" s="1"/>
  <c r="G213" i="16"/>
  <c r="I213" i="16" s="1"/>
  <c r="G205" i="16"/>
  <c r="I205" i="16" s="1"/>
  <c r="G197" i="16"/>
  <c r="I197" i="16" s="1"/>
  <c r="G189" i="16"/>
  <c r="I189" i="16" s="1"/>
  <c r="G181" i="16"/>
  <c r="I181" i="16" s="1"/>
  <c r="G173" i="16"/>
  <c r="I173" i="16" s="1"/>
  <c r="G165" i="16"/>
  <c r="I165" i="16" s="1"/>
  <c r="G157" i="16"/>
  <c r="I157" i="16" s="1"/>
  <c r="G121" i="16"/>
  <c r="I121" i="16" s="1"/>
  <c r="G105" i="16"/>
  <c r="I105" i="16" s="1"/>
  <c r="G89" i="16"/>
  <c r="I89" i="16" s="1"/>
  <c r="G73" i="16"/>
  <c r="I73" i="16" s="1"/>
  <c r="G57" i="16"/>
  <c r="I57" i="16" s="1"/>
  <c r="G41" i="16"/>
  <c r="I41" i="16" s="1"/>
  <c r="G25" i="16"/>
  <c r="I25" i="16" s="1"/>
  <c r="G9" i="16"/>
  <c r="I9" i="16" s="1"/>
  <c r="G128" i="16"/>
  <c r="I128" i="16" s="1"/>
  <c r="G112" i="16"/>
  <c r="I112" i="16" s="1"/>
  <c r="G104" i="16"/>
  <c r="I104" i="16" s="1"/>
  <c r="G96" i="16"/>
  <c r="I96" i="16" s="1"/>
  <c r="G88" i="16"/>
  <c r="I88" i="16" s="1"/>
  <c r="G80" i="16"/>
  <c r="I80" i="16" s="1"/>
  <c r="G72" i="16"/>
  <c r="I72" i="16" s="1"/>
  <c r="G64" i="16"/>
  <c r="I64" i="16" s="1"/>
  <c r="G56" i="16"/>
  <c r="I56" i="16" s="1"/>
  <c r="G48" i="16"/>
  <c r="I48" i="16" s="1"/>
  <c r="G40" i="16"/>
  <c r="I40" i="16" s="1"/>
  <c r="G32" i="16"/>
  <c r="I32" i="16" s="1"/>
  <c r="G24" i="16"/>
  <c r="I24" i="16" s="1"/>
  <c r="G16" i="16"/>
  <c r="I16" i="16" s="1"/>
  <c r="G8" i="16"/>
  <c r="I8" i="16" s="1"/>
  <c r="G103" i="16"/>
  <c r="I103" i="16" s="1"/>
  <c r="G87" i="16"/>
  <c r="I87" i="16" s="1"/>
  <c r="G71" i="16"/>
  <c r="I71" i="16" s="1"/>
  <c r="G55" i="16"/>
  <c r="I55" i="16" s="1"/>
  <c r="G39" i="16"/>
  <c r="I39" i="16" s="1"/>
  <c r="G23" i="16"/>
  <c r="I23" i="16" s="1"/>
  <c r="G7" i="16"/>
  <c r="I7" i="16" s="1"/>
  <c r="G297" i="16"/>
  <c r="I297" i="16" s="1"/>
  <c r="G281" i="16"/>
  <c r="I281" i="16" s="1"/>
  <c r="G273" i="16"/>
  <c r="I273" i="16" s="1"/>
  <c r="G257" i="16"/>
  <c r="I257" i="16" s="1"/>
  <c r="G249" i="16"/>
  <c r="I249" i="16" s="1"/>
  <c r="G241" i="16"/>
  <c r="I241" i="16" s="1"/>
  <c r="G233" i="16"/>
  <c r="I233" i="16" s="1"/>
  <c r="G217" i="16"/>
  <c r="I217" i="16" s="1"/>
  <c r="G201" i="16"/>
  <c r="I201" i="16" s="1"/>
  <c r="G185" i="16"/>
  <c r="I185" i="16" s="1"/>
  <c r="G169" i="16"/>
  <c r="I169" i="16" s="1"/>
  <c r="G153" i="16"/>
  <c r="I153" i="16" s="1"/>
  <c r="G137" i="16"/>
  <c r="I137" i="16" s="1"/>
  <c r="G296" i="16"/>
  <c r="I296" i="16" s="1"/>
  <c r="G288" i="16"/>
  <c r="I288" i="16" s="1"/>
  <c r="G280" i="16"/>
  <c r="I280" i="16" s="1"/>
  <c r="G272" i="16"/>
  <c r="I272" i="16" s="1"/>
  <c r="G264" i="16"/>
  <c r="I264" i="16" s="1"/>
  <c r="G256" i="16"/>
  <c r="I256" i="16" s="1"/>
  <c r="G248" i="16"/>
  <c r="I248" i="16" s="1"/>
  <c r="G240" i="16"/>
  <c r="I240" i="16" s="1"/>
  <c r="G232" i="16"/>
  <c r="I232" i="16" s="1"/>
  <c r="G224" i="16"/>
  <c r="I224" i="16" s="1"/>
  <c r="G216" i="16"/>
  <c r="I216" i="16" s="1"/>
  <c r="G208" i="16"/>
  <c r="I208" i="16" s="1"/>
  <c r="G200" i="16"/>
  <c r="I200" i="16" s="1"/>
  <c r="G192" i="16"/>
  <c r="I192" i="16" s="1"/>
  <c r="G184" i="16"/>
  <c r="I184" i="16" s="1"/>
  <c r="G176" i="16"/>
  <c r="I176" i="16" s="1"/>
  <c r="G168" i="16"/>
  <c r="I168" i="16" s="1"/>
  <c r="G160" i="16"/>
  <c r="I160" i="16" s="1"/>
  <c r="G152" i="16"/>
  <c r="I152" i="16" s="1"/>
  <c r="G144" i="16"/>
  <c r="I144" i="16" s="1"/>
  <c r="G136" i="16"/>
  <c r="I136" i="16" s="1"/>
  <c r="G120" i="16"/>
  <c r="I120" i="16" s="1"/>
  <c r="G271" i="16"/>
  <c r="I271" i="16" s="1"/>
  <c r="G255" i="16"/>
  <c r="I255" i="16" s="1"/>
  <c r="G231" i="16"/>
  <c r="I231" i="16" s="1"/>
  <c r="G215" i="16"/>
  <c r="I215" i="16" s="1"/>
  <c r="G183" i="16"/>
  <c r="I183" i="16" s="1"/>
  <c r="G167" i="16"/>
  <c r="I167" i="16" s="1"/>
  <c r="G151" i="16"/>
  <c r="I151" i="16" s="1"/>
  <c r="G135" i="16"/>
  <c r="I135" i="16" s="1"/>
  <c r="G119" i="16"/>
  <c r="I119" i="16" s="1"/>
  <c r="G289" i="16"/>
  <c r="I289" i="16" s="1"/>
  <c r="G265" i="16"/>
  <c r="I265" i="16" s="1"/>
  <c r="G225" i="16"/>
  <c r="I225" i="16" s="1"/>
  <c r="G209" i="16"/>
  <c r="I209" i="16" s="1"/>
  <c r="G193" i="16"/>
  <c r="I193" i="16" s="1"/>
  <c r="G177" i="16"/>
  <c r="I177" i="16" s="1"/>
  <c r="G161" i="16"/>
  <c r="I161" i="16" s="1"/>
  <c r="G145" i="16"/>
  <c r="I145" i="16" s="1"/>
  <c r="G129" i="16"/>
  <c r="I129" i="16" s="1"/>
  <c r="G113" i="16"/>
  <c r="I113" i="16" s="1"/>
  <c r="G97" i="16"/>
  <c r="I97" i="16" s="1"/>
  <c r="G81" i="16"/>
  <c r="I81" i="16" s="1"/>
  <c r="G65" i="16"/>
  <c r="I65" i="16" s="1"/>
  <c r="G49" i="16"/>
  <c r="I49" i="16" s="1"/>
  <c r="G33" i="16"/>
  <c r="I33" i="16" s="1"/>
  <c r="G17" i="16"/>
  <c r="I17" i="16" s="1"/>
  <c r="G263" i="16"/>
  <c r="I263" i="16" s="1"/>
  <c r="G247" i="16"/>
  <c r="I247" i="16" s="1"/>
  <c r="G239" i="16"/>
  <c r="I239" i="16" s="1"/>
  <c r="G223" i="16"/>
  <c r="I223" i="16" s="1"/>
  <c r="G207" i="16"/>
  <c r="I207" i="16" s="1"/>
  <c r="G191" i="16"/>
  <c r="I191" i="16" s="1"/>
  <c r="G175" i="16"/>
  <c r="I175" i="16" s="1"/>
  <c r="G159" i="16"/>
  <c r="I159" i="16" s="1"/>
  <c r="G143" i="16"/>
  <c r="I143" i="16" s="1"/>
  <c r="G127" i="16"/>
  <c r="I127" i="16" s="1"/>
  <c r="G111" i="16"/>
  <c r="I111" i="16" s="1"/>
  <c r="G95" i="16"/>
  <c r="I95" i="16" s="1"/>
  <c r="G79" i="16"/>
  <c r="I79" i="16" s="1"/>
  <c r="G63" i="16"/>
  <c r="I63" i="16" s="1"/>
  <c r="G47" i="16"/>
  <c r="I47" i="16" s="1"/>
  <c r="G31" i="16"/>
  <c r="I31" i="16" s="1"/>
  <c r="G15" i="16"/>
  <c r="I15" i="16" s="1"/>
  <c r="G286" i="16"/>
  <c r="I286" i="16" s="1"/>
  <c r="G278" i="16"/>
  <c r="I278" i="16" s="1"/>
  <c r="G238" i="16"/>
  <c r="I238" i="16" s="1"/>
  <c r="G277" i="16"/>
  <c r="I277" i="16" s="1"/>
  <c r="G261" i="16"/>
  <c r="I261" i="16" s="1"/>
  <c r="G253" i="16"/>
  <c r="I253" i="16" s="1"/>
  <c r="G300" i="16"/>
  <c r="I300" i="16" s="1"/>
  <c r="G292" i="16"/>
  <c r="I292" i="16" s="1"/>
  <c r="G284" i="16"/>
  <c r="I284" i="16" s="1"/>
  <c r="G276" i="16"/>
  <c r="I276" i="16" s="1"/>
  <c r="G268" i="16"/>
  <c r="I268" i="16" s="1"/>
  <c r="G260" i="16"/>
  <c r="G252" i="16"/>
  <c r="I252" i="16" s="1"/>
  <c r="G244" i="16"/>
  <c r="I244" i="16" s="1"/>
  <c r="G236" i="16"/>
  <c r="I236" i="16" s="1"/>
  <c r="G228" i="16"/>
  <c r="I228" i="16" s="1"/>
  <c r="G220" i="16"/>
  <c r="I220" i="16" s="1"/>
  <c r="G212" i="16"/>
  <c r="I212" i="16" s="1"/>
  <c r="G204" i="16"/>
  <c r="I204" i="16" s="1"/>
  <c r="G196" i="16"/>
  <c r="I196" i="16" s="1"/>
  <c r="G188" i="16"/>
  <c r="I188" i="16" s="1"/>
  <c r="G180" i="16"/>
  <c r="I180" i="16" s="1"/>
  <c r="G172" i="16"/>
  <c r="I172" i="16" s="1"/>
  <c r="G298" i="16"/>
  <c r="I298" i="16" s="1"/>
  <c r="G290" i="16"/>
  <c r="I290" i="16" s="1"/>
  <c r="G282" i="16"/>
  <c r="I282" i="16" s="1"/>
  <c r="G274" i="16"/>
  <c r="G266" i="16"/>
  <c r="I266" i="16" s="1"/>
  <c r="G258" i="16"/>
  <c r="I258" i="16" s="1"/>
  <c r="G250" i="16"/>
  <c r="I250" i="16" s="1"/>
  <c r="G242" i="16"/>
  <c r="I242" i="16" s="1"/>
  <c r="G234" i="16"/>
  <c r="I234" i="16" s="1"/>
  <c r="G226" i="16"/>
  <c r="I226" i="16" s="1"/>
  <c r="G218" i="16"/>
  <c r="I218" i="16" s="1"/>
  <c r="G210" i="16"/>
  <c r="I210" i="16" s="1"/>
  <c r="G202" i="16"/>
  <c r="I202" i="16" s="1"/>
  <c r="G194" i="16"/>
  <c r="I194" i="16" s="1"/>
  <c r="G186" i="16"/>
  <c r="I186" i="16" s="1"/>
  <c r="G178" i="16"/>
  <c r="I178" i="16" s="1"/>
  <c r="G170" i="16"/>
  <c r="I170" i="16" s="1"/>
  <c r="G154" i="16"/>
  <c r="I154" i="16" s="1"/>
  <c r="G138" i="16"/>
  <c r="I138" i="16" s="1"/>
  <c r="G122" i="16"/>
  <c r="I122" i="16" s="1"/>
  <c r="G106" i="16"/>
  <c r="I106" i="16" s="1"/>
  <c r="G90" i="16"/>
  <c r="I90" i="16" s="1"/>
  <c r="G74" i="16"/>
  <c r="I74" i="16" s="1"/>
  <c r="G58" i="16"/>
  <c r="I58" i="16" s="1"/>
  <c r="G42" i="16"/>
  <c r="I42" i="16" s="1"/>
  <c r="G26" i="16"/>
  <c r="I26" i="16" s="1"/>
  <c r="G10" i="16"/>
  <c r="I10" i="16" s="1"/>
  <c r="G295" i="16"/>
  <c r="I295" i="16" s="1"/>
  <c r="G287" i="16"/>
  <c r="I287" i="16" s="1"/>
  <c r="G279" i="16"/>
  <c r="I279" i="16" s="1"/>
  <c r="G199" i="16"/>
  <c r="I199" i="16" s="1"/>
  <c r="G294" i="16"/>
  <c r="I294" i="16" s="1"/>
  <c r="G270" i="16"/>
  <c r="I270" i="16" s="1"/>
  <c r="G262" i="16"/>
  <c r="I262" i="16" s="1"/>
  <c r="G254" i="16"/>
  <c r="I254" i="16" s="1"/>
  <c r="G246" i="16"/>
  <c r="I246" i="16" s="1"/>
  <c r="G230" i="16"/>
  <c r="I230" i="16" s="1"/>
  <c r="G222" i="16"/>
  <c r="I222" i="16" s="1"/>
  <c r="G214" i="16"/>
  <c r="I214" i="16" s="1"/>
  <c r="G206" i="16"/>
  <c r="I206" i="16" s="1"/>
  <c r="G198" i="16"/>
  <c r="I198" i="16" s="1"/>
  <c r="G190" i="16"/>
  <c r="I190" i="16" s="1"/>
  <c r="G174" i="16"/>
  <c r="I174" i="16" s="1"/>
  <c r="G284" i="15"/>
  <c r="G276" i="15"/>
  <c r="G252" i="15"/>
  <c r="G244" i="15"/>
  <c r="G220" i="15"/>
  <c r="G212" i="15"/>
  <c r="G188" i="15"/>
  <c r="G180" i="15"/>
  <c r="G156" i="15"/>
  <c r="G296" i="15"/>
  <c r="G288" i="15"/>
  <c r="G264" i="15"/>
  <c r="G256" i="15"/>
  <c r="G232" i="15"/>
  <c r="G224" i="15"/>
  <c r="G200" i="15"/>
  <c r="G192" i="15"/>
  <c r="G176" i="15"/>
  <c r="G168" i="15"/>
  <c r="G160" i="15"/>
  <c r="G144" i="15"/>
  <c r="G128" i="15"/>
  <c r="G112" i="15"/>
  <c r="G104" i="15"/>
  <c r="G253" i="14"/>
  <c r="G254" i="14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296" i="13"/>
  <c r="G288" i="13"/>
  <c r="G280" i="13"/>
  <c r="G272" i="13"/>
  <c r="G264" i="13"/>
  <c r="G256" i="13"/>
  <c r="G248" i="13"/>
  <c r="G240" i="13"/>
  <c r="G232" i="13"/>
  <c r="G224" i="13"/>
  <c r="G216" i="13"/>
  <c r="G208" i="13"/>
  <c r="G200" i="13"/>
  <c r="G192" i="13"/>
  <c r="G184" i="13"/>
  <c r="G176" i="13"/>
  <c r="G168" i="13"/>
  <c r="G160" i="13"/>
  <c r="G152" i="13"/>
  <c r="G144" i="13"/>
  <c r="G136" i="13"/>
  <c r="G128" i="13"/>
  <c r="G120" i="13"/>
  <c r="G112" i="13"/>
  <c r="G104" i="13"/>
  <c r="G96" i="13"/>
  <c r="G88" i="13"/>
  <c r="G80" i="13"/>
  <c r="G72" i="13"/>
  <c r="G64" i="13"/>
  <c r="G56" i="13"/>
  <c r="G48" i="13"/>
  <c r="G40" i="13"/>
  <c r="G32" i="13"/>
  <c r="G24" i="13"/>
  <c r="G16" i="13"/>
  <c r="G8" i="13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9" i="11"/>
  <c r="G9" i="10"/>
  <c r="G293" i="10"/>
  <c r="G277" i="10"/>
  <c r="G261" i="10"/>
  <c r="G245" i="10"/>
  <c r="G229" i="10"/>
  <c r="G213" i="10"/>
  <c r="G197" i="10"/>
  <c r="G181" i="10"/>
  <c r="G165" i="10"/>
  <c r="G149" i="10"/>
  <c r="G133" i="10"/>
  <c r="G117" i="10"/>
  <c r="G101" i="10"/>
  <c r="G85" i="10"/>
  <c r="G69" i="10"/>
  <c r="G53" i="10"/>
  <c r="G37" i="10"/>
  <c r="G21" i="10"/>
  <c r="G286" i="9"/>
  <c r="G270" i="9"/>
  <c r="G254" i="9"/>
  <c r="G238" i="9"/>
  <c r="G222" i="9"/>
  <c r="G206" i="9"/>
  <c r="G190" i="9"/>
  <c r="G174" i="9"/>
  <c r="G166" i="9"/>
  <c r="G158" i="9"/>
  <c r="G150" i="9"/>
  <c r="G142" i="9"/>
  <c r="G134" i="9"/>
  <c r="G126" i="9"/>
  <c r="G118" i="9"/>
  <c r="G110" i="9"/>
  <c r="G102" i="9"/>
  <c r="G94" i="9"/>
  <c r="G86" i="9"/>
  <c r="G78" i="9"/>
  <c r="G70" i="9"/>
  <c r="G62" i="9"/>
  <c r="G54" i="9"/>
  <c r="G46" i="9"/>
  <c r="G38" i="9"/>
  <c r="G30" i="9"/>
  <c r="G22" i="9"/>
  <c r="G14" i="9"/>
  <c r="G293" i="9"/>
  <c r="G277" i="9"/>
  <c r="G261" i="9"/>
  <c r="G245" i="9"/>
  <c r="G229" i="9"/>
  <c r="G213" i="9"/>
  <c r="G197" i="9"/>
  <c r="G181" i="9"/>
  <c r="G165" i="9"/>
  <c r="G149" i="9"/>
  <c r="G133" i="9"/>
  <c r="G117" i="9"/>
  <c r="G101" i="9"/>
  <c r="G85" i="9"/>
  <c r="G69" i="9"/>
  <c r="G53" i="9"/>
  <c r="G37" i="9"/>
  <c r="G21" i="9"/>
  <c r="G295" i="7"/>
  <c r="G255" i="7"/>
  <c r="G247" i="7"/>
  <c r="G231" i="7"/>
  <c r="G191" i="7"/>
  <c r="G183" i="7"/>
  <c r="G167" i="7"/>
  <c r="G127" i="7"/>
  <c r="G119" i="7"/>
  <c r="G103" i="7"/>
  <c r="G63" i="7"/>
  <c r="G55" i="7"/>
  <c r="G39" i="7"/>
  <c r="G7" i="7"/>
  <c r="G295" i="6"/>
  <c r="G199" i="6"/>
  <c r="G111" i="6"/>
  <c r="G277" i="6"/>
  <c r="G253" i="6"/>
  <c r="G237" i="6"/>
  <c r="G221" i="6"/>
  <c r="G213" i="6"/>
  <c r="G189" i="6"/>
  <c r="G157" i="6"/>
  <c r="G149" i="6"/>
  <c r="G133" i="6"/>
  <c r="G93" i="6"/>
  <c r="G77" i="6"/>
  <c r="G61" i="6"/>
  <c r="G29" i="6"/>
  <c r="G13" i="6"/>
  <c r="G296" i="6"/>
  <c r="G288" i="6"/>
  <c r="G280" i="6"/>
  <c r="G272" i="6"/>
  <c r="M273" i="6" s="1"/>
  <c r="G264" i="6"/>
  <c r="G256" i="6"/>
  <c r="G248" i="6"/>
  <c r="G240" i="6"/>
  <c r="G232" i="6"/>
  <c r="G224" i="6"/>
  <c r="G216" i="6"/>
  <c r="G208" i="6"/>
  <c r="G200" i="6"/>
  <c r="G192" i="6"/>
  <c r="G184" i="6"/>
  <c r="G176" i="6"/>
  <c r="G168" i="6"/>
  <c r="G160" i="6"/>
  <c r="G152" i="6"/>
  <c r="G144" i="6"/>
  <c r="G136" i="6"/>
  <c r="G128" i="6"/>
  <c r="G120" i="6"/>
  <c r="G112" i="6"/>
  <c r="G104" i="6"/>
  <c r="G96" i="6"/>
  <c r="G88" i="6"/>
  <c r="G72" i="6"/>
  <c r="G64" i="6"/>
  <c r="G56" i="6"/>
  <c r="G48" i="6"/>
  <c r="G40" i="6"/>
  <c r="G24" i="6"/>
  <c r="G16" i="6"/>
  <c r="G8" i="6"/>
  <c r="G293" i="6"/>
  <c r="G269" i="6"/>
  <c r="G245" i="6"/>
  <c r="G229" i="6"/>
  <c r="G205" i="6"/>
  <c r="G181" i="6"/>
  <c r="G165" i="6"/>
  <c r="G141" i="6"/>
  <c r="G125" i="6"/>
  <c r="G101" i="6"/>
  <c r="G85" i="6"/>
  <c r="G69" i="6"/>
  <c r="G53" i="6"/>
  <c r="G37" i="6"/>
  <c r="G21" i="6"/>
  <c r="G5" i="6"/>
  <c r="G109" i="5"/>
  <c r="G45" i="5"/>
  <c r="K275" i="4"/>
  <c r="K274" i="4"/>
  <c r="G299" i="4"/>
  <c r="G291" i="4"/>
  <c r="G283" i="4"/>
  <c r="G275" i="4"/>
  <c r="L275" i="4" s="1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208" i="4"/>
  <c r="G80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G300" i="4"/>
  <c r="G292" i="4"/>
  <c r="G284" i="4"/>
  <c r="G276" i="4"/>
  <c r="M274" i="4" s="1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89" i="4"/>
  <c r="G65" i="4"/>
  <c r="G49" i="4"/>
  <c r="G41" i="4"/>
  <c r="G33" i="4"/>
  <c r="G25" i="4"/>
  <c r="G9" i="4"/>
  <c r="G296" i="4"/>
  <c r="G288" i="4"/>
  <c r="G280" i="4"/>
  <c r="G264" i="4"/>
  <c r="G256" i="4"/>
  <c r="G248" i="4"/>
  <c r="G240" i="4"/>
  <c r="G232" i="4"/>
  <c r="G224" i="4"/>
  <c r="G216" i="4"/>
  <c r="G200" i="4"/>
  <c r="G192" i="4"/>
  <c r="G184" i="4"/>
  <c r="G176" i="4"/>
  <c r="G168" i="4"/>
  <c r="G160" i="4"/>
  <c r="G152" i="4"/>
  <c r="G136" i="4"/>
  <c r="G128" i="4"/>
  <c r="G120" i="4"/>
  <c r="G112" i="4"/>
  <c r="G104" i="4"/>
  <c r="G96" i="4"/>
  <c r="G88" i="4"/>
  <c r="G72" i="4"/>
  <c r="G64" i="4"/>
  <c r="G56" i="4"/>
  <c r="G48" i="4"/>
  <c r="G40" i="4"/>
  <c r="G32" i="4"/>
  <c r="G24" i="4"/>
  <c r="G8" i="4"/>
  <c r="G15" i="4"/>
  <c r="G7" i="4"/>
  <c r="G297" i="3"/>
  <c r="G273" i="3"/>
  <c r="K274" i="3" s="1"/>
  <c r="G265" i="3"/>
  <c r="G241" i="3"/>
  <c r="G233" i="3"/>
  <c r="G209" i="3"/>
  <c r="G201" i="3"/>
  <c r="G177" i="3"/>
  <c r="G169" i="3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P274" i="14" l="1"/>
  <c r="O274" i="14"/>
  <c r="M275" i="14"/>
  <c r="N275" i="14"/>
  <c r="M274" i="14"/>
  <c r="K275" i="14"/>
  <c r="K274" i="14"/>
  <c r="P275" i="14"/>
  <c r="L275" i="14"/>
  <c r="O275" i="14"/>
  <c r="N274" i="14"/>
  <c r="P274" i="16"/>
  <c r="I260" i="16"/>
  <c r="R274" i="16"/>
  <c r="I269" i="16"/>
  <c r="S274" i="16"/>
  <c r="I274" i="16"/>
  <c r="Q274" i="16"/>
  <c r="N275" i="16"/>
  <c r="M275" i="16"/>
  <c r="M274" i="16"/>
  <c r="K275" i="16"/>
  <c r="K274" i="16"/>
  <c r="O275" i="16"/>
  <c r="O274" i="16"/>
  <c r="L275" i="16"/>
  <c r="L274" i="16"/>
  <c r="P275" i="16"/>
  <c r="N274" i="16"/>
  <c r="J31" i="16"/>
  <c r="N274" i="6"/>
  <c r="N273" i="6"/>
  <c r="L274" i="6"/>
  <c r="L273" i="6"/>
  <c r="M274" i="6"/>
  <c r="L274" i="4"/>
  <c r="N275" i="4"/>
  <c r="N274" i="4"/>
  <c r="M275" i="4"/>
  <c r="Q279" i="16" l="1"/>
  <c r="Q280" i="16" s="1"/>
  <c r="O279" i="16"/>
  <c r="O280" i="16" s="1"/>
  <c r="L279" i="16"/>
  <c r="L280" i="16" s="1"/>
  <c r="S279" i="16"/>
  <c r="S280" i="16" s="1"/>
  <c r="K279" i="16"/>
  <c r="K280" i="16" s="1"/>
  <c r="R279" i="16"/>
  <c r="N279" i="16"/>
  <c r="N280" i="16" s="1"/>
  <c r="M279" i="16"/>
  <c r="M280" i="16" s="1"/>
  <c r="P279" i="16"/>
  <c r="P280" i="16" s="1"/>
</calcChain>
</file>

<file path=xl/sharedStrings.xml><?xml version="1.0" encoding="utf-8"?>
<sst xmlns="http://schemas.openxmlformats.org/spreadsheetml/2006/main" count="1558" uniqueCount="217">
  <si>
    <t>Date</t>
  </si>
  <si>
    <t>AAPL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</si>
  <si>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</si>
  <si>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</si>
  <si>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</si>
  <si>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</si>
  <si>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</si>
  <si>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</si>
  <si>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</si>
  <si>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</si>
  <si>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</si>
  <si>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</si>
  <si>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</si>
  <si>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</si>
  <si>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</si>
  <si>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</si>
  <si>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</si>
  <si>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Daily Returns</t>
  </si>
  <si>
    <t>Market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</si>
  <si>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</si>
  <si>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</si>
  <si>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</si>
  <si>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</si>
  <si>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</si>
  <si>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</si>
  <si>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</si>
  <si>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</si>
  <si>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</si>
  <si>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</si>
  <si>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</si>
  <si>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</si>
  <si>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</si>
  <si>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</si>
  <si>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</si>
  <si>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</si>
  <si>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</si>
  <si>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</si>
  <si>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</si>
  <si>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</si>
  <si>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</si>
  <si>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</si>
  <si>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</si>
  <si>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</si>
  <si>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</si>
  <si>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</si>
  <si>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</si>
  <si>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 +1]</t>
  </si>
  <si>
    <t>Helper Column</t>
  </si>
  <si>
    <t>[-2, +2]</t>
  </si>
  <si>
    <t>[-3, +3]</t>
  </si>
  <si>
    <t>[-5, +5]</t>
  </si>
  <si>
    <t>[-10, +10]</t>
  </si>
  <si>
    <t>[-15, +15]</t>
  </si>
  <si>
    <t>close to significant…</t>
  </si>
  <si>
    <t>close to significant</t>
  </si>
  <si>
    <t>[-6, +6]</t>
  </si>
  <si>
    <t>not significant</t>
  </si>
  <si>
    <t>significant</t>
  </si>
  <si>
    <t xml:space="preserve">not significant </t>
  </si>
  <si>
    <t>almost significant</t>
  </si>
  <si>
    <t>[-1,+1]</t>
  </si>
  <si>
    <t>[-2,+2]</t>
  </si>
  <si>
    <t>[-3,+3]</t>
  </si>
  <si>
    <t>[-5,+5]</t>
  </si>
  <si>
    <t xml:space="preserve">almost significant </t>
  </si>
  <si>
    <t>[-15,+15]</t>
  </si>
  <si>
    <t>significant !</t>
  </si>
  <si>
    <t>Standard Deviation of Abnormal Returns</t>
  </si>
  <si>
    <t>Column1</t>
  </si>
  <si>
    <t>CAR (%)</t>
  </si>
  <si>
    <t>t-stat</t>
  </si>
  <si>
    <t>Significant?</t>
  </si>
  <si>
    <t>[0, 15]</t>
  </si>
  <si>
    <t>[-5, +15]</t>
  </si>
  <si>
    <t>[0, 20]</t>
  </si>
  <si>
    <t>APPLE RETURNS : ESTIMATION WINDOW &amp; EVENT WINDOW</t>
  </si>
  <si>
    <t>Slope</t>
  </si>
  <si>
    <t>R-squared</t>
  </si>
  <si>
    <t>Steyx</t>
  </si>
  <si>
    <t>Days in estimation window</t>
  </si>
  <si>
    <t>Apple Returns</t>
  </si>
  <si>
    <t>Event Window</t>
  </si>
  <si>
    <t>Expected Return</t>
  </si>
  <si>
    <t>Abnormal Return (AR)</t>
  </si>
  <si>
    <t>Cumulative Abnormal Return (CAR)</t>
  </si>
  <si>
    <t>Significance of Ars</t>
  </si>
  <si>
    <t>Significance of ARs</t>
  </si>
  <si>
    <t>AR t-test</t>
  </si>
  <si>
    <t>AR significant?</t>
  </si>
  <si>
    <t>Adobe Returns</t>
  </si>
  <si>
    <t>Abnormal Return</t>
  </si>
  <si>
    <t>Adobe</t>
  </si>
  <si>
    <t>AMD Returns</t>
  </si>
  <si>
    <t>Days in estimation period</t>
  </si>
  <si>
    <t>BAC Returns</t>
  </si>
  <si>
    <t>Chegg Returns</t>
  </si>
  <si>
    <t xml:space="preserve">AR Significance </t>
  </si>
  <si>
    <t>CRM Returns</t>
  </si>
  <si>
    <t>Cumulative Abnormal Returns (CAR)</t>
  </si>
  <si>
    <t>AR significance</t>
  </si>
  <si>
    <t>Google Returns</t>
  </si>
  <si>
    <t>AR significnace</t>
  </si>
  <si>
    <t>JPM Returns</t>
  </si>
  <si>
    <t>AR Significance</t>
  </si>
  <si>
    <t>AR significance?</t>
  </si>
  <si>
    <t>Meta Returns</t>
  </si>
  <si>
    <t>Microsoft Returns</t>
  </si>
  <si>
    <t>Cumulative Abnormal Returns</t>
  </si>
  <si>
    <t>NOW Returns</t>
  </si>
  <si>
    <t>Nvidia Returns</t>
  </si>
  <si>
    <t>CARs</t>
  </si>
  <si>
    <t>Pearson Returns</t>
  </si>
  <si>
    <t>TSM Returns</t>
  </si>
  <si>
    <t>WFC Returns</t>
  </si>
  <si>
    <t>Standard deviation</t>
  </si>
  <si>
    <t>CAR Significance Testing</t>
  </si>
  <si>
    <t xml:space="preserve">[-1, +1] </t>
  </si>
  <si>
    <t>[0, 5]</t>
  </si>
  <si>
    <t>[0, 10]</t>
  </si>
  <si>
    <t>[-1, +1] critical value</t>
  </si>
  <si>
    <t>[-2, +2] critical value</t>
  </si>
  <si>
    <t>[0, 5] critical value</t>
  </si>
  <si>
    <t>[0, 10] critical value</t>
  </si>
  <si>
    <t>[0, 15] critical value</t>
  </si>
  <si>
    <t>Firm</t>
  </si>
  <si>
    <t>no</t>
  </si>
  <si>
    <t>NVIDIA</t>
  </si>
  <si>
    <t>TSMC</t>
  </si>
  <si>
    <t>Microsoft</t>
  </si>
  <si>
    <t>Google</t>
  </si>
  <si>
    <t>Meta</t>
  </si>
  <si>
    <t>Salesforce</t>
  </si>
  <si>
    <t>yes</t>
  </si>
  <si>
    <t>Apple</t>
  </si>
  <si>
    <t>ServiceNow</t>
  </si>
  <si>
    <t>Chegg</t>
  </si>
  <si>
    <t>Pearson</t>
  </si>
  <si>
    <t>Bank of America</t>
  </si>
  <si>
    <t>Wells Fargo</t>
  </si>
  <si>
    <t>JP Morgan</t>
  </si>
  <si>
    <t>[0, 5] CAR %</t>
  </si>
  <si>
    <t>Sig?</t>
  </si>
  <si>
    <t>[0, 10] CAR %</t>
  </si>
  <si>
    <t>Sig?2</t>
  </si>
  <si>
    <t>[0, 15] CAR %</t>
  </si>
  <si>
    <t>Sig?3</t>
  </si>
  <si>
    <t xml:space="preserve">Nvidia </t>
  </si>
  <si>
    <t>[0, 5] t-stat</t>
  </si>
  <si>
    <t>[0, 10] t-stat</t>
  </si>
  <si>
    <t>[0, 15] t-stat</t>
  </si>
  <si>
    <t>Group</t>
  </si>
  <si>
    <t>Avg CAR (%)</t>
  </si>
  <si>
    <t>AI Leaders</t>
  </si>
  <si>
    <t>AI Enablers</t>
  </si>
  <si>
    <t>AI Integrators</t>
  </si>
  <si>
    <t>AI Disrupted</t>
  </si>
  <si>
    <t xml:space="preserve">t-statistic </t>
  </si>
  <si>
    <t>df(n-1)</t>
  </si>
  <si>
    <t>Critical t-value</t>
  </si>
  <si>
    <t>Significant</t>
  </si>
  <si>
    <t>ChatGPT Lauch CAR Summary Table</t>
  </si>
  <si>
    <t>ChatGPT 4-o Release CAR Summary Table</t>
  </si>
  <si>
    <t>[0,5] p-value</t>
  </si>
  <si>
    <t>[0,10] p-value</t>
  </si>
  <si>
    <t>[0,15] p-value</t>
  </si>
  <si>
    <t>Avg CAR % [0, 5]</t>
  </si>
  <si>
    <t>Avg CAR % [0, 10]</t>
  </si>
  <si>
    <t>Avg CAR % [0, 15]</t>
  </si>
  <si>
    <t>Day</t>
  </si>
  <si>
    <t>APPL</t>
  </si>
  <si>
    <t>This sheet is to serve as a guide to analysis followed in this Excel file.</t>
  </si>
  <si>
    <t>The estimation window for each firm is 252 days.</t>
  </si>
  <si>
    <t xml:space="preserve">Rows within the estimation window have been hidden for easier visibility of the results, but can be unhidden if needed. </t>
  </si>
  <si>
    <t>In some cases, formulas/values have been copied from other sheets and pasted as values.</t>
  </si>
  <si>
    <t>Thus for ease of reference, all formulas used will be displayed here.</t>
  </si>
  <si>
    <t>Formulas for Regression</t>
  </si>
  <si>
    <t>INTERCEPT(FIRM RETURNS, MARKET RETURNS)</t>
  </si>
  <si>
    <t>SLOPE(FIRM RETURNS, MARKET RETURNS)</t>
  </si>
  <si>
    <t>RSQ(FIRM RETURNS, MARKET RETURNS)</t>
  </si>
  <si>
    <t>STEYX(FIRM RETURNS, MARKET RETURNS)</t>
  </si>
  <si>
    <t>Formulas for Abnormal Returns Calculation</t>
  </si>
  <si>
    <t>Daily Returns (for each firm) ==&gt;</t>
  </si>
  <si>
    <t xml:space="preserve">(Current Day Closing Price - Previous Day Closing Price) -1 </t>
  </si>
  <si>
    <t>Market Returns ==&gt;</t>
  </si>
  <si>
    <t xml:space="preserve">Expected Returns ==&gt; </t>
  </si>
  <si>
    <t>INTERCEPT + SLOPE * MARKET RETURN</t>
  </si>
  <si>
    <t>Abnormal Return ==&gt;</t>
  </si>
  <si>
    <t>Daily Return - Expected Return</t>
  </si>
  <si>
    <t>CAR Calculation</t>
  </si>
  <si>
    <t>SUM(ARs)</t>
  </si>
  <si>
    <t>AR values within the specified event window.</t>
  </si>
  <si>
    <t>Standard Error of Estimation Period =&gt;</t>
  </si>
  <si>
    <t>Formulas for Significance</t>
  </si>
  <si>
    <t>AR / Standard Error</t>
  </si>
  <si>
    <t>Significance of AR (using STEYX)</t>
  </si>
  <si>
    <t>Significance of CAR (using STEYX or STDEV.S)</t>
  </si>
  <si>
    <t>CAR / (Standard Error * SQRT(n)), where n = # of days in event window</t>
  </si>
  <si>
    <t>Assessing AR ≠ 0</t>
  </si>
  <si>
    <t>Assessing total ARs over window ≠ 0</t>
  </si>
  <si>
    <t>Critical Value Calculation (for CAR t-test)</t>
  </si>
  <si>
    <t>T.INV.2T(0.05, n-1)</t>
  </si>
  <si>
    <t>Cross-Event Comparison</t>
  </si>
  <si>
    <t>T.TEST(Range1, Range2, 2, 3)</t>
  </si>
  <si>
    <t>2 = two-tailed, 3 = unequal variance (Welch's t-test)</t>
  </si>
  <si>
    <t>Legend</t>
  </si>
  <si>
    <t>Significant Ars/CARS</t>
  </si>
  <si>
    <t>Event Day</t>
  </si>
  <si>
    <t>Excel File Contents</t>
  </si>
  <si>
    <t>Formula Cheat Sheet</t>
  </si>
  <si>
    <t>All Data Spreadsheet</t>
  </si>
  <si>
    <t>Market Conditions</t>
  </si>
  <si>
    <t>Firm Level Analysis for each firm</t>
  </si>
  <si>
    <t>Summary Sheet for Group-level comparisons</t>
  </si>
  <si>
    <t>OLD Analysis files for each firm</t>
  </si>
  <si>
    <t>There for reference if formulas missing within the updated analysis files.</t>
  </si>
  <si>
    <t>AR Graphs for each firm</t>
  </si>
  <si>
    <t xml:space="preserve">Event 1 v. Event 2 Statistical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</si>
</sst>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 (Body)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CC0D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14" fontId="3" fillId="0" borderId="2" xfId="0" applyNumberFormat="1" applyFont="1" applyBorder="1" applyAlignment="1">
      <alignment horizontal="center" vertical="top"/>
    </xf>
    <xf numFmtId="14" fontId="3" fillId="0" borderId="6" xfId="0" applyNumberFormat="1" applyFont="1" applyBorder="1" applyAlignment="1">
      <alignment horizontal="center" vertical="top"/>
    </xf>
    <xf numFmtId="14" fontId="3" fillId="4" borderId="6" xfId="0" applyNumberFormat="1" applyFont="1" applyFill="1" applyBorder="1" applyAlignment="1">
      <alignment horizontal="center" vertical="top"/>
    </xf>
    <xf numFmtId="0" fontId="5" fillId="0" borderId="0" xfId="0" applyFont="1"/>
    <xf numFmtId="10" fontId="0" fillId="5" borderId="0" xfId="0" applyNumberFormat="1" applyFill="1"/>
    <xf numFmtId="10" fontId="0" fillId="0" borderId="0" xfId="0" applyNumberFormat="1"/>
    <xf numFmtId="10" fontId="0" fillId="2" borderId="0" xfId="0" applyNumberFormat="1" applyFill="1"/>
    <xf numFmtId="14" fontId="7" fillId="0" borderId="1" xfId="0" applyNumberFormat="1" applyFont="1" applyBorder="1" applyAlignment="1">
      <alignment horizontal="center" vertical="top"/>
    </xf>
    <xf numFmtId="14" fontId="7" fillId="0" borderId="2" xfId="0" applyNumberFormat="1" applyFont="1" applyBorder="1" applyAlignment="1">
      <alignment horizontal="center" vertical="top"/>
    </xf>
    <xf numFmtId="14" fontId="7" fillId="6" borderId="2" xfId="0" applyNumberFormat="1" applyFont="1" applyFill="1" applyBorder="1" applyAlignment="1">
      <alignment horizontal="center" vertical="top"/>
    </xf>
    <xf numFmtId="0" fontId="0" fillId="6" borderId="0" xfId="0" applyFill="1"/>
    <xf numFmtId="14" fontId="1" fillId="7" borderId="2" xfId="0" applyNumberFormat="1" applyFont="1" applyFill="1" applyBorder="1" applyAlignment="1">
      <alignment horizontal="center" vertical="top"/>
    </xf>
    <xf numFmtId="0" fontId="5" fillId="7" borderId="0" xfId="0" applyFont="1" applyFill="1"/>
    <xf numFmtId="10" fontId="0" fillId="6" borderId="0" xfId="0" applyNumberFormat="1" applyFill="1"/>
    <xf numFmtId="10" fontId="5" fillId="7" borderId="0" xfId="0" applyNumberFormat="1" applyFont="1" applyFill="1"/>
    <xf numFmtId="10" fontId="0" fillId="7" borderId="0" xfId="0" applyNumberFormat="1" applyFill="1"/>
    <xf numFmtId="14" fontId="1" fillId="3" borderId="1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7" fillId="8" borderId="2" xfId="0" applyNumberFormat="1" applyFont="1" applyFill="1" applyBorder="1" applyAlignment="1">
      <alignment horizontal="center" vertical="top"/>
    </xf>
    <xf numFmtId="0" fontId="0" fillId="8" borderId="0" xfId="0" applyFill="1"/>
    <xf numFmtId="14" fontId="7" fillId="7" borderId="2" xfId="0" applyNumberFormat="1" applyFont="1" applyFill="1" applyBorder="1" applyAlignment="1">
      <alignment horizontal="center" vertical="top"/>
    </xf>
    <xf numFmtId="0" fontId="0" fillId="7" borderId="0" xfId="0" applyFill="1"/>
    <xf numFmtId="14" fontId="7" fillId="9" borderId="2" xfId="0" applyNumberFormat="1" applyFont="1" applyFill="1" applyBorder="1" applyAlignment="1">
      <alignment horizontal="center" vertical="top"/>
    </xf>
    <xf numFmtId="0" fontId="0" fillId="9" borderId="0" xfId="0" applyFill="1"/>
    <xf numFmtId="10" fontId="0" fillId="10" borderId="0" xfId="0" applyNumberFormat="1" applyFill="1"/>
    <xf numFmtId="0" fontId="0" fillId="10" borderId="0" xfId="0" applyFill="1"/>
    <xf numFmtId="14" fontId="7" fillId="3" borderId="1" xfId="0" applyNumberFormat="1" applyFont="1" applyFill="1" applyBorder="1" applyAlignment="1">
      <alignment horizontal="center" vertical="top"/>
    </xf>
    <xf numFmtId="14" fontId="1" fillId="11" borderId="1" xfId="0" applyNumberFormat="1" applyFont="1" applyFill="1" applyBorder="1" applyAlignment="1">
      <alignment horizontal="center" vertical="top"/>
    </xf>
    <xf numFmtId="14" fontId="1" fillId="5" borderId="1" xfId="0" applyNumberFormat="1" applyFont="1" applyFill="1" applyBorder="1" applyAlignment="1">
      <alignment horizontal="center" vertical="top"/>
    </xf>
    <xf numFmtId="14" fontId="1" fillId="7" borderId="1" xfId="0" applyNumberFormat="1" applyFont="1" applyFill="1" applyBorder="1" applyAlignment="1">
      <alignment horizontal="center" vertical="top"/>
    </xf>
    <xf numFmtId="10" fontId="0" fillId="3" borderId="0" xfId="0" applyNumberFormat="1" applyFill="1"/>
    <xf numFmtId="10" fontId="0" fillId="11" borderId="0" xfId="0" applyNumberFormat="1" applyFill="1"/>
    <xf numFmtId="10" fontId="0" fillId="3" borderId="3" xfId="0" applyNumberFormat="1" applyFill="1" applyBorder="1"/>
    <xf numFmtId="14" fontId="1" fillId="10" borderId="1" xfId="0" applyNumberFormat="1" applyFont="1" applyFill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14" fontId="8" fillId="12" borderId="1" xfId="0" applyNumberFormat="1" applyFont="1" applyFill="1" applyBorder="1" applyAlignment="1">
      <alignment horizontal="center" vertical="top"/>
    </xf>
    <xf numFmtId="14" fontId="8" fillId="13" borderId="1" xfId="0" applyNumberFormat="1" applyFont="1" applyFill="1" applyBorder="1" applyAlignment="1">
      <alignment horizontal="center" vertical="top"/>
    </xf>
    <xf numFmtId="14" fontId="8" fillId="5" borderId="1" xfId="0" applyNumberFormat="1" applyFont="1" applyFill="1" applyBorder="1" applyAlignment="1">
      <alignment horizontal="center" vertical="top"/>
    </xf>
    <xf numFmtId="14" fontId="8" fillId="14" borderId="1" xfId="0" applyNumberFormat="1" applyFont="1" applyFill="1" applyBorder="1" applyAlignment="1">
      <alignment horizontal="center" vertical="top"/>
    </xf>
    <xf numFmtId="14" fontId="8" fillId="10" borderId="1" xfId="0" applyNumberFormat="1" applyFont="1" applyFill="1" applyBorder="1" applyAlignment="1">
      <alignment horizontal="center" vertical="top"/>
    </xf>
    <xf numFmtId="14" fontId="7" fillId="11" borderId="1" xfId="0" applyNumberFormat="1" applyFont="1" applyFill="1" applyBorder="1" applyAlignment="1">
      <alignment horizontal="center" vertical="top"/>
    </xf>
    <xf numFmtId="14" fontId="7" fillId="5" borderId="1" xfId="0" applyNumberFormat="1" applyFont="1" applyFill="1" applyBorder="1" applyAlignment="1">
      <alignment horizontal="center" vertical="top"/>
    </xf>
    <xf numFmtId="14" fontId="7" fillId="7" borderId="1" xfId="0" applyNumberFormat="1" applyFont="1" applyFill="1" applyBorder="1" applyAlignment="1">
      <alignment horizontal="center" vertical="top"/>
    </xf>
    <xf numFmtId="14" fontId="7" fillId="10" borderId="1" xfId="0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5" borderId="0" xfId="1" applyNumberFormat="1" applyFont="1" applyFill="1"/>
    <xf numFmtId="10" fontId="0" fillId="7" borderId="0" xfId="1" applyNumberFormat="1" applyFont="1" applyFill="1"/>
    <xf numFmtId="10" fontId="0" fillId="10" borderId="0" xfId="1" applyNumberFormat="1" applyFont="1" applyFill="1"/>
    <xf numFmtId="14" fontId="7" fillId="9" borderId="1" xfId="0" applyNumberFormat="1" applyFont="1" applyFill="1" applyBorder="1" applyAlignment="1">
      <alignment horizontal="center" vertical="top"/>
    </xf>
    <xf numFmtId="14" fontId="8" fillId="0" borderId="7" xfId="0" applyNumberFormat="1" applyFont="1" applyBorder="1" applyAlignment="1">
      <alignment horizontal="center" vertical="top"/>
    </xf>
    <xf numFmtId="14" fontId="8" fillId="3" borderId="7" xfId="0" applyNumberFormat="1" applyFont="1" applyFill="1" applyBorder="1" applyAlignment="1">
      <alignment horizontal="center" vertical="top"/>
    </xf>
    <xf numFmtId="14" fontId="8" fillId="11" borderId="7" xfId="0" applyNumberFormat="1" applyFont="1" applyFill="1" applyBorder="1" applyAlignment="1">
      <alignment horizontal="center" vertical="top"/>
    </xf>
    <xf numFmtId="14" fontId="8" fillId="5" borderId="7" xfId="0" applyNumberFormat="1" applyFont="1" applyFill="1" applyBorder="1" applyAlignment="1">
      <alignment horizontal="center" vertical="top"/>
    </xf>
    <xf numFmtId="14" fontId="8" fillId="14" borderId="7" xfId="0" applyNumberFormat="1" applyFont="1" applyFill="1" applyBorder="1" applyAlignment="1">
      <alignment horizontal="center" vertical="top"/>
    </xf>
    <xf numFmtId="0" fontId="9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/>
    <xf numFmtId="0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" xfId="0" applyBorder="1"/>
    <xf numFmtId="0" fontId="0" fillId="15" borderId="1" xfId="0" applyFill="1" applyBorder="1"/>
    <xf numFmtId="0" fontId="0" fillId="7" borderId="1" xfId="0" applyFill="1" applyBorder="1"/>
  </cellXfs>
  <cellStyles count="2">
    <cellStyle name="Normal" xfId="0" builtinId="0"/>
    <cellStyle name="Percent" xfId="1" builtinId="5"/>
  </cellStyles>
  <dxfs count="15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yyyy/mm/dd"/>
      <fill>
        <patternFill patternType="solid">
          <fgColor rgb="FFD9D9D9"/>
          <bgColor rgb="FFD9D9D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Market</a:t>
            </a:r>
            <a:r>
              <a:rPr lang="en-US" baseline="0"/>
              <a:t> Returns </a:t>
            </a:r>
          </a:p>
          <a:p>
            <a:pPr>
              <a:defRPr/>
            </a:pPr>
            <a:r>
              <a:rPr lang="en-US" baseline="0"/>
              <a:t>Observation Period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'Market Conditions'!$B$254:$B$273</c:f>
              <c:numCache>
                <c:formatCode>0.00%</c:formatCode>
                <c:ptCount val="20"/>
                <c:pt idx="0">
                  <c:v>1.3434298232750663E-3</c:v>
                </c:pt>
                <c:pt idx="1">
                  <c:v>-5.8356181661389783E-6</c:v>
                </c:pt>
                <c:pt idx="2">
                  <c:v>5.0909476986258362E-3</c:v>
                </c:pt>
                <c:pt idx="3">
                  <c:v>1.6493988445498431E-3</c:v>
                </c:pt>
                <c:pt idx="4">
                  <c:v>-2.4130405535727206E-4</c:v>
                </c:pt>
                <c:pt idx="5">
                  <c:v>4.8378131397597279E-3</c:v>
                </c:pt>
                <c:pt idx="6">
                  <c:v>1.1715927882596233E-2</c:v>
                </c:pt>
                <c:pt idx="7">
                  <c:v>-2.0816677921287052E-3</c:v>
                </c:pt>
                <c:pt idx="8">
                  <c:v>1.1647735102702228E-3</c:v>
                </c:pt>
                <c:pt idx="9">
                  <c:v>9.163899374069473E-4</c:v>
                </c:pt>
                <c:pt idx="10">
                  <c:v>2.501874243978186E-3</c:v>
                </c:pt>
                <c:pt idx="11">
                  <c:v>-2.7061230392261271E-3</c:v>
                </c:pt>
                <c:pt idx="12">
                  <c:v>-7.3807894850155265E-3</c:v>
                </c:pt>
                <c:pt idx="13">
                  <c:v>7.0010425881694704E-3</c:v>
                </c:pt>
                <c:pt idx="14">
                  <c:v>2.4880185293407742E-4</c:v>
                </c:pt>
                <c:pt idx="15">
                  <c:v>-7.3670465096804527E-3</c:v>
                </c:pt>
                <c:pt idx="16">
                  <c:v>-5.9750355854433224E-3</c:v>
                </c:pt>
                <c:pt idx="17">
                  <c:v>8.0278762048646701E-3</c:v>
                </c:pt>
                <c:pt idx="18">
                  <c:v>1.1160825806737495E-3</c:v>
                </c:pt>
                <c:pt idx="19">
                  <c:v>1.5028090913065117E-3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8-E344-A976-1750BF90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39696"/>
        <c:axId val="177510656"/>
      </c:lineChart>
      <c:catAx>
        <c:axId val="2462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0656"/>
        <c:crosses val="autoZero"/>
        <c:auto val="1"/>
        <c:lblAlgn val="ctr"/>
        <c:lblOffset val="100"/>
        <c:noMultiLvlLbl val="0"/>
      </c:catAx>
      <c:valAx>
        <c:axId val="177510656"/>
        <c:scaling>
          <c:orientation val="minMax"/>
          <c:max val="0.04"/>
          <c:min val="-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'Microsoft Event 2 Analysis'!$F$264:$F$283</c:f>
              <c:numCache>
                <c:formatCode>0.00%</c:formatCode>
                <c:ptCount val="20"/>
                <c:pt idx="0">
                  <c:v>-1.1913507558889794E-2</c:v>
                </c:pt>
                <c:pt idx="1">
                  <c:v>-9.0702566335251946E-3</c:v>
                </c:pt>
                <c:pt idx="2">
                  <c:v>-1.1127625355680654E-2</c:v>
                </c:pt>
                <c:pt idx="3">
                  <c:v>-7.3941839741518377E-3</c:v>
                </c:pt>
                <c:pt idx="4">
                  <c:v>-9.6506147458541493E-3</c:v>
                </c:pt>
                <c:pt idx="5">
                  <c:v>-8.8659660228634432E-3</c:v>
                </c:pt>
                <c:pt idx="6">
                  <c:v>-5.9701971416783392E-3</c:v>
                </c:pt>
                <c:pt idx="7">
                  <c:v>-8.4305512858395912E-3</c:v>
                </c:pt>
                <c:pt idx="8">
                  <c:v>-1.1819695622883691E-2</c:v>
                </c:pt>
                <c:pt idx="9">
                  <c:v>-8.4073340244285484E-4</c:v>
                </c:pt>
                <c:pt idx="10">
                  <c:v>4.6680582472836225E-3</c:v>
                </c:pt>
                <c:pt idx="11">
                  <c:v>1.1369491707096824E-2</c:v>
                </c:pt>
                <c:pt idx="12">
                  <c:v>1.2227973225415301E-2</c:v>
                </c:pt>
                <c:pt idx="13">
                  <c:v>1.0872593926269068E-2</c:v>
                </c:pt>
                <c:pt idx="14">
                  <c:v>1.0841275532596039E-2</c:v>
                </c:pt>
                <c:pt idx="15">
                  <c:v>1.7186395472167507E-2</c:v>
                </c:pt>
                <c:pt idx="16">
                  <c:v>-9.3041007540459325E-3</c:v>
                </c:pt>
                <c:pt idx="17">
                  <c:v>-1.8220800718703637E-2</c:v>
                </c:pt>
                <c:pt idx="18">
                  <c:v>-2.3575204693897508E-2</c:v>
                </c:pt>
                <c:pt idx="19">
                  <c:v>-1.9363097724457979E-2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B-784F-B81A-2A2E2330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974959"/>
        <c:axId val="120451424"/>
      </c:lineChart>
      <c:catAx>
        <c:axId val="15929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424"/>
        <c:crosses val="autoZero"/>
        <c:auto val="1"/>
        <c:lblAlgn val="ctr"/>
        <c:lblOffset val="100"/>
        <c:noMultiLvlLbl val="0"/>
      </c:catAx>
      <c:valAx>
        <c:axId val="120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Salesforce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'Salesforce Event 2 Analysis'!$F$264:$F$283</c:f>
              <c:numCache>
                <c:formatCode>0.00%</c:formatCode>
                <c:ptCount val="20"/>
                <c:pt idx="0">
                  <c:v>3.5867711772216756E-3</c:v>
                </c:pt>
                <c:pt idx="1">
                  <c:v>9.7849926463935127E-3</c:v>
                </c:pt>
                <c:pt idx="2">
                  <c:v>-1.0808093051466102E-2</c:v>
                </c:pt>
                <c:pt idx="3">
                  <c:v>-7.7966340328580724E-3</c:v>
                </c:pt>
                <c:pt idx="4">
                  <c:v>-4.6739449478148207E-3</c:v>
                </c:pt>
                <c:pt idx="5">
                  <c:v>-1.3906711730142416E-2</c:v>
                </c:pt>
                <c:pt idx="6">
                  <c:v>9.1978426001052185E-3</c:v>
                </c:pt>
                <c:pt idx="7">
                  <c:v>1.7252465895515202E-3</c:v>
                </c:pt>
                <c:pt idx="8">
                  <c:v>3.1907442096104936E-3</c:v>
                </c:pt>
                <c:pt idx="9">
                  <c:v>6.8284105657428762E-3</c:v>
                </c:pt>
                <c:pt idx="10">
                  <c:v>-8.2639789866252242E-3</c:v>
                </c:pt>
                <c:pt idx="11">
                  <c:v>-4.7563838111655257E-3</c:v>
                </c:pt>
                <c:pt idx="12">
                  <c:v>-1.3801756459727567E-2</c:v>
                </c:pt>
                <c:pt idx="13">
                  <c:v>-4.5832394677624684E-2</c:v>
                </c:pt>
                <c:pt idx="14">
                  <c:v>-5.5462376191822732E-2</c:v>
                </c:pt>
                <c:pt idx="15">
                  <c:v>-3.9394122791675645E-2</c:v>
                </c:pt>
                <c:pt idx="16">
                  <c:v>-0.22916456531229054</c:v>
                </c:pt>
                <c:pt idx="17">
                  <c:v>-0.16464021494348116</c:v>
                </c:pt>
                <c:pt idx="18">
                  <c:v>-0.15707863465454866</c:v>
                </c:pt>
                <c:pt idx="19">
                  <c:v>-0.16676328333084522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BD47-8061-83404FAF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0992"/>
        <c:axId val="264902000"/>
      </c:lineChart>
      <c:catAx>
        <c:axId val="3122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02000"/>
        <c:crosses val="autoZero"/>
        <c:auto val="1"/>
        <c:lblAlgn val="ctr"/>
        <c:lblOffset val="100"/>
        <c:noMultiLvlLbl val="0"/>
      </c:catAx>
      <c:valAx>
        <c:axId val="26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ServiceNow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'ServiceNow Event 2 Analysis'!$F$264:$F$283</c:f>
              <c:numCache>
                <c:formatCode>0.00%</c:formatCode>
                <c:ptCount val="20"/>
                <c:pt idx="0">
                  <c:v>-2.1000183598649028E-2</c:v>
                </c:pt>
                <c:pt idx="1">
                  <c:v>-1.0863131631482838E-2</c:v>
                </c:pt>
                <c:pt idx="2">
                  <c:v>-1.6931563473067214E-2</c:v>
                </c:pt>
                <c:pt idx="3">
                  <c:v>-1.0731368999695989E-2</c:v>
                </c:pt>
                <c:pt idx="4">
                  <c:v>-1.0564202373582958E-2</c:v>
                </c:pt>
                <c:pt idx="5">
                  <c:v>-3.0523203963021078E-2</c:v>
                </c:pt>
                <c:pt idx="6">
                  <c:v>4.2585653485742447E-3</c:v>
                </c:pt>
                <c:pt idx="7">
                  <c:v>3.5179532400146196E-3</c:v>
                </c:pt>
                <c:pt idx="8">
                  <c:v>1.0296809395907741E-2</c:v>
                </c:pt>
                <c:pt idx="9">
                  <c:v>2.011487531381605E-2</c:v>
                </c:pt>
                <c:pt idx="10">
                  <c:v>1.919895552199799E-2</c:v>
                </c:pt>
                <c:pt idx="11">
                  <c:v>1.4807145412514822E-2</c:v>
                </c:pt>
                <c:pt idx="12">
                  <c:v>9.362585384974597E-3</c:v>
                </c:pt>
                <c:pt idx="13">
                  <c:v>-2.828057446253161E-2</c:v>
                </c:pt>
                <c:pt idx="14">
                  <c:v>-4.2407545808677949E-2</c:v>
                </c:pt>
                <c:pt idx="15">
                  <c:v>-2.8323301657055808E-2</c:v>
                </c:pt>
                <c:pt idx="16">
                  <c:v>-0.13967189078792441</c:v>
                </c:pt>
                <c:pt idx="17">
                  <c:v>-0.1318301629303274</c:v>
                </c:pt>
                <c:pt idx="18">
                  <c:v>-0.12942106769252559</c:v>
                </c:pt>
                <c:pt idx="19">
                  <c:v>-0.11445205104554777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F-5C4C-9269-C9285DAF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9136"/>
        <c:axId val="169505184"/>
      </c:lineChart>
      <c:catAx>
        <c:axId val="1614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5184"/>
        <c:crosses val="autoZero"/>
        <c:auto val="1"/>
        <c:lblAlgn val="ctr"/>
        <c:lblOffset val="100"/>
        <c:noMultiLvlLbl val="0"/>
      </c:catAx>
      <c:valAx>
        <c:axId val="169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Nvidia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'Nvidia Event 2 Analysis'!$F$264:$F$283</c:f>
              <c:numCache>
                <c:formatCode>0.00%</c:formatCode>
                <c:ptCount val="20"/>
                <c:pt idx="0">
                  <c:v>-2.3334663174865912E-2</c:v>
                </c:pt>
                <c:pt idx="1">
                  <c:v>-2.7729283306587759E-2</c:v>
                </c:pt>
                <c:pt idx="2">
                  <c:v>-6.1419082048278673E-2</c:v>
                </c:pt>
                <c:pt idx="3">
                  <c:v>-5.5543949386807477E-2</c:v>
                </c:pt>
                <c:pt idx="4">
                  <c:v>-5.1998645378653383E-2</c:v>
                </c:pt>
                <c:pt idx="5">
                  <c:v>-5.6068141889465219E-2</c:v>
                </c:pt>
                <c:pt idx="6">
                  <c:v>-5.1683989065039779E-2</c:v>
                </c:pt>
                <c:pt idx="7">
                  <c:v>-5.2304752904667372E-2</c:v>
                </c:pt>
                <c:pt idx="8">
                  <c:v>-7.7914245381434794E-2</c:v>
                </c:pt>
                <c:pt idx="9">
                  <c:v>-5.8111563719789525E-2</c:v>
                </c:pt>
                <c:pt idx="10">
                  <c:v>-6.0668751081881044E-2</c:v>
                </c:pt>
                <c:pt idx="11">
                  <c:v>-6.1471472560136312E-2</c:v>
                </c:pt>
                <c:pt idx="12">
                  <c:v>4.6909576478135068E-2</c:v>
                </c:pt>
                <c:pt idx="13">
                  <c:v>5.2693551042406576E-2</c:v>
                </c:pt>
                <c:pt idx="14">
                  <c:v>0.11904935065427133</c:v>
                </c:pt>
                <c:pt idx="15">
                  <c:v>0.14231275714444233</c:v>
                </c:pt>
                <c:pt idx="16">
                  <c:v>0.11639819018542355</c:v>
                </c:pt>
                <c:pt idx="17">
                  <c:v>8.6105544762320588E-2</c:v>
                </c:pt>
                <c:pt idx="18">
                  <c:v>0.12949321322758758</c:v>
                </c:pt>
                <c:pt idx="19">
                  <c:v>0.13547782735480285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B440-BE2C-3B33FA94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91071"/>
        <c:axId val="151272224"/>
      </c:lineChart>
      <c:catAx>
        <c:axId val="6698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224"/>
        <c:crosses val="autoZero"/>
        <c:auto val="1"/>
        <c:lblAlgn val="ctr"/>
        <c:lblOffset val="100"/>
        <c:noMultiLvlLbl val="0"/>
      </c:catAx>
      <c:valAx>
        <c:axId val="1512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'Pearson Event 2 Analysis'!$F$264:$F$283</c:f>
              <c:numCache>
                <c:formatCode>0.00%</c:formatCode>
                <c:ptCount val="20"/>
                <c:pt idx="0">
                  <c:v>1.2172822955868155E-3</c:v>
                </c:pt>
                <c:pt idx="1">
                  <c:v>1.4510368966850583E-2</c:v>
                </c:pt>
                <c:pt idx="2">
                  <c:v>-1.7620316746309699E-4</c:v>
                </c:pt>
                <c:pt idx="3">
                  <c:v>-6.3530390578354018E-3</c:v>
                </c:pt>
                <c:pt idx="4">
                  <c:v>-2.0138791855493512E-2</c:v>
                </c:pt>
                <c:pt idx="5">
                  <c:v>-1.2228312513183605E-2</c:v>
                </c:pt>
                <c:pt idx="6">
                  <c:v>-1.8585866917896193E-2</c:v>
                </c:pt>
                <c:pt idx="7">
                  <c:v>-3.7600751852025049E-2</c:v>
                </c:pt>
                <c:pt idx="8">
                  <c:v>-3.9491506053505702E-2</c:v>
                </c:pt>
                <c:pt idx="9">
                  <c:v>-4.3679616024244985E-2</c:v>
                </c:pt>
                <c:pt idx="10">
                  <c:v>-4.6447256466001868E-2</c:v>
                </c:pt>
                <c:pt idx="11">
                  <c:v>-6.0627747876917118E-2</c:v>
                </c:pt>
                <c:pt idx="12">
                  <c:v>-5.6952354873299318E-2</c:v>
                </c:pt>
                <c:pt idx="13">
                  <c:v>-5.5142681372444512E-2</c:v>
                </c:pt>
                <c:pt idx="14">
                  <c:v>-6.2265960006846532E-2</c:v>
                </c:pt>
                <c:pt idx="15">
                  <c:v>-7.115245466366879E-2</c:v>
                </c:pt>
                <c:pt idx="16">
                  <c:v>-5.7381282669208333E-2</c:v>
                </c:pt>
                <c:pt idx="17">
                  <c:v>-4.9502911641700148E-2</c:v>
                </c:pt>
                <c:pt idx="18">
                  <c:v>-6.3798848390417121E-2</c:v>
                </c:pt>
                <c:pt idx="19">
                  <c:v>-5.8374404992352844E-2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3-9544-97A7-956AA451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86848"/>
        <c:axId val="286002448"/>
      </c:lineChart>
      <c:catAx>
        <c:axId val="3115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02448"/>
        <c:crosses val="autoZero"/>
        <c:auto val="1"/>
        <c:lblAlgn val="ctr"/>
        <c:lblOffset val="100"/>
        <c:noMultiLvlLbl val="0"/>
      </c:catAx>
      <c:valAx>
        <c:axId val="2860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8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TSMC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'TSM Event 2 Analysis'!$F$264:$F$283</c:f>
              <c:numCache>
                <c:formatCode>0.00%</c:formatCode>
                <c:ptCount val="20"/>
                <c:pt idx="0">
                  <c:v>-1.5022433405373363E-2</c:v>
                </c:pt>
                <c:pt idx="1">
                  <c:v>1.8171623807803333E-3</c:v>
                </c:pt>
                <c:pt idx="2">
                  <c:v>-1.2841293112412005E-2</c:v>
                </c:pt>
                <c:pt idx="3">
                  <c:v>2.8996751649060293E-2</c:v>
                </c:pt>
                <c:pt idx="4">
                  <c:v>9.4757815754379013E-3</c:v>
                </c:pt>
                <c:pt idx="5">
                  <c:v>3.8704667911693837E-2</c:v>
                </c:pt>
                <c:pt idx="6">
                  <c:v>4.2902858374586544E-2</c:v>
                </c:pt>
                <c:pt idx="7">
                  <c:v>2.3908563130617493E-2</c:v>
                </c:pt>
                <c:pt idx="8">
                  <c:v>1.7603380336200666E-2</c:v>
                </c:pt>
                <c:pt idx="9">
                  <c:v>2.7639915939778156E-2</c:v>
                </c:pt>
                <c:pt idx="10">
                  <c:v>2.3574949592446486E-2</c:v>
                </c:pt>
                <c:pt idx="11">
                  <c:v>4.32573867110519E-2</c:v>
                </c:pt>
                <c:pt idx="12">
                  <c:v>6.0352880301051029E-2</c:v>
                </c:pt>
                <c:pt idx="13">
                  <c:v>6.6782212739382188E-2</c:v>
                </c:pt>
                <c:pt idx="14">
                  <c:v>6.1878139035053938E-2</c:v>
                </c:pt>
                <c:pt idx="15">
                  <c:v>4.1126768878852873E-2</c:v>
                </c:pt>
                <c:pt idx="16">
                  <c:v>4.0996170339603961E-2</c:v>
                </c:pt>
                <c:pt idx="17">
                  <c:v>1.4694308904862591E-2</c:v>
                </c:pt>
                <c:pt idx="18">
                  <c:v>3.796772983842156E-2</c:v>
                </c:pt>
                <c:pt idx="19">
                  <c:v>1.8725663295316605E-2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3-0B4D-89CD-8561E38F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120512"/>
        <c:axId val="288814160"/>
      </c:lineChart>
      <c:catAx>
        <c:axId val="3631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14160"/>
        <c:crosses val="autoZero"/>
        <c:auto val="1"/>
        <c:lblAlgn val="ctr"/>
        <c:lblOffset val="100"/>
        <c:noMultiLvlLbl val="0"/>
      </c:catAx>
      <c:valAx>
        <c:axId val="288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WFC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'WFC Event 2 Analysis'!$F$264:$F$283</c:f>
              <c:numCache>
                <c:formatCode>0.00%</c:formatCode>
                <c:ptCount val="20"/>
                <c:pt idx="0">
                  <c:v>-1.2888365886427975E-3</c:v>
                </c:pt>
                <c:pt idx="1">
                  <c:v>1.346867794177295E-2</c:v>
                </c:pt>
                <c:pt idx="2">
                  <c:v>1.449721005455896E-2</c:v>
                </c:pt>
                <c:pt idx="3">
                  <c:v>2.1747388460468132E-2</c:v>
                </c:pt>
                <c:pt idx="4">
                  <c:v>1.0422727863586084E-2</c:v>
                </c:pt>
                <c:pt idx="5">
                  <c:v>1.5373774038605834E-2</c:v>
                </c:pt>
                <c:pt idx="6">
                  <c:v>1.1640652450624988E-2</c:v>
                </c:pt>
                <c:pt idx="7">
                  <c:v>-8.5197577144911722E-3</c:v>
                </c:pt>
                <c:pt idx="8">
                  <c:v>-1.0496850032012828E-2</c:v>
                </c:pt>
                <c:pt idx="9">
                  <c:v>-1.8817956208843488E-2</c:v>
                </c:pt>
                <c:pt idx="10">
                  <c:v>-9.7045351746978398E-3</c:v>
                </c:pt>
                <c:pt idx="11">
                  <c:v>-1.7440959019730432E-2</c:v>
                </c:pt>
                <c:pt idx="12">
                  <c:v>-3.3215033516033311E-2</c:v>
                </c:pt>
                <c:pt idx="13">
                  <c:v>-3.1450982179778333E-2</c:v>
                </c:pt>
                <c:pt idx="14">
                  <c:v>-4.5124551375430699E-2</c:v>
                </c:pt>
                <c:pt idx="15">
                  <c:v>-5.2667597943806661E-2</c:v>
                </c:pt>
                <c:pt idx="16">
                  <c:v>-4.1255560544493086E-2</c:v>
                </c:pt>
                <c:pt idx="17">
                  <c:v>-3.7227645223598158E-2</c:v>
                </c:pt>
                <c:pt idx="18">
                  <c:v>-4.9171675882782886E-2</c:v>
                </c:pt>
                <c:pt idx="19">
                  <c:v>-6.2540202216326793E-2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584F-8F2B-F5AB1ADA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81184"/>
        <c:axId val="164109184"/>
      </c:lineChart>
      <c:catAx>
        <c:axId val="3992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184"/>
        <c:crosses val="autoZero"/>
        <c:auto val="1"/>
        <c:lblAlgn val="ctr"/>
        <c:lblOffset val="100"/>
        <c:noMultiLvlLbl val="0"/>
      </c:catAx>
      <c:valAx>
        <c:axId val="1641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CARs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'Apple Event 2 Analysis'!$H$264:$H$283</c:f>
              <c:numCache>
                <c:formatCode>0.00%</c:formatCode>
                <c:ptCount val="20"/>
                <c:pt idx="0">
                  <c:v>2.95656486938098E-3</c:v>
                </c:pt>
                <c:pt idx="1">
                  <c:v>5.4122080861982377E-3</c:v>
                </c:pt>
                <c:pt idx="2">
                  <c:v>1.0608246438110333E-2</c:v>
                </c:pt>
                <c:pt idx="3">
                  <c:v>2.5526565357504322E-3</c:v>
                </c:pt>
                <c:pt idx="4">
                  <c:v>2.1039610485362896E-2</c:v>
                </c:pt>
                <c:pt idx="5">
                  <c:v>2.2663467904814813E-2</c:v>
                </c:pt>
                <c:pt idx="6">
                  <c:v>2.3031269467209462E-2</c:v>
                </c:pt>
                <c:pt idx="7">
                  <c:v>2.6458623465457805E-2</c:v>
                </c:pt>
                <c:pt idx="8">
                  <c:v>2.5965628645481797E-2</c:v>
                </c:pt>
                <c:pt idx="9">
                  <c:v>3.1740497364994416E-2</c:v>
                </c:pt>
                <c:pt idx="10">
                  <c:v>3.6527560609157468E-2</c:v>
                </c:pt>
                <c:pt idx="11">
                  <c:v>3.2446840076180247E-2</c:v>
                </c:pt>
                <c:pt idx="12">
                  <c:v>1.9808233821824131E-2</c:v>
                </c:pt>
                <c:pt idx="13">
                  <c:v>2.9550727993389064E-2</c:v>
                </c:pt>
                <c:pt idx="14">
                  <c:v>2.9924626060341908E-2</c:v>
                </c:pt>
                <c:pt idx="15">
                  <c:v>3.9908638919185724E-2</c:v>
                </c:pt>
                <c:pt idx="16">
                  <c:v>5.2091192443322533E-2</c:v>
                </c:pt>
                <c:pt idx="17">
                  <c:v>4.9174090246712834E-2</c:v>
                </c:pt>
                <c:pt idx="18">
                  <c:v>5.7833596937597757E-2</c:v>
                </c:pt>
                <c:pt idx="19">
                  <c:v>5.8473166948145826E-2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F-F343-996E-4CAEFCA6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18031"/>
        <c:axId val="182337472"/>
      </c:lineChart>
      <c:catAx>
        <c:axId val="18722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472"/>
        <c:crosses val="autoZero"/>
        <c:auto val="1"/>
        <c:lblAlgn val="ctr"/>
        <c:lblOffset val="100"/>
        <c:noMultiLvlLbl val="0"/>
      </c:catAx>
      <c:valAx>
        <c:axId val="182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Adobe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'Adobe Event 2 Analysis'!$H$264:$H$283</c:f>
              <c:numCache>
                <c:formatCode>0.00%</c:formatCode>
                <c:ptCount val="20"/>
                <c:pt idx="0">
                  <c:v>-4.9932666248447338E-3</c:v>
                </c:pt>
                <c:pt idx="1">
                  <c:v>-1.3582490464490889E-2</c:v>
                </c:pt>
                <c:pt idx="2">
                  <c:v>-3.31794796965484E-2</c:v>
                </c:pt>
                <c:pt idx="3">
                  <c:v>-3.674333850667328E-2</c:v>
                </c:pt>
                <c:pt idx="4">
                  <c:v>-3.4777409880917348E-2</c:v>
                </c:pt>
                <c:pt idx="5">
                  <c:v>-5.761634976186808E-2</c:v>
                </c:pt>
                <c:pt idx="6">
                  <c:v>-5.7103041023234477E-2</c:v>
                </c:pt>
                <c:pt idx="7">
                  <c:v>-5.8924741462199261E-2</c:v>
                </c:pt>
                <c:pt idx="8">
                  <c:v>-5.9813344001320788E-2</c:v>
                </c:pt>
                <c:pt idx="9">
                  <c:v>-5.882940811250284E-2</c:v>
                </c:pt>
                <c:pt idx="10">
                  <c:v>-6.8897221738939154E-2</c:v>
                </c:pt>
                <c:pt idx="11">
                  <c:v>-6.0294645700513128E-2</c:v>
                </c:pt>
                <c:pt idx="12">
                  <c:v>-4.9665460747508362E-2</c:v>
                </c:pt>
                <c:pt idx="13">
                  <c:v>-7.7516316473450364E-2</c:v>
                </c:pt>
                <c:pt idx="14">
                  <c:v>-7.1739853641610285E-2</c:v>
                </c:pt>
                <c:pt idx="15">
                  <c:v>-6.1586729710402743E-2</c:v>
                </c:pt>
                <c:pt idx="16">
                  <c:v>-0.11840555193037419</c:v>
                </c:pt>
                <c:pt idx="17">
                  <c:v>-0.13411642362640835</c:v>
                </c:pt>
                <c:pt idx="18">
                  <c:v>-0.14897046788005269</c:v>
                </c:pt>
                <c:pt idx="19">
                  <c:v>-0.13025193542488595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2-F344-AEDB-DFD3E27BE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963775"/>
        <c:axId val="1753088416"/>
      </c:lineChart>
      <c:catAx>
        <c:axId val="20599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88416"/>
        <c:crosses val="autoZero"/>
        <c:auto val="1"/>
        <c:lblAlgn val="ctr"/>
        <c:lblOffset val="100"/>
        <c:noMultiLvlLbl val="0"/>
      </c:catAx>
      <c:valAx>
        <c:axId val="17530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CARs Event 2</a:t>
            </a:r>
          </a:p>
          <a:p>
            <a:pPr>
              <a:defRPr/>
            </a:pPr>
            <a:r>
              <a:rPr lang="en-US"/>
              <a:t>Observation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'AMD Event 2 Analysis'!$F$264:$F$283</c:f>
              <c:numCache>
                <c:formatCode>0.00%</c:formatCode>
                <c:ptCount val="20"/>
                <c:pt idx="0">
                  <c:v>-1.228224825786396E-2</c:v>
                </c:pt>
                <c:pt idx="1">
                  <c:v>-1.7948825989584808E-2</c:v>
                </c:pt>
                <c:pt idx="2">
                  <c:v>-3.8444672566934179E-2</c:v>
                </c:pt>
                <c:pt idx="3">
                  <c:v>-4.5869453908190111E-2</c:v>
                </c:pt>
                <c:pt idx="4">
                  <c:v>-5.4685520106528773E-2</c:v>
                </c:pt>
                <c:pt idx="5">
                  <c:v>-4.9306376252908561E-2</c:v>
                </c:pt>
                <c:pt idx="6">
                  <c:v>-3.4976849988827913E-2</c:v>
                </c:pt>
                <c:pt idx="7">
                  <c:v>-1.2007833133122543E-2</c:v>
                </c:pt>
                <c:pt idx="8">
                  <c:v>-3.8247193837192828E-3</c:v>
                </c:pt>
                <c:pt idx="9">
                  <c:v>4.8792943950652454E-3</c:v>
                </c:pt>
                <c:pt idx="10">
                  <c:v>-1.1519955254185225E-2</c:v>
                </c:pt>
                <c:pt idx="11">
                  <c:v>-3.2512153161058828E-4</c:v>
                </c:pt>
                <c:pt idx="12">
                  <c:v>-1.4036651368404334E-2</c:v>
                </c:pt>
                <c:pt idx="13">
                  <c:v>5.9149434552834366E-3</c:v>
                </c:pt>
                <c:pt idx="14">
                  <c:v>3.6448609018315863E-2</c:v>
                </c:pt>
                <c:pt idx="15">
                  <c:v>1.5754407533490899E-2</c:v>
                </c:pt>
                <c:pt idx="16">
                  <c:v>3.9215434884823083E-2</c:v>
                </c:pt>
                <c:pt idx="17">
                  <c:v>2.0672106418488399E-2</c:v>
                </c:pt>
                <c:pt idx="18">
                  <c:v>-2.4775923594763972E-3</c:v>
                </c:pt>
                <c:pt idx="19">
                  <c:v>-2.8238123010414447E-2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B845-BCD0-8E8EA417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1712"/>
        <c:axId val="266068927"/>
      </c:lineChart>
      <c:catAx>
        <c:axId val="1214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8927"/>
        <c:crosses val="autoZero"/>
        <c:auto val="1"/>
        <c:lblAlgn val="ctr"/>
        <c:lblOffset val="100"/>
        <c:noMultiLvlLbl val="0"/>
      </c:catAx>
      <c:valAx>
        <c:axId val="2660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of America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'BAC Event 2 Analysis'!$F$264:$F$283</c:f>
              <c:numCache>
                <c:formatCode>0.00%</c:formatCode>
                <c:ptCount val="20"/>
                <c:pt idx="0">
                  <c:v>2.0708089556897122E-3</c:v>
                </c:pt>
                <c:pt idx="1">
                  <c:v>-1.934803576119097E-3</c:v>
                </c:pt>
                <c:pt idx="2">
                  <c:v>7.5527006921082863E-3</c:v>
                </c:pt>
                <c:pt idx="3">
                  <c:v>9.7810669961171694E-3</c:v>
                </c:pt>
                <c:pt idx="4">
                  <c:v>3.2027465284077961E-3</c:v>
                </c:pt>
                <c:pt idx="5">
                  <c:v>5.1540757494095034E-3</c:v>
                </c:pt>
                <c:pt idx="6">
                  <c:v>3.8641887561331545E-3</c:v>
                </c:pt>
                <c:pt idx="7">
                  <c:v>1.3321118860029114E-2</c:v>
                </c:pt>
                <c:pt idx="8">
                  <c:v>1.3374088684019562E-2</c:v>
                </c:pt>
                <c:pt idx="9">
                  <c:v>-7.348325827310348E-5</c:v>
                </c:pt>
                <c:pt idx="10">
                  <c:v>1.8248694199597057E-2</c:v>
                </c:pt>
                <c:pt idx="11">
                  <c:v>2.3132375549536489E-2</c:v>
                </c:pt>
                <c:pt idx="12">
                  <c:v>1.5041326731831898E-2</c:v>
                </c:pt>
                <c:pt idx="13">
                  <c:v>2.1049037791005906E-2</c:v>
                </c:pt>
                <c:pt idx="14">
                  <c:v>1.0654429703527712E-2</c:v>
                </c:pt>
                <c:pt idx="15">
                  <c:v>2.1294917375086451E-3</c:v>
                </c:pt>
                <c:pt idx="16">
                  <c:v>5.158332160133396E-3</c:v>
                </c:pt>
                <c:pt idx="17">
                  <c:v>3.1822054635771618E-2</c:v>
                </c:pt>
                <c:pt idx="18">
                  <c:v>2.7388021642467703E-2</c:v>
                </c:pt>
                <c:pt idx="19">
                  <c:v>2.0305716528793084E-2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7D48-BB1D-2F364FA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6224"/>
        <c:axId val="144242528"/>
      </c:lineChart>
      <c:catAx>
        <c:axId val="59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2528"/>
        <c:crosses val="autoZero"/>
        <c:auto val="1"/>
        <c:lblAlgn val="ctr"/>
        <c:lblOffset val="100"/>
        <c:noMultiLvlLbl val="0"/>
      </c:catAx>
      <c:valAx>
        <c:axId val="144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Chegg CARs</a:t>
            </a:r>
            <a:r>
              <a:rPr lang="en-US" baseline="0"/>
              <a:t> Event 2</a:t>
            </a:r>
          </a:p>
          <a:p>
            <a:pPr>
              <a:defRPr/>
            </a:pPr>
            <a:r>
              <a:rPr lang="en-US" baseline="0"/>
              <a:t>Observation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'Chegg Event 2 Analysis'!$F$264:$F$283</c:f>
              <c:numCache>
                <c:formatCode>0.00%</c:formatCode>
                <c:ptCount val="20"/>
                <c:pt idx="0">
                  <c:v>-1.8132685856247343E-2</c:v>
                </c:pt>
                <c:pt idx="1">
                  <c:v>-3.4781988466948091E-2</c:v>
                </c:pt>
                <c:pt idx="2">
                  <c:v>-4.4767064044452326E-2</c:v>
                </c:pt>
                <c:pt idx="3">
                  <c:v>-9.4653098131502383E-2</c:v>
                </c:pt>
                <c:pt idx="4">
                  <c:v>-0.11471806071359415</c:v>
                </c:pt>
                <c:pt idx="5">
                  <c:v>-9.4234610459024815E-2</c:v>
                </c:pt>
                <c:pt idx="6">
                  <c:v>-0.1222925197309607</c:v>
                </c:pt>
                <c:pt idx="7">
                  <c:v>-0.11847682878633352</c:v>
                </c:pt>
                <c:pt idx="8">
                  <c:v>-0.16480860199432001</c:v>
                </c:pt>
                <c:pt idx="9">
                  <c:v>-0.2337469948735123</c:v>
                </c:pt>
                <c:pt idx="10">
                  <c:v>-0.22673134077199036</c:v>
                </c:pt>
                <c:pt idx="11">
                  <c:v>-0.25890697350623287</c:v>
                </c:pt>
                <c:pt idx="12">
                  <c:v>-0.28873920523729857</c:v>
                </c:pt>
                <c:pt idx="13">
                  <c:v>-0.31653814622601922</c:v>
                </c:pt>
                <c:pt idx="14">
                  <c:v>-0.33003699799941311</c:v>
                </c:pt>
                <c:pt idx="15">
                  <c:v>-0.30572174007381298</c:v>
                </c:pt>
                <c:pt idx="16">
                  <c:v>-0.26710333667582492</c:v>
                </c:pt>
                <c:pt idx="17">
                  <c:v>-0.2591874111077162</c:v>
                </c:pt>
                <c:pt idx="18">
                  <c:v>-0.30201217134733699</c:v>
                </c:pt>
                <c:pt idx="19">
                  <c:v>-0.31191450915234376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A-0B4A-BEA6-EC66F338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07664"/>
        <c:axId val="144085312"/>
      </c:lineChart>
      <c:catAx>
        <c:axId val="1685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5312"/>
        <c:crosses val="autoZero"/>
        <c:auto val="1"/>
        <c:lblAlgn val="ctr"/>
        <c:lblOffset val="100"/>
        <c:noMultiLvlLbl val="0"/>
      </c:catAx>
      <c:valAx>
        <c:axId val="144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'Google Event 2 Analysis'!$F$264:$F$283</c:f>
              <c:numCache>
                <c:formatCode>0.00%</c:formatCode>
                <c:ptCount val="20"/>
                <c:pt idx="0">
                  <c:v>1.6026902617912217E-2</c:v>
                </c:pt>
                <c:pt idx="1">
                  <c:v>4.7412199992113383E-3</c:v>
                </c:pt>
                <c:pt idx="2">
                  <c:v>-2.0550187312301862E-4</c:v>
                </c:pt>
                <c:pt idx="3">
                  <c:v>-1.0643443672778925E-2</c:v>
                </c:pt>
                <c:pt idx="4">
                  <c:v>-7.5190037839517956E-3</c:v>
                </c:pt>
                <c:pt idx="5">
                  <c:v>-8.5630376625873902E-3</c:v>
                </c:pt>
                <c:pt idx="6">
                  <c:v>-1.3247652033868636E-2</c:v>
                </c:pt>
                <c:pt idx="7">
                  <c:v>-2.3948975840285061E-3</c:v>
                </c:pt>
                <c:pt idx="8">
                  <c:v>5.9190823847719495E-3</c:v>
                </c:pt>
                <c:pt idx="9">
                  <c:v>1.0553448314599227E-2</c:v>
                </c:pt>
                <c:pt idx="10">
                  <c:v>1.2575640913725603E-2</c:v>
                </c:pt>
                <c:pt idx="11">
                  <c:v>6.7498443541822231E-3</c:v>
                </c:pt>
                <c:pt idx="12">
                  <c:v>-9.2878263892164255E-4</c:v>
                </c:pt>
                <c:pt idx="13">
                  <c:v>-3.5616663596932246E-3</c:v>
                </c:pt>
                <c:pt idx="14">
                  <c:v>4.9267548459608519E-3</c:v>
                </c:pt>
                <c:pt idx="15">
                  <c:v>1.026423883091415E-2</c:v>
                </c:pt>
                <c:pt idx="16">
                  <c:v>-4.3738946777015734E-3</c:v>
                </c:pt>
                <c:pt idx="17">
                  <c:v>-1.3293699099442198E-2</c:v>
                </c:pt>
                <c:pt idx="18">
                  <c:v>-1.2874445258386409E-2</c:v>
                </c:pt>
                <c:pt idx="19">
                  <c:v>-1.1532482219424158E-2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E-9249-A66D-6C98DB46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16511"/>
        <c:axId val="1565327135"/>
      </c:lineChart>
      <c:catAx>
        <c:axId val="7466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7135"/>
        <c:crosses val="autoZero"/>
        <c:auto val="1"/>
        <c:lblAlgn val="ctr"/>
        <c:lblOffset val="100"/>
        <c:noMultiLvlLbl val="0"/>
      </c:catAx>
      <c:valAx>
        <c:axId val="15653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 Morgan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'JP Morgan Event 2 Analysis'!$F$264:$F$283</c:f>
              <c:numCache>
                <c:formatCode>0.00%</c:formatCode>
                <c:ptCount val="20"/>
                <c:pt idx="0">
                  <c:v>-3.1420301055955758E-3</c:v>
                </c:pt>
                <c:pt idx="1">
                  <c:v>1.635036243181711E-2</c:v>
                </c:pt>
                <c:pt idx="2">
                  <c:v>2.1207352422447201E-2</c:v>
                </c:pt>
                <c:pt idx="3">
                  <c:v>2.5572641950260367E-2</c:v>
                </c:pt>
                <c:pt idx="4">
                  <c:v>2.4698002820800306E-2</c:v>
                </c:pt>
                <c:pt idx="5">
                  <c:v>3.4274584203594596E-2</c:v>
                </c:pt>
                <c:pt idx="6">
                  <c:v>2.7776508659298337E-2</c:v>
                </c:pt>
                <c:pt idx="7">
                  <c:v>3.0239150000696789E-2</c:v>
                </c:pt>
                <c:pt idx="8">
                  <c:v>3.9989217696017022E-2</c:v>
                </c:pt>
                <c:pt idx="9">
                  <c:v>-6.5091998258094003E-3</c:v>
                </c:pt>
                <c:pt idx="10">
                  <c:v>1.0943379204774471E-2</c:v>
                </c:pt>
                <c:pt idx="11">
                  <c:v>6.0198958021381484E-3</c:v>
                </c:pt>
                <c:pt idx="12">
                  <c:v>3.5930529209065691E-3</c:v>
                </c:pt>
                <c:pt idx="13">
                  <c:v>1.68347471476538E-2</c:v>
                </c:pt>
                <c:pt idx="14">
                  <c:v>9.7719700989575657E-3</c:v>
                </c:pt>
                <c:pt idx="15">
                  <c:v>7.3768196398881379E-3</c:v>
                </c:pt>
                <c:pt idx="16">
                  <c:v>1.7082568967097676E-2</c:v>
                </c:pt>
                <c:pt idx="17">
                  <c:v>2.6877334736358151E-2</c:v>
                </c:pt>
                <c:pt idx="18">
                  <c:v>2.1207416438990351E-2</c:v>
                </c:pt>
                <c:pt idx="19">
                  <c:v>6.0701465668512675E-3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A-6747-8ADD-66AD08200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65280"/>
        <c:axId val="997679647"/>
      </c:lineChart>
      <c:catAx>
        <c:axId val="315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79647"/>
        <c:crosses val="autoZero"/>
        <c:auto val="1"/>
        <c:lblAlgn val="ctr"/>
        <c:lblOffset val="100"/>
        <c:noMultiLvlLbl val="0"/>
      </c:catAx>
      <c:valAx>
        <c:axId val="9976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 CARs Event 2</a:t>
            </a:r>
          </a:p>
          <a:p>
            <a:pPr>
              <a:defRPr/>
            </a:pPr>
            <a:r>
              <a:rPr lang="en-US"/>
              <a:t>Observation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6</c:v>
              </c:pt>
              <c:pt idx="11">
                <c:v>7</c:v>
              </c:pt>
              <c:pt idx="12">
                <c:v>8</c:v>
              </c:pt>
              <c:pt idx="13">
                <c:v>9</c:v>
              </c:pt>
              <c:pt idx="14">
                <c:v>10</c:v>
              </c:pt>
              <c:pt idx="15">
                <c:v>11</c:v>
              </c:pt>
              <c:pt idx="16">
                <c:v>12</c:v>
              </c:pt>
              <c:pt idx="17">
                <c:v>13</c:v>
              </c:pt>
              <c:pt idx="18">
                <c:v>14</c:v>
              </c:pt>
              <c:pt idx="19">
                <c:v>15</c:v>
              </c:pt>
            </c:numLit>
          </c:cat>
          <c:val>
            <c:numRef>
              <c:f>'Meta Event 2 Analysis'!$F$264:$F$283</c:f>
              <c:numCache>
                <c:formatCode>0.00%</c:formatCode>
                <c:ptCount val="20"/>
                <c:pt idx="0">
                  <c:v>1.9154282457808534E-3</c:v>
                </c:pt>
                <c:pt idx="1">
                  <c:v>9.909535711824239E-3</c:v>
                </c:pt>
                <c:pt idx="2">
                  <c:v>6.0055862087113523E-3</c:v>
                </c:pt>
                <c:pt idx="3">
                  <c:v>3.5509282206782119E-3</c:v>
                </c:pt>
                <c:pt idx="4">
                  <c:v>-1.4570000673065119E-2</c:v>
                </c:pt>
                <c:pt idx="5">
                  <c:v>-1.5811180956310275E-2</c:v>
                </c:pt>
                <c:pt idx="6">
                  <c:v>-1.6264549596986814E-2</c:v>
                </c:pt>
                <c:pt idx="7">
                  <c:v>-3.1355179273379934E-2</c:v>
                </c:pt>
                <c:pt idx="8">
                  <c:v>-3.7426576539890496E-2</c:v>
                </c:pt>
                <c:pt idx="9">
                  <c:v>-4.6797219274737151E-2</c:v>
                </c:pt>
                <c:pt idx="10">
                  <c:v>-6.1302764286466568E-2</c:v>
                </c:pt>
                <c:pt idx="11">
                  <c:v>-5.1308782688203949E-2</c:v>
                </c:pt>
                <c:pt idx="12">
                  <c:v>-4.4524533248978392E-2</c:v>
                </c:pt>
                <c:pt idx="13">
                  <c:v>-3.0893330219235914E-2</c:v>
                </c:pt>
                <c:pt idx="14">
                  <c:v>-2.9083230674747683E-2</c:v>
                </c:pt>
                <c:pt idx="15">
                  <c:v>-2.9631944847981376E-2</c:v>
                </c:pt>
                <c:pt idx="16">
                  <c:v>-3.634173787834831E-2</c:v>
                </c:pt>
                <c:pt idx="17">
                  <c:v>-5.1612802299524543E-2</c:v>
                </c:pt>
                <c:pt idx="18">
                  <c:v>-3.1978146993591056E-2</c:v>
                </c:pt>
                <c:pt idx="19">
                  <c:v>-3.6874493811920317E-2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9-EF41-A4D5-22B34573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2944"/>
        <c:axId val="119763952"/>
      </c:lineChart>
      <c:catAx>
        <c:axId val="119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3952"/>
        <c:crosses val="autoZero"/>
        <c:auto val="1"/>
        <c:lblAlgn val="ctr"/>
        <c:lblOffset val="100"/>
        <c:noMultiLvlLbl val="0"/>
      </c:catAx>
      <c:valAx>
        <c:axId val="119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7</xdr:row>
      <xdr:rowOff>129540</xdr:rowOff>
    </xdr:from>
    <xdr:to>
      <xdr:col>7</xdr:col>
      <xdr:colOff>745490</xdr:colOff>
      <xdr:row>267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93BF-8AD3-90DD-E0EF-6C56F16B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0.23973</cdr:x>
      <cdr:y>0.57407</cdr:y>
    </cdr:from>
    <cdr:to>
      <cdr:x>0.42364</cdr:x>
      <cdr:y>0.65409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16882DE-3F8D-E1A7-BCB7-B7E9DE9C88A5}"/>
            </a:ext>
          </a:extLst>
        </cdr:cNvPr>
        <cdr:cNvSpPr txBox="1"/>
      </cdr:nvSpPr>
      <cdr:spPr>
        <a:xfrm xmlns:a="http://schemas.openxmlformats.org/drawingml/2006/main">
          <a:off x="1185333" y="1574800"/>
          <a:ext cx="909384" cy="219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135467</xdr:colOff>
      <xdr:row>264</xdr:row>
      <xdr:rowOff>8465</xdr:rowOff>
    </xdr:from>
    <xdr:to>
      <xdr:col>18</xdr:col>
      <xdr:colOff>812800</xdr:colOff>
      <xdr:row>281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E2DEF-C1E9-977A-4C3D-FF33E2D6E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237067</xdr:colOff>
      <xdr:row>277</xdr:row>
      <xdr:rowOff>118533</xdr:rowOff>
    </xdr:from>
    <xdr:to>
      <xdr:col>15</xdr:col>
      <xdr:colOff>316718</xdr:colOff>
      <xdr:row>278</xdr:row>
      <xdr:rowOff>151773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127505-7539-7982-8156-2CFAEF559E16}"/>
            </a:ext>
          </a:extLst>
        </xdr:cNvPr>
        <xdr:cNvSpPr txBox="1"/>
      </xdr:nvSpPr>
      <xdr:spPr>
        <a:xfrm>
          <a:off x="13123334" y="5892800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234156</xdr:colOff>
      <xdr:row>264</xdr:row>
      <xdr:rowOff>37305</xdr:rowOff>
    </xdr:from>
    <xdr:to>
      <xdr:col>19</xdr:col>
      <xdr:colOff>396875</xdr:colOff>
      <xdr:row>281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6E71-C789-1E31-465D-02827617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269</xdr:row>
      <xdr:rowOff>39688</xdr:rowOff>
    </xdr:from>
    <xdr:to>
      <xdr:col>15</xdr:col>
      <xdr:colOff>314071</xdr:colOff>
      <xdr:row>270</xdr:row>
      <xdr:rowOff>60757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0BD365-F5D0-3645-97C1-83E065AD4A81}"/>
            </a:ext>
          </a:extLst>
        </xdr:cNvPr>
        <xdr:cNvSpPr txBox="1"/>
      </xdr:nvSpPr>
      <xdr:spPr>
        <a:xfrm>
          <a:off x="13473906" y="4603751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203199</xdr:colOff>
      <xdr:row>264</xdr:row>
      <xdr:rowOff>42333</xdr:rowOff>
    </xdr:from>
    <xdr:to>
      <xdr:col>18</xdr:col>
      <xdr:colOff>507999</xdr:colOff>
      <xdr:row>281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06E0C-AA6B-D12F-D46C-FAC06F95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1117600</xdr:colOff>
      <xdr:row>272</xdr:row>
      <xdr:rowOff>1</xdr:rowOff>
    </xdr:from>
    <xdr:to>
      <xdr:col>14</xdr:col>
      <xdr:colOff>706184</xdr:colOff>
      <xdr:row>273</xdr:row>
      <xdr:rowOff>33240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E184EC-5C9F-D843-A3CE-B4F6D8648173}"/>
            </a:ext>
          </a:extLst>
        </xdr:cNvPr>
        <xdr:cNvSpPr txBox="1"/>
      </xdr:nvSpPr>
      <xdr:spPr>
        <a:xfrm>
          <a:off x="12378267" y="4842934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26654</xdr:colOff>
      <xdr:row>264</xdr:row>
      <xdr:rowOff>70869</xdr:rowOff>
    </xdr:from>
    <xdr:to>
      <xdr:col>18</xdr:col>
      <xdr:colOff>443716</xdr:colOff>
      <xdr:row>278</xdr:row>
      <xdr:rowOff>179995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006FA-87AE-B46F-C232-251F129B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1285679</xdr:colOff>
      <xdr:row>271</xdr:row>
      <xdr:rowOff>0</xdr:rowOff>
    </xdr:from>
    <xdr:to>
      <xdr:col>15</xdr:col>
      <xdr:colOff>15680</xdr:colOff>
      <xdr:row>272</xdr:row>
      <xdr:rowOff>31358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6882DE-3F8D-E1A7-BCB7-B7E9DE9C88A5}"/>
            </a:ext>
          </a:extLst>
        </xdr:cNvPr>
        <xdr:cNvSpPr txBox="1"/>
      </xdr:nvSpPr>
      <xdr:spPr>
        <a:xfrm>
          <a:off x="12794074" y="4703704"/>
          <a:ext cx="909384" cy="219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106866</xdr:colOff>
      <xdr:row>263</xdr:row>
      <xdr:rowOff>53279</xdr:rowOff>
    </xdr:from>
    <xdr:to>
      <xdr:col>18</xdr:col>
      <xdr:colOff>650487</xdr:colOff>
      <xdr:row>282</xdr:row>
      <xdr:rowOff>77439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AD02-34E7-23C3-CF35-8DB1636C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150890</xdr:colOff>
      <xdr:row>269</xdr:row>
      <xdr:rowOff>37724</xdr:rowOff>
    </xdr:from>
    <xdr:to>
      <xdr:col>15</xdr:col>
      <xdr:colOff>100594</xdr:colOff>
      <xdr:row>271</xdr:row>
      <xdr:rowOff>25149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7C1449-C149-79B1-7D1E-A73AEA11134F}"/>
            </a:ext>
          </a:extLst>
        </xdr:cNvPr>
        <xdr:cNvSpPr txBox="1"/>
      </xdr:nvSpPr>
      <xdr:spPr>
        <a:xfrm>
          <a:off x="12586831" y="4375843"/>
          <a:ext cx="779605" cy="364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21167</xdr:colOff>
      <xdr:row>265</xdr:row>
      <xdr:rowOff>78316</xdr:rowOff>
    </xdr:from>
    <xdr:to>
      <xdr:col>19</xdr:col>
      <xdr:colOff>105833</xdr:colOff>
      <xdr:row>282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283EC-E4E2-884E-4B16-B994D689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453572</xdr:colOff>
      <xdr:row>276</xdr:row>
      <xdr:rowOff>151190</xdr:rowOff>
    </xdr:from>
    <xdr:to>
      <xdr:col>15</xdr:col>
      <xdr:colOff>538404</xdr:colOff>
      <xdr:row>277</xdr:row>
      <xdr:rowOff>181144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67A542-ACF9-6F41-ADBD-C2699547AA54}"/>
            </a:ext>
          </a:extLst>
        </xdr:cNvPr>
        <xdr:cNvSpPr txBox="1"/>
      </xdr:nvSpPr>
      <xdr:spPr>
        <a:xfrm>
          <a:off x="11777739" y="6047619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211667</xdr:colOff>
      <xdr:row>265</xdr:row>
      <xdr:rowOff>50800</xdr:rowOff>
    </xdr:from>
    <xdr:to>
      <xdr:col>18</xdr:col>
      <xdr:colOff>762000</xdr:colOff>
      <xdr:row>283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A669F-1423-0BD8-FCD0-99C3744E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271</xdr:row>
      <xdr:rowOff>63500</xdr:rowOff>
    </xdr:from>
    <xdr:to>
      <xdr:col>15</xdr:col>
      <xdr:colOff>329004</xdr:colOff>
      <xdr:row>272</xdr:row>
      <xdr:rowOff>99501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942936-1854-B640-A6F5-BD2A8E327772}"/>
            </a:ext>
          </a:extLst>
        </xdr:cNvPr>
        <xdr:cNvSpPr txBox="1"/>
      </xdr:nvSpPr>
      <xdr:spPr>
        <a:xfrm>
          <a:off x="10731500" y="4826000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178620</xdr:colOff>
      <xdr:row>265</xdr:row>
      <xdr:rowOff>35232</xdr:rowOff>
    </xdr:from>
    <xdr:to>
      <xdr:col>18</xdr:col>
      <xdr:colOff>20484</xdr:colOff>
      <xdr:row>281</xdr:row>
      <xdr:rowOff>122904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F3183-5A86-5F77-8202-FD3D9005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1024193</xdr:colOff>
      <xdr:row>279</xdr:row>
      <xdr:rowOff>163871</xdr:rowOff>
    </xdr:from>
    <xdr:to>
      <xdr:col>14</xdr:col>
      <xdr:colOff>609121</xdr:colOff>
      <xdr:row>281</xdr:row>
      <xdr:rowOff>21663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FB5EB1-52F5-EC44-B01B-11216F0F93C0}"/>
            </a:ext>
          </a:extLst>
        </xdr:cNvPr>
        <xdr:cNvSpPr txBox="1"/>
      </xdr:nvSpPr>
      <xdr:spPr>
        <a:xfrm>
          <a:off x="10917903" y="6247581"/>
          <a:ext cx="916379" cy="226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147481</xdr:colOff>
      <xdr:row>263</xdr:row>
      <xdr:rowOff>112816</xdr:rowOff>
    </xdr:from>
    <xdr:to>
      <xdr:col>18</xdr:col>
      <xdr:colOff>635000</xdr:colOff>
      <xdr:row>281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0E47D-116D-8155-276F-8F299317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161270</xdr:colOff>
      <xdr:row>273</xdr:row>
      <xdr:rowOff>20160</xdr:rowOff>
    </xdr:from>
    <xdr:to>
      <xdr:col>15</xdr:col>
      <xdr:colOff>253190</xdr:colOff>
      <xdr:row>274</xdr:row>
      <xdr:rowOff>77523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C02171-64D5-5D47-99B8-073E8070A5CD}"/>
            </a:ext>
          </a:extLst>
        </xdr:cNvPr>
        <xdr:cNvSpPr txBox="1"/>
      </xdr:nvSpPr>
      <xdr:spPr>
        <a:xfrm>
          <a:off x="12135556" y="4918731"/>
          <a:ext cx="918428" cy="238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0.25146</cdr:x>
      <cdr:y>0.72839</cdr:y>
    </cdr:from>
    <cdr:to>
      <cdr:x>0.45648</cdr:x>
      <cdr:y>0.83797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63DCAD-41CB-94D1-2C39-B5D34DDD4BB3}"/>
            </a:ext>
          </a:extLst>
        </cdr:cNvPr>
        <cdr:cNvSpPr txBox="1"/>
      </cdr:nvSpPr>
      <cdr:spPr>
        <a:xfrm xmlns:a="http://schemas.openxmlformats.org/drawingml/2006/main">
          <a:off x="1148870" y="2062479"/>
          <a:ext cx="936652" cy="31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 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804334</xdr:colOff>
      <xdr:row>263</xdr:row>
      <xdr:rowOff>93134</xdr:rowOff>
    </xdr:from>
    <xdr:to>
      <xdr:col>18</xdr:col>
      <xdr:colOff>397934</xdr:colOff>
      <xdr:row>278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E9902-42BC-B802-9FAA-0B74D642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0.23519</cdr:x>
      <cdr:y>0.58951</cdr:y>
    </cdr:from>
    <cdr:to>
      <cdr:x>0.42778</cdr:x>
      <cdr:y>0.68827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6BA9A7-E1DB-C48F-E3B1-047DE8E7F305}"/>
            </a:ext>
          </a:extLst>
        </cdr:cNvPr>
        <cdr:cNvSpPr txBox="1"/>
      </cdr:nvSpPr>
      <cdr:spPr>
        <a:xfrm xmlns:a="http://schemas.openxmlformats.org/drawingml/2006/main">
          <a:off x="1075267" y="1617134"/>
          <a:ext cx="880533" cy="270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Event</a:t>
          </a:r>
          <a:r>
            <a:rPr lang="en-US" sz="900" kern="1200" baseline="0"/>
            <a:t> Day</a:t>
          </a:r>
          <a:endParaRPr lang="en-US" sz="9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143934</xdr:colOff>
      <xdr:row>264</xdr:row>
      <xdr:rowOff>25400</xdr:rowOff>
    </xdr:from>
    <xdr:to>
      <xdr:col>17</xdr:col>
      <xdr:colOff>635002</xdr:colOff>
      <xdr:row>278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CCDDA-2108-6894-CCC6-55EC1F63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272</xdr:row>
      <xdr:rowOff>16934</xdr:rowOff>
    </xdr:from>
    <xdr:to>
      <xdr:col>9</xdr:col>
      <xdr:colOff>389466</xdr:colOff>
      <xdr:row>273</xdr:row>
      <xdr:rowOff>67734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A29722-22A6-6AFD-9FDD-F4A485426123}"/>
            </a:ext>
          </a:extLst>
        </xdr:cNvPr>
        <xdr:cNvSpPr txBox="1"/>
      </xdr:nvSpPr>
      <xdr:spPr>
        <a:xfrm>
          <a:off x="11142133" y="4859867"/>
          <a:ext cx="711200" cy="237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  <xdr:twoCellAnchor>
    <xdr:from>
      <xdr:col>13</xdr:col>
      <xdr:colOff>1303868</xdr:colOff>
      <xdr:row>266</xdr:row>
      <xdr:rowOff>135468</xdr:rowOff>
    </xdr:from>
    <xdr:to>
      <xdr:col>14</xdr:col>
      <xdr:colOff>1032934</xdr:colOff>
      <xdr:row>268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9BFADB-B86E-34C4-E26F-B09630C085E4}"/>
            </a:ext>
          </a:extLst>
        </xdr:cNvPr>
        <xdr:cNvSpPr txBox="1"/>
      </xdr:nvSpPr>
      <xdr:spPr>
        <a:xfrm>
          <a:off x="14647335" y="3860801"/>
          <a:ext cx="1049866" cy="287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812030</xdr:colOff>
      <xdr:row>264</xdr:row>
      <xdr:rowOff>4234</xdr:rowOff>
    </xdr:from>
    <xdr:to>
      <xdr:col>18</xdr:col>
      <xdr:colOff>419485</xdr:colOff>
      <xdr:row>278</xdr:row>
      <xdr:rowOff>53494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40691-2E27-2A5E-BB68-2A6FFD3D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1173787</xdr:colOff>
      <xdr:row>271</xdr:row>
      <xdr:rowOff>153938</xdr:rowOff>
    </xdr:from>
    <xdr:to>
      <xdr:col>14</xdr:col>
      <xdr:colOff>673485</xdr:colOff>
      <xdr:row>273</xdr:row>
      <xdr:rowOff>38483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DA3034-9296-1E80-4C09-C18C8C49FB9B}"/>
            </a:ext>
          </a:extLst>
        </xdr:cNvPr>
        <xdr:cNvSpPr txBox="1"/>
      </xdr:nvSpPr>
      <xdr:spPr>
        <a:xfrm>
          <a:off x="11468484" y="4964544"/>
          <a:ext cx="788940" cy="26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84667</xdr:colOff>
      <xdr:row>265</xdr:row>
      <xdr:rowOff>93132</xdr:rowOff>
    </xdr:from>
    <xdr:to>
      <xdr:col>18</xdr:col>
      <xdr:colOff>643466</xdr:colOff>
      <xdr:row>281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70763-A5D7-3FA8-F0BA-36B9DB76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118534</xdr:colOff>
      <xdr:row>278</xdr:row>
      <xdr:rowOff>101601</xdr:rowOff>
    </xdr:from>
    <xdr:to>
      <xdr:col>15</xdr:col>
      <xdr:colOff>101600</xdr:colOff>
      <xdr:row>279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2FEF72-C049-BA02-A9EF-AAA53CD118E2}"/>
            </a:ext>
          </a:extLst>
        </xdr:cNvPr>
        <xdr:cNvSpPr txBox="1"/>
      </xdr:nvSpPr>
      <xdr:spPr>
        <a:xfrm>
          <a:off x="11667067" y="6062134"/>
          <a:ext cx="812800" cy="237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</a:t>
          </a:r>
          <a:r>
            <a:rPr lang="en-US" sz="900" baseline="0"/>
            <a:t> Day</a:t>
          </a:r>
          <a:endParaRPr 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58013</xdr:colOff>
      <xdr:row>264</xdr:row>
      <xdr:rowOff>8153</xdr:rowOff>
    </xdr:from>
    <xdr:to>
      <xdr:col>18</xdr:col>
      <xdr:colOff>475075</xdr:colOff>
      <xdr:row>278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D1F8E-0A29-AE06-4BDB-7048E7EB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391976</xdr:colOff>
      <xdr:row>271</xdr:row>
      <xdr:rowOff>62716</xdr:rowOff>
    </xdr:from>
    <xdr:to>
      <xdr:col>15</xdr:col>
      <xdr:colOff>580124</xdr:colOff>
      <xdr:row>273</xdr:row>
      <xdr:rowOff>15679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42E729-BA5C-7DA4-E7B1-15213B0B8B4A}"/>
            </a:ext>
          </a:extLst>
        </xdr:cNvPr>
        <xdr:cNvSpPr txBox="1"/>
      </xdr:nvSpPr>
      <xdr:spPr>
        <a:xfrm>
          <a:off x="12417778" y="4766420"/>
          <a:ext cx="1019136" cy="329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Event Day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263</xdr:row>
      <xdr:rowOff>143934</xdr:rowOff>
    </xdr:from>
    <xdr:to>
      <xdr:col>18</xdr:col>
      <xdr:colOff>524933</xdr:colOff>
      <xdr:row>278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E2FB2-8932-4000-2B97-3B937F18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46CAA32-6980-1647-84DB-F91F7574FA72}" name="Table18" displayName="Table18" ref="A10:E294" totalsRowShown="0" tableBorderDxfId="154">
  <autoFilter ref="A10:E294" xr:uid="{F46CAA32-6980-1647-84DB-F91F7574FA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EE9C43-F389-7347-B8F1-E3F13F717C10}" name="Date" dataDxfId="153"/>
    <tableColumn id="2" xr3:uid="{F08F0251-35F8-1A4A-9A3E-C979D11261CD}" name="AAPL"/>
    <tableColumn id="3" xr3:uid="{7D387AFA-8B41-B24A-97DB-29D3D13F3E93}" name="^GSPC"/>
    <tableColumn id="4" xr3:uid="{84539BE2-E13D-BC43-BABD-81F5DB70D73C}" name="Apple Returns" dataDxfId="152">
      <calculatedColumnFormula>(B11/B10)-1</calculatedColumnFormula>
    </tableColumn>
    <tableColumn id="5" xr3:uid="{842683E7-391A-FA4E-AB4B-0515C1EAD0A0}" name="Market Returns" dataDxfId="151">
      <calculatedColumnFormula>(C11/C10)-1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DDF001-05B7-C946-9F15-D648B4781E4E}" name="Table1621" displayName="Table1621" ref="A1:E46" totalsRowShown="0">
  <autoFilter ref="A1:E46" xr:uid="{CEDDF001-05B7-C946-9F15-D648B4781E4E}"/>
  <tableColumns count="5">
    <tableColumn id="1" xr3:uid="{F8DF8D64-3700-4E44-A678-CA3AABDAB2AD}" name="Firm"/>
    <tableColumn id="2" xr3:uid="{51529777-58BB-FB43-8E3B-DF280517A6A5}" name="Event Window"/>
    <tableColumn id="3" xr3:uid="{CE8E1FE5-F6B7-5B4C-A67D-F2882842C3E5}" name="CAR (%)" dataDxfId="15"/>
    <tableColumn id="4" xr3:uid="{A0684B3B-BD2F-F745-B3EF-35748838FCDC}" name="t-stat"/>
    <tableColumn id="5" xr3:uid="{FE7949C4-734B-3E41-9673-857585325E89}" name="Significant?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AB7A39F-69D0-A744-9E8D-2459ADE6055B}" name="Table1929" displayName="Table1929" ref="G1:M16" totalsRowShown="0">
  <autoFilter ref="G1:M16" xr:uid="{7AB7A39F-69D0-A744-9E8D-2459ADE6055B}"/>
  <tableColumns count="7">
    <tableColumn id="1" xr3:uid="{141F7BDE-1331-5340-B1BA-65F7C30A3500}" name="Firm"/>
    <tableColumn id="2" xr3:uid="{D6DAEC8D-CD7A-CD4D-936C-0E9FE74E4D29}" name="[0, 5] CAR %" dataDxfId="14"/>
    <tableColumn id="3" xr3:uid="{AFC652D6-0711-5F43-A8C2-7C187D533B3F}" name="Sig?"/>
    <tableColumn id="4" xr3:uid="{FE6F2AAE-D332-9A4B-AAFA-099A5E4FE6CB}" name="[0, 10] CAR %" dataDxfId="13"/>
    <tableColumn id="5" xr3:uid="{178D2BCA-3F68-FC49-AE6A-D6636CACC0EE}" name="Sig?2"/>
    <tableColumn id="6" xr3:uid="{D54E3521-FE92-6549-B486-03D75FB8F66A}" name="[0, 15] CAR %" dataDxfId="12"/>
    <tableColumn id="7" xr3:uid="{2DF123D8-CA39-834D-BFB0-152901E7972A}" name="Sig?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231B140-A392-1341-98AA-DAB975C7D434}" name="Table1921" displayName="Table1921" ref="G19:M34" totalsRowShown="0">
  <autoFilter ref="G19:M34" xr:uid="{9231B140-A392-1341-98AA-DAB975C7D434}"/>
  <tableColumns count="7">
    <tableColumn id="1" xr3:uid="{8F886DED-8AB8-9841-AE6F-38944F403D56}" name="Firm"/>
    <tableColumn id="2" xr3:uid="{643633E8-E27E-F14B-9767-DCD1A9E6A93E}" name="[0, 5] t-stat" dataDxfId="11"/>
    <tableColumn id="3" xr3:uid="{F45117FD-4475-EA43-BBC2-CFBE0EB561A7}" name="Sig?"/>
    <tableColumn id="4" xr3:uid="{F03CFA01-DCD7-5F49-BD36-2F64B2E86447}" name="[0, 10] t-stat" dataDxfId="10"/>
    <tableColumn id="5" xr3:uid="{C6F3DCBF-5FDE-FB4D-815C-19C80A7B0617}" name="Sig?2"/>
    <tableColumn id="6" xr3:uid="{1B3E5958-6D71-5740-B5D9-CFBBB4598CB6}" name="[0, 15] t-stat" dataDxfId="9"/>
    <tableColumn id="7" xr3:uid="{5A437E58-4B4A-294E-92BD-47B0167024CC}" name="Sig?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AE0C87D-0437-524C-9E74-40041CD41B18}" name="Table2341" displayName="Table2341" ref="G36:J40" totalsRowShown="0">
  <autoFilter ref="G36:J40" xr:uid="{1AE0C87D-0437-524C-9E74-40041CD41B18}"/>
  <tableColumns count="4">
    <tableColumn id="1" xr3:uid="{3CB11E08-68C1-1746-BB26-0106475072C6}" name="Group"/>
    <tableColumn id="2" xr3:uid="{80FDD37E-F73C-DF49-AC16-4D8505442E7C}" name="Avg CAR % [0, 5]" dataDxfId="2"/>
    <tableColumn id="3" xr3:uid="{85D2FA38-479A-3148-912D-719A819419E9}" name="Avg CAR % [0, 10]" dataDxfId="1"/>
    <tableColumn id="4" xr3:uid="{17A74E26-DBEB-2141-B160-DF2A986213E6}" name="Avg CAR % [0, 15]" dataDxfId="0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9BED42-E490-D442-8353-747EE4E07A0F}" name="Table1939" displayName="Table1939" ref="A2:G17" totalsRowShown="0">
  <autoFilter ref="A2:G17" xr:uid="{B99BED42-E490-D442-8353-747EE4E07A0F}"/>
  <tableColumns count="7">
    <tableColumn id="1" xr3:uid="{AEC377DF-84ED-1D4A-9F75-BA63F86D14B0}" name="Firm"/>
    <tableColumn id="2" xr3:uid="{5F820D0C-F7C1-A947-8863-DE59539B9F3F}" name="[0, 5] CAR %" dataDxfId="8"/>
    <tableColumn id="3" xr3:uid="{DBDD8791-A340-6746-84D6-59CC957F6116}" name="Sig?"/>
    <tableColumn id="4" xr3:uid="{A6D9B0B8-DEA1-754C-81EC-A14E197F16A6}" name="[0, 10] CAR %" dataDxfId="7"/>
    <tableColumn id="5" xr3:uid="{99051940-3114-B444-A94D-6D31A93361DB}" name="Sig?2"/>
    <tableColumn id="6" xr3:uid="{5BCDEAC0-1D33-9D4F-9C48-E854990497C8}" name="[0, 15] CAR %" dataDxfId="6"/>
    <tableColumn id="7" xr3:uid="{895E31CA-07A8-4049-8ACC-BF5AE7561752}" name="Sig?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A7A4DE4-68FA-9C44-BC30-9321F45F867D}" name="Table192940" displayName="Table192940" ref="J2:P17" totalsRowShown="0">
  <autoFilter ref="J2:P17" xr:uid="{FA7A4DE4-68FA-9C44-BC30-9321F45F867D}"/>
  <tableColumns count="7">
    <tableColumn id="1" xr3:uid="{FB2860B1-59DD-634F-B957-6D3657BAFEB7}" name="Firm"/>
    <tableColumn id="2" xr3:uid="{2CC38FE6-BFDB-2C4B-A26C-D3467237ECA0}" name="[0, 5] CAR %" dataDxfId="5"/>
    <tableColumn id="3" xr3:uid="{B90D5CAE-913E-6248-93BA-75994A872305}" name="Sig?"/>
    <tableColumn id="4" xr3:uid="{7FD95999-C628-3D41-ACF1-014F27F73C2F}" name="[0, 10] CAR %" dataDxfId="4"/>
    <tableColumn id="5" xr3:uid="{7D0DC469-5B83-1444-BD09-5012A0CDED12}" name="Sig?2"/>
    <tableColumn id="6" xr3:uid="{FD50BC31-7597-AF40-B6D5-653FFD9DF021}" name="[0, 15] CAR %" dataDxfId="3"/>
    <tableColumn id="7" xr3:uid="{45EB3ED7-81DF-C444-9C1A-C4CB10B7F5C2}" name="Sig?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972C706-152C-4C43-80DD-26EA0E342AE6}" name="Table41" displayName="Table41" ref="A20:D24" totalsRowShown="0">
  <autoFilter ref="A20:D24" xr:uid="{8972C706-152C-4C43-80DD-26EA0E342AE6}"/>
  <tableColumns count="4">
    <tableColumn id="1" xr3:uid="{922A080E-8721-024A-9BBA-142F8C68112D}" name="Column1"/>
    <tableColumn id="2" xr3:uid="{EAFC4F17-46BD-4246-BB5B-9045B67B5120}" name="[0,5] p-value"/>
    <tableColumn id="3" xr3:uid="{A7D198DD-3EDC-A741-AD0E-F9451108229E}" name="[0,10] p-value"/>
    <tableColumn id="4" xr3:uid="{9C88498B-4520-984D-A754-F31846CA6D48}" name="[0,15] p-valu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41C6061-13E3-5B46-ACBD-E548EC59C6F9}" name="Table15" displayName="Table15" ref="A1:I300" totalsRowShown="0" tableBorderDxfId="123">
  <autoFilter ref="A1:I300" xr:uid="{041C6061-13E3-5B46-ACBD-E548EC59C6F9}"/>
  <tableColumns count="9">
    <tableColumn id="1" xr3:uid="{6FB87FBA-4FA5-4A4D-A704-A456990380B8}" name="Date" dataDxfId="122"/>
    <tableColumn id="2" xr3:uid="{50F99FA9-6558-4E44-84AA-A3CBEB54E7E2}" name="WFC"/>
    <tableColumn id="3" xr3:uid="{63A0FF9E-FD3E-0C45-AF73-2D46B13ECEFB}" name="^GSPC" dataDxfId="121"/>
    <tableColumn id="4" xr3:uid="{1BBE0CEB-E9DE-7E40-B108-7B930D3AB587}" name="Daily Returns" dataDxfId="120">
      <calculatedColumnFormula>(B2/B1)-1</calculatedColumnFormula>
    </tableColumn>
    <tableColumn id="5" xr3:uid="{5D3B2552-B889-174A-8268-D0AA7CD37112}" name="Market Returns" dataDxfId="119">
      <calculatedColumnFormula>(C2/C1)-1</calculatedColumnFormula>
    </tableColumn>
    <tableColumn id="6" xr3:uid="{04F8384F-57EB-6F43-A0E4-C877F872741B}" name="Expected Returns" dataDxfId="118">
      <calculatedColumnFormula>alpha_wfc+beta_wfc*E2</calculatedColumnFormula>
    </tableColumn>
    <tableColumn id="7" xr3:uid="{322EE767-FD82-FB4A-B6D3-115C64DEB36A}" name="Abnormal Returns" dataDxfId="117">
      <calculatedColumnFormula>D2-F2</calculatedColumnFormula>
    </tableColumn>
    <tableColumn id="8" xr3:uid="{74507C57-86AC-D94F-A0BF-B211B844F22A}" name="Helper Column" dataDxfId="116">
      <calculatedColumnFormula>0</calculatedColumnFormula>
    </tableColumn>
    <tableColumn id="9" xr3:uid="{7ED4E588-0FDD-6C48-970D-99C0AEF7D6B9}" name="Column1" dataDxfId="115">
      <calculatedColumnFormula>G2/$K$16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47686D-4937-5A42-A075-18024530E8F0}" name="Table14" displayName="Table14" ref="A1:H300" totalsRowShown="0" tableBorderDxfId="114">
  <autoFilter ref="A1:H300" xr:uid="{2347686D-4937-5A42-A075-18024530E8F0}"/>
  <tableColumns count="8">
    <tableColumn id="1" xr3:uid="{81DAD667-C234-EA48-910A-2E8875A8C940}" name="Date" dataDxfId="113"/>
    <tableColumn id="2" xr3:uid="{DE9A57B8-2AF2-1848-8D90-318EBAB5B3C0}" name="TSM"/>
    <tableColumn id="3" xr3:uid="{6C8DB132-FB5E-AD4A-BDE4-033523942C90}" name="^GSPC"/>
    <tableColumn id="4" xr3:uid="{112F91E4-3D0B-184C-92EB-5F4093608A42}" name="Daily Returns" dataDxfId="112">
      <calculatedColumnFormula>(B2/B1)-1</calculatedColumnFormula>
    </tableColumn>
    <tableColumn id="5" xr3:uid="{48731D8D-09AE-444D-AD53-D26283918BB1}" name="Market Returns" dataDxfId="111">
      <calculatedColumnFormula>(C2/C1)-1</calculatedColumnFormula>
    </tableColumn>
    <tableColumn id="6" xr3:uid="{3C73AF9D-6C95-3547-AB95-019E31B0E277}" name="Expected Returns" dataDxfId="110">
      <calculatedColumnFormula>alpha_tsm+beta_tsm*E2</calculatedColumnFormula>
    </tableColumn>
    <tableColumn id="7" xr3:uid="{BAA5BC61-D958-CF4A-BAF9-13963CBE64F3}" name="Abnormal Returns" dataDxfId="109">
      <calculatedColumnFormula>D2-F2</calculatedColumnFormula>
    </tableColumn>
    <tableColumn id="8" xr3:uid="{0E59D382-5028-9247-974F-A2FDB7686265}" name="Helper Column" dataDxfId="108">
      <calculatedColumnFormula>0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502169-B457-2742-8CE2-9FA4CC1537E1}" name="Table13" displayName="Table13" ref="A1:I300" totalsRowShown="0" tableBorderDxfId="107">
  <autoFilter ref="A1:I300" xr:uid="{78502169-B457-2742-8CE2-9FA4CC1537E1}"/>
  <tableColumns count="9">
    <tableColumn id="1" xr3:uid="{632153E4-C65B-7F47-A88C-12AB57826AFC}" name="Date" dataDxfId="106"/>
    <tableColumn id="2" xr3:uid="{F47C88BA-1919-C843-AE06-267F7C8711BF}" name="PSO"/>
    <tableColumn id="3" xr3:uid="{9F0A39BB-18D2-8E44-BB32-58738916EA35}" name="^GSPC"/>
    <tableColumn id="4" xr3:uid="{16AF58FB-1EAD-C748-938F-D5127A5B7140}" name="Daily Returns" dataDxfId="105">
      <calculatedColumnFormula>(B2/B1)-1</calculatedColumnFormula>
    </tableColumn>
    <tableColumn id="5" xr3:uid="{D7F1E8FE-B1A4-1C4C-9FB7-48D2FDB029A4}" name="Market Returns" dataDxfId="104">
      <calculatedColumnFormula>(C2/C1)-1</calculatedColumnFormula>
    </tableColumn>
    <tableColumn id="6" xr3:uid="{2E5DEAB9-8F91-E149-AEC9-83E9984B7D97}" name="Expected Returns" dataDxfId="103">
      <calculatedColumnFormula>alpha_pso+beta_pso*E2</calculatedColumnFormula>
    </tableColumn>
    <tableColumn id="7" xr3:uid="{552E8E61-552F-C34C-A79E-8AC0C6BFF480}" name="Abnormal Returns" dataDxfId="102">
      <calculatedColumnFormula>D2-F2</calculatedColumnFormula>
    </tableColumn>
    <tableColumn id="8" xr3:uid="{F772433D-F61E-D048-8EF4-349CA95DB7ED}" name="Helper Column" dataDxfId="101">
      <calculatedColumnFormula>0</calculatedColumnFormula>
    </tableColumn>
    <tableColumn id="9" xr3:uid="{096208CA-B87D-C244-8914-6C54C2DFF8CC}" name="Column1" dataDxfId="100">
      <calculatedColumnFormula>SUM($G2:G$274)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B93C96-297B-D44B-A3D9-C20E2207C73B}" name="Table19" displayName="Table19" ref="A10:E294" totalsRowShown="0" tableBorderDxfId="150">
  <autoFilter ref="A10:E294" xr:uid="{CEB93C96-297B-D44B-A3D9-C20E2207C7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6803FFF-36C1-8246-BEBF-C0637B31FBA5}" name="Date" dataDxfId="149"/>
    <tableColumn id="2" xr3:uid="{6175F96D-A461-484D-89FD-B56E96A34ECD}" name="ADBE" dataDxfId="148"/>
    <tableColumn id="3" xr3:uid="{BEE24084-645C-E644-9255-86A4159D2391}" name="^GSPC" dataDxfId="147"/>
    <tableColumn id="4" xr3:uid="{51F11737-28AC-334D-969D-E7DCA5525A54}" name="Adobe Returns" dataDxfId="146">
      <calculatedColumnFormula>(B11/B10)-1</calculatedColumnFormula>
    </tableColumn>
    <tableColumn id="5" xr3:uid="{F3CC8846-F267-534A-9E6E-83110B437876}" name="Market Returns" dataDxfId="145">
      <calculatedColumnFormula>(C11/C10)-1</calculatedColumnFormula>
    </tableColumn>
  </tableColumns>
  <tableStyleInfo name="TableStyleLight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2AA60F-85B1-9D4D-9FA2-7624CCFE492C}" name="Table10" displayName="Table10" ref="A1:H300" totalsRowShown="0" tableBorderDxfId="99">
  <autoFilter ref="A1:H300" xr:uid="{942AA60F-85B1-9D4D-9FA2-7624CCFE492C}"/>
  <tableColumns count="8">
    <tableColumn id="1" xr3:uid="{F4ABDBCA-97DF-1E46-8096-359D7C30DF7D}" name="Date" dataDxfId="98"/>
    <tableColumn id="2" xr3:uid="{5C32FEDC-94C8-C743-B6FB-EE83882892CC}" name="MSFT"/>
    <tableColumn id="3" xr3:uid="{B92FA693-5521-234E-AC62-ED0A7468D345}" name="^GSPC"/>
    <tableColumn id="4" xr3:uid="{5969AB24-4116-2146-B680-B69E75D770BF}" name="Daily Returns" dataDxfId="97">
      <calculatedColumnFormula>(B2/B1)-1</calculatedColumnFormula>
    </tableColumn>
    <tableColumn id="5" xr3:uid="{828FF1A6-880A-A14E-BD02-334402F0DE7C}" name="Market Returns" dataDxfId="96">
      <calculatedColumnFormula>(C2/C1)-1</calculatedColumnFormula>
    </tableColumn>
    <tableColumn id="6" xr3:uid="{4E6F65CA-D5F3-1F4F-B4DA-CFFEC492F906}" name="Expected Returns" dataDxfId="95">
      <calculatedColumnFormula>alpha_msft+beta_msft*E2</calculatedColumnFormula>
    </tableColumn>
    <tableColumn id="7" xr3:uid="{201913CE-2831-9A4E-BE3E-C08613DA150F}" name="Abnormal Returns" dataDxfId="94">
      <calculatedColumnFormula>D2-F2</calculatedColumnFormula>
    </tableColumn>
    <tableColumn id="8" xr3:uid="{09FC8A16-8D64-E24C-9DAC-0A41022143FD}" name="Helper Column" dataDxfId="93">
      <calculatedColumnFormula>0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FB7688-C738-4241-9FDD-4A1B83F943DE}" name="Table9" displayName="Table9" ref="A1:H300" totalsRowShown="0" tableBorderDxfId="92">
  <autoFilter ref="A1:H300" xr:uid="{81FB7688-C738-4241-9FDD-4A1B83F943DE}"/>
  <tableColumns count="8">
    <tableColumn id="1" xr3:uid="{F8D61DAB-7945-0644-9CC6-D28230FE4099}" name="Date" dataDxfId="91"/>
    <tableColumn id="2" xr3:uid="{DBF365B7-D939-BD40-8E42-2D3DBF52997F}" name="META"/>
    <tableColumn id="3" xr3:uid="{5DD1121D-1612-C440-AB8D-1719AADB40D8}" name="^GSPC"/>
    <tableColumn id="4" xr3:uid="{1AA5B3F9-0EBF-A74C-8F50-07FB9C133CEB}" name="Daily Returns" dataDxfId="90">
      <calculatedColumnFormula>(B2/B1)-1</calculatedColumnFormula>
    </tableColumn>
    <tableColumn id="5" xr3:uid="{AB4120DA-C322-7C45-AB6E-C7867044B675}" name="Market Returns" dataDxfId="89">
      <calculatedColumnFormula>(C2/C1)-1</calculatedColumnFormula>
    </tableColumn>
    <tableColumn id="6" xr3:uid="{630F84DE-D186-9C40-B443-EA5F1AB9CDF3}" name="Expected Returns" dataDxfId="88">
      <calculatedColumnFormula>alpha_meta+beta_meta*E2</calculatedColumnFormula>
    </tableColumn>
    <tableColumn id="7" xr3:uid="{5DD15CB7-5919-D544-8BD7-5BEF3E4F5B71}" name="Abnormal Returns" dataDxfId="87">
      <calculatedColumnFormula>D2-F2</calculatedColumnFormula>
    </tableColumn>
    <tableColumn id="8" xr3:uid="{73B6C53B-C138-6546-BEB5-45B3F8685BCC}" name="Helper Column" dataDxfId="86">
      <calculatedColumnFormula>0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1CF10-54A2-674A-9651-0F12A7363ADD}" name="Table5" displayName="Table5" ref="A1:H300" totalsRowShown="0" tableBorderDxfId="85">
  <autoFilter ref="A1:H300" xr:uid="{BB51CF10-54A2-674A-9651-0F12A7363ADD}"/>
  <tableColumns count="8">
    <tableColumn id="1" xr3:uid="{9F69AE4D-722A-D845-8CD6-AE207869FC78}" name="Date" dataDxfId="84"/>
    <tableColumn id="2" xr3:uid="{C2BA470F-56EB-C740-A252-A52EF5589593}" name="CHGG"/>
    <tableColumn id="3" xr3:uid="{70740663-0287-5647-B02C-7E6586281761}" name="^GSPC"/>
    <tableColumn id="4" xr3:uid="{F1E426F8-CC96-274A-B699-C679D316868A}" name="Daily Returns" dataDxfId="83">
      <calculatedColumnFormula>(B2/B1)-1</calculatedColumnFormula>
    </tableColumn>
    <tableColumn id="5" xr3:uid="{BF2C1C76-2813-2F48-B0A6-F8D653663AE8}" name="Market Returns" dataDxfId="82">
      <calculatedColumnFormula>(C2/C1)-1</calculatedColumnFormula>
    </tableColumn>
    <tableColumn id="6" xr3:uid="{3AFDAACC-E297-834C-8812-275871D00571}" name="Expected Returns" dataDxfId="81">
      <calculatedColumnFormula>alpha_chegg+beta_chegg*E2</calculatedColumnFormula>
    </tableColumn>
    <tableColumn id="7" xr3:uid="{7AC17384-A508-1942-A0C7-66E8EF77793A}" name="Abnormal Returns" dataDxfId="80">
      <calculatedColumnFormula>D2-F2</calculatedColumnFormula>
    </tableColumn>
    <tableColumn id="8" xr3:uid="{AA08F73F-B69D-3147-B8E9-30082A3E4754}" name="Helper Column" dataDxfId="79">
      <calculatedColumnFormula>0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A09F16-A640-F142-A199-D3F7BDECFB21}" name="Table8" displayName="Table8" ref="A1:H300" totalsRowShown="0" tableBorderDxfId="78">
  <autoFilter ref="A1:H300" xr:uid="{67A09F16-A640-F142-A199-D3F7BDECFB21}"/>
  <tableColumns count="8">
    <tableColumn id="1" xr3:uid="{E297C2B6-D237-4E43-98D1-D7A8118264BD}" name="Date" dataDxfId="77"/>
    <tableColumn id="2" xr3:uid="{DF940503-B678-D24C-BCB4-C275919676C6}" name="JPM"/>
    <tableColumn id="3" xr3:uid="{5F8315C1-B249-8649-81D5-E23490DBF7C7}" name="^GSPC"/>
    <tableColumn id="4" xr3:uid="{C9AD89D6-EF98-4F40-A655-CCF874D8F2C1}" name="Daily Returns" dataDxfId="76">
      <calculatedColumnFormula>(B2/B1)-1</calculatedColumnFormula>
    </tableColumn>
    <tableColumn id="5" xr3:uid="{F38F22F1-5310-6E46-816B-A7F4E70B65AC}" name="Market Returns" dataDxfId="75">
      <calculatedColumnFormula>(C2/C1)-1</calculatedColumnFormula>
    </tableColumn>
    <tableColumn id="6" xr3:uid="{A08D50BE-39D2-7E44-B499-A112FD31B7B9}" name="Expected Returns" dataDxfId="74">
      <calculatedColumnFormula>alpha_jpm+beta_jpm*E2</calculatedColumnFormula>
    </tableColumn>
    <tableColumn id="7" xr3:uid="{9528823A-2FC3-A949-9E17-1CEBD7EBB6B3}" name="Abnormal Returns" dataDxfId="73">
      <calculatedColumnFormula>D2-F2</calculatedColumnFormula>
    </tableColumn>
    <tableColumn id="8" xr3:uid="{2AB96296-66FC-EE43-A2AC-2E85AF3E0A53}" name="Helper Column" dataDxfId="72">
      <calculatedColumnFormula>0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6E0B8E-76F1-F544-8A21-CC5B75AE61E7}" name="Table11" displayName="Table11" ref="A1:H300" totalsRowShown="0" tableBorderDxfId="71">
  <autoFilter ref="A1:H300" xr:uid="{856E0B8E-76F1-F544-8A21-CC5B75AE61E7}"/>
  <tableColumns count="8">
    <tableColumn id="1" xr3:uid="{3FEC122C-AFCE-AA49-BF7A-316464E72041}" name="Date" dataDxfId="70"/>
    <tableColumn id="2" xr3:uid="{13B4341C-7A0C-CF4C-B6DA-19F0EC54ACEC}" name="NOW"/>
    <tableColumn id="3" xr3:uid="{70A6642A-B94D-8448-B60D-7CC2B9A38387}" name="^GSPC"/>
    <tableColumn id="4" xr3:uid="{76746090-E344-8C4C-BDA6-8FEE8B91E0E4}" name="Daily Returns" dataDxfId="69">
      <calculatedColumnFormula>(B2/B1)-1</calculatedColumnFormula>
    </tableColumn>
    <tableColumn id="5" xr3:uid="{B84BB2B1-F90D-0E48-AA0B-C1273BA9259B}" name="Market Returns" dataDxfId="68">
      <calculatedColumnFormula>(C2/C1)-1</calculatedColumnFormula>
    </tableColumn>
    <tableColumn id="6" xr3:uid="{3A13AAA0-FDA3-E043-B4E0-8455DA75049F}" name="Expected Returns" dataDxfId="67">
      <calculatedColumnFormula>alpha_now+beta_now*E2</calculatedColumnFormula>
    </tableColumn>
    <tableColumn id="7" xr3:uid="{62EEF7AF-4D81-E84B-9E9F-E1AECADA026A}" name="Abnormal Returns" dataDxfId="66">
      <calculatedColumnFormula>D2-F2</calculatedColumnFormula>
    </tableColumn>
    <tableColumn id="8" xr3:uid="{29075038-B91D-6E40-AFD1-5B733476A6D2}" name="Helper Column" dataDxfId="65">
      <calculatedColumnFormula>0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9281F0-5DA4-DD4A-BE22-1BFC10969B62}" name="Table12" displayName="Table12" ref="A1:H300" totalsRowShown="0" tableBorderDxfId="64">
  <autoFilter ref="A1:H300" xr:uid="{809281F0-5DA4-DD4A-BE22-1BFC10969B62}"/>
  <tableColumns count="8">
    <tableColumn id="1" xr3:uid="{A6DC3651-46D3-7840-ADBB-8A99C14179B4}" name="Date" dataDxfId="63"/>
    <tableColumn id="2" xr3:uid="{33DFFFE2-0CC1-2443-A41B-D607188F0C86}" name="NVDA"/>
    <tableColumn id="3" xr3:uid="{140DB0C0-2285-4643-B516-7DF81299F4B6}" name="^GSPC"/>
    <tableColumn id="4" xr3:uid="{4B06A6AC-A98C-C442-B7C1-30CD0BE53F9D}" name="Daily Returns" dataDxfId="62">
      <calculatedColumnFormula>(B2/B1)-1</calculatedColumnFormula>
    </tableColumn>
    <tableColumn id="5" xr3:uid="{71DCB7B5-6657-3140-BF18-7B11B67AB288}" name="Market Returns" dataDxfId="61">
      <calculatedColumnFormula>(C2/C1)-1</calculatedColumnFormula>
    </tableColumn>
    <tableColumn id="6" xr3:uid="{24C347AB-7A8F-E244-8A90-BB768AB9E455}" name="Expected Returns" dataDxfId="60">
      <calculatedColumnFormula>alpha_nvda+beta_nvda*E2</calculatedColumnFormula>
    </tableColumn>
    <tableColumn id="7" xr3:uid="{034908CA-445C-4642-94CD-89CB7A66764A}" name="Abnormal Returns" dataDxfId="59">
      <calculatedColumnFormula>D2-F2</calculatedColumnFormula>
    </tableColumn>
    <tableColumn id="8" xr3:uid="{F4C544CD-E905-0A49-8556-7AFB3F31FF1E}" name="Helper Column" dataDxfId="58">
      <calculatedColumnFormula>0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F5C8B-6AD7-0945-8D71-D0C929E9079E}" name="Table2" displayName="Table2" ref="A1:H300" totalsRowShown="0" tableBorderDxfId="57">
  <autoFilter ref="A1:H300" xr:uid="{773F5C8B-6AD7-0945-8D71-D0C929E9079E}"/>
  <tableColumns count="8">
    <tableColumn id="1" xr3:uid="{ADE8F558-D72B-964F-A3EF-FF1AE8547811}" name="Date" dataDxfId="56"/>
    <tableColumn id="2" xr3:uid="{C4009AF6-BFD0-6B45-808F-EC42C6B726DD}" name="ADBE"/>
    <tableColumn id="3" xr3:uid="{F8252085-7A9E-144A-8AC5-6A3A4C5CE1EE}" name="^GSPC"/>
    <tableColumn id="4" xr3:uid="{9AA484FA-A5E9-E244-8679-0715D2BB8651}" name="Daily Returns" dataDxfId="55">
      <calculatedColumnFormula>(B2/B1)-1</calculatedColumnFormula>
    </tableColumn>
    <tableColumn id="5" xr3:uid="{286E2FEE-F046-7C4F-9905-FCF2607153EF}" name="Market Returns" dataDxfId="54">
      <calculatedColumnFormula>(C2/C1)-1</calculatedColumnFormula>
    </tableColumn>
    <tableColumn id="6" xr3:uid="{9F50E25F-CCF4-6746-9A96-98D378BCFB85}" name="Expected Returns" dataDxfId="53">
      <calculatedColumnFormula>alpha_adobe+beta_adobe*E2</calculatedColumnFormula>
    </tableColumn>
    <tableColumn id="7" xr3:uid="{A39CDC90-0652-FA41-AA40-6EC2D3BF6BE8}" name="Abnormal Returns" dataDxfId="52">
      <calculatedColumnFormula>D2-F2</calculatedColumnFormula>
    </tableColumn>
    <tableColumn id="8" xr3:uid="{01AC08AD-89A1-A64F-BFA1-E3EE706E790F}" name="Helper Column" dataDxfId="51">
      <calculatedColumnFormula>0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037904-2551-1140-B620-14A865A3AC10}" name="Table6" displayName="Table6" ref="A1:H300" totalsRowShown="0" tableBorderDxfId="50">
  <autoFilter ref="A1:H300" xr:uid="{72037904-2551-1140-B620-14A865A3AC10}"/>
  <tableColumns count="8">
    <tableColumn id="1" xr3:uid="{4AFDD1A6-4990-2D4D-A60A-987586A54E8A}" name="Date" dataDxfId="49"/>
    <tableColumn id="2" xr3:uid="{1BC37E11-0720-FE46-B2AE-EFEC7CE08B0F}" name="GOOG"/>
    <tableColumn id="3" xr3:uid="{E51EBBB2-1AE7-8047-ABE5-43D547FF7BFA}" name="^GSPC"/>
    <tableColumn id="4" xr3:uid="{066BA8DF-9F07-3F4C-A431-52B8C6065F3B}" name="Daily Returns" dataDxfId="48">
      <calculatedColumnFormula>(B2/B1)-1</calculatedColumnFormula>
    </tableColumn>
    <tableColumn id="5" xr3:uid="{DBD10A24-E55F-2341-9362-CA83A5DA1197}" name="Market Returns" dataDxfId="47">
      <calculatedColumnFormula>(C2/C1)-1</calculatedColumnFormula>
    </tableColumn>
    <tableColumn id="6" xr3:uid="{5DAE64F0-EEA5-2145-8257-C5E908E79FCF}" name="Expected Returns" dataDxfId="46">
      <calculatedColumnFormula>alpha_goog+beta_goog*E2</calculatedColumnFormula>
    </tableColumn>
    <tableColumn id="7" xr3:uid="{53643DC7-6EFF-4F48-868D-B68959222723}" name="Abnormal Returns" dataDxfId="45">
      <calculatedColumnFormula>D2-F2</calculatedColumnFormula>
    </tableColumn>
    <tableColumn id="8" xr3:uid="{1E73D7C3-A766-5E4A-B550-C43F6A323E58}" name="Helper Column" dataDxfId="44">
      <calculatedColumnFormula>0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5349F3-F81F-1B40-8F96-0B740A95BA56}" name="Table3" displayName="Table3" ref="A1:H300" totalsRowShown="0" tableBorderDxfId="43">
  <autoFilter ref="A1:H300" xr:uid="{DF5349F3-F81F-1B40-8F96-0B740A95BA56}"/>
  <tableColumns count="8">
    <tableColumn id="1" xr3:uid="{E1A92582-F20F-E144-BDFE-FDBEDA3340AD}" name="Date" dataDxfId="42"/>
    <tableColumn id="2" xr3:uid="{E722C695-05EA-984B-BB6A-17A0EED8473B}" name="AMD"/>
    <tableColumn id="3" xr3:uid="{9410A6A7-0DEE-9B49-9678-1EE146FE1650}" name="^GSPC"/>
    <tableColumn id="4" xr3:uid="{49C93F93-A3D5-B445-85CC-CAEAD880BAD3}" name="Daily Returns" dataDxfId="41">
      <calculatedColumnFormula>(B2/B1)-1</calculatedColumnFormula>
    </tableColumn>
    <tableColumn id="5" xr3:uid="{DE3C6C56-4C11-6245-9917-AE2C00312D53}" name="Market Returns" dataDxfId="40">
      <calculatedColumnFormula>(C2/C1)-1</calculatedColumnFormula>
    </tableColumn>
    <tableColumn id="6" xr3:uid="{7479FA48-1890-8C4F-A1B3-9E6238DB6F30}" name="Expected Returns" dataDxfId="39">
      <calculatedColumnFormula>alpha_amd+beta_amd*E2</calculatedColumnFormula>
    </tableColumn>
    <tableColumn id="7" xr3:uid="{8CD88F6F-383D-304C-A3BC-7696A5672A25}" name="Abnormal Returns" dataDxfId="38">
      <calculatedColumnFormula>D2-F2</calculatedColumnFormula>
    </tableColumn>
    <tableColumn id="8" xr3:uid="{67926F7D-9E80-F743-8F92-90B287878560}" name="Helper Column" dataDxfId="37">
      <calculatedColumnFormula>0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BB2B02-0094-4847-8B85-8A116A711A46}" name="Table7" displayName="Table7" ref="A1:H300" totalsRowShown="0" tableBorderDxfId="36">
  <autoFilter ref="A1:H300" xr:uid="{D0BB2B02-0094-4847-8B85-8A116A711A46}"/>
  <tableColumns count="8">
    <tableColumn id="1" xr3:uid="{22F0DBF1-F6E1-FB49-88B4-5DE615361945}" name="Date" dataDxfId="35"/>
    <tableColumn id="2" xr3:uid="{79B09B36-F77B-1246-9EE3-AD46E28FCC5A}" name="CRM"/>
    <tableColumn id="3" xr3:uid="{BF244E23-E300-564B-9588-E0DA3C78C83A}" name="^GSPC"/>
    <tableColumn id="4" xr3:uid="{AE3C207F-847D-AD47-A5EF-1DD13F504930}" name="Daily Returns" dataDxfId="34">
      <calculatedColumnFormula>(B2/B1)-1</calculatedColumnFormula>
    </tableColumn>
    <tableColumn id="5" xr3:uid="{E597BCA3-691C-E14E-9EF1-F3CD4BB949A6}" name="Market Returns" dataDxfId="33">
      <calculatedColumnFormula>(C2/C1)-1</calculatedColumnFormula>
    </tableColumn>
    <tableColumn id="6" xr3:uid="{585F2E8B-6B9A-E940-8DD9-270608E54AA7}" name="Expected Returns" dataDxfId="32">
      <calculatedColumnFormula>alpha_crm+beta_crm*E2</calculatedColumnFormula>
    </tableColumn>
    <tableColumn id="7" xr3:uid="{BB9661C8-7E8E-B84B-B82A-0810B9BF045B}" name="Abnormal Returns" dataDxfId="31">
      <calculatedColumnFormula>D2-F2</calculatedColumnFormula>
    </tableColumn>
    <tableColumn id="8" xr3:uid="{E5B0948D-BFD6-0B4E-BB1F-CF26D56B77BF}" name="Helper Column" dataDxfId="30">
      <calculatedColumnFormula>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D9C885-8D23-534B-872F-1DEDE5C37B57}" name="Table21" displayName="Table21" ref="A10:C294" totalsRowShown="0">
  <autoFilter ref="A10:C294" xr:uid="{16D9C885-8D23-534B-872F-1DEDE5C37B57}">
    <filterColumn colId="0" hiddenButton="1"/>
    <filterColumn colId="1" hiddenButton="1"/>
    <filterColumn colId="2" hiddenButton="1"/>
  </autoFilter>
  <tableColumns count="3">
    <tableColumn id="1" xr3:uid="{47A01147-8ABC-0640-B4C1-1A9994F46CAC}" name="Date" dataDxfId="144"/>
    <tableColumn id="2" xr3:uid="{12B17B97-8FD4-594C-8EAF-722CC99F096A}" name="Chegg Returns" dataDxfId="143"/>
    <tableColumn id="3" xr3:uid="{07E7E0C5-0112-4B45-A12B-7F2234285EEF}" name="Market Returns" dataDxfId="142"/>
  </tableColumns>
  <tableStyleInfo name="TableStyleLight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06415F-354C-114B-A5B1-B9BD0B0A656D}" name="Table4" displayName="Table4" ref="A1:H300" totalsRowShown="0" tableBorderDxfId="29">
  <autoFilter ref="A1:H300" xr:uid="{4606415F-354C-114B-A5B1-B9BD0B0A656D}"/>
  <tableColumns count="8">
    <tableColumn id="1" xr3:uid="{F607168F-C4EB-7844-B10B-954CD39DF438}" name="Date" dataDxfId="28"/>
    <tableColumn id="2" xr3:uid="{156685A8-3C1E-E140-AA60-808BABE6C514}" name="BAC"/>
    <tableColumn id="3" xr3:uid="{1C1D5FA3-3F51-5F41-BF06-09BD649576BC}" name="^GSPC"/>
    <tableColumn id="4" xr3:uid="{848F0446-AEDB-0546-9F12-BC0C3822E3C3}" name="Daily Returns" dataDxfId="27">
      <calculatedColumnFormula>(B2/B1)-1</calculatedColumnFormula>
    </tableColumn>
    <tableColumn id="5" xr3:uid="{7F7019C5-D8E5-3444-AA51-07FF556AFB73}" name="Market Returns" dataDxfId="26">
      <calculatedColumnFormula>(C2/C1)-1</calculatedColumnFormula>
    </tableColumn>
    <tableColumn id="6" xr3:uid="{4FA2AA19-4E33-2B49-B0B2-CC7B4C4FA720}" name="Expected Returns" dataDxfId="25">
      <calculatedColumnFormula>alpha_bac+beta_bac*E2</calculatedColumnFormula>
    </tableColumn>
    <tableColumn id="7" xr3:uid="{A0BE1538-BDEF-EB46-B8B7-FB5320D3CE71}" name="Abnormal Returns" dataDxfId="24">
      <calculatedColumnFormula>D2-F2</calculatedColumnFormula>
    </tableColumn>
    <tableColumn id="8" xr3:uid="{85810663-A75E-6E45-B6DF-EA61B6ACB6C8}" name="Helper Column" dataDxfId="23">
      <calculatedColumnFormula>0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3123C-EBC4-0148-A729-DDEE351C5F3B}" name="Table1" displayName="Table1" ref="A1:H300" totalsRowShown="0" tableBorderDxfId="22">
  <autoFilter ref="A1:H300" xr:uid="{05E3123C-EBC4-0148-A729-DDEE351C5F3B}"/>
  <tableColumns count="8">
    <tableColumn id="1" xr3:uid="{A3698B50-8331-0645-A268-B40B427ED849}" name="Date" dataDxfId="21"/>
    <tableColumn id="2" xr3:uid="{2323DD50-2416-8B46-8B96-24F145F2D167}" name="AAPL"/>
    <tableColumn id="3" xr3:uid="{F3A6461A-04FE-A141-B55E-18B5AB60D808}" name="^GSPC"/>
    <tableColumn id="4" xr3:uid="{8280C673-882F-C14F-B80F-8B5D5661F015}" name="Daily Returns" dataDxfId="20">
      <calculatedColumnFormula>(B2/B1)-1</calculatedColumnFormula>
    </tableColumn>
    <tableColumn id="5" xr3:uid="{EBC97ED7-CD5E-B94F-9991-44129592A970}" name="Market Returns" dataDxfId="19">
      <calculatedColumnFormula>(C2/C1)-1</calculatedColumnFormula>
    </tableColumn>
    <tableColumn id="6" xr3:uid="{2B791A27-63EC-4D4C-B659-D6FF77729C2D}" name="Expected Returns" dataDxfId="18">
      <calculatedColumnFormula>alpha_apple+beta_apple*E2</calculatedColumnFormula>
    </tableColumn>
    <tableColumn id="7" xr3:uid="{68FBA7E6-F3DC-A048-9DEB-65DEACFE6EC8}" name="Abnormal Returns" dataDxfId="17">
      <calculatedColumnFormula>D2-F2</calculatedColumnFormula>
    </tableColumn>
    <tableColumn id="8" xr3:uid="{F59122CD-D292-4745-8A91-1966F4FD64AB}" name="Helper Column" dataDxfId="16">
      <calculatedColumnFormula>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9378F2-2C6E-D64B-8FE0-1800067D6258}" name="Table23" displayName="Table23" ref="A10:C294" totalsRowShown="0">
  <autoFilter ref="A10:C294" xr:uid="{A09378F2-2C6E-D64B-8FE0-1800067D6258}">
    <filterColumn colId="0" hiddenButton="1"/>
    <filterColumn colId="1" hiddenButton="1"/>
    <filterColumn colId="2" hiddenButton="1"/>
  </autoFilter>
  <tableColumns count="3">
    <tableColumn id="1" xr3:uid="{6DFB163F-23B1-1C46-B689-2B98FC6F2219}" name="Date" dataDxfId="138"/>
    <tableColumn id="2" xr3:uid="{0CA6179B-9468-2746-B0C4-6E76D5400A85}" name="Google Returns" dataDxfId="137"/>
    <tableColumn id="3" xr3:uid="{919BAED3-29CD-CF44-AFAC-C8591B513F30}" name="Market Returns" dataDxfId="136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BEBEC51-6E75-534F-A196-1D01D5A048A4}" name="Table24" displayName="Table24" ref="A10:C294" totalsRowShown="0">
  <autoFilter ref="A10:C294" xr:uid="{EBEBEC51-6E75-534F-A196-1D01D5A048A4}"/>
  <tableColumns count="3">
    <tableColumn id="1" xr3:uid="{805012D0-4FF4-8A4F-853F-A4007F2C5CE1}" name="Date" dataDxfId="135"/>
    <tableColumn id="2" xr3:uid="{658181BD-6691-9A4D-9F9F-43034E9D9C91}" name="JPM Returns" dataDxfId="134" dataCellStyle="Percent"/>
    <tableColumn id="3" xr3:uid="{3E1B493C-7DE5-434A-BE35-AFBF2D435238}" name="Market Returns" dataDxfId="13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E3434E7-A26D-AB43-B3F4-91E64A5A2B68}" name="Table22" displayName="Table22" ref="A10:C294" totalsRowShown="0">
  <autoFilter ref="A10:C294" xr:uid="{AE3434E7-A26D-AB43-B3F4-91E64A5A2B68}">
    <filterColumn colId="0" hiddenButton="1"/>
    <filterColumn colId="1" hiddenButton="1"/>
    <filterColumn colId="2" hiddenButton="1"/>
  </autoFilter>
  <tableColumns count="3">
    <tableColumn id="1" xr3:uid="{016AA502-20F9-A242-99D8-6938E7B15B1E}" name="Date" dataDxfId="141"/>
    <tableColumn id="2" xr3:uid="{3C53A71D-6B90-FA40-9B1F-25A3C7AE2068}" name="CRM Returns" dataDxfId="140"/>
    <tableColumn id="3" xr3:uid="{669EE904-1B6B-974A-8BFA-A55C3EFECDA8}" name="Market Returns" dataDxfId="139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A38E909-03D1-234A-892E-E3BACE4C4985}" name="Table25" displayName="Table25" ref="A10:C294" totalsRowShown="0">
  <autoFilter ref="A10:C294" xr:uid="{8A38E909-03D1-234A-892E-E3BACE4C4985}">
    <filterColumn colId="0" hiddenButton="1"/>
    <filterColumn colId="1" hiddenButton="1"/>
    <filterColumn colId="2" hiddenButton="1"/>
  </autoFilter>
  <tableColumns count="3">
    <tableColumn id="1" xr3:uid="{30DF6C5E-862C-3F4C-8CED-02E47A5BB105}" name="Date" dataDxfId="132"/>
    <tableColumn id="2" xr3:uid="{63620C6A-D97D-B443-BDDA-7991F786A6B8}" name="NOW Returns" dataDxfId="131"/>
    <tableColumn id="3" xr3:uid="{78298540-ABCA-2447-8E2A-F24C4147B375}" name="Market Returns" dataDxfId="130"/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D35159-1E58-F04B-BF1B-BA1C7316E705}" name="Table26" displayName="Table26" ref="A10:C294" totalsRowShown="0">
  <autoFilter ref="A10:C294" xr:uid="{DBD35159-1E58-F04B-BF1B-BA1C7316E705}">
    <filterColumn colId="0" hiddenButton="1"/>
    <filterColumn colId="1" hiddenButton="1"/>
    <filterColumn colId="2" hiddenButton="1"/>
  </autoFilter>
  <tableColumns count="3">
    <tableColumn id="1" xr3:uid="{DCB060EA-0E70-4941-874D-CA859F3B06F0}" name="Date" dataDxfId="129"/>
    <tableColumn id="2" xr3:uid="{2CD79CB1-8170-1349-80C8-9C9B9FE193A7}" name="Nvidia Returns" dataDxfId="128"/>
    <tableColumn id="3" xr3:uid="{A8238500-25B6-6647-819D-7192452C4328}" name="Market Returns" dataDxfId="127"/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7803DC6-5547-624B-A6A5-E16CE4BE9BFA}" name="Table27" displayName="Table27" ref="A10:C294" totalsRowShown="0">
  <autoFilter ref="A10:C294" xr:uid="{97803DC6-5547-624B-A6A5-E16CE4BE9BFA}">
    <filterColumn colId="0" hiddenButton="1"/>
    <filterColumn colId="1" hiddenButton="1"/>
    <filterColumn colId="2" hiddenButton="1"/>
  </autoFilter>
  <tableColumns count="3">
    <tableColumn id="1" xr3:uid="{F7696871-7390-8C4C-8D76-A63297C78F29}" name="Date" dataDxfId="126"/>
    <tableColumn id="2" xr3:uid="{0F3939E5-36C4-0B4E-A4D6-3C5E9AD41FAD}" name="TSM Returns" dataDxfId="125"/>
    <tableColumn id="3" xr3:uid="{43B855AA-A497-FC48-89B0-6104F2190BEA}" name="Market Returns" dataDxfId="124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0E76-0D8E-3C4B-8552-551C7515B732}">
  <dimension ref="A2:M25"/>
  <sheetViews>
    <sheetView showGridLines="0" zoomScale="43" workbookViewId="0">
      <selection sqref="A1:O79"/>
    </sheetView>
  </sheetViews>
  <sheetFormatPr baseColWidth="10" defaultRowHeight="15" x14ac:dyDescent="0.2"/>
  <cols>
    <col min="1" max="1" width="74.1640625" customWidth="1"/>
    <col min="2" max="2" width="36.33203125" customWidth="1"/>
    <col min="3" max="3" width="27.33203125" customWidth="1"/>
    <col min="5" max="5" width="18.33203125" customWidth="1"/>
    <col min="6" max="6" width="26.33203125" customWidth="1"/>
    <col min="7" max="7" width="20.33203125" customWidth="1"/>
    <col min="8" max="8" width="18.1640625" customWidth="1"/>
    <col min="9" max="9" width="14" customWidth="1"/>
    <col min="13" max="13" width="12.5" customWidth="1"/>
  </cols>
  <sheetData>
    <row r="2" spans="1:13" x14ac:dyDescent="0.2">
      <c r="A2" t="s">
        <v>170</v>
      </c>
      <c r="C2" s="73" t="s">
        <v>175</v>
      </c>
      <c r="F2" s="69" t="s">
        <v>180</v>
      </c>
      <c r="G2" s="69"/>
      <c r="K2" t="s">
        <v>188</v>
      </c>
    </row>
    <row r="4" spans="1:13" x14ac:dyDescent="0.2">
      <c r="A4" t="s">
        <v>171</v>
      </c>
      <c r="C4" s="76" t="s">
        <v>176</v>
      </c>
      <c r="D4" s="78"/>
      <c r="F4" s="76" t="s">
        <v>181</v>
      </c>
      <c r="G4" s="77" t="s">
        <v>182</v>
      </c>
      <c r="H4" s="77"/>
      <c r="I4" s="78"/>
      <c r="K4" s="76" t="s">
        <v>189</v>
      </c>
      <c r="L4" s="77"/>
      <c r="M4" s="78"/>
    </row>
    <row r="5" spans="1:13" x14ac:dyDescent="0.2">
      <c r="A5" t="s">
        <v>172</v>
      </c>
      <c r="C5" s="71" t="s">
        <v>177</v>
      </c>
      <c r="D5" s="80"/>
      <c r="F5" s="71" t="s">
        <v>183</v>
      </c>
      <c r="G5" s="79" t="s">
        <v>182</v>
      </c>
      <c r="H5" s="79"/>
      <c r="I5" s="80"/>
      <c r="K5" s="71" t="s">
        <v>190</v>
      </c>
      <c r="L5" s="79"/>
      <c r="M5" s="80"/>
    </row>
    <row r="6" spans="1:13" x14ac:dyDescent="0.2">
      <c r="C6" s="71" t="s">
        <v>178</v>
      </c>
      <c r="D6" s="80"/>
      <c r="F6" s="71" t="s">
        <v>184</v>
      </c>
      <c r="G6" s="79" t="s">
        <v>185</v>
      </c>
      <c r="H6" s="79"/>
      <c r="I6" s="80"/>
      <c r="K6" s="71"/>
      <c r="L6" s="79"/>
      <c r="M6" s="80"/>
    </row>
    <row r="7" spans="1:13" x14ac:dyDescent="0.2">
      <c r="A7" t="s">
        <v>173</v>
      </c>
      <c r="B7" t="s">
        <v>191</v>
      </c>
      <c r="C7" s="81" t="s">
        <v>179</v>
      </c>
      <c r="D7" s="83"/>
      <c r="F7" s="81" t="s">
        <v>186</v>
      </c>
      <c r="G7" s="82" t="s">
        <v>187</v>
      </c>
      <c r="H7" s="82"/>
      <c r="I7" s="83"/>
      <c r="K7" s="81"/>
      <c r="L7" s="82"/>
      <c r="M7" s="83"/>
    </row>
    <row r="8" spans="1:13" x14ac:dyDescent="0.2">
      <c r="A8" t="s">
        <v>174</v>
      </c>
    </row>
    <row r="11" spans="1:13" x14ac:dyDescent="0.2">
      <c r="C11" t="s">
        <v>192</v>
      </c>
      <c r="H11" t="s">
        <v>204</v>
      </c>
    </row>
    <row r="12" spans="1:13" x14ac:dyDescent="0.2">
      <c r="H12" s="85" t="s">
        <v>205</v>
      </c>
    </row>
    <row r="13" spans="1:13" x14ac:dyDescent="0.2">
      <c r="B13" s="76" t="s">
        <v>194</v>
      </c>
      <c r="C13" s="77" t="s">
        <v>193</v>
      </c>
      <c r="D13" s="77"/>
      <c r="E13" s="78"/>
      <c r="F13" t="s">
        <v>197</v>
      </c>
    </row>
    <row r="14" spans="1:13" x14ac:dyDescent="0.2">
      <c r="B14" s="81" t="s">
        <v>195</v>
      </c>
      <c r="C14" s="82" t="s">
        <v>196</v>
      </c>
      <c r="D14" s="82"/>
      <c r="E14" s="83"/>
      <c r="F14" t="s">
        <v>198</v>
      </c>
      <c r="H14" s="86" t="s">
        <v>206</v>
      </c>
    </row>
    <row r="17" spans="3:5" x14ac:dyDescent="0.2">
      <c r="C17" t="s">
        <v>199</v>
      </c>
    </row>
    <row r="19" spans="3:5" x14ac:dyDescent="0.2">
      <c r="C19" s="84" t="s">
        <v>200</v>
      </c>
    </row>
    <row r="22" spans="3:5" x14ac:dyDescent="0.2">
      <c r="C22" t="s">
        <v>201</v>
      </c>
    </row>
    <row r="24" spans="3:5" x14ac:dyDescent="0.2">
      <c r="C24" s="76" t="s">
        <v>202</v>
      </c>
      <c r="D24" s="77"/>
      <c r="E24" s="78"/>
    </row>
    <row r="25" spans="3:5" x14ac:dyDescent="0.2">
      <c r="C25" s="81" t="s">
        <v>203</v>
      </c>
      <c r="D25" s="82"/>
      <c r="E25" s="83"/>
    </row>
  </sheetData>
  <mergeCells count="1">
    <mergeCell ref="F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1AB8-7C61-7643-96E6-7FB31EBDE550}">
  <sheetPr codeName="Sheet8"/>
  <dimension ref="A1:R294"/>
  <sheetViews>
    <sheetView zoomScale="75" workbookViewId="0">
      <selection activeCell="E264" sqref="E264:E283"/>
    </sheetView>
  </sheetViews>
  <sheetFormatPr baseColWidth="10" defaultRowHeight="15" x14ac:dyDescent="0.2"/>
  <cols>
    <col min="2" max="3" width="15" customWidth="1"/>
    <col min="4" max="4" width="16.83203125" customWidth="1"/>
    <col min="5" max="5" width="19.1640625" customWidth="1"/>
    <col min="6" max="6" width="25.33203125" customWidth="1"/>
    <col min="7" max="7" width="16.6640625" customWidth="1"/>
    <col min="8" max="8" width="18.33203125" customWidth="1"/>
    <col min="9" max="9" width="4.33203125" customWidth="1"/>
    <col min="10" max="11" width="4.83203125" customWidth="1"/>
    <col min="12" max="12" width="4" customWidth="1"/>
    <col min="13" max="13" width="4.33203125" customWidth="1"/>
    <col min="14" max="14" width="15.6640625" customWidth="1"/>
  </cols>
  <sheetData>
    <row r="1" spans="1:18" x14ac:dyDescent="0.2">
      <c r="L1" s="67"/>
      <c r="M1" s="67"/>
    </row>
    <row r="2" spans="1:18" x14ac:dyDescent="0.2">
      <c r="A2" t="s">
        <v>30</v>
      </c>
      <c r="B2">
        <f>INTERCEPT(B12:B263,C12:C263)</f>
        <v>7.7189688112569432E-4</v>
      </c>
      <c r="D2" t="s">
        <v>114</v>
      </c>
      <c r="E2">
        <f>_xlfn.STDEV.S(E12:E263)</f>
        <v>1.5361532931803994E-2</v>
      </c>
      <c r="L2" s="67"/>
      <c r="M2" s="67"/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1.3020418109082792</v>
      </c>
      <c r="L3" s="67"/>
      <c r="M3" s="67"/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0.28086981310047221</v>
      </c>
      <c r="L4" s="67"/>
      <c r="M4" s="67"/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1.5392225335894686E-2</v>
      </c>
      <c r="L5" s="67"/>
      <c r="M5" s="67"/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100</v>
      </c>
      <c r="C10" t="s">
        <v>18</v>
      </c>
      <c r="D10" s="69" t="s">
        <v>81</v>
      </c>
      <c r="E10" s="69"/>
      <c r="F10" s="69"/>
      <c r="G10" s="69" t="s">
        <v>101</v>
      </c>
      <c r="H10" s="69"/>
      <c r="J10" s="67"/>
      <c r="K10" s="67"/>
      <c r="N10" t="s">
        <v>115</v>
      </c>
    </row>
    <row r="11" spans="1:18" x14ac:dyDescent="0.2">
      <c r="A11" s="47">
        <v>45050</v>
      </c>
      <c r="B11" s="18">
        <v>-8.5752182116808351E-3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48">
        <v>45051</v>
      </c>
      <c r="B12" s="18">
        <v>9.5522525678952697E-3</v>
      </c>
      <c r="C12" s="18">
        <v>1.8474751389515376E-2</v>
      </c>
      <c r="D12" s="18">
        <f>$B$2+$B$3*C12</f>
        <v>2.4826795636410541E-2</v>
      </c>
      <c r="E12" s="18">
        <f>B12-D12</f>
        <v>-1.5274543068515271E-2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47">
        <v>45054</v>
      </c>
      <c r="B13" s="18">
        <v>1.9065219403496814E-2</v>
      </c>
      <c r="C13" s="18">
        <v>4.5212866424892972E-4</v>
      </c>
      <c r="D13" s="18">
        <f t="shared" ref="D13:D76" si="0">$B$2+$B$3*C13</f>
        <v>1.3605873058879121E-3</v>
      </c>
      <c r="E13" s="18">
        <f t="shared" ref="E13:E76" si="1">B13-D13</f>
        <v>1.7704632097608902E-2</v>
      </c>
      <c r="J13" s="67"/>
      <c r="K13" s="67"/>
      <c r="N13" s="18">
        <f>SUM(E267:E269)</f>
        <v>-8.3575357894643716E-3</v>
      </c>
      <c r="O13" s="18">
        <f>SUM(E266:E270)</f>
        <v>-1.7988872033079972E-2</v>
      </c>
      <c r="P13" s="18">
        <f>SUM(E268:E273)</f>
        <v>2.1196891987378154E-2</v>
      </c>
      <c r="Q13" s="18">
        <f>SUM(E268:E278)</f>
        <v>1.5570198518739777E-2</v>
      </c>
      <c r="R13" s="18">
        <f>SUM(E268:E283)</f>
        <v>-8.890385466452308E-4</v>
      </c>
    </row>
    <row r="14" spans="1:18" x14ac:dyDescent="0.2">
      <c r="A14" s="48">
        <v>45055</v>
      </c>
      <c r="B14" s="18">
        <v>-2.7716718825483433E-3</v>
      </c>
      <c r="C14" s="18">
        <v>-4.5794212772585219E-3</v>
      </c>
      <c r="D14" s="18">
        <f t="shared" si="0"/>
        <v>-5.1907010916278961E-3</v>
      </c>
      <c r="E14" s="18">
        <f t="shared" si="1"/>
        <v>2.4190292090795528E-3</v>
      </c>
      <c r="J14" s="67"/>
      <c r="K14" s="67"/>
    </row>
    <row r="15" spans="1:18" x14ac:dyDescent="0.2">
      <c r="A15" s="47">
        <v>45056</v>
      </c>
      <c r="B15" s="18">
        <v>4.0207586422114527E-2</v>
      </c>
      <c r="C15" s="18">
        <v>4.4839652634049987E-3</v>
      </c>
      <c r="D15" s="18">
        <f t="shared" si="0"/>
        <v>6.6102071327393576E-3</v>
      </c>
      <c r="E15" s="18">
        <f t="shared" si="1"/>
        <v>3.3597379289375173E-2</v>
      </c>
      <c r="N15">
        <f>N13/(E2 * SQRT(3))</f>
        <v>-0.31411093926825523</v>
      </c>
      <c r="O15">
        <f>O13/(E2 * SQRT(5))</f>
        <v>-0.52370217065033353</v>
      </c>
      <c r="P15">
        <f>P13/(E2 * SQRT(6))</f>
        <v>0.56332886538153892</v>
      </c>
      <c r="Q15">
        <f>Q13/(E2*SQRT(11))</f>
        <v>0.30560696719325531</v>
      </c>
      <c r="R15">
        <f>R13/(E2*SQRT(16))</f>
        <v>-1.4468584460158199E-2</v>
      </c>
    </row>
    <row r="16" spans="1:18" x14ac:dyDescent="0.2">
      <c r="A16" s="48">
        <v>45057</v>
      </c>
      <c r="B16" s="18">
        <v>4.1147033900593488E-2</v>
      </c>
      <c r="C16" s="18">
        <v>-1.6966239932159066E-3</v>
      </c>
      <c r="D16" s="18">
        <f t="shared" si="0"/>
        <v>-1.4371784954315806E-3</v>
      </c>
      <c r="E16" s="18">
        <f t="shared" si="1"/>
        <v>4.258421239602507E-2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47">
        <v>45058</v>
      </c>
      <c r="B17" s="18">
        <v>8.7253777891691531E-3</v>
      </c>
      <c r="C17" s="18">
        <v>-1.5833068345566526E-3</v>
      </c>
      <c r="D17" s="18">
        <f t="shared" si="0"/>
        <v>-1.289634816963905E-3</v>
      </c>
      <c r="E17" s="18">
        <f t="shared" si="1"/>
        <v>1.0015012606133057E-2</v>
      </c>
    </row>
    <row r="18" spans="1:5" hidden="1" x14ac:dyDescent="0.2">
      <c r="A18" s="48">
        <v>45061</v>
      </c>
      <c r="B18" s="18">
        <v>-8.1410747338099831E-3</v>
      </c>
      <c r="C18" s="18">
        <v>2.9581644391338813E-3</v>
      </c>
      <c r="D18" s="18">
        <f t="shared" si="0"/>
        <v>4.6235506644200473E-3</v>
      </c>
      <c r="E18" s="18">
        <f t="shared" si="1"/>
        <v>-1.276462539823003E-2</v>
      </c>
    </row>
    <row r="19" spans="1:5" hidden="1" x14ac:dyDescent="0.2">
      <c r="A19" s="47">
        <v>45062</v>
      </c>
      <c r="B19" s="18">
        <v>2.6761342854672243E-2</v>
      </c>
      <c r="C19" s="18">
        <v>-6.3776833731530314E-3</v>
      </c>
      <c r="D19" s="18">
        <f t="shared" si="0"/>
        <v>-7.5321135274541012E-3</v>
      </c>
      <c r="E19" s="18">
        <f t="shared" si="1"/>
        <v>3.4293456382126344E-2</v>
      </c>
    </row>
    <row r="20" spans="1:5" hidden="1" x14ac:dyDescent="0.2">
      <c r="A20" s="48">
        <v>45063</v>
      </c>
      <c r="B20" s="18">
        <v>1.1574619365510186E-2</v>
      </c>
      <c r="C20" s="18">
        <v>1.1890829058788244E-2</v>
      </c>
      <c r="D20" s="18">
        <f t="shared" si="0"/>
        <v>1.6254253482031127E-2</v>
      </c>
      <c r="E20" s="18">
        <f t="shared" si="1"/>
        <v>-4.6796341165209407E-3</v>
      </c>
    </row>
    <row r="21" spans="1:5" hidden="1" x14ac:dyDescent="0.2">
      <c r="A21" s="47">
        <v>45064</v>
      </c>
      <c r="B21" s="18">
        <v>1.6792832238023303E-2</v>
      </c>
      <c r="C21" s="18">
        <v>9.445048649426635E-3</v>
      </c>
      <c r="D21" s="18">
        <f t="shared" si="0"/>
        <v>1.3069745128741947E-2</v>
      </c>
      <c r="E21" s="18">
        <f t="shared" si="1"/>
        <v>3.7230871092813565E-3</v>
      </c>
    </row>
    <row r="22" spans="1:5" hidden="1" x14ac:dyDescent="0.2">
      <c r="A22" s="48">
        <v>45065</v>
      </c>
      <c r="B22" s="18">
        <v>-2.1858609343842206E-3</v>
      </c>
      <c r="C22" s="18">
        <v>-1.4458676054706077E-3</v>
      </c>
      <c r="D22" s="18">
        <f t="shared" si="0"/>
        <v>-1.1106831942348731E-3</v>
      </c>
      <c r="E22" s="18">
        <f t="shared" si="1"/>
        <v>-1.0751777401493475E-3</v>
      </c>
    </row>
    <row r="23" spans="1:5" hidden="1" x14ac:dyDescent="0.2">
      <c r="A23" s="47">
        <v>45068</v>
      </c>
      <c r="B23" s="18">
        <v>2.1257643221175959E-2</v>
      </c>
      <c r="C23" s="18">
        <v>1.550346964389604E-4</v>
      </c>
      <c r="D23" s="18">
        <f t="shared" si="0"/>
        <v>9.737585380306937E-4</v>
      </c>
      <c r="E23" s="18">
        <f t="shared" si="1"/>
        <v>2.0283884683145265E-2</v>
      </c>
    </row>
    <row r="24" spans="1:5" hidden="1" x14ac:dyDescent="0.2">
      <c r="A24" s="48">
        <v>45069</v>
      </c>
      <c r="B24" s="18">
        <v>-2.0497367617966056E-2</v>
      </c>
      <c r="C24" s="18">
        <v>-1.1222026747550129E-2</v>
      </c>
      <c r="D24" s="18">
        <f t="shared" si="0"/>
        <v>-1.3839651147315623E-2</v>
      </c>
      <c r="E24" s="18">
        <f t="shared" si="1"/>
        <v>-6.6577164706504328E-3</v>
      </c>
    </row>
    <row r="25" spans="1:5" hidden="1" x14ac:dyDescent="0.2">
      <c r="A25" s="47">
        <v>45070</v>
      </c>
      <c r="B25" s="18">
        <v>-1.3383089801739856E-2</v>
      </c>
      <c r="C25" s="18">
        <v>-7.3186003353533646E-3</v>
      </c>
      <c r="D25" s="18">
        <f t="shared" si="0"/>
        <v>-8.7572267528317396E-3</v>
      </c>
      <c r="E25" s="18">
        <f t="shared" si="1"/>
        <v>-4.6258630489081163E-3</v>
      </c>
    </row>
    <row r="26" spans="1:5" hidden="1" x14ac:dyDescent="0.2">
      <c r="A26" s="48">
        <v>45071</v>
      </c>
      <c r="B26" s="18">
        <v>2.227890720814063E-2</v>
      </c>
      <c r="C26" s="18">
        <v>8.7575812659024255E-3</v>
      </c>
      <c r="D26" s="18">
        <f t="shared" si="0"/>
        <v>1.2174633851757708E-2</v>
      </c>
      <c r="E26" s="18">
        <f t="shared" si="1"/>
        <v>1.0104273356382922E-2</v>
      </c>
    </row>
    <row r="27" spans="1:5" hidden="1" x14ac:dyDescent="0.2">
      <c r="A27" s="47">
        <v>45072</v>
      </c>
      <c r="B27" s="18">
        <v>8.6852066530751504E-3</v>
      </c>
      <c r="C27" s="18">
        <v>1.3049086777997321E-2</v>
      </c>
      <c r="D27" s="18">
        <f t="shared" si="0"/>
        <v>1.7762353460248608E-2</v>
      </c>
      <c r="E27" s="18">
        <f t="shared" si="1"/>
        <v>-9.0771468071734578E-3</v>
      </c>
    </row>
    <row r="28" spans="1:5" hidden="1" x14ac:dyDescent="0.2">
      <c r="A28" s="48">
        <v>45076</v>
      </c>
      <c r="B28" s="18">
        <v>-6.2983935535331215E-3</v>
      </c>
      <c r="C28" s="18">
        <v>1.660326849850513E-5</v>
      </c>
      <c r="D28" s="18">
        <f t="shared" si="0"/>
        <v>7.9351503090848428E-4</v>
      </c>
      <c r="E28" s="18">
        <f t="shared" si="1"/>
        <v>-7.0919085844416054E-3</v>
      </c>
    </row>
    <row r="29" spans="1:5" hidden="1" x14ac:dyDescent="0.2">
      <c r="A29" s="47">
        <v>45077</v>
      </c>
      <c r="B29" s="18">
        <v>-1.0189233817965659E-2</v>
      </c>
      <c r="C29" s="18">
        <v>-6.1086242098339349E-3</v>
      </c>
      <c r="D29" s="18">
        <f t="shared" si="0"/>
        <v>-7.1817872472046389E-3</v>
      </c>
      <c r="E29" s="18">
        <f t="shared" si="1"/>
        <v>-3.0074465707610205E-3</v>
      </c>
    </row>
    <row r="30" spans="1:5" hidden="1" x14ac:dyDescent="0.2">
      <c r="A30" s="48">
        <v>45078</v>
      </c>
      <c r="B30" s="18">
        <v>8.1056047778622631E-3</v>
      </c>
      <c r="C30" s="18">
        <v>9.8544535630327168E-3</v>
      </c>
      <c r="D30" s="18">
        <f t="shared" si="0"/>
        <v>1.3602807443848357E-2</v>
      </c>
      <c r="E30" s="18">
        <f t="shared" si="1"/>
        <v>-5.497202665986094E-3</v>
      </c>
    </row>
    <row r="31" spans="1:5" hidden="1" x14ac:dyDescent="0.2">
      <c r="A31" s="47">
        <v>45079</v>
      </c>
      <c r="B31" s="18">
        <v>6.914860563332903E-3</v>
      </c>
      <c r="C31" s="18">
        <v>1.4534424705965554E-2</v>
      </c>
      <c r="D31" s="18">
        <f t="shared" si="0"/>
        <v>1.9696325545791118E-2</v>
      </c>
      <c r="E31" s="18">
        <f t="shared" si="1"/>
        <v>-1.2781464982458215E-2</v>
      </c>
    </row>
    <row r="32" spans="1:5" hidden="1" x14ac:dyDescent="0.2">
      <c r="A32" s="48">
        <v>45082</v>
      </c>
      <c r="B32" s="18">
        <v>1.117939984022942E-2</v>
      </c>
      <c r="C32" s="18">
        <v>-2.0035816359177394E-3</v>
      </c>
      <c r="D32" s="18">
        <f t="shared" si="0"/>
        <v>-1.8368501804072114E-3</v>
      </c>
      <c r="E32" s="18">
        <f t="shared" si="1"/>
        <v>1.3016250020636631E-2</v>
      </c>
    </row>
    <row r="33" spans="1:5" hidden="1" x14ac:dyDescent="0.2">
      <c r="A33" s="47">
        <v>45083</v>
      </c>
      <c r="B33" s="18">
        <v>1.010820220719677E-2</v>
      </c>
      <c r="C33" s="18">
        <v>2.3538963079141606E-3</v>
      </c>
      <c r="D33" s="18">
        <f t="shared" si="0"/>
        <v>3.8367682925725603E-3</v>
      </c>
      <c r="E33" s="18">
        <f t="shared" si="1"/>
        <v>6.2714339146242096E-3</v>
      </c>
    </row>
    <row r="34" spans="1:5" hidden="1" x14ac:dyDescent="0.2">
      <c r="A34" s="48">
        <v>45084</v>
      </c>
      <c r="B34" s="18">
        <v>-3.8855413590208498E-2</v>
      </c>
      <c r="C34" s="18">
        <v>-3.8120096998572883E-3</v>
      </c>
      <c r="D34" s="18">
        <f t="shared" si="0"/>
        <v>-4.191499131676415E-3</v>
      </c>
      <c r="E34" s="18">
        <f t="shared" si="1"/>
        <v>-3.4663914458532084E-2</v>
      </c>
    </row>
    <row r="35" spans="1:5" hidden="1" x14ac:dyDescent="0.2">
      <c r="A35" s="47">
        <v>45085</v>
      </c>
      <c r="B35" s="18">
        <v>-2.1961730654296296E-3</v>
      </c>
      <c r="C35" s="18">
        <v>6.1886426142414575E-3</v>
      </c>
      <c r="D35" s="18">
        <f t="shared" si="0"/>
        <v>8.8297683176367884E-3</v>
      </c>
      <c r="E35" s="18">
        <f t="shared" si="1"/>
        <v>-1.1025941383066418E-2</v>
      </c>
    </row>
    <row r="36" spans="1:5" hidden="1" x14ac:dyDescent="0.2">
      <c r="A36" s="48">
        <v>45086</v>
      </c>
      <c r="B36" s="18">
        <v>1.6303592295954239E-3</v>
      </c>
      <c r="C36" s="18">
        <v>1.148059539441082E-3</v>
      </c>
      <c r="D36" s="18">
        <f t="shared" si="0"/>
        <v>2.2667184028900859E-3</v>
      </c>
      <c r="E36" s="18">
        <f t="shared" si="1"/>
        <v>-6.3635917329466201E-4</v>
      </c>
    </row>
    <row r="37" spans="1:5" hidden="1" x14ac:dyDescent="0.2">
      <c r="A37" s="47">
        <v>45089</v>
      </c>
      <c r="B37" s="18">
        <v>1.2045232960389285E-2</v>
      </c>
      <c r="C37" s="18">
        <v>9.3211488102371565E-3</v>
      </c>
      <c r="D37" s="18">
        <f t="shared" si="0"/>
        <v>1.2908422357752433E-2</v>
      </c>
      <c r="E37" s="18">
        <f t="shared" si="1"/>
        <v>-8.6318939736314791E-4</v>
      </c>
    </row>
    <row r="38" spans="1:5" hidden="1" x14ac:dyDescent="0.2">
      <c r="A38" s="48">
        <v>45090</v>
      </c>
      <c r="B38" s="18">
        <v>6.4335778450907988E-4</v>
      </c>
      <c r="C38" s="18">
        <v>6.9324899514737748E-3</v>
      </c>
      <c r="D38" s="18">
        <f t="shared" si="0"/>
        <v>9.798288651646057E-3</v>
      </c>
      <c r="E38" s="18">
        <f t="shared" si="1"/>
        <v>-9.1549308671369772E-3</v>
      </c>
    </row>
    <row r="39" spans="1:5" hidden="1" x14ac:dyDescent="0.2">
      <c r="A39" s="47">
        <v>45091</v>
      </c>
      <c r="B39" s="18">
        <v>-4.0184008836907648E-4</v>
      </c>
      <c r="C39" s="18">
        <v>8.1942552593217144E-4</v>
      </c>
      <c r="D39" s="18">
        <f t="shared" si="0"/>
        <v>1.8388231768148879E-3</v>
      </c>
      <c r="E39" s="18">
        <f t="shared" si="1"/>
        <v>-2.2406632651839646E-3</v>
      </c>
    </row>
    <row r="40" spans="1:5" hidden="1" x14ac:dyDescent="0.2">
      <c r="A40" s="48">
        <v>45092</v>
      </c>
      <c r="B40" s="18">
        <v>1.1336260818409549E-2</v>
      </c>
      <c r="C40" s="18">
        <v>1.217813742034668E-2</v>
      </c>
      <c r="D40" s="18">
        <f t="shared" si="0"/>
        <v>1.6628340981403766E-2</v>
      </c>
      <c r="E40" s="18">
        <f t="shared" si="1"/>
        <v>-5.2920801629942164E-3</v>
      </c>
    </row>
    <row r="41" spans="1:5" hidden="1" x14ac:dyDescent="0.2">
      <c r="A41" s="47">
        <v>45093</v>
      </c>
      <c r="B41" s="18">
        <v>-1.3753161812950054E-2</v>
      </c>
      <c r="C41" s="18">
        <v>-3.6716195284263176E-3</v>
      </c>
      <c r="D41" s="18">
        <f t="shared" si="0"/>
        <v>-4.0087052586327103E-3</v>
      </c>
      <c r="E41" s="18">
        <f t="shared" si="1"/>
        <v>-9.7444565543173441E-3</v>
      </c>
    </row>
    <row r="42" spans="1:5" hidden="1" x14ac:dyDescent="0.2">
      <c r="A42" s="48">
        <v>45097</v>
      </c>
      <c r="B42" s="18">
        <v>-1.6927619964137719E-3</v>
      </c>
      <c r="C42" s="18">
        <v>-4.7351076976228645E-3</v>
      </c>
      <c r="D42" s="18">
        <f t="shared" si="0"/>
        <v>-5.3934113203329128E-3</v>
      </c>
      <c r="E42" s="18">
        <f t="shared" si="1"/>
        <v>3.7006493239191409E-3</v>
      </c>
    </row>
    <row r="43" spans="1:5" hidden="1" x14ac:dyDescent="0.2">
      <c r="A43" s="47">
        <v>45098</v>
      </c>
      <c r="B43" s="18">
        <v>-2.0912240633418011E-2</v>
      </c>
      <c r="C43" s="18">
        <v>-5.2452815830036359E-3</v>
      </c>
      <c r="D43" s="18">
        <f t="shared" si="0"/>
        <v>-6.0576790499322049E-3</v>
      </c>
      <c r="E43" s="18">
        <f t="shared" si="1"/>
        <v>-1.4854561583485807E-2</v>
      </c>
    </row>
    <row r="44" spans="1:5" hidden="1" x14ac:dyDescent="0.2">
      <c r="A44" s="48">
        <v>45099</v>
      </c>
      <c r="B44" s="18">
        <v>2.1523904461269172E-2</v>
      </c>
      <c r="C44" s="18">
        <v>3.7107984144384432E-3</v>
      </c>
      <c r="D44" s="18">
        <f t="shared" si="0"/>
        <v>5.6035115685766964E-3</v>
      </c>
      <c r="E44" s="18">
        <f t="shared" si="1"/>
        <v>1.5920392892692474E-2</v>
      </c>
    </row>
    <row r="45" spans="1:5" hidden="1" x14ac:dyDescent="0.2">
      <c r="A45" s="47">
        <v>45100</v>
      </c>
      <c r="B45" s="18">
        <v>-6.8619791263293539E-3</v>
      </c>
      <c r="C45" s="18">
        <v>-7.6588087666845661E-3</v>
      </c>
      <c r="D45" s="18">
        <f t="shared" si="0"/>
        <v>-9.2001923548484833E-3</v>
      </c>
      <c r="E45" s="18">
        <f t="shared" si="1"/>
        <v>2.3382132285191294E-3</v>
      </c>
    </row>
    <row r="46" spans="1:5" hidden="1" x14ac:dyDescent="0.2">
      <c r="A46" s="48">
        <v>45103</v>
      </c>
      <c r="B46" s="18">
        <v>-3.1946077402001172E-2</v>
      </c>
      <c r="C46" s="18">
        <v>-4.4868382932564677E-3</v>
      </c>
      <c r="D46" s="18">
        <f t="shared" si="0"/>
        <v>-5.0701541754785695E-3</v>
      </c>
      <c r="E46" s="18">
        <f t="shared" si="1"/>
        <v>-2.6875923226522602E-2</v>
      </c>
    </row>
    <row r="47" spans="1:5" hidden="1" x14ac:dyDescent="0.2">
      <c r="A47" s="47">
        <v>45104</v>
      </c>
      <c r="B47" s="18">
        <v>-6.7177379731564457E-4</v>
      </c>
      <c r="C47" s="18">
        <v>1.1455854954693034E-2</v>
      </c>
      <c r="D47" s="18">
        <f t="shared" si="0"/>
        <v>1.5687899011836794E-2</v>
      </c>
      <c r="E47" s="18">
        <f t="shared" si="1"/>
        <v>-1.6359672809152438E-2</v>
      </c>
    </row>
    <row r="48" spans="1:5" hidden="1" x14ac:dyDescent="0.2">
      <c r="A48" s="48">
        <v>45105</v>
      </c>
      <c r="B48" s="18">
        <v>1.7393573772995552E-2</v>
      </c>
      <c r="C48" s="18">
        <v>-3.5407668843834283E-4</v>
      </c>
      <c r="D48" s="18">
        <f t="shared" si="0"/>
        <v>3.1087422851102785E-4</v>
      </c>
      <c r="E48" s="18">
        <f t="shared" si="1"/>
        <v>1.7082699544484523E-2</v>
      </c>
    </row>
    <row r="49" spans="1:5" hidden="1" x14ac:dyDescent="0.2">
      <c r="A49" s="47">
        <v>45106</v>
      </c>
      <c r="B49" s="18">
        <v>-8.8371754278113723E-3</v>
      </c>
      <c r="C49" s="18">
        <v>4.4735446728059181E-3</v>
      </c>
      <c r="D49" s="18">
        <f t="shared" si="0"/>
        <v>6.5966390880849973E-3</v>
      </c>
      <c r="E49" s="18">
        <f t="shared" si="1"/>
        <v>-1.543381451589637E-2</v>
      </c>
    </row>
    <row r="50" spans="1:5" hidden="1" x14ac:dyDescent="0.2">
      <c r="A50" s="48">
        <v>45107</v>
      </c>
      <c r="B50" s="18">
        <v>7.999295517133076E-3</v>
      </c>
      <c r="C50" s="18">
        <v>1.2269004495714109E-2</v>
      </c>
      <c r="D50" s="18">
        <f t="shared" si="0"/>
        <v>1.6746653712767109E-2</v>
      </c>
      <c r="E50" s="18">
        <f t="shared" si="1"/>
        <v>-8.7473581956340335E-3</v>
      </c>
    </row>
    <row r="51" spans="1:5" hidden="1" x14ac:dyDescent="0.2">
      <c r="A51" s="47">
        <v>45110</v>
      </c>
      <c r="B51" s="18">
        <v>-3.3892085483350209E-3</v>
      </c>
      <c r="C51" s="18">
        <v>1.1706778016009611E-3</v>
      </c>
      <c r="D51" s="18">
        <f t="shared" si="0"/>
        <v>2.2961683259123331E-3</v>
      </c>
      <c r="E51" s="18">
        <f t="shared" si="1"/>
        <v>-5.685376874247354E-3</v>
      </c>
    </row>
    <row r="52" spans="1:5" hidden="1" x14ac:dyDescent="0.2">
      <c r="A52" s="48">
        <v>45112</v>
      </c>
      <c r="B52" s="18">
        <v>1.7169885717857714E-2</v>
      </c>
      <c r="C52" s="18">
        <v>-1.9683184132291975E-3</v>
      </c>
      <c r="D52" s="18">
        <f t="shared" si="0"/>
        <v>-1.7909359900793605E-3</v>
      </c>
      <c r="E52" s="18">
        <f t="shared" si="1"/>
        <v>1.8960821707937073E-2</v>
      </c>
    </row>
    <row r="53" spans="1:5" hidden="1" x14ac:dyDescent="0.2">
      <c r="A53" s="47">
        <v>45113</v>
      </c>
      <c r="B53" s="18">
        <v>-1.3862855450570089E-2</v>
      </c>
      <c r="C53" s="18">
        <v>-7.9225113365009037E-3</v>
      </c>
      <c r="D53" s="18">
        <f t="shared" si="0"/>
        <v>-9.5435441263933135E-3</v>
      </c>
      <c r="E53" s="18">
        <f t="shared" si="1"/>
        <v>-4.319311324176775E-3</v>
      </c>
    </row>
    <row r="54" spans="1:5" hidden="1" x14ac:dyDescent="0.2">
      <c r="A54" s="48">
        <v>45114</v>
      </c>
      <c r="B54" s="18">
        <v>-6.5327035638281794E-3</v>
      </c>
      <c r="C54" s="18">
        <v>-2.8651005386203243E-3</v>
      </c>
      <c r="D54" s="18">
        <f t="shared" si="0"/>
        <v>-2.958583812613799E-3</v>
      </c>
      <c r="E54" s="18">
        <f t="shared" si="1"/>
        <v>-3.5741197512143804E-3</v>
      </c>
    </row>
    <row r="55" spans="1:5" hidden="1" x14ac:dyDescent="0.2">
      <c r="A55" s="47">
        <v>45117</v>
      </c>
      <c r="B55" s="18">
        <v>-2.7218257689868741E-2</v>
      </c>
      <c r="C55" s="18">
        <v>2.405026057131332E-3</v>
      </c>
      <c r="D55" s="18">
        <f t="shared" si="0"/>
        <v>3.9033413638345726E-3</v>
      </c>
      <c r="E55" s="18">
        <f t="shared" si="1"/>
        <v>-3.1121599053703312E-2</v>
      </c>
    </row>
    <row r="56" spans="1:5" hidden="1" x14ac:dyDescent="0.2">
      <c r="A56" s="48">
        <v>45118</v>
      </c>
      <c r="B56" s="18">
        <v>7.1874145481167773E-3</v>
      </c>
      <c r="C56" s="18">
        <v>6.7422110558885695E-3</v>
      </c>
      <c r="D56" s="18">
        <f t="shared" si="0"/>
        <v>9.5505375738606686E-3</v>
      </c>
      <c r="E56" s="18">
        <f t="shared" si="1"/>
        <v>-2.3631230257438914E-3</v>
      </c>
    </row>
    <row r="57" spans="1:5" hidden="1" x14ac:dyDescent="0.2">
      <c r="A57" s="47">
        <v>45119</v>
      </c>
      <c r="B57" s="18">
        <v>1.6226371274714602E-2</v>
      </c>
      <c r="C57" s="18">
        <v>7.4112334853124739E-3</v>
      </c>
      <c r="D57" s="18">
        <f t="shared" si="0"/>
        <v>1.0421632749406025E-2</v>
      </c>
      <c r="E57" s="18">
        <f t="shared" si="1"/>
        <v>5.8047385253085764E-3</v>
      </c>
    </row>
    <row r="58" spans="1:5" hidden="1" x14ac:dyDescent="0.2">
      <c r="A58" s="48">
        <v>45120</v>
      </c>
      <c r="B58" s="18">
        <v>4.3554593792221263E-2</v>
      </c>
      <c r="C58" s="18">
        <v>8.4701534580691185E-3</v>
      </c>
      <c r="D58" s="18">
        <f t="shared" si="0"/>
        <v>1.1800390828341032E-2</v>
      </c>
      <c r="E58" s="18">
        <f t="shared" si="1"/>
        <v>3.1754202963880235E-2</v>
      </c>
    </row>
    <row r="59" spans="1:5" hidden="1" x14ac:dyDescent="0.2">
      <c r="A59" s="47">
        <v>45121</v>
      </c>
      <c r="B59" s="18">
        <v>6.9694896463794453E-3</v>
      </c>
      <c r="C59" s="18">
        <v>-1.0244071333035398E-3</v>
      </c>
      <c r="D59" s="18">
        <f t="shared" si="0"/>
        <v>-5.6192403782820573E-4</v>
      </c>
      <c r="E59" s="18">
        <f t="shared" si="1"/>
        <v>7.5314136842076513E-3</v>
      </c>
    </row>
    <row r="60" spans="1:5" hidden="1" x14ac:dyDescent="0.2">
      <c r="A60" s="48">
        <v>45124</v>
      </c>
      <c r="B60" s="18">
        <v>-5.0914634797850633E-3</v>
      </c>
      <c r="C60" s="18">
        <v>3.8553825145495324E-3</v>
      </c>
      <c r="D60" s="18">
        <f t="shared" si="0"/>
        <v>5.7917661121138827E-3</v>
      </c>
      <c r="E60" s="18">
        <f t="shared" si="1"/>
        <v>-1.0883229591898946E-2</v>
      </c>
    </row>
    <row r="61" spans="1:5" hidden="1" x14ac:dyDescent="0.2">
      <c r="A61" s="47">
        <v>45125</v>
      </c>
      <c r="B61" s="18">
        <v>-7.8362663896085483E-3</v>
      </c>
      <c r="C61" s="18">
        <v>7.1172752058423772E-3</v>
      </c>
      <c r="D61" s="18">
        <f t="shared" si="0"/>
        <v>1.0038886778873298E-2</v>
      </c>
      <c r="E61" s="18">
        <f t="shared" si="1"/>
        <v>-1.7875153168481844E-2</v>
      </c>
    </row>
    <row r="62" spans="1:5" hidden="1" x14ac:dyDescent="0.2">
      <c r="A62" s="48">
        <v>45126</v>
      </c>
      <c r="B62" s="18">
        <v>-1.0477189375871609E-2</v>
      </c>
      <c r="C62" s="18">
        <v>2.3579103357320719E-3</v>
      </c>
      <c r="D62" s="18">
        <f t="shared" si="0"/>
        <v>3.8419947246216297E-3</v>
      </c>
      <c r="E62" s="18">
        <f t="shared" si="1"/>
        <v>-1.4319184100493239E-2</v>
      </c>
    </row>
    <row r="63" spans="1:5" hidden="1" x14ac:dyDescent="0.2">
      <c r="A63" s="47">
        <v>45127</v>
      </c>
      <c r="B63" s="18">
        <v>-2.6469995327519147E-2</v>
      </c>
      <c r="C63" s="18">
        <v>-6.7568962189037407E-3</v>
      </c>
      <c r="D63" s="18">
        <f t="shared" si="0"/>
        <v>-8.0258645078550364E-3</v>
      </c>
      <c r="E63" s="18">
        <f t="shared" si="1"/>
        <v>-1.844413081966411E-2</v>
      </c>
    </row>
    <row r="64" spans="1:5" hidden="1" x14ac:dyDescent="0.2">
      <c r="A64" s="48">
        <v>45128</v>
      </c>
      <c r="B64" s="18">
        <v>6.5254268847840802E-3</v>
      </c>
      <c r="C64" s="18">
        <v>3.240945218980773E-4</v>
      </c>
      <c r="D64" s="18">
        <f t="shared" si="0"/>
        <v>1.1938814993233198E-3</v>
      </c>
      <c r="E64" s="18">
        <f t="shared" si="1"/>
        <v>5.3315453854607606E-3</v>
      </c>
    </row>
    <row r="65" spans="1:5" hidden="1" x14ac:dyDescent="0.2">
      <c r="A65" s="47">
        <v>45131</v>
      </c>
      <c r="B65" s="18">
        <v>1.304968266959472E-2</v>
      </c>
      <c r="C65" s="18">
        <v>4.0341538771535568E-3</v>
      </c>
      <c r="D65" s="18">
        <f t="shared" si="0"/>
        <v>6.0245339008173672E-3</v>
      </c>
      <c r="E65" s="18">
        <f t="shared" si="1"/>
        <v>7.0251487687773527E-3</v>
      </c>
    </row>
    <row r="66" spans="1:5" hidden="1" x14ac:dyDescent="0.2">
      <c r="A66" s="48">
        <v>45132</v>
      </c>
      <c r="B66" s="18">
        <v>7.4664412519926948E-3</v>
      </c>
      <c r="C66" s="18">
        <v>2.8146733515561628E-3</v>
      </c>
      <c r="D66" s="18">
        <f t="shared" si="0"/>
        <v>4.4367192689011561E-3</v>
      </c>
      <c r="E66" s="18">
        <f t="shared" si="1"/>
        <v>3.0297219830915387E-3</v>
      </c>
    </row>
    <row r="67" spans="1:5" hidden="1" x14ac:dyDescent="0.2">
      <c r="A67" s="47">
        <v>45133</v>
      </c>
      <c r="B67" s="18">
        <v>5.5949192554892058E-2</v>
      </c>
      <c r="C67" s="18">
        <v>-1.5543889679858758E-4</v>
      </c>
      <c r="D67" s="18">
        <f t="shared" si="0"/>
        <v>5.6950893845247625E-4</v>
      </c>
      <c r="E67" s="18">
        <f t="shared" si="1"/>
        <v>5.5379683616439579E-2</v>
      </c>
    </row>
    <row r="68" spans="1:5" hidden="1" x14ac:dyDescent="0.2">
      <c r="A68" s="48">
        <v>45134</v>
      </c>
      <c r="B68" s="18">
        <v>1.6194740331900714E-3</v>
      </c>
      <c r="C68" s="18">
        <v>-6.4246660644878828E-3</v>
      </c>
      <c r="D68" s="18">
        <f t="shared" si="0"/>
        <v>-7.5932869559610754E-3</v>
      </c>
      <c r="E68" s="18">
        <f t="shared" si="1"/>
        <v>9.2127609891511468E-3</v>
      </c>
    </row>
    <row r="69" spans="1:5" hidden="1" x14ac:dyDescent="0.2">
      <c r="A69" s="47">
        <v>45135</v>
      </c>
      <c r="B69" s="18">
        <v>2.4178136826876084E-2</v>
      </c>
      <c r="C69" s="18">
        <v>9.8778427947523451E-3</v>
      </c>
      <c r="D69" s="18">
        <f t="shared" si="0"/>
        <v>1.3633261201472336E-2</v>
      </c>
      <c r="E69" s="18">
        <f t="shared" si="1"/>
        <v>1.0544875625403748E-2</v>
      </c>
    </row>
    <row r="70" spans="1:5" hidden="1" x14ac:dyDescent="0.2">
      <c r="A70" s="48">
        <v>45138</v>
      </c>
      <c r="B70" s="18">
        <v>7.5183761692310114E-4</v>
      </c>
      <c r="C70" s="18">
        <v>1.4687129405193122E-3</v>
      </c>
      <c r="D70" s="18">
        <f t="shared" si="0"/>
        <v>2.6842225379038833E-3</v>
      </c>
      <c r="E70" s="18">
        <f t="shared" si="1"/>
        <v>-1.9323849209807822E-3</v>
      </c>
    </row>
    <row r="71" spans="1:5" hidden="1" x14ac:dyDescent="0.2">
      <c r="A71" s="47">
        <v>45139</v>
      </c>
      <c r="B71" s="18">
        <v>-9.1655279377765853E-3</v>
      </c>
      <c r="C71" s="18">
        <v>-2.6650876392156908E-3</v>
      </c>
      <c r="D71" s="18">
        <f t="shared" si="0"/>
        <v>-2.6981586548679745E-3</v>
      </c>
      <c r="E71" s="18">
        <f t="shared" si="1"/>
        <v>-6.4673692829086103E-3</v>
      </c>
    </row>
    <row r="72" spans="1:5" hidden="1" x14ac:dyDescent="0.2">
      <c r="A72" s="48">
        <v>45140</v>
      </c>
      <c r="B72" s="18">
        <v>-2.4641584308674469E-2</v>
      </c>
      <c r="C72" s="18">
        <v>-1.3839541336347905E-2</v>
      </c>
      <c r="D72" s="18">
        <f t="shared" si="0"/>
        <v>-1.7247764582592719E-2</v>
      </c>
      <c r="E72" s="18">
        <f t="shared" si="1"/>
        <v>-7.3938197260817497E-3</v>
      </c>
    </row>
    <row r="73" spans="1:5" hidden="1" x14ac:dyDescent="0.2">
      <c r="A73" s="47">
        <v>45141</v>
      </c>
      <c r="B73" s="18">
        <v>1.0105318924891193E-3</v>
      </c>
      <c r="C73" s="18">
        <v>-2.5479738404268204E-3</v>
      </c>
      <c r="D73" s="18">
        <f t="shared" si="0"/>
        <v>-2.5456715922105655E-3</v>
      </c>
      <c r="E73" s="18">
        <f t="shared" si="1"/>
        <v>3.5562034846996849E-3</v>
      </c>
    </row>
    <row r="74" spans="1:5" hidden="1" x14ac:dyDescent="0.2">
      <c r="A74" s="48">
        <v>45142</v>
      </c>
      <c r="B74" s="18">
        <v>-1.7861646945285248E-3</v>
      </c>
      <c r="C74" s="18">
        <v>-5.3000741550505159E-3</v>
      </c>
      <c r="D74" s="18">
        <f t="shared" si="0"/>
        <v>-6.1290212696644471E-3</v>
      </c>
      <c r="E74" s="18">
        <f t="shared" si="1"/>
        <v>4.3428565751359224E-3</v>
      </c>
    </row>
    <row r="75" spans="1:5" hidden="1" x14ac:dyDescent="0.2">
      <c r="A75" s="47">
        <v>45145</v>
      </c>
      <c r="B75" s="18">
        <v>2.6451002388939493E-2</v>
      </c>
      <c r="C75" s="18">
        <v>9.0240927793627801E-3</v>
      </c>
      <c r="D75" s="18">
        <f t="shared" si="0"/>
        <v>1.2521642985371536E-2</v>
      </c>
      <c r="E75" s="18">
        <f t="shared" si="1"/>
        <v>1.3929359403567957E-2</v>
      </c>
    </row>
    <row r="76" spans="1:5" hidden="1" x14ac:dyDescent="0.2">
      <c r="A76" s="48">
        <v>45146</v>
      </c>
      <c r="B76" s="18">
        <v>-7.5805115239868659E-4</v>
      </c>
      <c r="C76" s="18">
        <v>-4.218283044793103E-3</v>
      </c>
      <c r="D76" s="18">
        <f t="shared" si="0"/>
        <v>-4.7204840134404073E-3</v>
      </c>
      <c r="E76" s="18">
        <f t="shared" si="1"/>
        <v>3.9624328610417207E-3</v>
      </c>
    </row>
    <row r="77" spans="1:5" hidden="1" x14ac:dyDescent="0.2">
      <c r="A77" s="47">
        <v>45147</v>
      </c>
      <c r="B77" s="18">
        <v>-1.2818641062449454E-2</v>
      </c>
      <c r="C77" s="18">
        <v>-7.0387303805971024E-3</v>
      </c>
      <c r="D77" s="18">
        <f t="shared" ref="D77:D140" si="2">$B$2+$B$3*C77</f>
        <v>-8.3928243701220789E-3</v>
      </c>
      <c r="E77" s="18">
        <f t="shared" ref="E77:E140" si="3">B77-D77</f>
        <v>-4.4258166923273751E-3</v>
      </c>
    </row>
    <row r="78" spans="1:5" hidden="1" x14ac:dyDescent="0.2">
      <c r="A78" s="48">
        <v>45148</v>
      </c>
      <c r="B78" s="18">
        <v>4.6113341167508537E-4</v>
      </c>
      <c r="C78" s="18">
        <v>2.5071394456976925E-4</v>
      </c>
      <c r="D78" s="18">
        <f t="shared" si="2"/>
        <v>1.0983369195332747E-3</v>
      </c>
      <c r="E78" s="18">
        <f t="shared" si="3"/>
        <v>-6.3720350785818934E-4</v>
      </c>
    </row>
    <row r="79" spans="1:5" hidden="1" x14ac:dyDescent="0.2">
      <c r="A79" s="47">
        <v>45149</v>
      </c>
      <c r="B79" s="18">
        <v>-3.0708410615165604E-4</v>
      </c>
      <c r="C79" s="18">
        <v>-1.0696923700230787E-3</v>
      </c>
      <c r="D79" s="18">
        <f t="shared" si="2"/>
        <v>-6.2088730945392416E-4</v>
      </c>
      <c r="E79" s="18">
        <f t="shared" si="3"/>
        <v>3.1380320330226812E-4</v>
      </c>
    </row>
    <row r="80" spans="1:5" hidden="1" x14ac:dyDescent="0.2">
      <c r="A80" s="48">
        <v>45152</v>
      </c>
      <c r="B80" s="18">
        <v>1.2752562876359841E-2</v>
      </c>
      <c r="C80" s="18">
        <v>5.7504757517030658E-3</v>
      </c>
      <c r="D80" s="18">
        <f t="shared" si="2"/>
        <v>8.2592567424573018E-3</v>
      </c>
      <c r="E80" s="18">
        <f t="shared" si="3"/>
        <v>4.4933061339025391E-3</v>
      </c>
    </row>
    <row r="81" spans="1:5" hidden="1" x14ac:dyDescent="0.2">
      <c r="A81" s="47">
        <v>45153</v>
      </c>
      <c r="B81" s="18">
        <v>-1.1833415613327514E-2</v>
      </c>
      <c r="C81" s="18">
        <v>-1.1550909428841738E-2</v>
      </c>
      <c r="D81" s="18">
        <f t="shared" si="2"/>
        <v>-1.4267870149240918E-2</v>
      </c>
      <c r="E81" s="18">
        <f t="shared" si="3"/>
        <v>2.4344545359134048E-3</v>
      </c>
    </row>
    <row r="82" spans="1:5" hidden="1" x14ac:dyDescent="0.2">
      <c r="A82" s="48">
        <v>45154</v>
      </c>
      <c r="B82" s="18">
        <v>-8.9045176299358264E-3</v>
      </c>
      <c r="C82" s="18">
        <v>-7.5553952105776867E-3</v>
      </c>
      <c r="D82" s="18">
        <f t="shared" si="2"/>
        <v>-9.0655435809826167E-3</v>
      </c>
      <c r="E82" s="18">
        <f t="shared" si="3"/>
        <v>1.6102595104679034E-4</v>
      </c>
    </row>
    <row r="83" spans="1:5" hidden="1" x14ac:dyDescent="0.2">
      <c r="A83" s="47">
        <v>45155</v>
      </c>
      <c r="B83" s="18">
        <v>1.0456102440557169E-2</v>
      </c>
      <c r="C83" s="18">
        <v>-7.7129130290369829E-3</v>
      </c>
      <c r="D83" s="18">
        <f t="shared" si="2"/>
        <v>-9.2706383665796793E-3</v>
      </c>
      <c r="E83" s="18">
        <f t="shared" si="3"/>
        <v>1.972674080713685E-2</v>
      </c>
    </row>
    <row r="84" spans="1:5" hidden="1" x14ac:dyDescent="0.2">
      <c r="A84" s="48">
        <v>45156</v>
      </c>
      <c r="B84" s="18">
        <v>-1.8013235433574915E-2</v>
      </c>
      <c r="C84" s="18">
        <v>-1.4870682600087726E-4</v>
      </c>
      <c r="D84" s="18">
        <f t="shared" si="2"/>
        <v>5.7827437610508971E-4</v>
      </c>
      <c r="E84" s="18">
        <f t="shared" si="3"/>
        <v>-1.8591509809680003E-2</v>
      </c>
    </row>
    <row r="85" spans="1:5" hidden="1" x14ac:dyDescent="0.2">
      <c r="A85" s="47">
        <v>45159</v>
      </c>
      <c r="B85" s="18">
        <v>6.4007526293985428E-3</v>
      </c>
      <c r="C85" s="18">
        <v>6.8791885187959867E-3</v>
      </c>
      <c r="D85" s="18">
        <f t="shared" si="2"/>
        <v>9.7288879577182644E-3</v>
      </c>
      <c r="E85" s="18">
        <f t="shared" si="3"/>
        <v>-3.3281353283197215E-3</v>
      </c>
    </row>
    <row r="86" spans="1:5" hidden="1" x14ac:dyDescent="0.2">
      <c r="A86" s="48">
        <v>45160</v>
      </c>
      <c r="B86" s="18">
        <v>5.8946658113903094E-3</v>
      </c>
      <c r="C86" s="18">
        <v>-2.777466728829614E-3</v>
      </c>
      <c r="D86" s="18">
        <f t="shared" si="2"/>
        <v>-2.8444809282171107E-3</v>
      </c>
      <c r="E86" s="18">
        <f t="shared" si="3"/>
        <v>8.7391467396074202E-3</v>
      </c>
    </row>
    <row r="87" spans="1:5" hidden="1" x14ac:dyDescent="0.2">
      <c r="A87" s="47">
        <v>45161</v>
      </c>
      <c r="B87" s="18">
        <v>2.7141694049134912E-2</v>
      </c>
      <c r="C87" s="18">
        <v>1.1044879965972587E-2</v>
      </c>
      <c r="D87" s="18">
        <f t="shared" si="2"/>
        <v>1.5152792393285215E-2</v>
      </c>
      <c r="E87" s="18">
        <f t="shared" si="3"/>
        <v>1.1988901655849697E-2</v>
      </c>
    </row>
    <row r="88" spans="1:5" hidden="1" x14ac:dyDescent="0.2">
      <c r="A88" s="48">
        <v>45162</v>
      </c>
      <c r="B88" s="18">
        <v>-2.0944487302766324E-2</v>
      </c>
      <c r="C88" s="18">
        <v>-1.3457974663146133E-2</v>
      </c>
      <c r="D88" s="18">
        <f t="shared" si="2"/>
        <v>-1.6750948820434836E-2</v>
      </c>
      <c r="E88" s="18">
        <f t="shared" si="3"/>
        <v>-4.1935384823314874E-3</v>
      </c>
    </row>
    <row r="89" spans="1:5" hidden="1" x14ac:dyDescent="0.2">
      <c r="A89" s="47">
        <v>45163</v>
      </c>
      <c r="B89" s="18">
        <v>2.0702157390772857E-3</v>
      </c>
      <c r="C89" s="18">
        <v>6.7179660376250894E-3</v>
      </c>
      <c r="D89" s="18">
        <f t="shared" si="2"/>
        <v>9.5189695463753828E-3</v>
      </c>
      <c r="E89" s="18">
        <f t="shared" si="3"/>
        <v>-7.4487538072980971E-3</v>
      </c>
    </row>
    <row r="90" spans="1:5" hidden="1" x14ac:dyDescent="0.2">
      <c r="A90" s="48">
        <v>45166</v>
      </c>
      <c r="B90" s="18">
        <v>8.4169095035415697E-3</v>
      </c>
      <c r="C90" s="18">
        <v>6.2646197550364491E-3</v>
      </c>
      <c r="D90" s="18">
        <f t="shared" si="2"/>
        <v>8.9286937316251334E-3</v>
      </c>
      <c r="E90" s="18">
        <f t="shared" si="3"/>
        <v>-5.1178422808356369E-4</v>
      </c>
    </row>
    <row r="91" spans="1:5" hidden="1" x14ac:dyDescent="0.2">
      <c r="A91" s="47">
        <v>45167</v>
      </c>
      <c r="B91" s="18">
        <v>2.8075043038320979E-2</v>
      </c>
      <c r="C91" s="18">
        <v>1.4508307194546211E-2</v>
      </c>
      <c r="D91" s="18">
        <f t="shared" si="2"/>
        <v>1.9662319453926259E-2</v>
      </c>
      <c r="E91" s="18">
        <f t="shared" si="3"/>
        <v>8.4127235843947205E-3</v>
      </c>
    </row>
    <row r="92" spans="1:5" hidden="1" x14ac:dyDescent="0.2">
      <c r="A92" s="48">
        <v>45168</v>
      </c>
      <c r="B92" s="18">
        <v>1.0628068141806057E-2</v>
      </c>
      <c r="C92" s="18">
        <v>3.833182103508026E-3</v>
      </c>
      <c r="D92" s="18">
        <f t="shared" si="2"/>
        <v>5.7628602487184918E-3</v>
      </c>
      <c r="E92" s="18">
        <f t="shared" si="3"/>
        <v>4.8652078930875656E-3</v>
      </c>
    </row>
    <row r="93" spans="1:5" hidden="1" x14ac:dyDescent="0.2">
      <c r="A93" s="47">
        <v>45169</v>
      </c>
      <c r="B93" s="18">
        <v>3.0673196112736001E-3</v>
      </c>
      <c r="C93" s="18">
        <v>-1.5969365120942491E-3</v>
      </c>
      <c r="D93" s="18">
        <f t="shared" si="2"/>
        <v>-1.3073812269870531E-3</v>
      </c>
      <c r="E93" s="18">
        <f t="shared" si="3"/>
        <v>4.3747008382606532E-3</v>
      </c>
    </row>
    <row r="94" spans="1:5" hidden="1" x14ac:dyDescent="0.2">
      <c r="A94" s="48">
        <v>45170</v>
      </c>
      <c r="B94" s="18">
        <v>-4.0045010265210568E-3</v>
      </c>
      <c r="C94" s="18">
        <v>1.7991292600010311E-3</v>
      </c>
      <c r="D94" s="18">
        <f t="shared" si="2"/>
        <v>3.1144384008755092E-3</v>
      </c>
      <c r="E94" s="18">
        <f t="shared" si="3"/>
        <v>-7.1189394273965655E-3</v>
      </c>
    </row>
    <row r="95" spans="1:5" hidden="1" x14ac:dyDescent="0.2">
      <c r="A95" s="47">
        <v>45174</v>
      </c>
      <c r="B95" s="18">
        <v>-6.5785133165852105E-4</v>
      </c>
      <c r="C95" s="18">
        <v>-4.194177587506065E-3</v>
      </c>
      <c r="D95" s="18">
        <f t="shared" si="2"/>
        <v>-4.6890977001816199E-3</v>
      </c>
      <c r="E95" s="18">
        <f t="shared" si="3"/>
        <v>4.0312463685230988E-3</v>
      </c>
    </row>
    <row r="96" spans="1:5" hidden="1" x14ac:dyDescent="0.2">
      <c r="A96" s="48">
        <v>45175</v>
      </c>
      <c r="B96" s="18">
        <v>-9.8017343542375901E-3</v>
      </c>
      <c r="C96" s="18">
        <v>-6.9715993514528618E-3</v>
      </c>
      <c r="D96" s="18">
        <f t="shared" si="2"/>
        <v>-8.3054169633669742E-3</v>
      </c>
      <c r="E96" s="18">
        <f t="shared" si="3"/>
        <v>-1.4963173908706159E-3</v>
      </c>
    </row>
    <row r="97" spans="1:5" hidden="1" x14ac:dyDescent="0.2">
      <c r="A97" s="47">
        <v>45176</v>
      </c>
      <c r="B97" s="18">
        <v>6.1312914820033093E-3</v>
      </c>
      <c r="C97" s="18">
        <v>-3.2112659361860363E-3</v>
      </c>
      <c r="D97" s="18">
        <f t="shared" si="2"/>
        <v>-3.4093056337340432E-3</v>
      </c>
      <c r="E97" s="18">
        <f t="shared" si="3"/>
        <v>9.5405971157373516E-3</v>
      </c>
    </row>
    <row r="98" spans="1:5" hidden="1" x14ac:dyDescent="0.2">
      <c r="A98" s="48">
        <v>45177</v>
      </c>
      <c r="B98" s="18">
        <v>7.3421727011462323E-3</v>
      </c>
      <c r="C98" s="18">
        <v>1.4266227216406246E-3</v>
      </c>
      <c r="D98" s="18">
        <f t="shared" si="2"/>
        <v>2.6294193130935511E-3</v>
      </c>
      <c r="E98" s="18">
        <f t="shared" si="3"/>
        <v>4.7127533880526812E-3</v>
      </c>
    </row>
    <row r="99" spans="1:5" hidden="1" x14ac:dyDescent="0.2">
      <c r="A99" s="47">
        <v>45180</v>
      </c>
      <c r="B99" s="18">
        <v>3.9358239185318666E-3</v>
      </c>
      <c r="C99" s="18">
        <v>6.7234531062752012E-3</v>
      </c>
      <c r="D99" s="18">
        <f t="shared" si="2"/>
        <v>9.526113939177152E-3</v>
      </c>
      <c r="E99" s="18">
        <f t="shared" si="3"/>
        <v>-5.5902900206452853E-3</v>
      </c>
    </row>
    <row r="100" spans="1:5" hidden="1" x14ac:dyDescent="0.2">
      <c r="A100" s="48">
        <v>45181</v>
      </c>
      <c r="B100" s="18">
        <v>-1.212413585290506E-2</v>
      </c>
      <c r="C100" s="18">
        <v>-5.6958856048289208E-3</v>
      </c>
      <c r="D100" s="18">
        <f t="shared" si="2"/>
        <v>-6.644384326512153E-3</v>
      </c>
      <c r="E100" s="18">
        <f t="shared" si="3"/>
        <v>-5.4797515263929073E-3</v>
      </c>
    </row>
    <row r="101" spans="1:5" hidden="1" x14ac:dyDescent="0.2">
      <c r="A101" s="47">
        <v>45182</v>
      </c>
      <c r="B101" s="18">
        <v>1.0509102809079351E-2</v>
      </c>
      <c r="C101" s="18">
        <v>1.2416323054647016E-3</v>
      </c>
      <c r="D101" s="18">
        <f t="shared" si="2"/>
        <v>2.3885540566151763E-3</v>
      </c>
      <c r="E101" s="18">
        <f t="shared" si="3"/>
        <v>8.120548752464176E-3</v>
      </c>
    </row>
    <row r="102" spans="1:5" hidden="1" x14ac:dyDescent="0.2">
      <c r="A102" s="48">
        <v>45183</v>
      </c>
      <c r="B102" s="18">
        <v>1.0836405464106136E-2</v>
      </c>
      <c r="C102" s="18">
        <v>8.4299188671679293E-3</v>
      </c>
      <c r="D102" s="18">
        <f t="shared" si="2"/>
        <v>1.1748003708742894E-2</v>
      </c>
      <c r="E102" s="18">
        <f t="shared" si="3"/>
        <v>-9.1159824463675834E-4</v>
      </c>
    </row>
    <row r="103" spans="1:5" hidden="1" x14ac:dyDescent="0.2">
      <c r="A103" s="47">
        <v>45184</v>
      </c>
      <c r="B103" s="18">
        <v>-4.9644263781081222E-3</v>
      </c>
      <c r="C103" s="18">
        <v>-1.2159612938677844E-2</v>
      </c>
      <c r="D103" s="18">
        <f t="shared" si="2"/>
        <v>-1.5060427569494148E-2</v>
      </c>
      <c r="E103" s="18">
        <f t="shared" si="3"/>
        <v>1.0096001191386025E-2</v>
      </c>
    </row>
    <row r="104" spans="1:5" hidden="1" x14ac:dyDescent="0.2">
      <c r="A104" s="48">
        <v>45187</v>
      </c>
      <c r="B104" s="18">
        <v>4.7722154464711064E-3</v>
      </c>
      <c r="C104" s="18">
        <v>7.2128769712942464E-4</v>
      </c>
      <c r="D104" s="18">
        <f t="shared" si="2"/>
        <v>1.7110436204819529E-3</v>
      </c>
      <c r="E104" s="18">
        <f t="shared" si="3"/>
        <v>3.0611718259891535E-3</v>
      </c>
    </row>
    <row r="105" spans="1:5" hidden="1" x14ac:dyDescent="0.2">
      <c r="A105" s="47">
        <v>45188</v>
      </c>
      <c r="B105" s="18">
        <v>-9.35373407625395E-4</v>
      </c>
      <c r="C105" s="18">
        <v>-2.151010615372817E-3</v>
      </c>
      <c r="D105" s="18">
        <f t="shared" si="2"/>
        <v>-2.0288088757972602E-3</v>
      </c>
      <c r="E105" s="18">
        <f t="shared" si="3"/>
        <v>1.0934354681718652E-3</v>
      </c>
    </row>
    <row r="106" spans="1:5" hidden="1" x14ac:dyDescent="0.2">
      <c r="A106" s="48">
        <v>45189</v>
      </c>
      <c r="B106" s="18">
        <v>-3.0540871841665762E-2</v>
      </c>
      <c r="C106" s="18">
        <v>-9.3947947580595992E-3</v>
      </c>
      <c r="D106" s="18">
        <f t="shared" si="2"/>
        <v>-1.1460518698769835E-2</v>
      </c>
      <c r="E106" s="18">
        <f t="shared" si="3"/>
        <v>-1.9080353142895926E-2</v>
      </c>
    </row>
    <row r="107" spans="1:5" hidden="1" x14ac:dyDescent="0.2">
      <c r="A107" s="47">
        <v>45190</v>
      </c>
      <c r="B107" s="18">
        <v>-2.3998870485749668E-2</v>
      </c>
      <c r="C107" s="18">
        <v>-1.6400934103219411E-2</v>
      </c>
      <c r="D107" s="18">
        <f t="shared" si="2"/>
        <v>-2.0582805059217463E-2</v>
      </c>
      <c r="E107" s="18">
        <f t="shared" si="3"/>
        <v>-3.4160654265322048E-3</v>
      </c>
    </row>
    <row r="108" spans="1:5" hidden="1" x14ac:dyDescent="0.2">
      <c r="A108" s="48">
        <v>45191</v>
      </c>
      <c r="B108" s="18">
        <v>-8.3735104476012623E-4</v>
      </c>
      <c r="C108" s="18">
        <v>-2.2955984771939608E-3</v>
      </c>
      <c r="D108" s="18">
        <f t="shared" si="2"/>
        <v>-2.2170683172382183E-3</v>
      </c>
      <c r="E108" s="18">
        <f t="shared" si="3"/>
        <v>1.3797172724780921E-3</v>
      </c>
    </row>
    <row r="109" spans="1:5" hidden="1" x14ac:dyDescent="0.2">
      <c r="A109" s="47">
        <v>45194</v>
      </c>
      <c r="B109" s="18">
        <v>7.0094239422069382E-3</v>
      </c>
      <c r="C109" s="18">
        <v>4.0230650909416354E-3</v>
      </c>
      <c r="D109" s="18">
        <f t="shared" si="2"/>
        <v>6.0100958375372219E-3</v>
      </c>
      <c r="E109" s="18">
        <f t="shared" si="3"/>
        <v>9.9932810466971632E-4</v>
      </c>
    </row>
    <row r="110" spans="1:5" hidden="1" x14ac:dyDescent="0.2">
      <c r="A110" s="48">
        <v>45195</v>
      </c>
      <c r="B110" s="18">
        <v>-2.0579719906953287E-2</v>
      </c>
      <c r="C110" s="18">
        <v>-1.4734533990868215E-2</v>
      </c>
      <c r="D110" s="18">
        <f t="shared" si="2"/>
        <v>-1.8413082439233952E-2</v>
      </c>
      <c r="E110" s="18">
        <f t="shared" si="3"/>
        <v>-2.1666374677193345E-3</v>
      </c>
    </row>
    <row r="111" spans="1:5" hidden="1" x14ac:dyDescent="0.2">
      <c r="A111" s="47">
        <v>45196</v>
      </c>
      <c r="B111" s="18">
        <v>1.552735375473846E-2</v>
      </c>
      <c r="C111" s="18">
        <v>2.2931406074522265E-4</v>
      </c>
      <c r="D111" s="18">
        <f t="shared" si="2"/>
        <v>1.0704733760451351E-3</v>
      </c>
      <c r="E111" s="18">
        <f t="shared" si="3"/>
        <v>1.4456880378693325E-2</v>
      </c>
    </row>
    <row r="112" spans="1:5" hidden="1" x14ac:dyDescent="0.2">
      <c r="A112" s="48">
        <v>45197</v>
      </c>
      <c r="B112" s="18">
        <v>1.2703553548188529E-2</v>
      </c>
      <c r="C112" s="18">
        <v>5.8931739705165853E-3</v>
      </c>
      <c r="D112" s="18">
        <f t="shared" si="2"/>
        <v>8.4450557896946429E-3</v>
      </c>
      <c r="E112" s="18">
        <f t="shared" si="3"/>
        <v>4.2584977584938857E-3</v>
      </c>
    </row>
    <row r="113" spans="1:5" hidden="1" x14ac:dyDescent="0.2">
      <c r="A113" s="47">
        <v>45198</v>
      </c>
      <c r="B113" s="18">
        <v>-9.6146163382990757E-3</v>
      </c>
      <c r="C113" s="18">
        <v>-2.7095820861420261E-3</v>
      </c>
      <c r="D113" s="18">
        <f t="shared" si="2"/>
        <v>-2.7560922851193022E-3</v>
      </c>
      <c r="E113" s="18">
        <f t="shared" si="3"/>
        <v>-6.8585240531797735E-3</v>
      </c>
    </row>
    <row r="114" spans="1:5" hidden="1" x14ac:dyDescent="0.2">
      <c r="A114" s="48">
        <v>45201</v>
      </c>
      <c r="B114" s="18">
        <v>2.5180145480783844E-2</v>
      </c>
      <c r="C114" s="18">
        <v>7.9367555590792449E-5</v>
      </c>
      <c r="D114" s="18">
        <f t="shared" si="2"/>
        <v>8.7523675693449321E-4</v>
      </c>
      <c r="E114" s="18">
        <f t="shared" si="3"/>
        <v>2.4304908723849352E-2</v>
      </c>
    </row>
    <row r="115" spans="1:5" hidden="1" x14ac:dyDescent="0.2">
      <c r="A115" s="47">
        <v>45202</v>
      </c>
      <c r="B115" s="18">
        <v>-1.383452509420402E-2</v>
      </c>
      <c r="C115" s="18">
        <v>-1.3744071674259506E-2</v>
      </c>
      <c r="D115" s="18">
        <f t="shared" si="2"/>
        <v>-1.7123459090880339E-2</v>
      </c>
      <c r="E115" s="18">
        <f t="shared" si="3"/>
        <v>3.2889339966763187E-3</v>
      </c>
    </row>
    <row r="116" spans="1:5" hidden="1" x14ac:dyDescent="0.2">
      <c r="A116" s="48">
        <v>45203</v>
      </c>
      <c r="B116" s="18">
        <v>2.2280595574004636E-2</v>
      </c>
      <c r="C116" s="18">
        <v>8.1097549571607086E-3</v>
      </c>
      <c r="D116" s="18">
        <f t="shared" si="2"/>
        <v>1.1331136911569617E-2</v>
      </c>
      <c r="E116" s="18">
        <f t="shared" si="3"/>
        <v>1.0949458662435019E-2</v>
      </c>
    </row>
    <row r="117" spans="1:5" hidden="1" x14ac:dyDescent="0.2">
      <c r="A117" s="47">
        <v>45204</v>
      </c>
      <c r="B117" s="18">
        <v>-2.0545584388960147E-3</v>
      </c>
      <c r="C117" s="18">
        <v>-1.304030159777203E-3</v>
      </c>
      <c r="D117" s="18">
        <f t="shared" si="2"/>
        <v>-9.2600490958962781E-4</v>
      </c>
      <c r="E117" s="18">
        <f t="shared" si="3"/>
        <v>-1.1285535293063869E-3</v>
      </c>
    </row>
    <row r="118" spans="1:5" hidden="1" x14ac:dyDescent="0.2">
      <c r="A118" s="48">
        <v>45205</v>
      </c>
      <c r="B118" s="18">
        <v>2.0148472049464461E-2</v>
      </c>
      <c r="C118" s="18">
        <v>1.1814893014644445E-2</v>
      </c>
      <c r="D118" s="18">
        <f t="shared" si="2"/>
        <v>1.6155381577600925E-2</v>
      </c>
      <c r="E118" s="18">
        <f t="shared" si="3"/>
        <v>3.9930904718635356E-3</v>
      </c>
    </row>
    <row r="119" spans="1:5" hidden="1" x14ac:dyDescent="0.2">
      <c r="A119" s="47">
        <v>45208</v>
      </c>
      <c r="B119" s="18">
        <v>5.5500682832554382E-3</v>
      </c>
      <c r="C119" s="18">
        <v>6.3038542996403102E-3</v>
      </c>
      <c r="D119" s="18">
        <f t="shared" si="2"/>
        <v>8.9797787491313064E-3</v>
      </c>
      <c r="E119" s="18">
        <f t="shared" si="3"/>
        <v>-3.4297104658758681E-3</v>
      </c>
    </row>
    <row r="120" spans="1:5" hidden="1" x14ac:dyDescent="0.2">
      <c r="A120" s="48">
        <v>45209</v>
      </c>
      <c r="B120" s="18">
        <v>-2.1504692488069077E-3</v>
      </c>
      <c r="C120" s="18">
        <v>5.2079907813922244E-3</v>
      </c>
      <c r="D120" s="18">
        <f t="shared" si="2"/>
        <v>7.5529186293232502E-3</v>
      </c>
      <c r="E120" s="18">
        <f t="shared" si="3"/>
        <v>-9.7033878781301579E-3</v>
      </c>
    </row>
    <row r="121" spans="1:5" hidden="1" x14ac:dyDescent="0.2">
      <c r="A121" s="47">
        <v>45210</v>
      </c>
      <c r="B121" s="18">
        <v>1.795978587902014E-2</v>
      </c>
      <c r="C121" s="18">
        <v>4.2930081710337298E-3</v>
      </c>
      <c r="D121" s="18">
        <f t="shared" si="2"/>
        <v>6.3615730143824914E-3</v>
      </c>
      <c r="E121" s="18">
        <f t="shared" si="3"/>
        <v>1.159821286463765E-2</v>
      </c>
    </row>
    <row r="122" spans="1:5" hidden="1" x14ac:dyDescent="0.2">
      <c r="A122" s="48">
        <v>45211</v>
      </c>
      <c r="B122" s="18">
        <v>-9.9506292370200589E-3</v>
      </c>
      <c r="C122" s="18">
        <v>-6.2464343461184901E-3</v>
      </c>
      <c r="D122" s="18">
        <f t="shared" si="2"/>
        <v>-7.3612218066140978E-3</v>
      </c>
      <c r="E122" s="18">
        <f t="shared" si="3"/>
        <v>-2.589407430405961E-3</v>
      </c>
    </row>
    <row r="123" spans="1:5" hidden="1" x14ac:dyDescent="0.2">
      <c r="A123" s="47">
        <v>45212</v>
      </c>
      <c r="B123" s="18">
        <v>-1.2188998849745336E-2</v>
      </c>
      <c r="C123" s="18">
        <v>-5.018858888767519E-3</v>
      </c>
      <c r="D123" s="18">
        <f t="shared" si="2"/>
        <v>-5.7628672350982799E-3</v>
      </c>
      <c r="E123" s="18">
        <f t="shared" si="3"/>
        <v>-6.4261316146470562E-3</v>
      </c>
    </row>
    <row r="124" spans="1:5" hidden="1" x14ac:dyDescent="0.2">
      <c r="A124" s="48">
        <v>45215</v>
      </c>
      <c r="B124" s="18">
        <v>1.3782641341743229E-2</v>
      </c>
      <c r="C124" s="18">
        <v>1.059436938392988E-2</v>
      </c>
      <c r="D124" s="18">
        <f t="shared" si="2"/>
        <v>1.4566208779208986E-2</v>
      </c>
      <c r="E124" s="18">
        <f t="shared" si="3"/>
        <v>-7.8356743746575697E-4</v>
      </c>
    </row>
    <row r="125" spans="1:5" hidden="1" x14ac:dyDescent="0.2">
      <c r="A125" s="47">
        <v>45216</v>
      </c>
      <c r="B125" s="18">
        <v>3.5590407994450235E-3</v>
      </c>
      <c r="C125" s="18">
        <v>-9.824505308242415E-5</v>
      </c>
      <c r="D125" s="18">
        <f t="shared" si="2"/>
        <v>6.439777142974748E-4</v>
      </c>
      <c r="E125" s="18">
        <f t="shared" si="3"/>
        <v>2.9150630851475486E-3</v>
      </c>
    </row>
    <row r="126" spans="1:5" hidden="1" x14ac:dyDescent="0.2">
      <c r="A126" s="48">
        <v>45217</v>
      </c>
      <c r="B126" s="18">
        <v>-1.2128589503993203E-2</v>
      </c>
      <c r="C126" s="18">
        <v>-1.3399820506516447E-2</v>
      </c>
      <c r="D126" s="18">
        <f t="shared" si="2"/>
        <v>-1.6675229677024873E-2</v>
      </c>
      <c r="E126" s="18">
        <f t="shared" si="3"/>
        <v>4.54664017303167E-3</v>
      </c>
    </row>
    <row r="127" spans="1:5" hidden="1" x14ac:dyDescent="0.2">
      <c r="A127" s="47">
        <v>45218</v>
      </c>
      <c r="B127" s="18">
        <v>-2.1538658552860968E-3</v>
      </c>
      <c r="C127" s="18">
        <v>-8.4828481963210578E-3</v>
      </c>
      <c r="D127" s="18">
        <f t="shared" si="2"/>
        <v>-1.0273126146072205E-2</v>
      </c>
      <c r="E127" s="18">
        <f t="shared" si="3"/>
        <v>8.1192602907861084E-3</v>
      </c>
    </row>
    <row r="128" spans="1:5" hidden="1" x14ac:dyDescent="0.2">
      <c r="A128" s="48">
        <v>45219</v>
      </c>
      <c r="B128" s="18">
        <v>-1.6117405368654469E-2</v>
      </c>
      <c r="C128" s="18">
        <v>-1.2585283719027562E-2</v>
      </c>
      <c r="D128" s="18">
        <f t="shared" si="2"/>
        <v>-1.5614668723191436E-2</v>
      </c>
      <c r="E128" s="18">
        <f t="shared" si="3"/>
        <v>-5.0273664546303387E-4</v>
      </c>
    </row>
    <row r="129" spans="1:5" hidden="1" x14ac:dyDescent="0.2">
      <c r="A129" s="47">
        <v>45222</v>
      </c>
      <c r="B129" s="18">
        <v>8.4831912209100135E-3</v>
      </c>
      <c r="C129" s="18">
        <v>-1.6855698941634634E-3</v>
      </c>
      <c r="D129" s="18">
        <f t="shared" si="2"/>
        <v>-1.4227855962833779E-3</v>
      </c>
      <c r="E129" s="18">
        <f t="shared" si="3"/>
        <v>9.9059768171933914E-3</v>
      </c>
    </row>
    <row r="130" spans="1:5" hidden="1" x14ac:dyDescent="0.2">
      <c r="A130" s="48">
        <v>45223</v>
      </c>
      <c r="B130" s="18">
        <v>1.6098486956606761E-2</v>
      </c>
      <c r="C130" s="18">
        <v>7.2657922227272742E-3</v>
      </c>
      <c r="D130" s="18">
        <f t="shared" si="2"/>
        <v>1.0232262144488805E-2</v>
      </c>
      <c r="E130" s="18">
        <f t="shared" si="3"/>
        <v>5.866224812117956E-3</v>
      </c>
    </row>
    <row r="131" spans="1:5" hidden="1" x14ac:dyDescent="0.2">
      <c r="A131" s="47">
        <v>45224</v>
      </c>
      <c r="B131" s="18">
        <v>-9.5988931977936676E-2</v>
      </c>
      <c r="C131" s="18">
        <v>-1.4339628627712542E-2</v>
      </c>
      <c r="D131" s="18">
        <f t="shared" si="2"/>
        <v>-1.7898899145053347E-2</v>
      </c>
      <c r="E131" s="18">
        <f t="shared" si="3"/>
        <v>-7.8090032832883322E-2</v>
      </c>
    </row>
    <row r="132" spans="1:5" hidden="1" x14ac:dyDescent="0.2">
      <c r="A132" s="48">
        <v>45225</v>
      </c>
      <c r="B132" s="18">
        <v>-2.5499393054801756E-2</v>
      </c>
      <c r="C132" s="18">
        <v>-1.1832519778109618E-2</v>
      </c>
      <c r="D132" s="18">
        <f t="shared" si="2"/>
        <v>-1.4634538598372182E-2</v>
      </c>
      <c r="E132" s="18">
        <f t="shared" si="3"/>
        <v>-1.0864854456429573E-2</v>
      </c>
    </row>
    <row r="133" spans="1:5" hidden="1" x14ac:dyDescent="0.2">
      <c r="A133" s="47">
        <v>45226</v>
      </c>
      <c r="B133" s="18">
        <v>-3.2411246932717575E-4</v>
      </c>
      <c r="C133" s="18">
        <v>-4.8002802297685276E-3</v>
      </c>
      <c r="D133" s="18">
        <f t="shared" si="2"/>
        <v>-5.4782686821093296E-3</v>
      </c>
      <c r="E133" s="18">
        <f t="shared" si="3"/>
        <v>5.1541562127821539E-3</v>
      </c>
    </row>
    <row r="134" spans="1:5" hidden="1" x14ac:dyDescent="0.2">
      <c r="A134" s="48">
        <v>45229</v>
      </c>
      <c r="B134" s="18">
        <v>1.9043754132016755E-2</v>
      </c>
      <c r="C134" s="18">
        <v>1.2010022325859904E-2</v>
      </c>
      <c r="D134" s="18">
        <f t="shared" si="2"/>
        <v>1.6409448099337188E-2</v>
      </c>
      <c r="E134" s="18">
        <f t="shared" si="3"/>
        <v>2.6343060326795668E-3</v>
      </c>
    </row>
    <row r="135" spans="1:5" hidden="1" x14ac:dyDescent="0.2">
      <c r="A135" s="47">
        <v>45230</v>
      </c>
      <c r="B135" s="18">
        <v>-3.5784147473748584E-3</v>
      </c>
      <c r="C135" s="18">
        <v>6.4749573072333533E-3</v>
      </c>
      <c r="D135" s="18">
        <f t="shared" si="2"/>
        <v>9.2025620189896042E-3</v>
      </c>
      <c r="E135" s="18">
        <f t="shared" si="3"/>
        <v>-1.2780976766364463E-2</v>
      </c>
    </row>
    <row r="136" spans="1:5" hidden="1" x14ac:dyDescent="0.2">
      <c r="A136" s="48">
        <v>45231</v>
      </c>
      <c r="B136" s="18">
        <v>1.8116438916232713E-2</v>
      </c>
      <c r="C136" s="18">
        <v>1.0505999486313922E-2</v>
      </c>
      <c r="D136" s="18">
        <f t="shared" si="2"/>
        <v>1.4451147477687325E-2</v>
      </c>
      <c r="E136" s="18">
        <f t="shared" si="3"/>
        <v>3.6652914385453886E-3</v>
      </c>
    </row>
    <row r="137" spans="1:5" hidden="1" x14ac:dyDescent="0.2">
      <c r="A137" s="47">
        <v>45232</v>
      </c>
      <c r="B137" s="18">
        <v>7.917254013959818E-3</v>
      </c>
      <c r="C137" s="18">
        <v>1.885855702012762E-2</v>
      </c>
      <c r="D137" s="18">
        <f t="shared" si="2"/>
        <v>2.5326526614729703E-2</v>
      </c>
      <c r="E137" s="18">
        <f t="shared" si="3"/>
        <v>-1.7409272600769885E-2</v>
      </c>
    </row>
    <row r="138" spans="1:5" hidden="1" x14ac:dyDescent="0.2">
      <c r="A138" s="48">
        <v>45233</v>
      </c>
      <c r="B138" s="18">
        <v>1.3921143879555675E-2</v>
      </c>
      <c r="C138" s="18">
        <v>9.3937302530313627E-3</v>
      </c>
      <c r="D138" s="18">
        <f t="shared" si="2"/>
        <v>1.3002926430966538E-2</v>
      </c>
      <c r="E138" s="18">
        <f t="shared" si="3"/>
        <v>9.1821744858913701E-4</v>
      </c>
    </row>
    <row r="139" spans="1:5" hidden="1" x14ac:dyDescent="0.2">
      <c r="A139" s="47">
        <v>45236</v>
      </c>
      <c r="B139" s="18">
        <v>8.2842748892937301E-3</v>
      </c>
      <c r="C139" s="18">
        <v>1.7529924220356374E-3</v>
      </c>
      <c r="D139" s="18">
        <f t="shared" si="2"/>
        <v>3.054366308821466E-3</v>
      </c>
      <c r="E139" s="18">
        <f t="shared" si="3"/>
        <v>5.2299085804722641E-3</v>
      </c>
    </row>
    <row r="140" spans="1:5" hidden="1" x14ac:dyDescent="0.2">
      <c r="A140" s="48">
        <v>45237</v>
      </c>
      <c r="B140" s="18">
        <v>7.226812667223248E-3</v>
      </c>
      <c r="C140" s="18">
        <v>2.8401189192852616E-3</v>
      </c>
      <c r="D140" s="18">
        <f t="shared" si="2"/>
        <v>4.4698504619867414E-3</v>
      </c>
      <c r="E140" s="18">
        <f t="shared" si="3"/>
        <v>2.7569622052365066E-3</v>
      </c>
    </row>
    <row r="141" spans="1:5" hidden="1" x14ac:dyDescent="0.2">
      <c r="A141" s="47">
        <v>45238</v>
      </c>
      <c r="B141" s="18">
        <v>6.4957107209477893E-3</v>
      </c>
      <c r="C141" s="18">
        <v>1.0049156221052513E-3</v>
      </c>
      <c r="D141" s="18">
        <f t="shared" ref="D141:D204" si="4">$B$2+$B$3*C141</f>
        <v>2.0803390375416357E-3</v>
      </c>
      <c r="E141" s="18">
        <f t="shared" ref="E141:E204" si="5">B141-D141</f>
        <v>4.4153716834061541E-3</v>
      </c>
    </row>
    <row r="142" spans="1:5" hidden="1" x14ac:dyDescent="0.2">
      <c r="A142" s="48">
        <v>45239</v>
      </c>
      <c r="B142" s="18">
        <v>-1.1781533663482446E-2</v>
      </c>
      <c r="C142" s="18">
        <v>-8.0838393067328429E-3</v>
      </c>
      <c r="D142" s="18">
        <f t="shared" si="4"/>
        <v>-9.7535998889042644E-3</v>
      </c>
      <c r="E142" s="18">
        <f t="shared" si="5"/>
        <v>-2.027933774578182E-3</v>
      </c>
    </row>
    <row r="143" spans="1:5" hidden="1" x14ac:dyDescent="0.2">
      <c r="A143" s="47">
        <v>45240</v>
      </c>
      <c r="B143" s="18">
        <v>1.7996749903664844E-2</v>
      </c>
      <c r="C143" s="18">
        <v>1.5616441094852496E-2</v>
      </c>
      <c r="D143" s="18">
        <f t="shared" si="4"/>
        <v>2.110515612420991E-2</v>
      </c>
      <c r="E143" s="18">
        <f t="shared" si="5"/>
        <v>-3.1084062205450659E-3</v>
      </c>
    </row>
    <row r="144" spans="1:5" hidden="1" x14ac:dyDescent="0.2">
      <c r="A144" s="48">
        <v>45243</v>
      </c>
      <c r="B144" s="18">
        <v>-3.1328716807267343E-3</v>
      </c>
      <c r="C144" s="18">
        <v>-8.3583893324035152E-4</v>
      </c>
      <c r="D144" s="18">
        <f t="shared" si="4"/>
        <v>-3.1640035713821732E-4</v>
      </c>
      <c r="E144" s="18">
        <f t="shared" si="5"/>
        <v>-2.8164713235885172E-3</v>
      </c>
    </row>
    <row r="145" spans="1:5" hidden="1" x14ac:dyDescent="0.2">
      <c r="A145" s="47">
        <v>45244</v>
      </c>
      <c r="B145" s="18">
        <v>1.3394279523820884E-2</v>
      </c>
      <c r="C145" s="18">
        <v>1.9075017703661823E-2</v>
      </c>
      <c r="D145" s="18">
        <f t="shared" si="4"/>
        <v>2.5608367475109018E-2</v>
      </c>
      <c r="E145" s="18">
        <f t="shared" si="5"/>
        <v>-1.2214087951288134E-2</v>
      </c>
    </row>
    <row r="146" spans="1:5" hidden="1" x14ac:dyDescent="0.2">
      <c r="A146" s="48">
        <v>45245</v>
      </c>
      <c r="B146" s="18">
        <v>7.0147720272764058E-3</v>
      </c>
      <c r="C146" s="18">
        <v>1.5970120755575135E-3</v>
      </c>
      <c r="D146" s="18">
        <f t="shared" si="4"/>
        <v>2.8512733760269887E-3</v>
      </c>
      <c r="E146" s="18">
        <f t="shared" si="5"/>
        <v>4.1634986512494171E-3</v>
      </c>
    </row>
    <row r="147" spans="1:5" hidden="1" x14ac:dyDescent="0.2">
      <c r="A147" s="47">
        <v>45246</v>
      </c>
      <c r="B147" s="18">
        <v>1.7011167264510352E-2</v>
      </c>
      <c r="C147" s="18">
        <v>1.1904273935798848E-3</v>
      </c>
      <c r="D147" s="18">
        <f t="shared" si="4"/>
        <v>2.3218831204172702E-3</v>
      </c>
      <c r="E147" s="18">
        <f t="shared" si="5"/>
        <v>1.4689284144093082E-2</v>
      </c>
    </row>
    <row r="148" spans="1:5" hidden="1" x14ac:dyDescent="0.2">
      <c r="A148" s="48">
        <v>45247</v>
      </c>
      <c r="B148" s="18">
        <v>-1.2689280401091962E-2</v>
      </c>
      <c r="C148" s="18">
        <v>1.2820490603360213E-3</v>
      </c>
      <c r="D148" s="18">
        <f t="shared" si="4"/>
        <v>2.441178361318865E-3</v>
      </c>
      <c r="E148" s="18">
        <f t="shared" si="5"/>
        <v>-1.5130458762410828E-2</v>
      </c>
    </row>
    <row r="149" spans="1:5" hidden="1" x14ac:dyDescent="0.2">
      <c r="A149" s="47">
        <v>45250</v>
      </c>
      <c r="B149" s="18">
        <v>7.1564447514194107E-3</v>
      </c>
      <c r="C149" s="18">
        <v>7.3902780973298388E-3</v>
      </c>
      <c r="D149" s="18">
        <f t="shared" si="4"/>
        <v>1.039434795808883E-2</v>
      </c>
      <c r="E149" s="18">
        <f t="shared" si="5"/>
        <v>-3.2379032066694197E-3</v>
      </c>
    </row>
    <row r="150" spans="1:5" hidden="1" x14ac:dyDescent="0.2">
      <c r="A150" s="48">
        <v>45251</v>
      </c>
      <c r="B150" s="18">
        <v>5.0753924598079259E-3</v>
      </c>
      <c r="C150" s="18">
        <v>-2.0209310950652926E-3</v>
      </c>
      <c r="D150" s="18">
        <f t="shared" si="4"/>
        <v>-1.859439901613971E-3</v>
      </c>
      <c r="E150" s="18">
        <f t="shared" si="5"/>
        <v>6.9348323614218969E-3</v>
      </c>
    </row>
    <row r="151" spans="1:5" hidden="1" x14ac:dyDescent="0.2">
      <c r="A151" s="47">
        <v>45252</v>
      </c>
      <c r="B151" s="18">
        <v>1.0099525862207415E-2</v>
      </c>
      <c r="C151" s="18">
        <v>4.06112922094648E-3</v>
      </c>
      <c r="D151" s="18">
        <f t="shared" si="4"/>
        <v>6.0596569262993784E-3</v>
      </c>
      <c r="E151" s="18">
        <f t="shared" si="5"/>
        <v>4.0398689359080362E-3</v>
      </c>
    </row>
    <row r="152" spans="1:5" hidden="1" x14ac:dyDescent="0.2">
      <c r="A152" s="48">
        <v>45254</v>
      </c>
      <c r="B152" s="18">
        <v>-1.2855335164704274E-2</v>
      </c>
      <c r="C152" s="18">
        <v>5.9687366788407914E-4</v>
      </c>
      <c r="D152" s="18">
        <f t="shared" si="4"/>
        <v>1.5490513525409475E-3</v>
      </c>
      <c r="E152" s="18">
        <f t="shared" si="5"/>
        <v>-1.4404386517245221E-2</v>
      </c>
    </row>
    <row r="153" spans="1:5" hidden="1" x14ac:dyDescent="0.2">
      <c r="A153" s="47">
        <v>45257</v>
      </c>
      <c r="B153" s="18">
        <v>-1.2297804996167505E-3</v>
      </c>
      <c r="C153" s="18">
        <v>-1.9541574600900891E-3</v>
      </c>
      <c r="D153" s="18">
        <f t="shared" si="4"/>
        <v>-1.7724978370099284E-3</v>
      </c>
      <c r="E153" s="18">
        <f t="shared" si="5"/>
        <v>5.4271733739317792E-4</v>
      </c>
    </row>
    <row r="154" spans="1:5" hidden="1" x14ac:dyDescent="0.2">
      <c r="A154" s="48">
        <v>45258</v>
      </c>
      <c r="B154" s="18">
        <v>4.1288512011345979E-3</v>
      </c>
      <c r="C154" s="18">
        <v>9.8011853060331333E-4</v>
      </c>
      <c r="D154" s="18">
        <f t="shared" si="4"/>
        <v>2.0480521876171942E-3</v>
      </c>
      <c r="E154" s="18">
        <f t="shared" si="5"/>
        <v>2.0807990135174037E-3</v>
      </c>
    </row>
    <row r="155" spans="1:5" hidden="1" x14ac:dyDescent="0.2">
      <c r="A155" s="47">
        <v>45259</v>
      </c>
      <c r="B155" s="18">
        <v>-1.6015092151750898E-2</v>
      </c>
      <c r="C155" s="18">
        <v>-9.4624863923831182E-4</v>
      </c>
      <c r="D155" s="18">
        <f t="shared" si="4"/>
        <v>-4.6015841067765227E-4</v>
      </c>
      <c r="E155" s="18">
        <f t="shared" si="5"/>
        <v>-1.5554933741073246E-2</v>
      </c>
    </row>
    <row r="156" spans="1:5" hidden="1" x14ac:dyDescent="0.2">
      <c r="A156" s="48">
        <v>45260</v>
      </c>
      <c r="B156" s="18">
        <v>-1.818171997126361E-2</v>
      </c>
      <c r="C156" s="18">
        <v>3.7840728581564065E-3</v>
      </c>
      <c r="D156" s="18">
        <f t="shared" si="4"/>
        <v>5.6989179579685295E-3</v>
      </c>
      <c r="E156" s="18">
        <f t="shared" si="5"/>
        <v>-2.3880637929232139E-2</v>
      </c>
    </row>
    <row r="157" spans="1:5" hidden="1" x14ac:dyDescent="0.2">
      <c r="A157" s="47">
        <v>45261</v>
      </c>
      <c r="B157" s="18">
        <v>-4.4802583922466388E-3</v>
      </c>
      <c r="C157" s="18">
        <v>5.8737421236076948E-3</v>
      </c>
      <c r="D157" s="18">
        <f t="shared" si="4"/>
        <v>8.419754712556099E-3</v>
      </c>
      <c r="E157" s="18">
        <f t="shared" si="5"/>
        <v>-1.2900013104802738E-2</v>
      </c>
    </row>
    <row r="158" spans="1:5" hidden="1" x14ac:dyDescent="0.2">
      <c r="A158" s="48">
        <v>45264</v>
      </c>
      <c r="B158" s="18">
        <v>-2.0177002684088063E-2</v>
      </c>
      <c r="C158" s="18">
        <v>-5.4085091269721053E-3</v>
      </c>
      <c r="D158" s="18">
        <f t="shared" si="4"/>
        <v>-6.2702081368710217E-3</v>
      </c>
      <c r="E158" s="18">
        <f t="shared" si="5"/>
        <v>-1.3906794547217043E-2</v>
      </c>
    </row>
    <row r="159" spans="1:5" hidden="1" x14ac:dyDescent="0.2">
      <c r="A159" s="47">
        <v>45265</v>
      </c>
      <c r="B159" s="18">
        <v>1.3473074824734477E-2</v>
      </c>
      <c r="C159" s="18">
        <v>-5.6886972616143616E-4</v>
      </c>
      <c r="D159" s="18">
        <f t="shared" si="4"/>
        <v>3.1204712703561052E-5</v>
      </c>
      <c r="E159" s="18">
        <f t="shared" si="5"/>
        <v>1.3441870112030916E-2</v>
      </c>
    </row>
    <row r="160" spans="1:5" hidden="1" x14ac:dyDescent="0.2">
      <c r="A160" s="48">
        <v>45266</v>
      </c>
      <c r="B160" s="18">
        <v>-7.2513270080305503E-3</v>
      </c>
      <c r="C160" s="18">
        <v>-3.9062028088695522E-3</v>
      </c>
      <c r="D160" s="18">
        <f t="shared" si="4"/>
        <v>-4.3141424979098245E-3</v>
      </c>
      <c r="E160" s="18">
        <f t="shared" si="5"/>
        <v>-2.9371845101207258E-3</v>
      </c>
    </row>
    <row r="161" spans="1:5" hidden="1" x14ac:dyDescent="0.2">
      <c r="A161" s="47">
        <v>45267</v>
      </c>
      <c r="B161" s="18">
        <v>5.3412560982488477E-2</v>
      </c>
      <c r="C161" s="18">
        <v>7.9681890658929166E-3</v>
      </c>
      <c r="D161" s="18">
        <f t="shared" si="4"/>
        <v>1.1146812202140458E-2</v>
      </c>
      <c r="E161" s="18">
        <f t="shared" si="5"/>
        <v>4.2265748780348021E-2</v>
      </c>
    </row>
    <row r="162" spans="1:5" hidden="1" x14ac:dyDescent="0.2">
      <c r="A162" s="48">
        <v>45268</v>
      </c>
      <c r="B162" s="18">
        <v>-1.3073285968138282E-2</v>
      </c>
      <c r="C162" s="18">
        <v>4.0954978699407896E-3</v>
      </c>
      <c r="D162" s="18">
        <f t="shared" si="4"/>
        <v>6.1044063442744004E-3</v>
      </c>
      <c r="E162" s="18">
        <f t="shared" si="5"/>
        <v>-1.9177692312412682E-2</v>
      </c>
    </row>
    <row r="163" spans="1:5" hidden="1" x14ac:dyDescent="0.2">
      <c r="A163" s="47">
        <v>45271</v>
      </c>
      <c r="B163" s="18">
        <v>-1.4197940333130155E-2</v>
      </c>
      <c r="C163" s="18">
        <v>3.924494286698943E-3</v>
      </c>
      <c r="D163" s="18">
        <f t="shared" si="4"/>
        <v>5.8817525290783814E-3</v>
      </c>
      <c r="E163" s="18">
        <f t="shared" si="5"/>
        <v>-2.0079692862208537E-2</v>
      </c>
    </row>
    <row r="164" spans="1:5" hidden="1" x14ac:dyDescent="0.2">
      <c r="A164" s="48">
        <v>45272</v>
      </c>
      <c r="B164" s="18">
        <v>-7.8693768676919573E-3</v>
      </c>
      <c r="C164" s="18">
        <v>4.5993575202152304E-3</v>
      </c>
      <c r="D164" s="18">
        <f t="shared" si="4"/>
        <v>6.7604526757613454E-3</v>
      </c>
      <c r="E164" s="18">
        <f t="shared" si="5"/>
        <v>-1.4629829543453304E-2</v>
      </c>
    </row>
    <row r="165" spans="1:5" hidden="1" x14ac:dyDescent="0.2">
      <c r="A165" s="47">
        <v>45273</v>
      </c>
      <c r="B165" s="18">
        <v>2.4694256391615266E-3</v>
      </c>
      <c r="C165" s="18">
        <v>1.3650676351045998E-2</v>
      </c>
      <c r="D165" s="18">
        <f t="shared" si="4"/>
        <v>1.8545648237364445E-2</v>
      </c>
      <c r="E165" s="18">
        <f t="shared" si="5"/>
        <v>-1.6076222598202919E-2</v>
      </c>
    </row>
    <row r="166" spans="1:5" hidden="1" x14ac:dyDescent="0.2">
      <c r="A166" s="48">
        <v>45274</v>
      </c>
      <c r="B166" s="18">
        <v>-5.7476084380595482E-3</v>
      </c>
      <c r="C166" s="18">
        <v>2.6470624846992585E-3</v>
      </c>
      <c r="D166" s="18">
        <f t="shared" si="4"/>
        <v>4.218482912290886E-3</v>
      </c>
      <c r="E166" s="18">
        <f t="shared" si="5"/>
        <v>-9.9660913503504343E-3</v>
      </c>
    </row>
    <row r="167" spans="1:5" hidden="1" x14ac:dyDescent="0.2">
      <c r="A167" s="47">
        <v>45275</v>
      </c>
      <c r="B167" s="18">
        <v>4.8047820343670722E-3</v>
      </c>
      <c r="C167" s="18">
        <v>-7.62494933082003E-5</v>
      </c>
      <c r="D167" s="18">
        <f t="shared" si="4"/>
        <v>6.7261685277784651E-4</v>
      </c>
      <c r="E167" s="18">
        <f t="shared" si="5"/>
        <v>4.1321651815892256E-3</v>
      </c>
    </row>
    <row r="168" spans="1:5" hidden="1" x14ac:dyDescent="0.2">
      <c r="A168" s="48">
        <v>45278</v>
      </c>
      <c r="B168" s="18">
        <v>2.5029852601776037E-2</v>
      </c>
      <c r="C168" s="18">
        <v>4.5283443669004164E-3</v>
      </c>
      <c r="D168" s="18">
        <f t="shared" si="4"/>
        <v>6.6679905810210173E-3</v>
      </c>
      <c r="E168" s="18">
        <f t="shared" si="5"/>
        <v>1.8361862020755019E-2</v>
      </c>
    </row>
    <row r="169" spans="1:5" hidden="1" x14ac:dyDescent="0.2">
      <c r="A169" s="47">
        <v>45279</v>
      </c>
      <c r="B169" s="18">
        <v>6.6332086040381544E-3</v>
      </c>
      <c r="C169" s="18">
        <v>5.8664078189105684E-3</v>
      </c>
      <c r="D169" s="18">
        <f t="shared" si="4"/>
        <v>8.4102051411865004E-3</v>
      </c>
      <c r="E169" s="18">
        <f t="shared" si="5"/>
        <v>-1.7769965371483461E-3</v>
      </c>
    </row>
    <row r="170" spans="1:5" hidden="1" x14ac:dyDescent="0.2">
      <c r="A170" s="48">
        <v>45280</v>
      </c>
      <c r="B170" s="18">
        <v>1.1296157114749406E-2</v>
      </c>
      <c r="C170" s="18">
        <v>-1.4684266911006771E-2</v>
      </c>
      <c r="D170" s="18">
        <f t="shared" si="4"/>
        <v>-1.8347632599542085E-2</v>
      </c>
      <c r="E170" s="18">
        <f t="shared" si="5"/>
        <v>2.9643789714291491E-2</v>
      </c>
    </row>
    <row r="171" spans="1:5" hidden="1" x14ac:dyDescent="0.2">
      <c r="A171" s="47">
        <v>45281</v>
      </c>
      <c r="B171" s="18">
        <v>1.5323002011062403E-2</v>
      </c>
      <c r="C171" s="18">
        <v>1.0301467821202559E-2</v>
      </c>
      <c r="D171" s="18">
        <f t="shared" si="4"/>
        <v>1.4184838698057639E-2</v>
      </c>
      <c r="E171" s="18">
        <f t="shared" si="5"/>
        <v>1.1381633130047638E-3</v>
      </c>
    </row>
    <row r="172" spans="1:5" hidden="1" x14ac:dyDescent="0.2">
      <c r="A172" s="48">
        <v>45282</v>
      </c>
      <c r="B172" s="18">
        <v>6.4878108501400522E-3</v>
      </c>
      <c r="C172" s="18">
        <v>1.6600585268868873E-3</v>
      </c>
      <c r="D172" s="18">
        <f t="shared" si="4"/>
        <v>2.9333624916872275E-3</v>
      </c>
      <c r="E172" s="18">
        <f t="shared" si="5"/>
        <v>3.5544483584528247E-3</v>
      </c>
    </row>
    <row r="173" spans="1:5" hidden="1" x14ac:dyDescent="0.2">
      <c r="A173" s="47">
        <v>45286</v>
      </c>
      <c r="B173" s="18">
        <v>7.0079375970855118E-4</v>
      </c>
      <c r="C173" s="18">
        <v>4.2316894655107795E-3</v>
      </c>
      <c r="D173" s="18">
        <f t="shared" si="4"/>
        <v>6.2817334960008379E-3</v>
      </c>
      <c r="E173" s="18">
        <f t="shared" si="5"/>
        <v>-5.5809397362922867E-3</v>
      </c>
    </row>
    <row r="174" spans="1:5" hidden="1" x14ac:dyDescent="0.2">
      <c r="A174" s="48">
        <v>45287</v>
      </c>
      <c r="B174" s="18">
        <v>-9.6624831910088194E-3</v>
      </c>
      <c r="C174" s="18">
        <v>1.4304577464787638E-3</v>
      </c>
      <c r="D174" s="18">
        <f t="shared" si="4"/>
        <v>2.63441267577868E-3</v>
      </c>
      <c r="E174" s="18">
        <f t="shared" si="5"/>
        <v>-1.22968958667875E-2</v>
      </c>
    </row>
    <row r="175" spans="1:5" hidden="1" x14ac:dyDescent="0.2">
      <c r="A175" s="47">
        <v>45288</v>
      </c>
      <c r="B175" s="18">
        <v>-1.1312434486039358E-3</v>
      </c>
      <c r="C175" s="18">
        <v>3.7017460804378288E-4</v>
      </c>
      <c r="D175" s="18">
        <f t="shared" si="4"/>
        <v>1.2538796981352838E-3</v>
      </c>
      <c r="E175" s="18">
        <f t="shared" si="5"/>
        <v>-2.3851231467392196E-3</v>
      </c>
    </row>
    <row r="176" spans="1:5" hidden="1" x14ac:dyDescent="0.2">
      <c r="A176" s="48">
        <v>45289</v>
      </c>
      <c r="B176" s="18">
        <v>-2.4773432606689516E-3</v>
      </c>
      <c r="C176" s="18">
        <v>-2.8264750133749628E-3</v>
      </c>
      <c r="D176" s="18">
        <f t="shared" si="4"/>
        <v>-2.9082917637760449E-3</v>
      </c>
      <c r="E176" s="18">
        <f t="shared" si="5"/>
        <v>4.3094850310709332E-4</v>
      </c>
    </row>
    <row r="177" spans="1:5" hidden="1" x14ac:dyDescent="0.2">
      <c r="A177" s="47">
        <v>45293</v>
      </c>
      <c r="B177" s="18">
        <v>-9.7212705713159986E-3</v>
      </c>
      <c r="C177" s="18">
        <v>-5.6605790054923277E-3</v>
      </c>
      <c r="D177" s="18">
        <f t="shared" si="4"/>
        <v>-6.598413657974922E-3</v>
      </c>
      <c r="E177" s="18">
        <f t="shared" si="5"/>
        <v>-3.1228569133410766E-3</v>
      </c>
    </row>
    <row r="178" spans="1:5" hidden="1" x14ac:dyDescent="0.2">
      <c r="A178" s="48">
        <v>45294</v>
      </c>
      <c r="B178" s="18">
        <v>5.7325224660631502E-3</v>
      </c>
      <c r="C178" s="18">
        <v>-8.016314922730805E-3</v>
      </c>
      <c r="D178" s="18">
        <f t="shared" si="4"/>
        <v>-9.6656803176777845E-3</v>
      </c>
      <c r="E178" s="18">
        <f t="shared" si="5"/>
        <v>1.5398202783740935E-2</v>
      </c>
    </row>
    <row r="179" spans="1:5" hidden="1" x14ac:dyDescent="0.2">
      <c r="A179" s="47">
        <v>45295</v>
      </c>
      <c r="B179" s="18">
        <v>-1.6529023228621709E-2</v>
      </c>
      <c r="C179" s="18">
        <v>-3.4283812973570083E-3</v>
      </c>
      <c r="D179" s="18">
        <f t="shared" si="4"/>
        <v>-3.6919989117691005E-3</v>
      </c>
      <c r="E179" s="18">
        <f t="shared" si="5"/>
        <v>-1.2837024316852609E-2</v>
      </c>
    </row>
    <row r="180" spans="1:5" hidden="1" x14ac:dyDescent="0.2">
      <c r="A180" s="48">
        <v>45296</v>
      </c>
      <c r="B180" s="18">
        <v>-4.7088150481041646E-3</v>
      </c>
      <c r="C180" s="18">
        <v>1.8256861788026324E-3</v>
      </c>
      <c r="D180" s="18">
        <f t="shared" si="4"/>
        <v>3.1490166195240902E-3</v>
      </c>
      <c r="E180" s="18">
        <f t="shared" si="5"/>
        <v>-7.8578316676282539E-3</v>
      </c>
    </row>
    <row r="181" spans="1:5" hidden="1" x14ac:dyDescent="0.2">
      <c r="A181" s="47">
        <v>45299</v>
      </c>
      <c r="B181" s="18">
        <v>2.2854529200005747E-2</v>
      </c>
      <c r="C181" s="18">
        <v>1.4114629309846638E-2</v>
      </c>
      <c r="D181" s="18">
        <f t="shared" si="4"/>
        <v>1.9149734388017484E-2</v>
      </c>
      <c r="E181" s="18">
        <f t="shared" si="5"/>
        <v>3.7047948119882622E-3</v>
      </c>
    </row>
    <row r="182" spans="1:5" hidden="1" x14ac:dyDescent="0.2">
      <c r="A182" s="48">
        <v>45300</v>
      </c>
      <c r="B182" s="18">
        <v>1.4445430388694946E-2</v>
      </c>
      <c r="C182" s="18">
        <v>-1.4779006799081618E-3</v>
      </c>
      <c r="D182" s="18">
        <f t="shared" si="4"/>
        <v>-1.1523915964845057E-3</v>
      </c>
      <c r="E182" s="18">
        <f t="shared" si="5"/>
        <v>1.5597821985179451E-2</v>
      </c>
    </row>
    <row r="183" spans="1:5" hidden="1" x14ac:dyDescent="0.2">
      <c r="A183" s="47">
        <v>45301</v>
      </c>
      <c r="B183" s="18">
        <v>8.6982596697424697E-3</v>
      </c>
      <c r="C183" s="18">
        <v>5.6659718937244197E-3</v>
      </c>
      <c r="D183" s="18">
        <f t="shared" si="4"/>
        <v>8.1492291861860501E-3</v>
      </c>
      <c r="E183" s="18">
        <f t="shared" si="5"/>
        <v>5.4903048355641956E-4</v>
      </c>
    </row>
    <row r="184" spans="1:5" hidden="1" x14ac:dyDescent="0.2">
      <c r="A184" s="48">
        <v>45302</v>
      </c>
      <c r="B184" s="18">
        <v>-9.0410402383889199E-4</v>
      </c>
      <c r="C184" s="18">
        <v>-6.7105557838686991E-4</v>
      </c>
      <c r="D184" s="18">
        <f t="shared" si="4"/>
        <v>-1.0184553937724852E-4</v>
      </c>
      <c r="E184" s="18">
        <f t="shared" si="5"/>
        <v>-8.0225848446164347E-4</v>
      </c>
    </row>
    <row r="185" spans="1:5" hidden="1" x14ac:dyDescent="0.2">
      <c r="A185" s="47">
        <v>45303</v>
      </c>
      <c r="B185" s="18">
        <v>3.9674480158538028E-3</v>
      </c>
      <c r="C185" s="18">
        <v>7.5097559411041459E-4</v>
      </c>
      <c r="D185" s="18">
        <f t="shared" si="4"/>
        <v>1.7496985036291393E-3</v>
      </c>
      <c r="E185" s="18">
        <f t="shared" si="5"/>
        <v>2.2177495122246635E-3</v>
      </c>
    </row>
    <row r="186" spans="1:5" hidden="1" x14ac:dyDescent="0.2">
      <c r="A186" s="48">
        <v>45307</v>
      </c>
      <c r="B186" s="18">
        <v>-1.1092835883919072E-3</v>
      </c>
      <c r="C186" s="18">
        <v>-3.7313402367431525E-3</v>
      </c>
      <c r="D186" s="18">
        <f t="shared" si="4"/>
        <v>-4.0864641178382875E-3</v>
      </c>
      <c r="E186" s="18">
        <f t="shared" si="5"/>
        <v>2.9771805294463802E-3</v>
      </c>
    </row>
    <row r="187" spans="1:5" hidden="1" x14ac:dyDescent="0.2">
      <c r="A187" s="47">
        <v>45308</v>
      </c>
      <c r="B187" s="18">
        <v>-8.2592989690016827E-3</v>
      </c>
      <c r="C187" s="18">
        <v>-5.6168971839904991E-3</v>
      </c>
      <c r="D187" s="18">
        <f t="shared" si="4"/>
        <v>-6.5415381000029091E-3</v>
      </c>
      <c r="E187" s="18">
        <f t="shared" si="5"/>
        <v>-1.7177608689987736E-3</v>
      </c>
    </row>
    <row r="188" spans="1:5" hidden="1" x14ac:dyDescent="0.2">
      <c r="A188" s="48">
        <v>45309</v>
      </c>
      <c r="B188" s="18">
        <v>1.4696579316701097E-2</v>
      </c>
      <c r="C188" s="18">
        <v>8.805260963896E-3</v>
      </c>
      <c r="D188" s="18">
        <f t="shared" si="4"/>
        <v>1.2236714812076822E-2</v>
      </c>
      <c r="E188" s="18">
        <f t="shared" si="5"/>
        <v>2.4598645046242755E-3</v>
      </c>
    </row>
    <row r="189" spans="1:5" hidden="1" x14ac:dyDescent="0.2">
      <c r="A189" s="47">
        <v>45310</v>
      </c>
      <c r="B189" s="18">
        <v>2.0553113054032179E-2</v>
      </c>
      <c r="C189" s="18">
        <v>1.2313502764936146E-2</v>
      </c>
      <c r="D189" s="18">
        <f t="shared" si="4"/>
        <v>1.6804592319807257E-2</v>
      </c>
      <c r="E189" s="18">
        <f t="shared" si="5"/>
        <v>3.7485207342249222E-3</v>
      </c>
    </row>
    <row r="190" spans="1:5" hidden="1" x14ac:dyDescent="0.2">
      <c r="A190" s="48">
        <v>45313</v>
      </c>
      <c r="B190" s="18">
        <v>-1.7570430059570263E-3</v>
      </c>
      <c r="C190" s="18">
        <v>2.1943252026270788E-3</v>
      </c>
      <c r="D190" s="18">
        <f t="shared" si="4"/>
        <v>3.6290000416759325E-3</v>
      </c>
      <c r="E190" s="18">
        <f t="shared" si="5"/>
        <v>-5.3860430476329584E-3</v>
      </c>
    </row>
    <row r="191" spans="1:5" hidden="1" x14ac:dyDescent="0.2">
      <c r="A191" s="47">
        <v>45314</v>
      </c>
      <c r="B191" s="18">
        <v>6.5666838682914008E-3</v>
      </c>
      <c r="C191" s="18">
        <v>2.921374261968035E-3</v>
      </c>
      <c r="D191" s="18">
        <f t="shared" si="4"/>
        <v>4.5756483155193917E-3</v>
      </c>
      <c r="E191" s="18">
        <f t="shared" si="5"/>
        <v>1.9910355527720091E-3</v>
      </c>
    </row>
    <row r="192" spans="1:5" hidden="1" x14ac:dyDescent="0.2">
      <c r="A192" s="48">
        <v>45315</v>
      </c>
      <c r="B192" s="18">
        <v>1.1232342870569845E-2</v>
      </c>
      <c r="C192" s="18">
        <v>8.1192841178312491E-4</v>
      </c>
      <c r="D192" s="18">
        <f t="shared" si="4"/>
        <v>1.8290616207316773E-3</v>
      </c>
      <c r="E192" s="18">
        <f t="shared" si="5"/>
        <v>9.403281249838167E-3</v>
      </c>
    </row>
    <row r="193" spans="1:5" hidden="1" x14ac:dyDescent="0.2">
      <c r="A193" s="47">
        <v>45316</v>
      </c>
      <c r="B193" s="18">
        <v>2.1882338480185615E-2</v>
      </c>
      <c r="C193" s="18">
        <v>5.2603655277063677E-3</v>
      </c>
      <c r="D193" s="18">
        <f t="shared" si="4"/>
        <v>7.6211127388599786E-3</v>
      </c>
      <c r="E193" s="18">
        <f t="shared" si="5"/>
        <v>1.4261225741325635E-2</v>
      </c>
    </row>
    <row r="194" spans="1:5" hidden="1" x14ac:dyDescent="0.2">
      <c r="A194" s="48">
        <v>45317</v>
      </c>
      <c r="B194" s="18">
        <v>9.7627702769753633E-4</v>
      </c>
      <c r="C194" s="18">
        <v>-6.5178525107645324E-4</v>
      </c>
      <c r="D194" s="18">
        <f t="shared" si="4"/>
        <v>-7.675476750919829E-5</v>
      </c>
      <c r="E194" s="18">
        <f t="shared" si="5"/>
        <v>1.0530317952067345E-3</v>
      </c>
    </row>
    <row r="195" spans="1:5" hidden="1" x14ac:dyDescent="0.2">
      <c r="A195" s="47">
        <v>45320</v>
      </c>
      <c r="B195" s="18">
        <v>6.8274734994502317E-3</v>
      </c>
      <c r="C195" s="18">
        <v>7.5567748961808956E-3</v>
      </c>
      <c r="D195" s="18">
        <f t="shared" si="4"/>
        <v>1.0611133751575292E-2</v>
      </c>
      <c r="E195" s="18">
        <f t="shared" si="5"/>
        <v>-3.7836602521250599E-3</v>
      </c>
    </row>
    <row r="196" spans="1:5" hidden="1" x14ac:dyDescent="0.2">
      <c r="A196" s="48">
        <v>45321</v>
      </c>
      <c r="B196" s="18">
        <v>-1.1560294824394912E-2</v>
      </c>
      <c r="C196" s="18">
        <v>-6.0064993453989857E-4</v>
      </c>
      <c r="D196" s="18">
        <f t="shared" si="4"/>
        <v>-1.0174447364574585E-5</v>
      </c>
      <c r="E196" s="18">
        <f t="shared" si="5"/>
        <v>-1.1550120377030338E-2</v>
      </c>
    </row>
    <row r="197" spans="1:5" hidden="1" x14ac:dyDescent="0.2">
      <c r="A197" s="47">
        <v>45322</v>
      </c>
      <c r="B197" s="18">
        <v>-7.3505347900354345E-2</v>
      </c>
      <c r="C197" s="18">
        <v>-1.6105744611597972E-2</v>
      </c>
      <c r="D197" s="18">
        <f t="shared" si="4"/>
        <v>-2.0198455998985589E-2</v>
      </c>
      <c r="E197" s="18">
        <f t="shared" si="5"/>
        <v>-5.3306891901368753E-2</v>
      </c>
    </row>
    <row r="198" spans="1:5" hidden="1" x14ac:dyDescent="0.2">
      <c r="A198" s="48">
        <v>45323</v>
      </c>
      <c r="B198" s="18">
        <v>6.4174500083511443E-3</v>
      </c>
      <c r="C198" s="18">
        <v>1.2493688211609788E-2</v>
      </c>
      <c r="D198" s="18">
        <f t="shared" si="4"/>
        <v>1.7039201305093524E-2</v>
      </c>
      <c r="E198" s="18">
        <f t="shared" si="5"/>
        <v>-1.0621751296742379E-2</v>
      </c>
    </row>
    <row r="199" spans="1:5" hidden="1" x14ac:dyDescent="0.2">
      <c r="A199" s="47">
        <v>45324</v>
      </c>
      <c r="B199" s="18">
        <v>5.8158332381452738E-3</v>
      </c>
      <c r="C199" s="18">
        <v>1.068444607751462E-2</v>
      </c>
      <c r="D199" s="18">
        <f t="shared" si="4"/>
        <v>1.4683492400444691E-2</v>
      </c>
      <c r="E199" s="18">
        <f t="shared" si="5"/>
        <v>-8.8676591622994169E-3</v>
      </c>
    </row>
    <row r="200" spans="1:5" hidden="1" x14ac:dyDescent="0.2">
      <c r="A200" s="48">
        <v>45327</v>
      </c>
      <c r="B200" s="18">
        <v>9.6838458207018085E-3</v>
      </c>
      <c r="C200" s="18">
        <v>-3.1863375266721894E-3</v>
      </c>
      <c r="D200" s="18">
        <f t="shared" si="4"/>
        <v>-3.3768478022675706E-3</v>
      </c>
      <c r="E200" s="18">
        <f t="shared" si="5"/>
        <v>1.3060693622969379E-2</v>
      </c>
    </row>
    <row r="201" spans="1:5" hidden="1" x14ac:dyDescent="0.2">
      <c r="A201" s="47">
        <v>45328</v>
      </c>
      <c r="B201" s="18">
        <v>3.3120073611461187E-3</v>
      </c>
      <c r="C201" s="18">
        <v>2.3104108269635937E-3</v>
      </c>
      <c r="D201" s="18">
        <f t="shared" si="4"/>
        <v>3.7801483782074667E-3</v>
      </c>
      <c r="E201" s="18">
        <f t="shared" si="5"/>
        <v>-4.6814101706134804E-4</v>
      </c>
    </row>
    <row r="202" spans="1:5" hidden="1" x14ac:dyDescent="0.2">
      <c r="A202" s="48">
        <v>45329</v>
      </c>
      <c r="B202" s="18">
        <v>8.7337226388328748E-3</v>
      </c>
      <c r="C202" s="18">
        <v>8.241457963390042E-3</v>
      </c>
      <c r="D202" s="18">
        <f t="shared" si="4"/>
        <v>1.1502619732302523E-2</v>
      </c>
      <c r="E202" s="18">
        <f t="shared" si="5"/>
        <v>-2.768897093469648E-3</v>
      </c>
    </row>
    <row r="203" spans="1:5" hidden="1" x14ac:dyDescent="0.2">
      <c r="A203" s="47">
        <v>45330</v>
      </c>
      <c r="B203" s="18">
        <v>3.6815547732909071E-3</v>
      </c>
      <c r="C203" s="18">
        <v>5.7058326082515265E-4</v>
      </c>
      <c r="D203" s="18">
        <f t="shared" si="4"/>
        <v>1.514820143324427E-3</v>
      </c>
      <c r="E203" s="18">
        <f t="shared" si="5"/>
        <v>2.16673462996648E-3</v>
      </c>
    </row>
    <row r="204" spans="1:5" hidden="1" x14ac:dyDescent="0.2">
      <c r="A204" s="48">
        <v>45331</v>
      </c>
      <c r="B204" s="18">
        <v>2.0377850608443326E-2</v>
      </c>
      <c r="C204" s="18">
        <v>5.7423415255595245E-3</v>
      </c>
      <c r="D204" s="18">
        <f t="shared" si="4"/>
        <v>8.248665639919028E-3</v>
      </c>
      <c r="E204" s="18">
        <f t="shared" si="5"/>
        <v>1.2129184968524298E-2</v>
      </c>
    </row>
    <row r="205" spans="1:5" hidden="1" x14ac:dyDescent="0.2">
      <c r="A205" s="47">
        <v>45334</v>
      </c>
      <c r="B205" s="18">
        <v>-9.918924215712055E-3</v>
      </c>
      <c r="C205" s="18">
        <v>-9.489536011326738E-4</v>
      </c>
      <c r="D205" s="18">
        <f t="shared" ref="D205:D264" si="6">$B$2+$B$3*C205</f>
        <v>-4.6368038416102521E-4</v>
      </c>
      <c r="E205" s="18">
        <f t="shared" ref="E205:E264" si="7">B205-D205</f>
        <v>-9.4552438315510298E-3</v>
      </c>
    </row>
    <row r="206" spans="1:5" hidden="1" x14ac:dyDescent="0.2">
      <c r="A206" s="48">
        <v>45335</v>
      </c>
      <c r="B206" s="18">
        <v>-1.5867778693653523E-2</v>
      </c>
      <c r="C206" s="18">
        <v>-1.3674255653625456E-2</v>
      </c>
      <c r="D206" s="18">
        <f t="shared" si="6"/>
        <v>-1.703255571294357E-2</v>
      </c>
      <c r="E206" s="18">
        <f t="shared" si="7"/>
        <v>1.1647770192900475E-3</v>
      </c>
    </row>
    <row r="207" spans="1:5" hidden="1" x14ac:dyDescent="0.2">
      <c r="A207" s="47">
        <v>45336</v>
      </c>
      <c r="B207" s="18">
        <v>5.260690191227102E-3</v>
      </c>
      <c r="C207" s="18">
        <v>9.5797632750176387E-3</v>
      </c>
      <c r="D207" s="18">
        <f t="shared" si="6"/>
        <v>1.3245149203802289E-2</v>
      </c>
      <c r="E207" s="18">
        <f t="shared" si="7"/>
        <v>-7.9844590125751867E-3</v>
      </c>
    </row>
    <row r="208" spans="1:5" hidden="1" x14ac:dyDescent="0.2">
      <c r="A208" s="48">
        <v>45337</v>
      </c>
      <c r="B208" s="18">
        <v>-2.1747893226633175E-2</v>
      </c>
      <c r="C208" s="18">
        <v>5.8212506847294954E-3</v>
      </c>
      <c r="D208" s="18">
        <f t="shared" si="6"/>
        <v>8.3514086644219457E-3</v>
      </c>
      <c r="E208" s="18">
        <f t="shared" si="7"/>
        <v>-3.009930189105512E-2</v>
      </c>
    </row>
    <row r="209" spans="1:5" hidden="1" x14ac:dyDescent="0.2">
      <c r="A209" s="47">
        <v>45338</v>
      </c>
      <c r="B209" s="18">
        <v>-1.5145170184284518E-2</v>
      </c>
      <c r="C209" s="18">
        <v>-4.8034698371121065E-3</v>
      </c>
      <c r="D209" s="18">
        <f t="shared" si="6"/>
        <v>-5.4824216842310498E-3</v>
      </c>
      <c r="E209" s="18">
        <f t="shared" si="7"/>
        <v>-9.6627485000534679E-3</v>
      </c>
    </row>
    <row r="210" spans="1:5" hidden="1" x14ac:dyDescent="0.2">
      <c r="A210" s="48">
        <v>45342</v>
      </c>
      <c r="B210" s="18">
        <v>3.1036804014774599E-3</v>
      </c>
      <c r="C210" s="18">
        <v>-6.0053220011653252E-3</v>
      </c>
      <c r="D210" s="18">
        <f t="shared" si="6"/>
        <v>-7.0472834523589364E-3</v>
      </c>
      <c r="E210" s="18">
        <f t="shared" si="7"/>
        <v>1.0150963853836396E-2</v>
      </c>
    </row>
    <row r="211" spans="1:5" hidden="1" x14ac:dyDescent="0.2">
      <c r="A211" s="47">
        <v>45343</v>
      </c>
      <c r="B211" s="18">
        <v>1.1533058992669876E-2</v>
      </c>
      <c r="C211" s="18">
        <v>1.264199922982101E-3</v>
      </c>
      <c r="D211" s="18">
        <f t="shared" si="6"/>
        <v>2.4179380381954161E-3</v>
      </c>
      <c r="E211" s="18">
        <f t="shared" si="7"/>
        <v>9.1151209544744587E-3</v>
      </c>
    </row>
    <row r="212" spans="1:5" hidden="1" x14ac:dyDescent="0.2">
      <c r="A212" s="48">
        <v>45344</v>
      </c>
      <c r="B212" s="18">
        <v>1.0289302256590638E-2</v>
      </c>
      <c r="C212" s="18">
        <v>2.112288421741404E-2</v>
      </c>
      <c r="D212" s="18">
        <f t="shared" si="6"/>
        <v>2.8274775299173379E-2</v>
      </c>
      <c r="E212" s="18">
        <f t="shared" si="7"/>
        <v>-1.7985473042582741E-2</v>
      </c>
    </row>
    <row r="213" spans="1:5" hidden="1" x14ac:dyDescent="0.2">
      <c r="A213" s="47">
        <v>45345</v>
      </c>
      <c r="B213" s="18">
        <v>-2.0639211375084177E-4</v>
      </c>
      <c r="C213" s="18">
        <v>3.4794754621159107E-4</v>
      </c>
      <c r="D213" s="18">
        <f t="shared" si="6"/>
        <v>1.2249391342961265E-3</v>
      </c>
      <c r="E213" s="18">
        <f t="shared" si="7"/>
        <v>-1.4313312480469683E-3</v>
      </c>
    </row>
    <row r="214" spans="1:5" hidden="1" x14ac:dyDescent="0.2">
      <c r="A214" s="48">
        <v>45348</v>
      </c>
      <c r="B214" s="18">
        <v>-4.5013439386265786E-2</v>
      </c>
      <c r="C214" s="18">
        <v>-3.7867513501905758E-3</v>
      </c>
      <c r="D214" s="18">
        <f t="shared" si="6"/>
        <v>-4.1586117043358141E-3</v>
      </c>
      <c r="E214" s="18">
        <f t="shared" si="7"/>
        <v>-4.0854827681929974E-2</v>
      </c>
    </row>
    <row r="215" spans="1:5" hidden="1" x14ac:dyDescent="0.2">
      <c r="A215" s="47">
        <v>45349</v>
      </c>
      <c r="B215" s="18">
        <v>9.7296399126092226E-3</v>
      </c>
      <c r="C215" s="18">
        <v>1.7063496993998672E-3</v>
      </c>
      <c r="D215" s="18">
        <f t="shared" si="6"/>
        <v>2.9936355337750954E-3</v>
      </c>
      <c r="E215" s="18">
        <f t="shared" si="7"/>
        <v>6.7360043788341276E-3</v>
      </c>
    </row>
    <row r="216" spans="1:5" hidden="1" x14ac:dyDescent="0.2">
      <c r="A216" s="48">
        <v>45350</v>
      </c>
      <c r="B216" s="18">
        <v>-1.905779986916234E-2</v>
      </c>
      <c r="C216" s="18">
        <v>-1.6581550604305439E-3</v>
      </c>
      <c r="D216" s="18">
        <f t="shared" si="6"/>
        <v>-1.3870903365240184E-3</v>
      </c>
      <c r="E216" s="18">
        <f t="shared" si="7"/>
        <v>-1.7670709532638322E-2</v>
      </c>
    </row>
    <row r="217" spans="1:5" hidden="1" x14ac:dyDescent="0.2">
      <c r="A217" s="47">
        <v>45351</v>
      </c>
      <c r="B217" s="18">
        <v>1.7099552884538127E-2</v>
      </c>
      <c r="C217" s="18">
        <v>5.2290946971491614E-3</v>
      </c>
      <c r="D217" s="18">
        <f t="shared" si="6"/>
        <v>7.5803968100126686E-3</v>
      </c>
      <c r="E217" s="18">
        <f t="shared" si="7"/>
        <v>9.5191560745254596E-3</v>
      </c>
    </row>
    <row r="218" spans="1:5" hidden="1" x14ac:dyDescent="0.2">
      <c r="A218" s="48">
        <v>45352</v>
      </c>
      <c r="B218" s="18">
        <v>-1.2161874425615782E-2</v>
      </c>
      <c r="C218" s="18">
        <v>8.0078289488876297E-3</v>
      </c>
      <c r="D218" s="18">
        <f t="shared" si="6"/>
        <v>1.1198424987179085E-2</v>
      </c>
      <c r="E218" s="18">
        <f t="shared" si="7"/>
        <v>-2.3360299412794869E-2</v>
      </c>
    </row>
    <row r="219" spans="1:5" hidden="1" x14ac:dyDescent="0.2">
      <c r="A219" s="47">
        <v>45355</v>
      </c>
      <c r="B219" s="18">
        <v>-2.8099636950338569E-2</v>
      </c>
      <c r="C219" s="18">
        <v>-1.1932620709189656E-3</v>
      </c>
      <c r="D219" s="18">
        <f t="shared" si="6"/>
        <v>-7.8178022658179926E-4</v>
      </c>
      <c r="E219" s="18">
        <f t="shared" si="7"/>
        <v>-2.7317856723756771E-2</v>
      </c>
    </row>
    <row r="220" spans="1:5" hidden="1" x14ac:dyDescent="0.2">
      <c r="A220" s="48">
        <v>45356</v>
      </c>
      <c r="B220" s="18">
        <v>-3.1297173658080268E-3</v>
      </c>
      <c r="C220" s="18">
        <v>-1.0193100883444606E-2</v>
      </c>
      <c r="D220" s="18">
        <f t="shared" si="6"/>
        <v>-1.24999466519253E-2</v>
      </c>
      <c r="E220" s="18">
        <f t="shared" si="7"/>
        <v>9.370229286117273E-3</v>
      </c>
    </row>
    <row r="221" spans="1:5" hidden="1" x14ac:dyDescent="0.2">
      <c r="A221" s="47">
        <v>45357</v>
      </c>
      <c r="B221" s="18">
        <v>-9.1193961539529633E-3</v>
      </c>
      <c r="C221" s="18">
        <v>5.1411032032746551E-3</v>
      </c>
      <c r="D221" s="18">
        <f t="shared" si="6"/>
        <v>7.4658282059837811E-3</v>
      </c>
      <c r="E221" s="18">
        <f t="shared" si="7"/>
        <v>-1.6585224359936743E-2</v>
      </c>
    </row>
    <row r="222" spans="1:5" hidden="1" x14ac:dyDescent="0.2">
      <c r="A222" s="48">
        <v>45358</v>
      </c>
      <c r="B222" s="18">
        <v>2.021730133840216E-2</v>
      </c>
      <c r="C222" s="18">
        <v>1.0304127925951478E-2</v>
      </c>
      <c r="D222" s="18">
        <f t="shared" si="6"/>
        <v>1.4188302265662128E-2</v>
      </c>
      <c r="E222" s="18">
        <f t="shared" si="7"/>
        <v>6.0289990727400329E-3</v>
      </c>
    </row>
    <row r="223" spans="1:5" hidden="1" x14ac:dyDescent="0.2">
      <c r="A223" s="47">
        <v>45359</v>
      </c>
      <c r="B223" s="18">
        <v>7.763840332177141E-3</v>
      </c>
      <c r="C223" s="18">
        <v>-6.5285190034379825E-3</v>
      </c>
      <c r="D223" s="18">
        <f t="shared" si="6"/>
        <v>-7.72850782465981E-3</v>
      </c>
      <c r="E223" s="18">
        <f t="shared" si="7"/>
        <v>1.5492348156836951E-2</v>
      </c>
    </row>
    <row r="224" spans="1:5" hidden="1" x14ac:dyDescent="0.2">
      <c r="A224" s="48">
        <v>45362</v>
      </c>
      <c r="B224" s="18">
        <v>1.9444039624638698E-2</v>
      </c>
      <c r="C224" s="18">
        <v>-1.122238087346461E-3</v>
      </c>
      <c r="D224" s="18">
        <f t="shared" si="6"/>
        <v>-6.8930403039313545E-4</v>
      </c>
      <c r="E224" s="18">
        <f t="shared" si="7"/>
        <v>2.0133343655031832E-2</v>
      </c>
    </row>
    <row r="225" spans="1:5" hidden="1" x14ac:dyDescent="0.2">
      <c r="A225" s="47">
        <v>45363</v>
      </c>
      <c r="B225" s="18">
        <v>4.8939610471678829E-3</v>
      </c>
      <c r="C225" s="18">
        <v>1.1201787981366396E-2</v>
      </c>
      <c r="D225" s="18">
        <f t="shared" si="6"/>
        <v>1.5357093189794594E-2</v>
      </c>
      <c r="E225" s="18">
        <f t="shared" si="7"/>
        <v>-1.0463132142626711E-2</v>
      </c>
    </row>
    <row r="226" spans="1:5" hidden="1" x14ac:dyDescent="0.2">
      <c r="A226" s="48">
        <v>45364</v>
      </c>
      <c r="B226" s="18">
        <v>8.2368566546400235E-3</v>
      </c>
      <c r="C226" s="18">
        <v>-1.9245297153407392E-3</v>
      </c>
      <c r="D226" s="18">
        <f t="shared" si="6"/>
        <v>-1.7339212745833567E-3</v>
      </c>
      <c r="E226" s="18">
        <f t="shared" si="7"/>
        <v>9.9707779292233806E-3</v>
      </c>
    </row>
    <row r="227" spans="1:5" hidden="1" x14ac:dyDescent="0.2">
      <c r="A227" s="47">
        <v>45365</v>
      </c>
      <c r="B227" s="18">
        <v>2.5360293708748927E-2</v>
      </c>
      <c r="C227" s="18">
        <v>-2.8710915621273925E-3</v>
      </c>
      <c r="D227" s="18">
        <f t="shared" si="6"/>
        <v>-2.966384375710136E-3</v>
      </c>
      <c r="E227" s="18">
        <f t="shared" si="7"/>
        <v>2.8326678084459062E-2</v>
      </c>
    </row>
    <row r="228" spans="1:5" hidden="1" x14ac:dyDescent="0.2">
      <c r="A228" s="48">
        <v>45366</v>
      </c>
      <c r="B228" s="18">
        <v>-1.5033866396896967E-2</v>
      </c>
      <c r="C228" s="18">
        <v>-6.4829174844615034E-3</v>
      </c>
      <c r="D228" s="18">
        <f t="shared" si="6"/>
        <v>-7.6691327403115069E-3</v>
      </c>
      <c r="E228" s="18">
        <f t="shared" si="7"/>
        <v>-7.3647336565854597E-3</v>
      </c>
    </row>
    <row r="229" spans="1:5" hidden="1" x14ac:dyDescent="0.2">
      <c r="A229" s="47">
        <v>45369</v>
      </c>
      <c r="B229" s="18">
        <v>4.4383422205336309E-2</v>
      </c>
      <c r="C229" s="18">
        <v>6.3180595049523447E-3</v>
      </c>
      <c r="D229" s="18">
        <f t="shared" si="6"/>
        <v>8.9982745203801111E-3</v>
      </c>
      <c r="E229" s="18">
        <f t="shared" si="7"/>
        <v>3.5385147684956195E-2</v>
      </c>
    </row>
    <row r="230" spans="1:5" hidden="1" x14ac:dyDescent="0.2">
      <c r="A230" s="48">
        <v>45370</v>
      </c>
      <c r="B230" s="18">
        <v>-3.7715212567397405E-3</v>
      </c>
      <c r="C230" s="18">
        <v>5.6491496501236416E-3</v>
      </c>
      <c r="D230" s="18">
        <f t="shared" si="6"/>
        <v>8.1273259216645515E-3</v>
      </c>
      <c r="E230" s="18">
        <f t="shared" si="7"/>
        <v>-1.1898847178404292E-2</v>
      </c>
    </row>
    <row r="231" spans="1:5" hidden="1" x14ac:dyDescent="0.2">
      <c r="A231" s="47">
        <v>45371</v>
      </c>
      <c r="B231" s="18">
        <v>1.1898345529979926E-2</v>
      </c>
      <c r="C231" s="18">
        <v>8.9041739128465913E-3</v>
      </c>
      <c r="D231" s="18">
        <f t="shared" si="6"/>
        <v>1.2365503607250729E-2</v>
      </c>
      <c r="E231" s="18">
        <f t="shared" si="7"/>
        <v>-4.6715807727080311E-4</v>
      </c>
    </row>
    <row r="232" spans="1:5" hidden="1" x14ac:dyDescent="0.2">
      <c r="A232" s="48">
        <v>45372</v>
      </c>
      <c r="B232" s="18">
        <v>-6.2799801137550793E-3</v>
      </c>
      <c r="C232" s="18">
        <v>3.2365354015160275E-3</v>
      </c>
      <c r="D232" s="18">
        <f t="shared" si="6"/>
        <v>4.9860012963843774E-3</v>
      </c>
      <c r="E232" s="18">
        <f t="shared" si="7"/>
        <v>-1.1265981410139457E-2</v>
      </c>
    </row>
    <row r="233" spans="1:5" hidden="1" x14ac:dyDescent="0.2">
      <c r="A233" s="47">
        <v>45373</v>
      </c>
      <c r="B233" s="18">
        <v>2.0371147212783658E-2</v>
      </c>
      <c r="C233" s="18">
        <v>-1.4021878490156903E-3</v>
      </c>
      <c r="D233" s="18">
        <f t="shared" si="6"/>
        <v>-1.0538103250402797E-3</v>
      </c>
      <c r="E233" s="18">
        <f t="shared" si="7"/>
        <v>2.1424957537823936E-2</v>
      </c>
    </row>
    <row r="234" spans="1:5" hidden="1" x14ac:dyDescent="0.2">
      <c r="A234" s="48">
        <v>45376</v>
      </c>
      <c r="B234" s="18">
        <v>-4.0852071063364193E-3</v>
      </c>
      <c r="C234" s="18">
        <v>-3.0549644525015296E-3</v>
      </c>
      <c r="D234" s="18">
        <f t="shared" si="6"/>
        <v>-3.2057945668698172E-3</v>
      </c>
      <c r="E234" s="18">
        <f t="shared" si="7"/>
        <v>-8.7941253946660202E-4</v>
      </c>
    </row>
    <row r="235" spans="1:5" hidden="1" x14ac:dyDescent="0.2">
      <c r="A235" s="47">
        <v>45377</v>
      </c>
      <c r="B235" s="18">
        <v>3.6386871317046765E-3</v>
      </c>
      <c r="C235" s="18">
        <v>-2.799795225030266E-3</v>
      </c>
      <c r="D235" s="18">
        <f t="shared" si="6"/>
        <v>-2.8735535638450662E-3</v>
      </c>
      <c r="E235" s="18">
        <f t="shared" si="7"/>
        <v>6.5122406955497427E-3</v>
      </c>
    </row>
    <row r="236" spans="1:5" hidden="1" x14ac:dyDescent="0.2">
      <c r="A236" s="48">
        <v>45378</v>
      </c>
      <c r="B236" s="18">
        <v>1.5822016330158117E-3</v>
      </c>
      <c r="C236" s="18">
        <v>8.6306265255329251E-3</v>
      </c>
      <c r="D236" s="18">
        <f t="shared" si="6"/>
        <v>1.2009333471703614E-2</v>
      </c>
      <c r="E236" s="18">
        <f t="shared" si="7"/>
        <v>-1.0427131838687802E-2</v>
      </c>
    </row>
    <row r="237" spans="1:5" hidden="1" x14ac:dyDescent="0.2">
      <c r="A237" s="47">
        <v>45379</v>
      </c>
      <c r="B237" s="18">
        <v>2.1059328895780549E-3</v>
      </c>
      <c r="C237" s="18">
        <v>1.1164855071790214E-3</v>
      </c>
      <c r="D237" s="18">
        <f t="shared" si="6"/>
        <v>2.2256076927459159E-3</v>
      </c>
      <c r="E237" s="18">
        <f t="shared" si="7"/>
        <v>-1.1967480316786095E-4</v>
      </c>
    </row>
    <row r="238" spans="1:5" hidden="1" x14ac:dyDescent="0.2">
      <c r="A238" s="48">
        <v>45383</v>
      </c>
      <c r="B238" s="18">
        <v>2.7847239395105472E-2</v>
      </c>
      <c r="C238" s="18">
        <v>-2.0135845401164643E-3</v>
      </c>
      <c r="D238" s="18">
        <f t="shared" si="6"/>
        <v>-1.8498743799044612E-3</v>
      </c>
      <c r="E238" s="18">
        <f t="shared" si="7"/>
        <v>2.9697113775009932E-2</v>
      </c>
    </row>
    <row r="239" spans="1:5" hidden="1" x14ac:dyDescent="0.2">
      <c r="A239" s="47">
        <v>45384</v>
      </c>
      <c r="B239" s="18">
        <v>-4.0255874514347756E-3</v>
      </c>
      <c r="C239" s="18">
        <v>-7.2390590731691296E-3</v>
      </c>
      <c r="D239" s="18">
        <f t="shared" si="6"/>
        <v>-8.6536607037754482E-3</v>
      </c>
      <c r="E239" s="18">
        <f t="shared" si="7"/>
        <v>4.6280732523406726E-3</v>
      </c>
    </row>
    <row r="240" spans="1:5" hidden="1" x14ac:dyDescent="0.2">
      <c r="A240" s="48">
        <v>45385</v>
      </c>
      <c r="B240" s="18">
        <v>3.2077646536321502E-3</v>
      </c>
      <c r="C240" s="18">
        <v>1.091122364688113E-3</v>
      </c>
      <c r="D240" s="18">
        <f t="shared" si="6"/>
        <v>2.1925838207667286E-3</v>
      </c>
      <c r="E240" s="18">
        <f t="shared" si="7"/>
        <v>1.0151808328654217E-3</v>
      </c>
    </row>
    <row r="241" spans="1:5" hidden="1" x14ac:dyDescent="0.2">
      <c r="A241" s="47">
        <v>45386</v>
      </c>
      <c r="B241" s="18">
        <v>-2.8330150778777763E-2</v>
      </c>
      <c r="C241" s="18">
        <v>-1.2334336350379616E-2</v>
      </c>
      <c r="D241" s="18">
        <f t="shared" si="6"/>
        <v>-1.5287924756874394E-2</v>
      </c>
      <c r="E241" s="18">
        <f t="shared" si="7"/>
        <v>-1.3042226021903369E-2</v>
      </c>
    </row>
    <row r="242" spans="1:5" hidden="1" x14ac:dyDescent="0.2">
      <c r="A242" s="48">
        <v>45387</v>
      </c>
      <c r="B242" s="18">
        <v>1.3163040281750193E-2</v>
      </c>
      <c r="C242" s="18">
        <v>1.1099194174331695E-2</v>
      </c>
      <c r="D242" s="18">
        <f t="shared" si="6"/>
        <v>1.5223511763495156E-2</v>
      </c>
      <c r="E242" s="18">
        <f t="shared" si="7"/>
        <v>-2.0604714817449628E-3</v>
      </c>
    </row>
    <row r="243" spans="1:5" hidden="1" x14ac:dyDescent="0.2">
      <c r="A243" s="47">
        <v>45390</v>
      </c>
      <c r="B243" s="18">
        <v>1.4291258209444102E-2</v>
      </c>
      <c r="C243" s="18">
        <v>-3.7463099831791524E-4</v>
      </c>
      <c r="D243" s="18">
        <f t="shared" si="6"/>
        <v>2.8411165765345945E-4</v>
      </c>
      <c r="E243" s="18">
        <f t="shared" si="7"/>
        <v>1.4007146551790643E-2</v>
      </c>
    </row>
    <row r="244" spans="1:5" hidden="1" x14ac:dyDescent="0.2">
      <c r="A244" s="48">
        <v>45391</v>
      </c>
      <c r="B244" s="18">
        <v>1.2809166046110487E-2</v>
      </c>
      <c r="C244" s="18">
        <v>1.4454931932483817E-3</v>
      </c>
      <c r="D244" s="18">
        <f t="shared" si="6"/>
        <v>2.6539894561184085E-3</v>
      </c>
      <c r="E244" s="18">
        <f t="shared" si="7"/>
        <v>1.0155176589992078E-2</v>
      </c>
    </row>
    <row r="245" spans="1:5" hidden="1" x14ac:dyDescent="0.2">
      <c r="A245" s="47">
        <v>45392</v>
      </c>
      <c r="B245" s="18">
        <v>-3.0354402917162071E-3</v>
      </c>
      <c r="C245" s="18">
        <v>-9.4569806491084929E-3</v>
      </c>
      <c r="D245" s="18">
        <f t="shared" si="6"/>
        <v>-1.1541487328964081E-2</v>
      </c>
      <c r="E245" s="18">
        <f t="shared" si="7"/>
        <v>8.5060470372478741E-3</v>
      </c>
    </row>
    <row r="246" spans="1:5" hidden="1" x14ac:dyDescent="0.2">
      <c r="A246" s="48">
        <v>45393</v>
      </c>
      <c r="B246" s="18">
        <v>1.9852889848667621E-2</v>
      </c>
      <c r="C246" s="18">
        <v>7.4447977105855934E-3</v>
      </c>
      <c r="D246" s="18">
        <f t="shared" si="6"/>
        <v>1.0465334774062371E-2</v>
      </c>
      <c r="E246" s="18">
        <f t="shared" si="7"/>
        <v>9.3875550746052496E-3</v>
      </c>
    </row>
    <row r="247" spans="1:5" hidden="1" x14ac:dyDescent="0.2">
      <c r="A247" s="47">
        <v>45394</v>
      </c>
      <c r="B247" s="18">
        <v>-9.9508680781119629E-3</v>
      </c>
      <c r="C247" s="18">
        <v>-1.4550688295801639E-2</v>
      </c>
      <c r="D247" s="18">
        <f t="shared" si="6"/>
        <v>-1.8173707657501776E-2</v>
      </c>
      <c r="E247" s="18">
        <f t="shared" si="7"/>
        <v>8.2228395793898131E-3</v>
      </c>
    </row>
    <row r="248" spans="1:5" hidden="1" x14ac:dyDescent="0.2">
      <c r="A248" s="48">
        <v>45397</v>
      </c>
      <c r="B248" s="18">
        <v>-1.7966008965937919E-2</v>
      </c>
      <c r="C248" s="18">
        <v>-1.202135494776202E-2</v>
      </c>
      <c r="D248" s="18">
        <f t="shared" si="6"/>
        <v>-1.4880409884629568E-2</v>
      </c>
      <c r="E248" s="18">
        <f t="shared" si="7"/>
        <v>-3.0855990813083503E-3</v>
      </c>
    </row>
    <row r="249" spans="1:5" hidden="1" x14ac:dyDescent="0.2">
      <c r="A249" s="47">
        <v>45398</v>
      </c>
      <c r="B249" s="18">
        <v>-2.1108126569815422E-3</v>
      </c>
      <c r="C249" s="18">
        <v>-2.0565070133361507E-3</v>
      </c>
      <c r="D249" s="18">
        <f t="shared" si="6"/>
        <v>-1.9057612346640839E-3</v>
      </c>
      <c r="E249" s="18">
        <f t="shared" si="7"/>
        <v>-2.0505142231745828E-4</v>
      </c>
    </row>
    <row r="250" spans="1:5" hidden="1" x14ac:dyDescent="0.2">
      <c r="A250" s="48">
        <v>45399</v>
      </c>
      <c r="B250" s="18">
        <v>5.6409370862831043E-3</v>
      </c>
      <c r="C250" s="18">
        <v>-5.780602724641426E-3</v>
      </c>
      <c r="D250" s="18">
        <f t="shared" si="6"/>
        <v>-6.7546895586077611E-3</v>
      </c>
      <c r="E250" s="18">
        <f t="shared" si="7"/>
        <v>1.2395626644890866E-2</v>
      </c>
    </row>
    <row r="251" spans="1:5" hidden="1" x14ac:dyDescent="0.2">
      <c r="A251" s="47">
        <v>45400</v>
      </c>
      <c r="B251" s="18">
        <v>3.6970667386788669E-3</v>
      </c>
      <c r="C251" s="18">
        <v>-2.2081601199982481E-3</v>
      </c>
      <c r="D251" s="18">
        <f t="shared" si="6"/>
        <v>-2.1032199202922677E-3</v>
      </c>
      <c r="E251" s="18">
        <f t="shared" si="7"/>
        <v>5.8002866589711346E-3</v>
      </c>
    </row>
    <row r="252" spans="1:5" hidden="1" x14ac:dyDescent="0.2">
      <c r="A252" s="48">
        <v>45401</v>
      </c>
      <c r="B252" s="18">
        <v>-1.1050443829940915E-2</v>
      </c>
      <c r="C252" s="18">
        <v>-8.7585481274361499E-3</v>
      </c>
      <c r="D252" s="18">
        <f t="shared" si="6"/>
        <v>-1.0632098983648587E-2</v>
      </c>
      <c r="E252" s="18">
        <f t="shared" si="7"/>
        <v>-4.183448462923272E-4</v>
      </c>
    </row>
    <row r="253" spans="1:5" hidden="1" x14ac:dyDescent="0.2">
      <c r="A253" s="47">
        <v>45404</v>
      </c>
      <c r="B253" s="18">
        <v>1.4320704207664958E-2</v>
      </c>
      <c r="C253" s="18">
        <v>8.7312480714667462E-3</v>
      </c>
      <c r="D253" s="18">
        <f t="shared" si="6"/>
        <v>1.2140346931587677E-2</v>
      </c>
      <c r="E253" s="18">
        <f t="shared" si="7"/>
        <v>2.1803572760772817E-3</v>
      </c>
    </row>
    <row r="254" spans="1:5" hidden="1" x14ac:dyDescent="0.2">
      <c r="A254" s="48">
        <v>45405</v>
      </c>
      <c r="B254" s="18">
        <v>1.2472200613299345E-2</v>
      </c>
      <c r="C254" s="18">
        <v>1.1964576270872662E-2</v>
      </c>
      <c r="D254" s="18">
        <f t="shared" si="6"/>
        <v>1.6350275435602961E-2</v>
      </c>
      <c r="E254" s="18">
        <f t="shared" si="7"/>
        <v>-3.8780748223036163E-3</v>
      </c>
    </row>
    <row r="255" spans="1:5" hidden="1" x14ac:dyDescent="0.2">
      <c r="A255" s="47">
        <v>45406</v>
      </c>
      <c r="B255" s="18">
        <v>7.3787357153132227E-3</v>
      </c>
      <c r="C255" s="18">
        <v>2.130100613548791E-4</v>
      </c>
      <c r="D255" s="18">
        <f t="shared" si="6"/>
        <v>1.0492448871538848E-3</v>
      </c>
      <c r="E255" s="18">
        <f t="shared" si="7"/>
        <v>6.3294908281593381E-3</v>
      </c>
    </row>
    <row r="256" spans="1:5" hidden="1" x14ac:dyDescent="0.2">
      <c r="A256" s="48">
        <v>45407</v>
      </c>
      <c r="B256" s="18">
        <v>-1.9553020195488102E-2</v>
      </c>
      <c r="C256" s="18">
        <v>-4.5764303535156259E-3</v>
      </c>
      <c r="D256" s="18">
        <f t="shared" si="6"/>
        <v>-5.1868067838614076E-3</v>
      </c>
      <c r="E256" s="18">
        <f t="shared" si="7"/>
        <v>-1.4366213411626694E-2</v>
      </c>
    </row>
    <row r="257" spans="1:8" hidden="1" x14ac:dyDescent="0.2">
      <c r="A257" s="47">
        <v>45408</v>
      </c>
      <c r="B257" s="18">
        <v>9.9651660383207608E-2</v>
      </c>
      <c r="C257" s="18">
        <v>1.020914263474304E-2</v>
      </c>
      <c r="D257" s="18">
        <f t="shared" si="6"/>
        <v>1.4064627445087444E-2</v>
      </c>
      <c r="E257" s="18">
        <f t="shared" si="7"/>
        <v>8.5587032938120158E-2</v>
      </c>
    </row>
    <row r="258" spans="1:8" hidden="1" x14ac:dyDescent="0.2">
      <c r="A258" s="48">
        <v>45411</v>
      </c>
      <c r="B258" s="18">
        <v>-3.3335144977966413E-2</v>
      </c>
      <c r="C258" s="18">
        <v>3.1784486665891176E-3</v>
      </c>
      <c r="D258" s="18">
        <f t="shared" si="6"/>
        <v>4.9103699388503945E-3</v>
      </c>
      <c r="E258" s="18">
        <f t="shared" si="7"/>
        <v>-3.8245514916816811E-2</v>
      </c>
    </row>
    <row r="259" spans="1:8" hidden="1" x14ac:dyDescent="0.2">
      <c r="A259" s="47">
        <v>45412</v>
      </c>
      <c r="B259" s="18">
        <v>-1.9416417736475844E-2</v>
      </c>
      <c r="C259" s="18">
        <v>-1.5730513586862171E-2</v>
      </c>
      <c r="D259" s="18">
        <f t="shared" si="6"/>
        <v>-1.970988951602962E-2</v>
      </c>
      <c r="E259" s="18">
        <f t="shared" si="7"/>
        <v>2.9347177955377571E-4</v>
      </c>
    </row>
    <row r="260" spans="1:8" hidden="1" x14ac:dyDescent="0.2">
      <c r="A260" s="48">
        <v>45413</v>
      </c>
      <c r="B260" s="18">
        <v>5.6488436745207871E-3</v>
      </c>
      <c r="C260" s="18">
        <v>-3.4354388154940185E-3</v>
      </c>
      <c r="D260" s="18">
        <f t="shared" si="6"/>
        <v>-3.701188095464731E-3</v>
      </c>
      <c r="E260" s="18">
        <f t="shared" si="7"/>
        <v>9.350031769985518E-3</v>
      </c>
    </row>
    <row r="261" spans="1:8" hidden="1" x14ac:dyDescent="0.2">
      <c r="A261" s="47">
        <v>45414</v>
      </c>
      <c r="B261" s="18">
        <v>1.7454862613414113E-2</v>
      </c>
      <c r="C261" s="18">
        <v>9.1284370775730483E-3</v>
      </c>
      <c r="D261" s="18">
        <f t="shared" si="6"/>
        <v>1.2657503624371185E-2</v>
      </c>
      <c r="E261" s="18">
        <f t="shared" si="7"/>
        <v>4.7973589890429272E-3</v>
      </c>
    </row>
    <row r="262" spans="1:8" hidden="1" x14ac:dyDescent="0.2">
      <c r="A262" s="48">
        <v>45415</v>
      </c>
      <c r="B262" s="18">
        <v>3.1459798619752899E-3</v>
      </c>
      <c r="C262" s="18">
        <v>1.2556739721478527E-2</v>
      </c>
      <c r="D262" s="18">
        <f t="shared" si="6"/>
        <v>1.7121297007183518E-2</v>
      </c>
      <c r="E262" s="18">
        <f t="shared" si="7"/>
        <v>-1.3975317145208228E-2</v>
      </c>
    </row>
    <row r="263" spans="1:8" hidden="1" x14ac:dyDescent="0.2">
      <c r="A263" s="47">
        <v>45418</v>
      </c>
      <c r="B263" s="18">
        <v>4.9707134374845641E-3</v>
      </c>
      <c r="C263" s="18">
        <v>1.0326123907011819E-2</v>
      </c>
      <c r="D263" s="18">
        <f t="shared" si="6"/>
        <v>1.4216941952674639E-2</v>
      </c>
      <c r="E263" s="18">
        <f t="shared" si="7"/>
        <v>-9.2462285151900751E-3</v>
      </c>
    </row>
    <row r="264" spans="1:8" x14ac:dyDescent="0.2">
      <c r="A264" s="49">
        <v>45419</v>
      </c>
      <c r="B264" s="17">
        <v>1.8548001298963168E-2</v>
      </c>
      <c r="C264" s="17">
        <v>1.3434298232750663E-3</v>
      </c>
      <c r="D264" s="18">
        <f t="shared" si="6"/>
        <v>2.5210986810509511E-3</v>
      </c>
      <c r="E264" s="18">
        <f t="shared" si="7"/>
        <v>1.6026902617912217E-2</v>
      </c>
      <c r="F264" s="18">
        <f>E264</f>
        <v>1.6026902617912217E-2</v>
      </c>
      <c r="G264">
        <f>D264/$B$5</f>
        <v>0.16379039586769473</v>
      </c>
      <c r="H264" t="str">
        <f>IF(ABS(G264)&lt;1.96, "no", "yes")</f>
        <v>no</v>
      </c>
    </row>
    <row r="265" spans="1:8" x14ac:dyDescent="0.2">
      <c r="A265" s="50">
        <v>45420</v>
      </c>
      <c r="B265" s="17">
        <v>-1.0521383956419994E-2</v>
      </c>
      <c r="C265" s="17">
        <v>-5.8356181661389783E-6</v>
      </c>
      <c r="D265" s="18">
        <f t="shared" ref="D265:D294" si="8">$B$2+$B$3*C265</f>
        <v>7.6429866228088547E-4</v>
      </c>
      <c r="E265" s="18">
        <f t="shared" ref="E265:E294" si="9">B265-D265</f>
        <v>-1.1285682618700879E-2</v>
      </c>
      <c r="F265" s="18">
        <f>F264+E265</f>
        <v>4.7412199992113383E-3</v>
      </c>
      <c r="G265">
        <f t="shared" ref="G265:G283" si="10">D265/$B$5</f>
        <v>4.9654851433245342E-2</v>
      </c>
      <c r="H265" t="str">
        <f t="shared" ref="H265:H283" si="11">IF(ABS(G265)&lt;1.96, "no", "yes")</f>
        <v>no</v>
      </c>
    </row>
    <row r="266" spans="1:8" x14ac:dyDescent="0.2">
      <c r="A266" s="49">
        <v>45421</v>
      </c>
      <c r="B266" s="17">
        <v>2.4538017695494574E-3</v>
      </c>
      <c r="C266" s="17">
        <v>5.0909476986258362E-3</v>
      </c>
      <c r="D266" s="18">
        <f t="shared" si="8"/>
        <v>7.4005236418838143E-3</v>
      </c>
      <c r="E266" s="18">
        <f t="shared" si="9"/>
        <v>-4.9467218723343569E-3</v>
      </c>
      <c r="F266" s="18">
        <f t="shared" ref="F266:F283" si="12">F265+E266</f>
        <v>-2.0550187312301862E-4</v>
      </c>
      <c r="G266">
        <f t="shared" si="10"/>
        <v>0.48079621239859227</v>
      </c>
      <c r="H266" t="str">
        <f t="shared" si="11"/>
        <v>no</v>
      </c>
    </row>
    <row r="267" spans="1:8" x14ac:dyDescent="0.2">
      <c r="A267" s="50">
        <v>45422</v>
      </c>
      <c r="B267" s="17">
        <v>-7.5184586600625103E-3</v>
      </c>
      <c r="C267" s="17">
        <v>1.6493988445498431E-3</v>
      </c>
      <c r="D267" s="18">
        <f t="shared" si="8"/>
        <v>2.9194831395933955E-3</v>
      </c>
      <c r="E267" s="18">
        <f t="shared" si="9"/>
        <v>-1.0437941799655907E-2</v>
      </c>
      <c r="F267" s="18">
        <f t="shared" si="12"/>
        <v>-1.0643443672778925E-2</v>
      </c>
      <c r="G267">
        <f t="shared" si="10"/>
        <v>0.18967258313098873</v>
      </c>
      <c r="H267" t="str">
        <f t="shared" si="11"/>
        <v>no</v>
      </c>
    </row>
    <row r="268" spans="1:8" x14ac:dyDescent="0.2">
      <c r="A268" s="51">
        <v>45425</v>
      </c>
      <c r="B268" s="28">
        <v>3.5821488007359292E-3</v>
      </c>
      <c r="C268" s="28">
        <v>-2.4130405535727206E-4</v>
      </c>
      <c r="D268" s="28">
        <f t="shared" si="8"/>
        <v>4.5770891190880018E-4</v>
      </c>
      <c r="E268" s="28">
        <f t="shared" si="9"/>
        <v>3.1244398888271292E-3</v>
      </c>
      <c r="F268" s="28">
        <f t="shared" si="12"/>
        <v>-7.5190037839517956E-3</v>
      </c>
      <c r="G268" s="34">
        <f t="shared" si="10"/>
        <v>2.9736370272687114E-2</v>
      </c>
      <c r="H268" s="34" t="str">
        <f t="shared" si="11"/>
        <v>no</v>
      </c>
    </row>
    <row r="269" spans="1:8" x14ac:dyDescent="0.2">
      <c r="A269" s="50">
        <v>45426</v>
      </c>
      <c r="B269" s="17">
        <v>6.0268979838187242E-3</v>
      </c>
      <c r="C269" s="17">
        <v>4.8378131397597279E-3</v>
      </c>
      <c r="D269" s="18">
        <f t="shared" si="8"/>
        <v>7.0709318624543188E-3</v>
      </c>
      <c r="E269" s="18">
        <f t="shared" si="9"/>
        <v>-1.0440338786355946E-3</v>
      </c>
      <c r="F269" s="18">
        <f t="shared" si="12"/>
        <v>-8.5630376625873902E-3</v>
      </c>
      <c r="G269">
        <f t="shared" si="10"/>
        <v>0.45938333854591501</v>
      </c>
      <c r="H269" t="str">
        <f t="shared" si="11"/>
        <v>no</v>
      </c>
    </row>
    <row r="270" spans="1:8" x14ac:dyDescent="0.2">
      <c r="A270" s="49">
        <v>45427</v>
      </c>
      <c r="B270" s="17">
        <v>1.1341910466570848E-2</v>
      </c>
      <c r="C270" s="17">
        <v>1.1715927882596233E-2</v>
      </c>
      <c r="D270" s="18">
        <f t="shared" si="8"/>
        <v>1.6026524837852094E-2</v>
      </c>
      <c r="E270" s="18">
        <f t="shared" si="9"/>
        <v>-4.6846143712812455E-3</v>
      </c>
      <c r="F270" s="18">
        <f t="shared" si="12"/>
        <v>-1.3247652033868636E-2</v>
      </c>
      <c r="G270">
        <f t="shared" si="10"/>
        <v>1.0412090836844898</v>
      </c>
      <c r="H270" t="str">
        <f t="shared" si="11"/>
        <v>no</v>
      </c>
    </row>
    <row r="271" spans="1:8" x14ac:dyDescent="0.2">
      <c r="A271" s="50">
        <v>45428</v>
      </c>
      <c r="B271" s="17">
        <v>8.914232829193125E-3</v>
      </c>
      <c r="C271" s="17">
        <v>-2.0816677921287052E-3</v>
      </c>
      <c r="D271" s="18">
        <f t="shared" si="8"/>
        <v>-1.9385216206470042E-3</v>
      </c>
      <c r="E271" s="18">
        <f t="shared" si="9"/>
        <v>1.085275444984013E-2</v>
      </c>
      <c r="F271" s="18">
        <f t="shared" si="12"/>
        <v>-2.3948975840285061E-3</v>
      </c>
      <c r="G271">
        <f t="shared" si="10"/>
        <v>-0.12594160872413748</v>
      </c>
      <c r="H271" t="str">
        <f t="shared" si="11"/>
        <v>no</v>
      </c>
    </row>
    <row r="272" spans="1:8" x14ac:dyDescent="0.2">
      <c r="A272" s="49">
        <v>45429</v>
      </c>
      <c r="B272" s="17">
        <v>1.0602460660536384E-2</v>
      </c>
      <c r="C272" s="17">
        <v>1.1647735102702228E-3</v>
      </c>
      <c r="D272" s="18">
        <f t="shared" si="8"/>
        <v>2.2884806917359284E-3</v>
      </c>
      <c r="E272" s="18">
        <f t="shared" si="9"/>
        <v>8.3139799688004556E-3</v>
      </c>
      <c r="F272" s="18">
        <f t="shared" si="12"/>
        <v>5.9190823847719495E-3</v>
      </c>
      <c r="G272">
        <f t="shared" si="10"/>
        <v>0.14867770200837621</v>
      </c>
      <c r="H272" t="str">
        <f t="shared" si="11"/>
        <v>no</v>
      </c>
    </row>
    <row r="273" spans="1:8" x14ac:dyDescent="0.2">
      <c r="A273" s="50">
        <v>45432</v>
      </c>
      <c r="B273" s="17">
        <v>6.5994408245524383E-3</v>
      </c>
      <c r="C273" s="17">
        <v>9.163899374069473E-4</v>
      </c>
      <c r="D273" s="18">
        <f t="shared" si="8"/>
        <v>1.9650748947251605E-3</v>
      </c>
      <c r="E273" s="18">
        <f t="shared" si="9"/>
        <v>4.6343659298272773E-3</v>
      </c>
      <c r="F273" s="18">
        <f t="shared" si="12"/>
        <v>1.0553448314599227E-2</v>
      </c>
      <c r="G273">
        <f t="shared" si="10"/>
        <v>0.12766671821926903</v>
      </c>
      <c r="H273" t="str">
        <f t="shared" si="11"/>
        <v>no</v>
      </c>
    </row>
    <row r="274" spans="1:8" x14ac:dyDescent="0.2">
      <c r="A274" s="49">
        <v>45433</v>
      </c>
      <c r="B274" s="17">
        <v>6.051634351546209E-3</v>
      </c>
      <c r="C274" s="17">
        <v>2.501874243978186E-3</v>
      </c>
      <c r="D274" s="18">
        <f t="shared" si="8"/>
        <v>4.029441752419833E-3</v>
      </c>
      <c r="E274" s="18">
        <f t="shared" si="9"/>
        <v>2.022192599126376E-3</v>
      </c>
      <c r="F274" s="18">
        <f t="shared" si="12"/>
        <v>1.2575640913725603E-2</v>
      </c>
      <c r="G274">
        <f t="shared" si="10"/>
        <v>0.26178422317032812</v>
      </c>
      <c r="H274" t="str">
        <f t="shared" si="11"/>
        <v>no</v>
      </c>
    </row>
    <row r="275" spans="1:8" x14ac:dyDescent="0.2">
      <c r="A275" s="50">
        <v>45434</v>
      </c>
      <c r="B275" s="17">
        <v>-8.5773850209522884E-3</v>
      </c>
      <c r="C275" s="17">
        <v>-2.7061230392261271E-3</v>
      </c>
      <c r="D275" s="18">
        <f t="shared" si="8"/>
        <v>-2.7515884614089086E-3</v>
      </c>
      <c r="E275" s="18">
        <f t="shared" si="9"/>
        <v>-5.8257965595433798E-3</v>
      </c>
      <c r="F275" s="18">
        <f t="shared" si="12"/>
        <v>6.7498443541822231E-3</v>
      </c>
      <c r="G275">
        <f t="shared" si="10"/>
        <v>-0.17876482453724227</v>
      </c>
      <c r="H275" t="str">
        <f t="shared" si="11"/>
        <v>no</v>
      </c>
    </row>
    <row r="276" spans="1:8" x14ac:dyDescent="0.2">
      <c r="A276" s="49">
        <v>45435</v>
      </c>
      <c r="B276" s="17">
        <v>-1.6516826618980573E-2</v>
      </c>
      <c r="C276" s="17">
        <v>-7.3807894850155265E-3</v>
      </c>
      <c r="D276" s="18">
        <f t="shared" si="8"/>
        <v>-8.8381996258767078E-3</v>
      </c>
      <c r="E276" s="18">
        <f t="shared" si="9"/>
        <v>-7.6786269931038657E-3</v>
      </c>
      <c r="F276" s="18">
        <f t="shared" si="12"/>
        <v>-9.2878263892164255E-4</v>
      </c>
      <c r="G276">
        <f t="shared" si="10"/>
        <v>-0.57419894998977283</v>
      </c>
      <c r="H276" t="str">
        <f t="shared" si="11"/>
        <v>no</v>
      </c>
    </row>
    <row r="277" spans="1:8" x14ac:dyDescent="0.2">
      <c r="A277" s="50">
        <v>45436</v>
      </c>
      <c r="B277" s="17">
        <v>7.254663330100275E-3</v>
      </c>
      <c r="C277" s="17">
        <v>7.0010425881694704E-3</v>
      </c>
      <c r="D277" s="18">
        <f t="shared" si="8"/>
        <v>9.8875470508718571E-3</v>
      </c>
      <c r="E277" s="18">
        <f t="shared" si="9"/>
        <v>-2.6328837207715821E-3</v>
      </c>
      <c r="F277" s="18">
        <f t="shared" si="12"/>
        <v>-3.5616663596932246E-3</v>
      </c>
      <c r="G277">
        <f t="shared" si="10"/>
        <v>0.64237281063018792</v>
      </c>
      <c r="H277" t="str">
        <f t="shared" si="11"/>
        <v>no</v>
      </c>
    </row>
    <row r="278" spans="1:8" x14ac:dyDescent="0.2">
      <c r="A278" s="49">
        <v>45440</v>
      </c>
      <c r="B278" s="17">
        <v>9.5842685019313922E-3</v>
      </c>
      <c r="C278" s="17">
        <v>2.4880185293407742E-4</v>
      </c>
      <c r="D278" s="18">
        <f t="shared" si="8"/>
        <v>1.0958472962773159E-3</v>
      </c>
      <c r="E278" s="18">
        <f t="shared" si="9"/>
        <v>8.4884212056540766E-3</v>
      </c>
      <c r="F278" s="18">
        <f t="shared" si="12"/>
        <v>4.9267548459608519E-3</v>
      </c>
      <c r="G278">
        <f t="shared" si="10"/>
        <v>7.1194857947005155E-2</v>
      </c>
      <c r="H278" t="str">
        <f t="shared" si="11"/>
        <v>no</v>
      </c>
    </row>
    <row r="279" spans="1:8" x14ac:dyDescent="0.2">
      <c r="A279" s="50">
        <v>45441</v>
      </c>
      <c r="B279" s="17">
        <v>-3.4828217124308614E-3</v>
      </c>
      <c r="C279" s="17">
        <v>-7.3670465096804527E-3</v>
      </c>
      <c r="D279" s="18">
        <f t="shared" si="8"/>
        <v>-8.8203056973841596E-3</v>
      </c>
      <c r="E279" s="18">
        <f t="shared" si="9"/>
        <v>5.3374839849532982E-3</v>
      </c>
      <c r="F279" s="18">
        <f t="shared" si="12"/>
        <v>1.026423883091415E-2</v>
      </c>
      <c r="G279">
        <f t="shared" si="10"/>
        <v>-0.57303641967969354</v>
      </c>
      <c r="H279" t="str">
        <f t="shared" si="11"/>
        <v>no</v>
      </c>
    </row>
    <row r="280" spans="1:8" x14ac:dyDescent="0.2">
      <c r="A280" s="49">
        <v>45442</v>
      </c>
      <c r="B280" s="17">
        <v>-2.1645982781402062E-2</v>
      </c>
      <c r="C280" s="17">
        <v>-5.9750355854433224E-3</v>
      </c>
      <c r="D280" s="18">
        <f t="shared" si="8"/>
        <v>-7.0078492727863395E-3</v>
      </c>
      <c r="E280" s="18">
        <f t="shared" si="9"/>
        <v>-1.4638133508615724E-2</v>
      </c>
      <c r="F280" s="18">
        <f t="shared" si="12"/>
        <v>-4.3738946777015734E-3</v>
      </c>
      <c r="G280">
        <f t="shared" si="10"/>
        <v>-0.45528499744894113</v>
      </c>
      <c r="H280" t="str">
        <f t="shared" si="11"/>
        <v>no</v>
      </c>
    </row>
    <row r="281" spans="1:8" x14ac:dyDescent="0.2">
      <c r="A281" s="50">
        <v>45443</v>
      </c>
      <c r="B281" s="17">
        <v>2.3047229309145489E-3</v>
      </c>
      <c r="C281" s="17">
        <v>8.0278762048646701E-3</v>
      </c>
      <c r="D281" s="18">
        <f t="shared" si="8"/>
        <v>1.1224527352655174E-2</v>
      </c>
      <c r="E281" s="18">
        <f t="shared" si="9"/>
        <v>-8.919804421740625E-3</v>
      </c>
      <c r="F281" s="18">
        <f t="shared" si="12"/>
        <v>-1.3293699099442198E-2</v>
      </c>
      <c r="G281">
        <f t="shared" si="10"/>
        <v>0.72923356484910362</v>
      </c>
      <c r="H281" t="str">
        <f t="shared" si="11"/>
        <v>no</v>
      </c>
    </row>
    <row r="282" spans="1:8" x14ac:dyDescent="0.2">
      <c r="A282" s="49">
        <v>45446</v>
      </c>
      <c r="B282" s="17">
        <v>2.6443369066451172E-3</v>
      </c>
      <c r="C282" s="17">
        <v>1.1160825806737495E-3</v>
      </c>
      <c r="D282" s="18">
        <f t="shared" si="8"/>
        <v>2.2250830655893288E-3</v>
      </c>
      <c r="E282" s="18">
        <f t="shared" si="9"/>
        <v>4.1925384105578846E-4</v>
      </c>
      <c r="F282" s="18">
        <f t="shared" si="12"/>
        <v>-1.2874445258386409E-2</v>
      </c>
      <c r="G282">
        <f t="shared" si="10"/>
        <v>0.14455889366435096</v>
      </c>
      <c r="H282" t="str">
        <f t="shared" si="11"/>
        <v>no</v>
      </c>
    </row>
    <row r="283" spans="1:8" x14ac:dyDescent="0.2">
      <c r="A283" s="50">
        <v>45447</v>
      </c>
      <c r="B283" s="17">
        <v>4.0705801907821026E-3</v>
      </c>
      <c r="C283" s="17">
        <v>1.5028090913065117E-3</v>
      </c>
      <c r="D283" s="18">
        <f t="shared" si="8"/>
        <v>2.7286171518198505E-3</v>
      </c>
      <c r="E283" s="18">
        <f t="shared" si="9"/>
        <v>1.3419630389622521E-3</v>
      </c>
      <c r="F283" s="18">
        <f t="shared" si="12"/>
        <v>-1.1532482219424158E-2</v>
      </c>
      <c r="G283">
        <f t="shared" si="10"/>
        <v>0.17727242762336076</v>
      </c>
      <c r="H283" t="str">
        <f t="shared" si="11"/>
        <v>no</v>
      </c>
    </row>
    <row r="284" spans="1:8" x14ac:dyDescent="0.2">
      <c r="A284" s="48">
        <v>45448</v>
      </c>
      <c r="B284" s="18">
        <v>1.1077435470441044E-2</v>
      </c>
      <c r="C284" s="18">
        <v>1.1847649793331305E-2</v>
      </c>
      <c r="D284" s="18">
        <f t="shared" si="8"/>
        <v>1.6198032273041889E-2</v>
      </c>
      <c r="E284" s="18">
        <f t="shared" si="9"/>
        <v>-5.120596802600845E-3</v>
      </c>
    </row>
    <row r="285" spans="1:8" x14ac:dyDescent="0.2">
      <c r="A285" s="47">
        <v>45449</v>
      </c>
      <c r="B285" s="18">
        <v>7.2288323187601478E-3</v>
      </c>
      <c r="C285" s="18">
        <v>-1.9981663563317653E-4</v>
      </c>
      <c r="D285" s="18">
        <f t="shared" si="8"/>
        <v>5.1172726701627337E-4</v>
      </c>
      <c r="E285" s="18">
        <f t="shared" si="9"/>
        <v>6.7171050517438741E-3</v>
      </c>
    </row>
    <row r="286" spans="1:8" x14ac:dyDescent="0.2">
      <c r="A286" s="48">
        <v>45450</v>
      </c>
      <c r="B286" s="18">
        <v>-1.3456600878591352E-2</v>
      </c>
      <c r="C286" s="18">
        <v>-1.1152197300303701E-3</v>
      </c>
      <c r="D286" s="18">
        <f t="shared" si="8"/>
        <v>-6.8016583572369092E-4</v>
      </c>
      <c r="E286" s="18">
        <f t="shared" si="9"/>
        <v>-1.277643504286766E-2</v>
      </c>
    </row>
    <row r="287" spans="1:8" x14ac:dyDescent="0.2">
      <c r="A287" s="47">
        <v>45453</v>
      </c>
      <c r="B287" s="18">
        <v>5.006925371478177E-3</v>
      </c>
      <c r="C287" s="18">
        <v>2.5808546645145203E-3</v>
      </c>
      <c r="D287" s="18">
        <f t="shared" si="8"/>
        <v>4.1322775622012597E-3</v>
      </c>
      <c r="E287" s="18">
        <f t="shared" si="9"/>
        <v>8.7464780927691728E-4</v>
      </c>
    </row>
    <row r="288" spans="1:8" x14ac:dyDescent="0.2">
      <c r="A288" s="48">
        <v>45454</v>
      </c>
      <c r="B288" s="18">
        <v>8.8321354351619252E-3</v>
      </c>
      <c r="C288" s="18">
        <v>2.7103813151374556E-3</v>
      </c>
      <c r="D288" s="18">
        <f t="shared" si="8"/>
        <v>4.3009266769392304E-3</v>
      </c>
      <c r="E288" s="18">
        <f t="shared" si="9"/>
        <v>4.5312087582226948E-3</v>
      </c>
    </row>
    <row r="289" spans="1:5" x14ac:dyDescent="0.2">
      <c r="A289" s="47">
        <v>45455</v>
      </c>
      <c r="B289" s="18">
        <v>7.6883060206340836E-3</v>
      </c>
      <c r="C289" s="18">
        <v>8.5036727919987065E-3</v>
      </c>
      <c r="D289" s="18">
        <f t="shared" si="8"/>
        <v>1.1844034402591153E-2</v>
      </c>
      <c r="E289" s="18">
        <f t="shared" si="9"/>
        <v>-4.1557283819570693E-3</v>
      </c>
    </row>
    <row r="290" spans="1:5" x14ac:dyDescent="0.2">
      <c r="A290" s="48">
        <v>45456</v>
      </c>
      <c r="B290" s="18">
        <v>-1.5704927327344076E-2</v>
      </c>
      <c r="C290" s="18">
        <v>2.3446558536817097E-3</v>
      </c>
      <c r="D290" s="18">
        <f t="shared" si="8"/>
        <v>3.8247368348101251E-3</v>
      </c>
      <c r="E290" s="18">
        <f t="shared" si="9"/>
        <v>-1.9529664162154202E-2</v>
      </c>
    </row>
    <row r="291" spans="1:5" x14ac:dyDescent="0.2">
      <c r="A291" s="47">
        <v>45457</v>
      </c>
      <c r="B291" s="18">
        <v>9.2225603606961304E-3</v>
      </c>
      <c r="C291" s="18">
        <v>-3.9386069750091401E-4</v>
      </c>
      <c r="D291" s="18">
        <f t="shared" si="8"/>
        <v>2.5907378530600628E-4</v>
      </c>
      <c r="E291" s="18">
        <f t="shared" si="9"/>
        <v>8.9634865753901241E-3</v>
      </c>
    </row>
    <row r="292" spans="1:5" x14ac:dyDescent="0.2">
      <c r="A292" s="48">
        <v>45460</v>
      </c>
      <c r="B292" s="18">
        <v>2.2985599037836923E-3</v>
      </c>
      <c r="C292" s="18">
        <v>7.6643865645527054E-3</v>
      </c>
      <c r="D292" s="18">
        <f t="shared" si="8"/>
        <v>1.0751248643136984E-2</v>
      </c>
      <c r="E292" s="18">
        <f t="shared" si="9"/>
        <v>-8.452688739353292E-3</v>
      </c>
    </row>
    <row r="293" spans="1:5" x14ac:dyDescent="0.2">
      <c r="A293" s="47">
        <v>45461</v>
      </c>
      <c r="B293" s="18">
        <v>-1.3032836281179461E-2</v>
      </c>
      <c r="C293" s="18">
        <v>2.5213273947457537E-3</v>
      </c>
      <c r="D293" s="18">
        <f t="shared" si="8"/>
        <v>4.0547705680731086E-3</v>
      </c>
      <c r="E293" s="18">
        <f t="shared" si="9"/>
        <v>-1.7087606849252569E-2</v>
      </c>
    </row>
    <row r="294" spans="1:5" x14ac:dyDescent="0.2">
      <c r="A294" s="48">
        <v>45463</v>
      </c>
      <c r="B294" s="18">
        <v>7.1409349739759431E-3</v>
      </c>
      <c r="C294" s="18">
        <v>-2.5259318472709014E-3</v>
      </c>
      <c r="D294" s="18">
        <f t="shared" si="8"/>
        <v>-2.5169719955258048E-3</v>
      </c>
      <c r="E294" s="18">
        <f t="shared" si="9"/>
        <v>9.6579069695017471E-3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DECE-9B77-A148-8F4F-32F7EE6C97BB}">
  <sheetPr codeName="Sheet9"/>
  <dimension ref="A2:R294"/>
  <sheetViews>
    <sheetView zoomScale="75" workbookViewId="0">
      <selection activeCell="E264" sqref="E264:E283"/>
    </sheetView>
  </sheetViews>
  <sheetFormatPr baseColWidth="10" defaultRowHeight="15" x14ac:dyDescent="0.2"/>
  <cols>
    <col min="2" max="2" width="12.83203125" customWidth="1"/>
    <col min="3" max="3" width="15" customWidth="1"/>
    <col min="4" max="4" width="17.83203125" customWidth="1"/>
    <col min="5" max="5" width="23.83203125" customWidth="1"/>
    <col min="6" max="6" width="21.6640625" customWidth="1"/>
    <col min="7" max="8" width="17.6640625" customWidth="1"/>
    <col min="9" max="9" width="4.83203125" customWidth="1"/>
    <col min="10" max="10" width="3.1640625" customWidth="1"/>
    <col min="11" max="11" width="4.6640625" customWidth="1"/>
    <col min="12" max="12" width="4" customWidth="1"/>
    <col min="13" max="13" width="3.6640625" customWidth="1"/>
  </cols>
  <sheetData>
    <row r="2" spans="1:18" x14ac:dyDescent="0.2">
      <c r="A2" t="s">
        <v>30</v>
      </c>
      <c r="B2">
        <f>INTERCEPT(B12:B263,C12:C263)</f>
        <v>8.5095923491356948E-4</v>
      </c>
      <c r="D2" t="s">
        <v>114</v>
      </c>
      <c r="E2">
        <f>_xlfn.STDEV.S(E12:E263)</f>
        <v>8.8302887868101764E-3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0.73614406481040717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0.27421930481186657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8.8479317390393209E-3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102</v>
      </c>
      <c r="C10" t="s">
        <v>18</v>
      </c>
      <c r="D10" s="69" t="s">
        <v>81</v>
      </c>
      <c r="E10" s="69"/>
      <c r="F10" s="69"/>
      <c r="G10" s="69" t="s">
        <v>103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57">
        <v>-1.3678549691986563E-2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104</v>
      </c>
      <c r="J11" s="67"/>
      <c r="K11" s="67"/>
    </row>
    <row r="12" spans="1:18" x14ac:dyDescent="0.2">
      <c r="A12" s="39">
        <v>45051</v>
      </c>
      <c r="B12" s="57">
        <v>1.9534991876526853E-2</v>
      </c>
      <c r="C12" s="18">
        <v>1.8474751389515376E-2</v>
      </c>
      <c r="D12" s="18">
        <f>$B$2+$B$3*C12</f>
        <v>1.4451037819153136E-2</v>
      </c>
      <c r="E12" s="18">
        <f>B12-D12</f>
        <v>5.0839540573737168E-3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57">
        <v>2.4133478494408056E-3</v>
      </c>
      <c r="C13" s="18">
        <v>4.5212866424892972E-4</v>
      </c>
      <c r="D13" s="18">
        <f t="shared" ref="D13:D76" si="0">$B$2+$B$3*C13</f>
        <v>1.1837910676310765E-3</v>
      </c>
      <c r="E13" s="18">
        <f t="shared" ref="E13:E76" si="1">B13-D13</f>
        <v>1.2295567818097291E-3</v>
      </c>
      <c r="J13" s="67"/>
      <c r="K13" s="67"/>
      <c r="N13" s="18">
        <f>SUM(E267:E269)</f>
        <v>1.3067231781147394E-2</v>
      </c>
      <c r="O13" s="18">
        <f>SUM(E266:E270)</f>
        <v>1.1426146227481226E-2</v>
      </c>
      <c r="P13" s="18">
        <f>SUM(E268:E273)</f>
        <v>-3.2081841776069764E-2</v>
      </c>
      <c r="Q13" s="18">
        <f>SUM(E268:E278)</f>
        <v>-1.5800671851302798E-2</v>
      </c>
      <c r="R13" s="18">
        <f>SUM(E268:E283)</f>
        <v>-1.9502495383409098E-2</v>
      </c>
    </row>
    <row r="14" spans="1:18" x14ac:dyDescent="0.2">
      <c r="A14" s="39">
        <v>45055</v>
      </c>
      <c r="B14" s="57">
        <v>-4.8149583255481243E-3</v>
      </c>
      <c r="C14" s="18">
        <v>-4.5794212772585219E-3</v>
      </c>
      <c r="D14" s="18">
        <f t="shared" si="0"/>
        <v>-2.5201545586067855E-3</v>
      </c>
      <c r="E14" s="18">
        <f t="shared" si="1"/>
        <v>-2.2948037669413388E-3</v>
      </c>
      <c r="J14" s="67"/>
      <c r="K14" s="67"/>
    </row>
    <row r="15" spans="1:18" x14ac:dyDescent="0.2">
      <c r="A15" s="20">
        <v>45056</v>
      </c>
      <c r="B15" s="57">
        <v>5.129505926129152E-4</v>
      </c>
      <c r="C15" s="18">
        <v>4.4839652634049987E-3</v>
      </c>
      <c r="D15" s="18">
        <f t="shared" si="0"/>
        <v>4.1518036503851935E-3</v>
      </c>
      <c r="E15" s="18">
        <f t="shared" si="1"/>
        <v>-3.6388530577722783E-3</v>
      </c>
      <c r="N15">
        <f>N13/(E2 * SQRT(3))</f>
        <v>0.85437407185116354</v>
      </c>
      <c r="O15">
        <f>O13/(E2 * SQRT(5))</f>
        <v>0.57868185972953357</v>
      </c>
      <c r="P15">
        <f>P13/(E2 * SQRT(6))</f>
        <v>-1.4832308858999241</v>
      </c>
      <c r="Q15">
        <f>Q13/(E2*SQRT(11))</f>
        <v>-0.53951596942496927</v>
      </c>
      <c r="R15">
        <f>R13/(E2*SQRT(16))</f>
        <v>-0.55214772286213398</v>
      </c>
    </row>
    <row r="16" spans="1:18" x14ac:dyDescent="0.2">
      <c r="A16" s="39">
        <v>45057</v>
      </c>
      <c r="B16" s="57">
        <v>-3.1506919932314803E-3</v>
      </c>
      <c r="C16" s="18">
        <v>-1.6966239932159066E-3</v>
      </c>
      <c r="D16" s="18">
        <f t="shared" si="0"/>
        <v>-3.9800044790725276E-4</v>
      </c>
      <c r="E16" s="18">
        <f t="shared" si="1"/>
        <v>-2.7526915453242274E-3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57">
        <v>-1.4332890882352234E-2</v>
      </c>
      <c r="C17" s="18">
        <v>-1.5833068345566526E-3</v>
      </c>
      <c r="D17" s="18">
        <f t="shared" si="0"/>
        <v>-3.1458269411906365E-4</v>
      </c>
      <c r="E17" s="18">
        <f t="shared" si="1"/>
        <v>-1.4018308188233171E-2</v>
      </c>
    </row>
    <row r="18" spans="1:5" hidden="1" x14ac:dyDescent="0.2">
      <c r="A18" s="39">
        <v>45061</v>
      </c>
      <c r="B18" s="57">
        <v>8.4266289074399481E-3</v>
      </c>
      <c r="C18" s="18">
        <v>2.9581644391338813E-3</v>
      </c>
      <c r="D18" s="18">
        <f t="shared" si="0"/>
        <v>3.0285944295151833E-3</v>
      </c>
      <c r="E18" s="18">
        <f t="shared" si="1"/>
        <v>5.3980344779247652E-3</v>
      </c>
    </row>
    <row r="19" spans="1:5" hidden="1" x14ac:dyDescent="0.2">
      <c r="A19" s="20">
        <v>45062</v>
      </c>
      <c r="B19" s="57">
        <v>-6.7293899249010192E-3</v>
      </c>
      <c r="C19" s="18">
        <v>-6.3776833731530314E-3</v>
      </c>
      <c r="D19" s="18">
        <f t="shared" si="0"/>
        <v>-3.8439345274730516E-3</v>
      </c>
      <c r="E19" s="18">
        <f t="shared" si="1"/>
        <v>-2.8854553974279676E-3</v>
      </c>
    </row>
    <row r="20" spans="1:5" hidden="1" x14ac:dyDescent="0.2">
      <c r="A20" s="39">
        <v>45063</v>
      </c>
      <c r="B20" s="57">
        <v>3.0747405182834031E-2</v>
      </c>
      <c r="C20" s="18">
        <v>1.1890829058788244E-2</v>
      </c>
      <c r="D20" s="18">
        <f t="shared" si="0"/>
        <v>9.6043224722156557E-3</v>
      </c>
      <c r="E20" s="18">
        <f t="shared" si="1"/>
        <v>2.1143082710618377E-2</v>
      </c>
    </row>
    <row r="21" spans="1:5" hidden="1" x14ac:dyDescent="0.2">
      <c r="A21" s="20">
        <v>45064</v>
      </c>
      <c r="B21" s="57">
        <v>7.5840148686834308E-3</v>
      </c>
      <c r="C21" s="18">
        <v>9.445048649426635E-3</v>
      </c>
      <c r="D21" s="18">
        <f t="shared" si="0"/>
        <v>7.8038757400345389E-3</v>
      </c>
      <c r="E21" s="18">
        <f t="shared" si="1"/>
        <v>-2.1986087135110813E-4</v>
      </c>
    </row>
    <row r="22" spans="1:5" hidden="1" x14ac:dyDescent="0.2">
      <c r="A22" s="39">
        <v>45065</v>
      </c>
      <c r="B22" s="57">
        <v>-2.2940267188398256E-3</v>
      </c>
      <c r="C22" s="18">
        <v>-1.4458676054706077E-3</v>
      </c>
      <c r="D22" s="18">
        <f t="shared" si="0"/>
        <v>-2.1340762135525369E-4</v>
      </c>
      <c r="E22" s="18">
        <f t="shared" si="1"/>
        <v>-2.0806190974845718E-3</v>
      </c>
    </row>
    <row r="23" spans="1:5" hidden="1" x14ac:dyDescent="0.2">
      <c r="A23" s="20">
        <v>45068</v>
      </c>
      <c r="B23" s="57">
        <v>-8.2624234300288091E-3</v>
      </c>
      <c r="C23" s="18">
        <v>1.550346964389604E-4</v>
      </c>
      <c r="D23" s="18">
        <f t="shared" si="0"/>
        <v>9.6508710653679338E-4</v>
      </c>
      <c r="E23" s="18">
        <f t="shared" si="1"/>
        <v>-9.2275105365656022E-3</v>
      </c>
    </row>
    <row r="24" spans="1:5" hidden="1" x14ac:dyDescent="0.2">
      <c r="A24" s="39">
        <v>45069</v>
      </c>
      <c r="B24" s="57">
        <v>-1.0432710220800279E-2</v>
      </c>
      <c r="C24" s="18">
        <v>-1.1222026747550129E-2</v>
      </c>
      <c r="D24" s="18">
        <f t="shared" si="0"/>
        <v>-7.4100691504390952E-3</v>
      </c>
      <c r="E24" s="18">
        <f t="shared" si="1"/>
        <v>-3.0226410703611834E-3</v>
      </c>
    </row>
    <row r="25" spans="1:5" hidden="1" x14ac:dyDescent="0.2">
      <c r="A25" s="20">
        <v>45070</v>
      </c>
      <c r="B25" s="57">
        <v>-9.1511327889871596E-3</v>
      </c>
      <c r="C25" s="18">
        <v>-7.3186003353533646E-3</v>
      </c>
      <c r="D25" s="18">
        <f t="shared" si="0"/>
        <v>-4.5365849646762657E-3</v>
      </c>
      <c r="E25" s="18">
        <f t="shared" si="1"/>
        <v>-4.6145478243108939E-3</v>
      </c>
    </row>
    <row r="26" spans="1:5" hidden="1" x14ac:dyDescent="0.2">
      <c r="A26" s="39">
        <v>45071</v>
      </c>
      <c r="B26" s="57">
        <v>2.4379566209975501E-3</v>
      </c>
      <c r="C26" s="18">
        <v>8.7575812659024255E-3</v>
      </c>
      <c r="D26" s="18">
        <f t="shared" si="0"/>
        <v>7.2978007059024521E-3</v>
      </c>
      <c r="E26" s="18">
        <f t="shared" si="1"/>
        <v>-4.859844084904902E-3</v>
      </c>
    </row>
    <row r="27" spans="1:5" hidden="1" x14ac:dyDescent="0.2">
      <c r="A27" s="20">
        <v>45072</v>
      </c>
      <c r="B27" s="57">
        <v>9.3609667155523102E-3</v>
      </c>
      <c r="C27" s="18">
        <v>1.3049086777997321E-2</v>
      </c>
      <c r="D27" s="18">
        <f t="shared" si="0"/>
        <v>1.0456967017732256E-2</v>
      </c>
      <c r="E27" s="18">
        <f t="shared" si="1"/>
        <v>-1.0960003021799457E-3</v>
      </c>
    </row>
    <row r="28" spans="1:5" hidden="1" x14ac:dyDescent="0.2">
      <c r="A28" s="39">
        <v>45076</v>
      </c>
      <c r="B28" s="57">
        <v>3.7973650988591956E-3</v>
      </c>
      <c r="C28" s="18">
        <v>1.660326849850513E-5</v>
      </c>
      <c r="D28" s="18">
        <f t="shared" si="0"/>
        <v>8.6318163247519762E-4</v>
      </c>
      <c r="E28" s="18">
        <f t="shared" si="1"/>
        <v>2.9341834663839982E-3</v>
      </c>
    </row>
    <row r="29" spans="1:5" hidden="1" x14ac:dyDescent="0.2">
      <c r="A29" s="20">
        <v>45077</v>
      </c>
      <c r="B29" s="57">
        <v>-1.2730825122279965E-2</v>
      </c>
      <c r="C29" s="18">
        <v>-6.1086242098339349E-3</v>
      </c>
      <c r="D29" s="18">
        <f t="shared" si="0"/>
        <v>-3.6458682213128448E-3</v>
      </c>
      <c r="E29" s="18">
        <f t="shared" si="1"/>
        <v>-9.0849569009671203E-3</v>
      </c>
    </row>
    <row r="30" spans="1:5" hidden="1" x14ac:dyDescent="0.2">
      <c r="A30" s="39">
        <v>45078</v>
      </c>
      <c r="B30" s="57">
        <v>1.3779273471949294E-2</v>
      </c>
      <c r="C30" s="18">
        <v>9.8544535630327168E-3</v>
      </c>
      <c r="D30" s="18">
        <f t="shared" si="0"/>
        <v>8.1052567372898732E-3</v>
      </c>
      <c r="E30" s="18">
        <f t="shared" si="1"/>
        <v>5.6740167346594206E-3</v>
      </c>
    </row>
    <row r="31" spans="1:5" hidden="1" x14ac:dyDescent="0.2">
      <c r="A31" s="20">
        <v>45079</v>
      </c>
      <c r="B31" s="57">
        <v>2.1005891518524722E-2</v>
      </c>
      <c r="C31" s="18">
        <v>1.4534424705965554E-2</v>
      </c>
      <c r="D31" s="18">
        <f t="shared" si="0"/>
        <v>1.155038971764386E-2</v>
      </c>
      <c r="E31" s="18">
        <f t="shared" si="1"/>
        <v>9.4555018008808615E-3</v>
      </c>
    </row>
    <row r="32" spans="1:5" hidden="1" x14ac:dyDescent="0.2">
      <c r="A32" s="39">
        <v>45082</v>
      </c>
      <c r="B32" s="57">
        <v>-9.8241046358932271E-3</v>
      </c>
      <c r="C32" s="18">
        <v>-2.0035816359177394E-3</v>
      </c>
      <c r="D32" s="18">
        <f t="shared" si="0"/>
        <v>-6.2396549473040061E-4</v>
      </c>
      <c r="E32" s="18">
        <f t="shared" si="1"/>
        <v>-9.2001391411628258E-3</v>
      </c>
    </row>
    <row r="33" spans="1:5" hidden="1" x14ac:dyDescent="0.2">
      <c r="A33" s="20">
        <v>45083</v>
      </c>
      <c r="B33" s="57">
        <v>1.7973759624496655E-3</v>
      </c>
      <c r="C33" s="18">
        <v>2.3538963079141606E-3</v>
      </c>
      <c r="D33" s="18">
        <f t="shared" si="0"/>
        <v>2.5837660311637096E-3</v>
      </c>
      <c r="E33" s="18">
        <f t="shared" si="1"/>
        <v>-7.863900687140441E-4</v>
      </c>
    </row>
    <row r="34" spans="1:5" hidden="1" x14ac:dyDescent="0.2">
      <c r="A34" s="39">
        <v>45084</v>
      </c>
      <c r="B34" s="57">
        <v>9.6884624771780281E-3</v>
      </c>
      <c r="C34" s="18">
        <v>-3.8120096998572883E-3</v>
      </c>
      <c r="D34" s="18">
        <f t="shared" si="0"/>
        <v>-1.9552290806360748E-3</v>
      </c>
      <c r="E34" s="18">
        <f t="shared" si="1"/>
        <v>1.1643691557814103E-2</v>
      </c>
    </row>
    <row r="35" spans="1:5" hidden="1" x14ac:dyDescent="0.2">
      <c r="A35" s="20">
        <v>45085</v>
      </c>
      <c r="B35" s="57">
        <v>2.844418077287969E-4</v>
      </c>
      <c r="C35" s="18">
        <v>6.1886426142414575E-3</v>
      </c>
      <c r="D35" s="18">
        <f t="shared" si="0"/>
        <v>5.4066917646201805E-3</v>
      </c>
      <c r="E35" s="18">
        <f t="shared" si="1"/>
        <v>-5.1222499568913836E-3</v>
      </c>
    </row>
    <row r="36" spans="1:5" hidden="1" x14ac:dyDescent="0.2">
      <c r="A36" s="39">
        <v>45086</v>
      </c>
      <c r="B36" s="57">
        <v>1.9895015359128188E-3</v>
      </c>
      <c r="C36" s="18">
        <v>1.148059539441082E-3</v>
      </c>
      <c r="D36" s="18">
        <f t="shared" si="0"/>
        <v>1.6960964509220916E-3</v>
      </c>
      <c r="E36" s="18">
        <f t="shared" si="1"/>
        <v>2.9340508499072718E-4</v>
      </c>
    </row>
    <row r="37" spans="1:5" hidden="1" x14ac:dyDescent="0.2">
      <c r="A37" s="20">
        <v>45089</v>
      </c>
      <c r="B37" s="57">
        <v>-7.0807008961448759E-5</v>
      </c>
      <c r="C37" s="18">
        <v>9.3211488102371565E-3</v>
      </c>
      <c r="D37" s="18">
        <f t="shared" si="0"/>
        <v>7.7126676087842403E-3</v>
      </c>
      <c r="E37" s="18">
        <f t="shared" si="1"/>
        <v>-7.7834746177456891E-3</v>
      </c>
    </row>
    <row r="38" spans="1:5" hidden="1" x14ac:dyDescent="0.2">
      <c r="A38" s="39">
        <v>45090</v>
      </c>
      <c r="B38" s="57">
        <v>7.2339653107473811E-3</v>
      </c>
      <c r="C38" s="18">
        <v>6.9324899514737748E-3</v>
      </c>
      <c r="D38" s="18">
        <f t="shared" si="0"/>
        <v>5.9542705670487762E-3</v>
      </c>
      <c r="E38" s="18">
        <f t="shared" si="1"/>
        <v>1.2796947436986049E-3</v>
      </c>
    </row>
    <row r="39" spans="1:5" hidden="1" x14ac:dyDescent="0.2">
      <c r="A39" s="20">
        <v>45091</v>
      </c>
      <c r="B39" s="57">
        <v>-3.7319508868902673E-3</v>
      </c>
      <c r="C39" s="18">
        <v>8.1942552593217144E-4</v>
      </c>
      <c r="D39" s="18">
        <f t="shared" si="0"/>
        <v>1.4541744723826839E-3</v>
      </c>
      <c r="E39" s="18">
        <f t="shared" si="1"/>
        <v>-5.1861253592729514E-3</v>
      </c>
    </row>
    <row r="40" spans="1:5" hidden="1" x14ac:dyDescent="0.2">
      <c r="A40" s="39">
        <v>45092</v>
      </c>
      <c r="B40" s="57">
        <v>1.1308358348868675E-2</v>
      </c>
      <c r="C40" s="18">
        <v>1.217813742034668E-2</v>
      </c>
      <c r="D40" s="18">
        <f t="shared" si="0"/>
        <v>9.815822817347301E-3</v>
      </c>
      <c r="E40" s="18">
        <f t="shared" si="1"/>
        <v>1.4925355315213735E-3</v>
      </c>
    </row>
    <row r="41" spans="1:5" hidden="1" x14ac:dyDescent="0.2">
      <c r="A41" s="20">
        <v>45093</v>
      </c>
      <c r="B41" s="57">
        <v>1.1879014599565085E-3</v>
      </c>
      <c r="C41" s="18">
        <v>-3.6716195284263176E-3</v>
      </c>
      <c r="D41" s="18">
        <f t="shared" si="0"/>
        <v>-1.8518816891794502E-3</v>
      </c>
      <c r="E41" s="18">
        <f t="shared" si="1"/>
        <v>3.0397831491359587E-3</v>
      </c>
    </row>
    <row r="42" spans="1:5" hidden="1" x14ac:dyDescent="0.2">
      <c r="A42" s="39">
        <v>45097</v>
      </c>
      <c r="B42" s="57">
        <v>-5.0954496252139103E-3</v>
      </c>
      <c r="C42" s="18">
        <v>-4.7351076976228645E-3</v>
      </c>
      <c r="D42" s="18">
        <f t="shared" si="0"/>
        <v>-2.6347621929295744E-3</v>
      </c>
      <c r="E42" s="18">
        <f t="shared" si="1"/>
        <v>-2.460687432284336E-3</v>
      </c>
    </row>
    <row r="43" spans="1:5" hidden="1" x14ac:dyDescent="0.2">
      <c r="A43" s="20">
        <v>45098</v>
      </c>
      <c r="B43" s="57">
        <v>-1.4733384547294115E-3</v>
      </c>
      <c r="C43" s="18">
        <v>-5.2452815830036359E-3</v>
      </c>
      <c r="D43" s="18">
        <f t="shared" si="0"/>
        <v>-3.0103236706738941E-3</v>
      </c>
      <c r="E43" s="18">
        <f t="shared" si="1"/>
        <v>1.5369852159444826E-3</v>
      </c>
    </row>
    <row r="44" spans="1:5" hidden="1" x14ac:dyDescent="0.2">
      <c r="A44" s="39">
        <v>45099</v>
      </c>
      <c r="B44" s="57">
        <v>-1.9252379282018284E-2</v>
      </c>
      <c r="C44" s="18">
        <v>3.7107984144384432E-3</v>
      </c>
      <c r="D44" s="18">
        <f t="shared" si="0"/>
        <v>3.582641463410299E-3</v>
      </c>
      <c r="E44" s="18">
        <f t="shared" si="1"/>
        <v>-2.2835020745428584E-2</v>
      </c>
    </row>
    <row r="45" spans="1:5" hidden="1" x14ac:dyDescent="0.2">
      <c r="A45" s="20">
        <v>45100</v>
      </c>
      <c r="B45" s="57">
        <v>-5.23001863057726E-3</v>
      </c>
      <c r="C45" s="18">
        <v>-7.6588087666845661E-3</v>
      </c>
      <c r="D45" s="18">
        <f t="shared" si="0"/>
        <v>-4.7870273821991882E-3</v>
      </c>
      <c r="E45" s="18">
        <f t="shared" si="1"/>
        <v>-4.429912483780718E-4</v>
      </c>
    </row>
    <row r="46" spans="1:5" hidden="1" x14ac:dyDescent="0.2">
      <c r="A46" s="39">
        <v>45103</v>
      </c>
      <c r="B46" s="57">
        <v>2.4484671139226588E-3</v>
      </c>
      <c r="C46" s="18">
        <v>-4.4868382932564677E-3</v>
      </c>
      <c r="D46" s="18">
        <f t="shared" si="0"/>
        <v>-2.4520001444312363E-3</v>
      </c>
      <c r="E46" s="18">
        <f t="shared" si="1"/>
        <v>4.9004672583538951E-3</v>
      </c>
    </row>
    <row r="47" spans="1:5" hidden="1" x14ac:dyDescent="0.2">
      <c r="A47" s="20">
        <v>45104</v>
      </c>
      <c r="B47" s="57">
        <v>7.2078287613130954E-5</v>
      </c>
      <c r="C47" s="18">
        <v>1.1455854954693034E-2</v>
      </c>
      <c r="D47" s="18">
        <f t="shared" si="0"/>
        <v>9.2841188671397429E-3</v>
      </c>
      <c r="E47" s="18">
        <f t="shared" si="1"/>
        <v>-9.2120405795266119E-3</v>
      </c>
    </row>
    <row r="48" spans="1:5" hidden="1" x14ac:dyDescent="0.2">
      <c r="A48" s="39">
        <v>45105</v>
      </c>
      <c r="B48" s="57">
        <v>-4.3822973286783418E-3</v>
      </c>
      <c r="C48" s="18">
        <v>-3.5407668843834283E-4</v>
      </c>
      <c r="D48" s="18">
        <f t="shared" si="0"/>
        <v>5.9030778223195975E-4</v>
      </c>
      <c r="E48" s="18">
        <f t="shared" si="1"/>
        <v>-4.9726051109103015E-3</v>
      </c>
    </row>
    <row r="49" spans="1:5" hidden="1" x14ac:dyDescent="0.2">
      <c r="A49" s="20">
        <v>45106</v>
      </c>
      <c r="B49" s="57">
        <v>3.4923129797015617E-2</v>
      </c>
      <c r="C49" s="18">
        <v>4.4735446728059181E-3</v>
      </c>
      <c r="D49" s="18">
        <f t="shared" si="0"/>
        <v>4.144132594463861E-3</v>
      </c>
      <c r="E49" s="18">
        <f t="shared" si="1"/>
        <v>3.0778997202551756E-2</v>
      </c>
    </row>
    <row r="50" spans="1:5" hidden="1" x14ac:dyDescent="0.2">
      <c r="A50" s="39">
        <v>45107</v>
      </c>
      <c r="B50" s="57">
        <v>1.4013867044249118E-2</v>
      </c>
      <c r="C50" s="18">
        <v>1.2269004495714109E-2</v>
      </c>
      <c r="D50" s="18">
        <f t="shared" si="0"/>
        <v>9.8827140755657142E-3</v>
      </c>
      <c r="E50" s="18">
        <f t="shared" si="1"/>
        <v>4.1311529686834034E-3</v>
      </c>
    </row>
    <row r="51" spans="1:5" hidden="1" x14ac:dyDescent="0.2">
      <c r="A51" s="20">
        <v>45110</v>
      </c>
      <c r="B51" s="57">
        <v>8.0444236693801852E-3</v>
      </c>
      <c r="C51" s="18">
        <v>1.1706778016009611E-3</v>
      </c>
      <c r="D51" s="18">
        <f t="shared" si="0"/>
        <v>1.7127467503674125E-3</v>
      </c>
      <c r="E51" s="18">
        <f t="shared" si="1"/>
        <v>6.3316769190127726E-3</v>
      </c>
    </row>
    <row r="52" spans="1:5" hidden="1" x14ac:dyDescent="0.2">
      <c r="A52" s="39">
        <v>45112</v>
      </c>
      <c r="B52" s="57">
        <v>-6.6615762924843169E-3</v>
      </c>
      <c r="C52" s="18">
        <v>-1.9683184132291975E-3</v>
      </c>
      <c r="D52" s="18">
        <f t="shared" si="0"/>
        <v>-5.9800668264214268E-4</v>
      </c>
      <c r="E52" s="18">
        <f t="shared" si="1"/>
        <v>-6.0635696098421746E-3</v>
      </c>
    </row>
    <row r="53" spans="1:5" hidden="1" x14ac:dyDescent="0.2">
      <c r="A53" s="20">
        <v>45113</v>
      </c>
      <c r="B53" s="57">
        <v>-9.8866023003078007E-3</v>
      </c>
      <c r="C53" s="18">
        <v>-7.9225113365009037E-3</v>
      </c>
      <c r="D53" s="18">
        <f t="shared" si="0"/>
        <v>-4.9811504638447371E-3</v>
      </c>
      <c r="E53" s="18">
        <f t="shared" si="1"/>
        <v>-4.9054518364630637E-3</v>
      </c>
    </row>
    <row r="54" spans="1:5" hidden="1" x14ac:dyDescent="0.2">
      <c r="A54" s="39">
        <v>45114</v>
      </c>
      <c r="B54" s="57">
        <v>7.8904504232146788E-3</v>
      </c>
      <c r="C54" s="18">
        <v>-2.8651005386203243E-3</v>
      </c>
      <c r="D54" s="18">
        <f t="shared" si="0"/>
        <v>-1.2581675216768828E-3</v>
      </c>
      <c r="E54" s="18">
        <f t="shared" si="1"/>
        <v>9.1486179448915621E-3</v>
      </c>
    </row>
    <row r="55" spans="1:5" hidden="1" x14ac:dyDescent="0.2">
      <c r="A55" s="20">
        <v>45117</v>
      </c>
      <c r="B55" s="57">
        <v>5.611699878156573E-3</v>
      </c>
      <c r="C55" s="18">
        <v>2.405026057131332E-3</v>
      </c>
      <c r="D55" s="18">
        <f t="shared" si="0"/>
        <v>2.621404892585175E-3</v>
      </c>
      <c r="E55" s="18">
        <f t="shared" si="1"/>
        <v>2.990294985571398E-3</v>
      </c>
    </row>
    <row r="56" spans="1:5" hidden="1" x14ac:dyDescent="0.2">
      <c r="A56" s="39">
        <v>45118</v>
      </c>
      <c r="B56" s="57">
        <v>1.5639178711460255E-2</v>
      </c>
      <c r="C56" s="18">
        <v>6.7422110558885695E-3</v>
      </c>
      <c r="D56" s="18">
        <f t="shared" si="0"/>
        <v>5.8141978874050489E-3</v>
      </c>
      <c r="E56" s="18">
        <f t="shared" si="1"/>
        <v>9.8249808240552065E-3</v>
      </c>
    </row>
    <row r="57" spans="1:5" hidden="1" x14ac:dyDescent="0.2">
      <c r="A57" s="20">
        <v>45119</v>
      </c>
      <c r="B57" s="57">
        <v>4.9517907079694723E-3</v>
      </c>
      <c r="C57" s="18">
        <v>7.4112334853124739E-3</v>
      </c>
      <c r="D57" s="18">
        <f t="shared" si="0"/>
        <v>6.3066947780504954E-3</v>
      </c>
      <c r="E57" s="18">
        <f t="shared" si="1"/>
        <v>-1.3549040700810231E-3</v>
      </c>
    </row>
    <row r="58" spans="1:5" hidden="1" x14ac:dyDescent="0.2">
      <c r="A58" s="39">
        <v>45120</v>
      </c>
      <c r="B58" s="57">
        <v>4.8599192785399037E-3</v>
      </c>
      <c r="C58" s="18">
        <v>8.4701534580691185E-3</v>
      </c>
      <c r="D58" s="18">
        <f t="shared" si="0"/>
        <v>7.0862124311044973E-3</v>
      </c>
      <c r="E58" s="18">
        <f t="shared" si="1"/>
        <v>-2.2262931525645936E-3</v>
      </c>
    </row>
    <row r="59" spans="1:5" hidden="1" x14ac:dyDescent="0.2">
      <c r="A59" s="20">
        <v>45121</v>
      </c>
      <c r="B59" s="57">
        <v>6.0455718268628278E-3</v>
      </c>
      <c r="C59" s="18">
        <v>-1.0244071333035398E-3</v>
      </c>
      <c r="D59" s="18">
        <f t="shared" si="0"/>
        <v>9.6848003782725074E-5</v>
      </c>
      <c r="E59" s="18">
        <f t="shared" si="1"/>
        <v>5.9487238230801027E-3</v>
      </c>
    </row>
    <row r="60" spans="1:5" hidden="1" x14ac:dyDescent="0.2">
      <c r="A60" s="39">
        <v>45124</v>
      </c>
      <c r="B60" s="57">
        <v>2.4103606002504385E-2</v>
      </c>
      <c r="C60" s="18">
        <v>3.8553825145495324E-3</v>
      </c>
      <c r="D60" s="18">
        <f t="shared" si="0"/>
        <v>3.6890761905730312E-3</v>
      </c>
      <c r="E60" s="18">
        <f t="shared" si="1"/>
        <v>2.0414529811931353E-2</v>
      </c>
    </row>
    <row r="61" spans="1:5" hidden="1" x14ac:dyDescent="0.2">
      <c r="A61" s="20">
        <v>45125</v>
      </c>
      <c r="B61" s="57">
        <v>1.8256276529040605E-3</v>
      </c>
      <c r="C61" s="18">
        <v>7.1172752058423772E-3</v>
      </c>
      <c r="D61" s="18">
        <f t="shared" si="0"/>
        <v>6.0902991353167044E-3</v>
      </c>
      <c r="E61" s="18">
        <f t="shared" si="1"/>
        <v>-4.2646714824126439E-3</v>
      </c>
    </row>
    <row r="62" spans="1:5" hidden="1" x14ac:dyDescent="0.2">
      <c r="A62" s="39">
        <v>45126</v>
      </c>
      <c r="B62" s="57">
        <v>3.8394485861943384E-3</v>
      </c>
      <c r="C62" s="18">
        <v>2.3579103357320719E-3</v>
      </c>
      <c r="D62" s="18">
        <f t="shared" si="0"/>
        <v>2.5867209339178487E-3</v>
      </c>
      <c r="E62" s="18">
        <f t="shared" si="1"/>
        <v>1.2527276522764897E-3</v>
      </c>
    </row>
    <row r="63" spans="1:5" hidden="1" x14ac:dyDescent="0.2">
      <c r="A63" s="20">
        <v>45127</v>
      </c>
      <c r="B63" s="57">
        <v>1.2317874849277155E-2</v>
      </c>
      <c r="C63" s="18">
        <v>-6.7568962189037407E-3</v>
      </c>
      <c r="D63" s="18">
        <f t="shared" si="0"/>
        <v>-4.1230898131723011E-3</v>
      </c>
      <c r="E63" s="18">
        <f t="shared" si="1"/>
        <v>1.6440964662449455E-2</v>
      </c>
    </row>
    <row r="64" spans="1:5" hidden="1" x14ac:dyDescent="0.2">
      <c r="A64" s="39">
        <v>45128</v>
      </c>
      <c r="B64" s="57">
        <v>-7.6850899041963627E-3</v>
      </c>
      <c r="C64" s="18">
        <v>3.240945218980773E-4</v>
      </c>
      <c r="D64" s="18">
        <f t="shared" si="0"/>
        <v>1.0895394936464057E-3</v>
      </c>
      <c r="E64" s="18">
        <f t="shared" si="1"/>
        <v>-8.7746293978427682E-3</v>
      </c>
    </row>
    <row r="65" spans="1:5" hidden="1" x14ac:dyDescent="0.2">
      <c r="A65" s="20">
        <v>45131</v>
      </c>
      <c r="B65" s="57">
        <v>1.9683869361925455E-2</v>
      </c>
      <c r="C65" s="18">
        <v>4.0341538771535568E-3</v>
      </c>
      <c r="D65" s="18">
        <f t="shared" si="0"/>
        <v>3.8206776681120528E-3</v>
      </c>
      <c r="E65" s="18">
        <f t="shared" si="1"/>
        <v>1.5863191693813401E-2</v>
      </c>
    </row>
    <row r="66" spans="1:5" hidden="1" x14ac:dyDescent="0.2">
      <c r="A66" s="39">
        <v>45132</v>
      </c>
      <c r="B66" s="57">
        <v>-7.4682732122883788E-3</v>
      </c>
      <c r="C66" s="18">
        <v>2.8146733515561628E-3</v>
      </c>
      <c r="D66" s="18">
        <f t="shared" si="0"/>
        <v>2.9229643170416556E-3</v>
      </c>
      <c r="E66" s="18">
        <f t="shared" si="1"/>
        <v>-1.0391237529330034E-2</v>
      </c>
    </row>
    <row r="67" spans="1:5" hidden="1" x14ac:dyDescent="0.2">
      <c r="A67" s="20">
        <v>45133</v>
      </c>
      <c r="B67" s="57">
        <v>5.9940574028820581E-3</v>
      </c>
      <c r="C67" s="18">
        <v>-1.5543889679858758E-4</v>
      </c>
      <c r="D67" s="18">
        <f t="shared" si="0"/>
        <v>7.3653381359461186E-4</v>
      </c>
      <c r="E67" s="18">
        <f t="shared" si="1"/>
        <v>5.2575235892874462E-3</v>
      </c>
    </row>
    <row r="68" spans="1:5" hidden="1" x14ac:dyDescent="0.2">
      <c r="A68" s="39">
        <v>45134</v>
      </c>
      <c r="B68" s="57">
        <v>-1.1029315692078323E-2</v>
      </c>
      <c r="C68" s="18">
        <v>-6.4246660644878828E-3</v>
      </c>
      <c r="D68" s="18">
        <f t="shared" si="0"/>
        <v>-3.8785205568480216E-3</v>
      </c>
      <c r="E68" s="18">
        <f t="shared" si="1"/>
        <v>-7.1507951352303015E-3</v>
      </c>
    </row>
    <row r="69" spans="1:5" hidden="1" x14ac:dyDescent="0.2">
      <c r="A69" s="20">
        <v>45135</v>
      </c>
      <c r="B69" s="57">
        <v>5.7043472157409791E-3</v>
      </c>
      <c r="C69" s="18">
        <v>9.8778427947523451E-3</v>
      </c>
      <c r="D69" s="18">
        <f t="shared" si="0"/>
        <v>8.1224745814007532E-3</v>
      </c>
      <c r="E69" s="18">
        <f t="shared" si="1"/>
        <v>-2.4181273656597741E-3</v>
      </c>
    </row>
    <row r="70" spans="1:5" hidden="1" x14ac:dyDescent="0.2">
      <c r="A70" s="39">
        <v>45138</v>
      </c>
      <c r="B70" s="57">
        <v>6.6916807534904699E-3</v>
      </c>
      <c r="C70" s="18">
        <v>1.4687129405193122E-3</v>
      </c>
      <c r="D70" s="18">
        <f t="shared" si="0"/>
        <v>1.9321435489871018E-3</v>
      </c>
      <c r="E70" s="18">
        <f t="shared" si="1"/>
        <v>4.7595372045033685E-3</v>
      </c>
    </row>
    <row r="71" spans="1:5" hidden="1" x14ac:dyDescent="0.2">
      <c r="A71" s="20">
        <v>45139</v>
      </c>
      <c r="B71" s="57">
        <v>-4.9380897266169121E-3</v>
      </c>
      <c r="C71" s="18">
        <v>-2.6650876392156908E-3</v>
      </c>
      <c r="D71" s="18">
        <f t="shared" si="0"/>
        <v>-1.1109292128946408E-3</v>
      </c>
      <c r="E71" s="18">
        <f t="shared" si="1"/>
        <v>-3.8271605137222713E-3</v>
      </c>
    </row>
    <row r="72" spans="1:5" hidden="1" x14ac:dyDescent="0.2">
      <c r="A72" s="39">
        <v>45140</v>
      </c>
      <c r="B72" s="57">
        <v>-1.1324500072051769E-2</v>
      </c>
      <c r="C72" s="18">
        <v>-1.3839541336347905E-2</v>
      </c>
      <c r="D72" s="18">
        <f t="shared" si="0"/>
        <v>-9.3369369795372314E-3</v>
      </c>
      <c r="E72" s="18">
        <f t="shared" si="1"/>
        <v>-1.9875630925145372E-3</v>
      </c>
    </row>
    <row r="73" spans="1:5" hidden="1" x14ac:dyDescent="0.2">
      <c r="A73" s="20">
        <v>45141</v>
      </c>
      <c r="B73" s="57">
        <v>6.1132566735073723E-3</v>
      </c>
      <c r="C73" s="18">
        <v>-2.5479738404268204E-3</v>
      </c>
      <c r="D73" s="18">
        <f t="shared" si="0"/>
        <v>-1.0247165850088137E-3</v>
      </c>
      <c r="E73" s="18">
        <f t="shared" si="1"/>
        <v>7.1379732585161865E-3</v>
      </c>
    </row>
    <row r="74" spans="1:5" hidden="1" x14ac:dyDescent="0.2">
      <c r="A74" s="39">
        <v>45142</v>
      </c>
      <c r="B74" s="57">
        <v>-2.1105132799652537E-3</v>
      </c>
      <c r="C74" s="18">
        <v>-5.3000741550505159E-3</v>
      </c>
      <c r="D74" s="18">
        <f t="shared" si="0"/>
        <v>-3.0506588973819014E-3</v>
      </c>
      <c r="E74" s="18">
        <f t="shared" si="1"/>
        <v>9.4014561741664763E-4</v>
      </c>
    </row>
    <row r="75" spans="1:5" hidden="1" x14ac:dyDescent="0.2">
      <c r="A75" s="20">
        <v>45145</v>
      </c>
      <c r="B75" s="57">
        <v>4.7429105780267822E-3</v>
      </c>
      <c r="C75" s="18">
        <v>9.0240927793627801E-3</v>
      </c>
      <c r="D75" s="18">
        <f t="shared" si="0"/>
        <v>7.4939915747399312E-3</v>
      </c>
      <c r="E75" s="18">
        <f t="shared" si="1"/>
        <v>-2.751080996713149E-3</v>
      </c>
    </row>
    <row r="76" spans="1:5" hidden="1" x14ac:dyDescent="0.2">
      <c r="A76" s="39">
        <v>45146</v>
      </c>
      <c r="B76" s="57">
        <v>-5.6136535882463923E-3</v>
      </c>
      <c r="C76" s="18">
        <v>-4.218283044793103E-3</v>
      </c>
      <c r="D76" s="18">
        <f t="shared" si="0"/>
        <v>-2.254304792201246E-3</v>
      </c>
      <c r="E76" s="18">
        <f t="shared" si="1"/>
        <v>-3.3593487960451463E-3</v>
      </c>
    </row>
    <row r="77" spans="1:5" hidden="1" x14ac:dyDescent="0.2">
      <c r="A77" s="20">
        <v>45147</v>
      </c>
      <c r="B77" s="57">
        <v>-1.3407770002088815E-2</v>
      </c>
      <c r="C77" s="18">
        <v>-7.0387303805971024E-3</v>
      </c>
      <c r="D77" s="18">
        <f t="shared" ref="D77:D140" si="2">$B$2+$B$3*C77</f>
        <v>-4.3305603585636855E-3</v>
      </c>
      <c r="E77" s="18">
        <f t="shared" ref="E77:E140" si="3">B77-D77</f>
        <v>-9.0772096435251283E-3</v>
      </c>
    </row>
    <row r="78" spans="1:5" hidden="1" x14ac:dyDescent="0.2">
      <c r="A78" s="39">
        <v>45148</v>
      </c>
      <c r="B78" s="57">
        <v>-1.4954620195186674E-3</v>
      </c>
      <c r="C78" s="18">
        <v>2.5071394456976925E-4</v>
      </c>
      <c r="D78" s="18">
        <f t="shared" si="2"/>
        <v>1.0355208171738105E-3</v>
      </c>
      <c r="E78" s="18">
        <f t="shared" si="3"/>
        <v>-2.5309828366924777E-3</v>
      </c>
    </row>
    <row r="79" spans="1:5" hidden="1" x14ac:dyDescent="0.2">
      <c r="A79" s="20">
        <v>45149</v>
      </c>
      <c r="B79" s="57">
        <v>5.7956259520655085E-3</v>
      </c>
      <c r="C79" s="18">
        <v>-1.0696923700230787E-3</v>
      </c>
      <c r="D79" s="18">
        <f t="shared" si="2"/>
        <v>6.3511545548102172E-5</v>
      </c>
      <c r="E79" s="18">
        <f t="shared" si="3"/>
        <v>5.7321144065174065E-3</v>
      </c>
    </row>
    <row r="80" spans="1:5" hidden="1" x14ac:dyDescent="0.2">
      <c r="A80" s="39">
        <v>45152</v>
      </c>
      <c r="B80" s="57">
        <v>2.0718594309745431E-3</v>
      </c>
      <c r="C80" s="18">
        <v>5.7504757517030658E-3</v>
      </c>
      <c r="D80" s="18">
        <f t="shared" si="2"/>
        <v>5.0841378293659464E-3</v>
      </c>
      <c r="E80" s="18">
        <f t="shared" si="3"/>
        <v>-3.0122783983914034E-3</v>
      </c>
    </row>
    <row r="81" spans="1:5" hidden="1" x14ac:dyDescent="0.2">
      <c r="A81" s="20">
        <v>45153</v>
      </c>
      <c r="B81" s="57">
        <v>-2.5456974442753078E-2</v>
      </c>
      <c r="C81" s="18">
        <v>-1.1550909428841738E-2</v>
      </c>
      <c r="D81" s="18">
        <f t="shared" si="2"/>
        <v>-7.6521741842908459E-3</v>
      </c>
      <c r="E81" s="18">
        <f t="shared" si="3"/>
        <v>-1.7804800258462233E-2</v>
      </c>
    </row>
    <row r="82" spans="1:5" hidden="1" x14ac:dyDescent="0.2">
      <c r="A82" s="39">
        <v>45154</v>
      </c>
      <c r="B82" s="57">
        <v>-4.2432752018661812E-3</v>
      </c>
      <c r="C82" s="18">
        <v>-7.5553952105776867E-3</v>
      </c>
      <c r="D82" s="18">
        <f t="shared" si="2"/>
        <v>-4.710900106650171E-3</v>
      </c>
      <c r="E82" s="18">
        <f t="shared" si="3"/>
        <v>4.6762490478398974E-4</v>
      </c>
    </row>
    <row r="83" spans="1:5" hidden="1" x14ac:dyDescent="0.2">
      <c r="A83" s="20">
        <v>45155</v>
      </c>
      <c r="B83" s="57">
        <v>-1.0386800125396167E-2</v>
      </c>
      <c r="C83" s="18">
        <v>-7.7129130290369829E-3</v>
      </c>
      <c r="D83" s="18">
        <f t="shared" si="2"/>
        <v>-4.8268559138108652E-3</v>
      </c>
      <c r="E83" s="18">
        <f t="shared" si="3"/>
        <v>-5.5599442115853021E-3</v>
      </c>
    </row>
    <row r="84" spans="1:5" hidden="1" x14ac:dyDescent="0.2">
      <c r="A84" s="39">
        <v>45156</v>
      </c>
      <c r="B84" s="57">
        <v>2.2874965502817091E-3</v>
      </c>
      <c r="C84" s="18">
        <v>-1.4870682600087726E-4</v>
      </c>
      <c r="D84" s="18">
        <f t="shared" si="2"/>
        <v>7.414895875562297E-4</v>
      </c>
      <c r="E84" s="18">
        <f t="shared" si="3"/>
        <v>1.5460069627254794E-3</v>
      </c>
    </row>
    <row r="85" spans="1:5" hidden="1" x14ac:dyDescent="0.2">
      <c r="A85" s="20">
        <v>45159</v>
      </c>
      <c r="B85" s="57">
        <v>3.4233069300946273E-3</v>
      </c>
      <c r="C85" s="18">
        <v>6.8791885187959867E-3</v>
      </c>
      <c r="D85" s="18">
        <f t="shared" si="2"/>
        <v>5.9150330337371312E-3</v>
      </c>
      <c r="E85" s="18">
        <f t="shared" si="3"/>
        <v>-2.491726103642504E-3</v>
      </c>
    </row>
    <row r="86" spans="1:5" hidden="1" x14ac:dyDescent="0.2">
      <c r="A86" s="39">
        <v>45160</v>
      </c>
      <c r="B86" s="57">
        <v>-2.0738212425826408E-2</v>
      </c>
      <c r="C86" s="18">
        <v>-2.777466728829614E-3</v>
      </c>
      <c r="D86" s="18">
        <f t="shared" si="2"/>
        <v>-1.1936564127227275E-3</v>
      </c>
      <c r="E86" s="18">
        <f t="shared" si="3"/>
        <v>-1.9544556013103679E-2</v>
      </c>
    </row>
    <row r="87" spans="1:5" hidden="1" x14ac:dyDescent="0.2">
      <c r="A87" s="20">
        <v>45161</v>
      </c>
      <c r="B87" s="57">
        <v>6.7629996771552126E-3</v>
      </c>
      <c r="C87" s="18">
        <v>1.1044879965972587E-2</v>
      </c>
      <c r="D87" s="18">
        <f t="shared" si="2"/>
        <v>8.9815820684076616E-3</v>
      </c>
      <c r="E87" s="18">
        <f t="shared" si="3"/>
        <v>-2.218582391252449E-3</v>
      </c>
    </row>
    <row r="88" spans="1:5" hidden="1" x14ac:dyDescent="0.2">
      <c r="A88" s="39">
        <v>45162</v>
      </c>
      <c r="B88" s="57">
        <v>-9.4993194404591197E-4</v>
      </c>
      <c r="C88" s="18">
        <v>-1.3457974663146133E-2</v>
      </c>
      <c r="D88" s="18">
        <f t="shared" si="2"/>
        <v>-9.056048937730295E-3</v>
      </c>
      <c r="E88" s="18">
        <f t="shared" si="3"/>
        <v>8.1061169936843831E-3</v>
      </c>
    </row>
    <row r="89" spans="1:5" hidden="1" x14ac:dyDescent="0.2">
      <c r="A89" s="20">
        <v>45163</v>
      </c>
      <c r="B89" s="57">
        <v>-1.2226259202531287E-3</v>
      </c>
      <c r="C89" s="18">
        <v>6.7179660376250894E-3</v>
      </c>
      <c r="D89" s="18">
        <f t="shared" si="2"/>
        <v>5.7963500611091677E-3</v>
      </c>
      <c r="E89" s="18">
        <f t="shared" si="3"/>
        <v>-7.0189759813622963E-3</v>
      </c>
    </row>
    <row r="90" spans="1:5" hidden="1" x14ac:dyDescent="0.2">
      <c r="A90" s="39">
        <v>45166</v>
      </c>
      <c r="B90" s="57">
        <v>3.4682209815621867E-3</v>
      </c>
      <c r="C90" s="18">
        <v>6.2646197550364491E-3</v>
      </c>
      <c r="D90" s="18">
        <f t="shared" si="2"/>
        <v>5.4626218858776785E-3</v>
      </c>
      <c r="E90" s="18">
        <f t="shared" si="3"/>
        <v>-1.9944009043154918E-3</v>
      </c>
    </row>
    <row r="91" spans="1:5" hidden="1" x14ac:dyDescent="0.2">
      <c r="A91" s="20">
        <v>45167</v>
      </c>
      <c r="B91" s="57">
        <v>8.1322518376851782E-3</v>
      </c>
      <c r="C91" s="18">
        <v>1.4508307194546211E-2</v>
      </c>
      <c r="D91" s="18">
        <f t="shared" si="2"/>
        <v>1.1531163466624892E-2</v>
      </c>
      <c r="E91" s="18">
        <f t="shared" si="3"/>
        <v>-3.3989116289397138E-3</v>
      </c>
    </row>
    <row r="92" spans="1:5" hidden="1" x14ac:dyDescent="0.2">
      <c r="A92" s="39">
        <v>45168</v>
      </c>
      <c r="B92" s="57">
        <v>-4.0333258969051933E-3</v>
      </c>
      <c r="C92" s="18">
        <v>3.833182103508026E-3</v>
      </c>
      <c r="D92" s="18">
        <f t="shared" si="2"/>
        <v>3.6727334897484749E-3</v>
      </c>
      <c r="E92" s="18">
        <f t="shared" si="3"/>
        <v>-7.7060593866536686E-3</v>
      </c>
    </row>
    <row r="93" spans="1:5" hidden="1" x14ac:dyDescent="0.2">
      <c r="A93" s="20">
        <v>45169</v>
      </c>
      <c r="B93" s="57">
        <v>-1.2351488312980941E-2</v>
      </c>
      <c r="C93" s="18">
        <v>-1.5969365120942491E-3</v>
      </c>
      <c r="D93" s="18">
        <f t="shared" si="2"/>
        <v>-3.2461610034364497E-4</v>
      </c>
      <c r="E93" s="18">
        <f t="shared" si="3"/>
        <v>-1.2026872212637296E-2</v>
      </c>
    </row>
    <row r="94" spans="1:5" hidden="1" x14ac:dyDescent="0.2">
      <c r="A94" s="39">
        <v>45170</v>
      </c>
      <c r="B94" s="57">
        <v>3.3485546957432444E-3</v>
      </c>
      <c r="C94" s="18">
        <v>1.7991292600010311E-3</v>
      </c>
      <c r="D94" s="18">
        <f t="shared" si="2"/>
        <v>2.1753775614900685E-3</v>
      </c>
      <c r="E94" s="18">
        <f t="shared" si="3"/>
        <v>1.1731771342531759E-3</v>
      </c>
    </row>
    <row r="95" spans="1:5" hidden="1" x14ac:dyDescent="0.2">
      <c r="A95" s="20">
        <v>45174</v>
      </c>
      <c r="B95" s="57">
        <v>-1.1033820020026064E-2</v>
      </c>
      <c r="C95" s="18">
        <v>-4.194177587506065E-3</v>
      </c>
      <c r="D95" s="18">
        <f t="shared" si="2"/>
        <v>-2.2365597028898522E-3</v>
      </c>
      <c r="E95" s="18">
        <f t="shared" si="3"/>
        <v>-8.7972603171362108E-3</v>
      </c>
    </row>
    <row r="96" spans="1:5" hidden="1" x14ac:dyDescent="0.2">
      <c r="A96" s="39">
        <v>45175</v>
      </c>
      <c r="B96" s="57">
        <v>-1.6528856766125921E-3</v>
      </c>
      <c r="C96" s="18">
        <v>-6.9715993514528618E-3</v>
      </c>
      <c r="D96" s="18">
        <f t="shared" si="2"/>
        <v>-4.2811422498945382E-3</v>
      </c>
      <c r="E96" s="18">
        <f t="shared" si="3"/>
        <v>2.628256573281946E-3</v>
      </c>
    </row>
    <row r="97" spans="1:5" hidden="1" x14ac:dyDescent="0.2">
      <c r="A97" s="20">
        <v>45176</v>
      </c>
      <c r="B97" s="57">
        <v>-8.5541579967388648E-3</v>
      </c>
      <c r="C97" s="18">
        <v>-3.2112659361860363E-3</v>
      </c>
      <c r="D97" s="18">
        <f t="shared" si="2"/>
        <v>-1.5129951245376168E-3</v>
      </c>
      <c r="E97" s="18">
        <f t="shared" si="3"/>
        <v>-7.041162872201248E-3</v>
      </c>
    </row>
    <row r="98" spans="1:5" hidden="1" x14ac:dyDescent="0.2">
      <c r="A98" s="39">
        <v>45177</v>
      </c>
      <c r="B98" s="57">
        <v>7.6551242484690363E-4</v>
      </c>
      <c r="C98" s="18">
        <v>1.4266227216406246E-3</v>
      </c>
      <c r="D98" s="18">
        <f t="shared" si="2"/>
        <v>1.9011590841729849E-3</v>
      </c>
      <c r="E98" s="18">
        <f t="shared" si="3"/>
        <v>-1.1356466593260813E-3</v>
      </c>
    </row>
    <row r="99" spans="1:5" hidden="1" x14ac:dyDescent="0.2">
      <c r="A99" s="20">
        <v>45180</v>
      </c>
      <c r="B99" s="57">
        <v>4.380069494136718E-3</v>
      </c>
      <c r="C99" s="18">
        <v>6.7234531062752012E-3</v>
      </c>
      <c r="D99" s="18">
        <f t="shared" si="2"/>
        <v>5.8003893341291544E-3</v>
      </c>
      <c r="E99" s="18">
        <f t="shared" si="3"/>
        <v>-1.4203198399924365E-3</v>
      </c>
    </row>
    <row r="100" spans="1:5" hidden="1" x14ac:dyDescent="0.2">
      <c r="A100" s="39">
        <v>45181</v>
      </c>
      <c r="B100" s="57">
        <v>1.3013929337088337E-2</v>
      </c>
      <c r="C100" s="18">
        <v>-5.6958856048289208E-3</v>
      </c>
      <c r="D100" s="18">
        <f t="shared" si="2"/>
        <v>-3.3420331469202766E-3</v>
      </c>
      <c r="E100" s="18">
        <f t="shared" si="3"/>
        <v>1.6355962484008613E-2</v>
      </c>
    </row>
    <row r="101" spans="1:5" hidden="1" x14ac:dyDescent="0.2">
      <c r="A101" s="20">
        <v>45182</v>
      </c>
      <c r="B101" s="57">
        <v>4.7847212614327006E-4</v>
      </c>
      <c r="C101" s="18">
        <v>1.2416323054647016E-3</v>
      </c>
      <c r="D101" s="18">
        <f t="shared" si="2"/>
        <v>1.7649794872582722E-3</v>
      </c>
      <c r="E101" s="18">
        <f t="shared" si="3"/>
        <v>-1.2865073611150022E-3</v>
      </c>
    </row>
    <row r="102" spans="1:5" hidden="1" x14ac:dyDescent="0.2">
      <c r="A102" s="39">
        <v>45183</v>
      </c>
      <c r="B102" s="57">
        <v>1.9397500415025082E-2</v>
      </c>
      <c r="C102" s="18">
        <v>8.4299188671679293E-3</v>
      </c>
      <c r="D102" s="18">
        <f t="shared" si="2"/>
        <v>7.0565939758125123E-3</v>
      </c>
      <c r="E102" s="18">
        <f t="shared" si="3"/>
        <v>1.234090643921257E-2</v>
      </c>
    </row>
    <row r="103" spans="1:5" hidden="1" x14ac:dyDescent="0.2">
      <c r="A103" s="20">
        <v>45184</v>
      </c>
      <c r="B103" s="57">
        <v>-2.9479548709728798E-3</v>
      </c>
      <c r="C103" s="18">
        <v>-1.2159612938677844E-2</v>
      </c>
      <c r="D103" s="18">
        <f t="shared" si="2"/>
        <v>-8.1002676602859591E-3</v>
      </c>
      <c r="E103" s="18">
        <f t="shared" si="3"/>
        <v>5.1523127893130793E-3</v>
      </c>
    </row>
    <row r="104" spans="1:5" hidden="1" x14ac:dyDescent="0.2">
      <c r="A104" s="39">
        <v>45187</v>
      </c>
      <c r="B104" s="57">
        <v>2.0828903282783529E-3</v>
      </c>
      <c r="C104" s="18">
        <v>7.2128769712942464E-4</v>
      </c>
      <c r="D104" s="18">
        <f t="shared" si="2"/>
        <v>1.3819308921761619E-3</v>
      </c>
      <c r="E104" s="18">
        <f t="shared" si="3"/>
        <v>7.0095943610219095E-4</v>
      </c>
    </row>
    <row r="105" spans="1:5" hidden="1" x14ac:dyDescent="0.2">
      <c r="A105" s="20">
        <v>45188</v>
      </c>
      <c r="B105" s="57">
        <v>-1.2738430619798624E-3</v>
      </c>
      <c r="C105" s="18">
        <v>-2.151010615372817E-3</v>
      </c>
      <c r="D105" s="18">
        <f t="shared" si="2"/>
        <v>-7.3249446293731141E-4</v>
      </c>
      <c r="E105" s="18">
        <f t="shared" si="3"/>
        <v>-5.4134859904255101E-4</v>
      </c>
    </row>
    <row r="106" spans="1:5" hidden="1" x14ac:dyDescent="0.2">
      <c r="A106" s="39">
        <v>45189</v>
      </c>
      <c r="B106" s="57">
        <v>-4.2303977516535696E-3</v>
      </c>
      <c r="C106" s="18">
        <v>-9.3947947580595992E-3</v>
      </c>
      <c r="D106" s="18">
        <f t="shared" si="2"/>
        <v>-6.0649631663439296E-3</v>
      </c>
      <c r="E106" s="18">
        <f t="shared" si="3"/>
        <v>1.83456541469036E-3</v>
      </c>
    </row>
    <row r="107" spans="1:5" hidden="1" x14ac:dyDescent="0.2">
      <c r="A107" s="20">
        <v>45190</v>
      </c>
      <c r="B107" s="57">
        <v>-7.8218436543583403E-3</v>
      </c>
      <c r="C107" s="18">
        <v>-1.6400934103219411E-2</v>
      </c>
      <c r="D107" s="18">
        <f t="shared" si="2"/>
        <v>-1.1222491062517997E-2</v>
      </c>
      <c r="E107" s="18">
        <f t="shared" si="3"/>
        <v>3.4006474081596568E-3</v>
      </c>
    </row>
    <row r="108" spans="1:5" hidden="1" x14ac:dyDescent="0.2">
      <c r="A108" s="39">
        <v>45191</v>
      </c>
      <c r="B108" s="57">
        <v>-9.5828597434326479E-3</v>
      </c>
      <c r="C108" s="18">
        <v>-2.2955984771939608E-3</v>
      </c>
      <c r="D108" s="18">
        <f t="shared" si="2"/>
        <v>-8.3893195926057365E-4</v>
      </c>
      <c r="E108" s="18">
        <f t="shared" si="3"/>
        <v>-8.7439277841720748E-3</v>
      </c>
    </row>
    <row r="109" spans="1:5" hidden="1" x14ac:dyDescent="0.2">
      <c r="A109" s="20">
        <v>45194</v>
      </c>
      <c r="B109" s="57">
        <v>4.940733048157897E-3</v>
      </c>
      <c r="C109" s="18">
        <v>4.0230650909416354E-3</v>
      </c>
      <c r="D109" s="18">
        <f t="shared" si="2"/>
        <v>3.8125147239561957E-3</v>
      </c>
      <c r="E109" s="18">
        <f t="shared" si="3"/>
        <v>1.1282183242017014E-3</v>
      </c>
    </row>
    <row r="110" spans="1:5" hidden="1" x14ac:dyDescent="0.2">
      <c r="A110" s="39">
        <v>45195</v>
      </c>
      <c r="B110" s="57">
        <v>-1.0379035033957318E-2</v>
      </c>
      <c r="C110" s="18">
        <v>-1.4734533990868215E-2</v>
      </c>
      <c r="D110" s="18">
        <f t="shared" si="2"/>
        <v>-9.9957805102112683E-3</v>
      </c>
      <c r="E110" s="18">
        <f t="shared" si="3"/>
        <v>-3.8325452374604954E-4</v>
      </c>
    </row>
    <row r="111" spans="1:5" hidden="1" x14ac:dyDescent="0.2">
      <c r="A111" s="20">
        <v>45196</v>
      </c>
      <c r="B111" s="57">
        <v>5.8650688217276592E-3</v>
      </c>
      <c r="C111" s="18">
        <v>2.2931406074522265E-4</v>
      </c>
      <c r="D111" s="18">
        <f t="shared" si="2"/>
        <v>1.0197674197087382E-3</v>
      </c>
      <c r="E111" s="18">
        <f t="shared" si="3"/>
        <v>4.8453014020189214E-3</v>
      </c>
    </row>
    <row r="112" spans="1:5" hidden="1" x14ac:dyDescent="0.2">
      <c r="A112" s="39">
        <v>45197</v>
      </c>
      <c r="B112" s="57">
        <v>1.2415889779593847E-2</v>
      </c>
      <c r="C112" s="18">
        <v>5.8931739705165853E-3</v>
      </c>
      <c r="D112" s="18">
        <f t="shared" si="2"/>
        <v>5.1891842762045353E-3</v>
      </c>
      <c r="E112" s="18">
        <f t="shared" si="3"/>
        <v>7.2267055033893119E-3</v>
      </c>
    </row>
    <row r="113" spans="1:5" hidden="1" x14ac:dyDescent="0.2">
      <c r="A113" s="20">
        <v>45198</v>
      </c>
      <c r="B113" s="57">
        <v>-1.7413112922464946E-2</v>
      </c>
      <c r="C113" s="18">
        <v>-2.7095820861420261E-3</v>
      </c>
      <c r="D113" s="18">
        <f t="shared" si="2"/>
        <v>-1.1436835359164843E-3</v>
      </c>
      <c r="E113" s="18">
        <f t="shared" si="3"/>
        <v>-1.6269429386548462E-2</v>
      </c>
    </row>
    <row r="114" spans="1:5" hidden="1" x14ac:dyDescent="0.2">
      <c r="A114" s="39">
        <v>45201</v>
      </c>
      <c r="B114" s="57">
        <v>-8.6195475999729654E-3</v>
      </c>
      <c r="C114" s="18">
        <v>7.9367555590792449E-5</v>
      </c>
      <c r="D114" s="18">
        <f t="shared" si="2"/>
        <v>9.0938518990024144E-4</v>
      </c>
      <c r="E114" s="18">
        <f t="shared" si="3"/>
        <v>-9.5289327898732071E-3</v>
      </c>
    </row>
    <row r="115" spans="1:5" hidden="1" x14ac:dyDescent="0.2">
      <c r="A115" s="20">
        <v>45202</v>
      </c>
      <c r="B115" s="57">
        <v>-7.3728018961098929E-3</v>
      </c>
      <c r="C115" s="18">
        <v>-1.3744071674259506E-2</v>
      </c>
      <c r="D115" s="18">
        <f t="shared" si="2"/>
        <v>-9.2666575544214022E-3</v>
      </c>
      <c r="E115" s="18">
        <f t="shared" si="3"/>
        <v>1.8938556583115093E-3</v>
      </c>
    </row>
    <row r="116" spans="1:5" hidden="1" x14ac:dyDescent="0.2">
      <c r="A116" s="39">
        <v>45203</v>
      </c>
      <c r="B116" s="57">
        <v>4.4848235956371774E-3</v>
      </c>
      <c r="C116" s="18">
        <v>8.1097549571607086E-3</v>
      </c>
      <c r="D116" s="18">
        <f t="shared" si="2"/>
        <v>6.8209072136942031E-3</v>
      </c>
      <c r="E116" s="18">
        <f t="shared" si="3"/>
        <v>-2.3360836180570258E-3</v>
      </c>
    </row>
    <row r="117" spans="1:5" hidden="1" x14ac:dyDescent="0.2">
      <c r="A117" s="20">
        <v>45204</v>
      </c>
      <c r="B117" s="57">
        <v>4.2161878027358046E-3</v>
      </c>
      <c r="C117" s="18">
        <v>-1.304030159777203E-3</v>
      </c>
      <c r="D117" s="18">
        <f t="shared" si="2"/>
        <v>-1.0899482754018553E-4</v>
      </c>
      <c r="E117" s="18">
        <f t="shared" si="3"/>
        <v>4.3251826302759897E-3</v>
      </c>
    </row>
    <row r="118" spans="1:5" hidden="1" x14ac:dyDescent="0.2">
      <c r="A118" s="39">
        <v>45205</v>
      </c>
      <c r="B118" s="57">
        <v>1.539555509558066E-2</v>
      </c>
      <c r="C118" s="18">
        <v>1.1814893014644445E-2</v>
      </c>
      <c r="D118" s="18">
        <f t="shared" si="2"/>
        <v>9.5484226040140167E-3</v>
      </c>
      <c r="E118" s="18">
        <f t="shared" si="3"/>
        <v>5.847132491566643E-3</v>
      </c>
    </row>
    <row r="119" spans="1:5" hidden="1" x14ac:dyDescent="0.2">
      <c r="A119" s="20">
        <v>45208</v>
      </c>
      <c r="B119" s="57">
        <v>-2.274476759817845E-3</v>
      </c>
      <c r="C119" s="18">
        <v>6.3038542996403102E-3</v>
      </c>
      <c r="D119" s="18">
        <f t="shared" si="2"/>
        <v>5.4915041630233504E-3</v>
      </c>
      <c r="E119" s="18">
        <f t="shared" si="3"/>
        <v>-7.7659809228411954E-3</v>
      </c>
    </row>
    <row r="120" spans="1:5" hidden="1" x14ac:dyDescent="0.2">
      <c r="A120" s="39">
        <v>45209</v>
      </c>
      <c r="B120" s="57">
        <v>6.0786979373359529E-3</v>
      </c>
      <c r="C120" s="18">
        <v>5.2079907813922244E-3</v>
      </c>
      <c r="D120" s="18">
        <f t="shared" si="2"/>
        <v>4.6847907382227697E-3</v>
      </c>
      <c r="E120" s="18">
        <f t="shared" si="3"/>
        <v>1.3939071991131832E-3</v>
      </c>
    </row>
    <row r="121" spans="1:5" hidden="1" x14ac:dyDescent="0.2">
      <c r="A121" s="20">
        <v>45210</v>
      </c>
      <c r="B121" s="57">
        <v>3.4328416984168442E-3</v>
      </c>
      <c r="C121" s="18">
        <v>4.2930081710337298E-3</v>
      </c>
      <c r="D121" s="18">
        <f t="shared" si="2"/>
        <v>4.0112317202026307E-3</v>
      </c>
      <c r="E121" s="18">
        <f t="shared" si="3"/>
        <v>-5.7839002178578652E-4</v>
      </c>
    </row>
    <row r="122" spans="1:5" hidden="1" x14ac:dyDescent="0.2">
      <c r="A122" s="39">
        <v>45211</v>
      </c>
      <c r="B122" s="57">
        <v>-2.3263550250420817E-3</v>
      </c>
      <c r="C122" s="18">
        <v>-6.2464343461184901E-3</v>
      </c>
      <c r="D122" s="18">
        <f t="shared" si="2"/>
        <v>-3.7473163352094337E-3</v>
      </c>
      <c r="E122" s="18">
        <f t="shared" si="3"/>
        <v>1.420961310167352E-3</v>
      </c>
    </row>
    <row r="123" spans="1:5" hidden="1" x14ac:dyDescent="0.2">
      <c r="A123" s="20">
        <v>45212</v>
      </c>
      <c r="B123" s="57">
        <v>1.5019486581539176E-2</v>
      </c>
      <c r="C123" s="18">
        <v>-5.018858888767519E-3</v>
      </c>
      <c r="D123" s="18">
        <f t="shared" si="2"/>
        <v>-2.8436439481735951E-3</v>
      </c>
      <c r="E123" s="18">
        <f t="shared" si="3"/>
        <v>1.7863130529712772E-2</v>
      </c>
    </row>
    <row r="124" spans="1:5" hidden="1" x14ac:dyDescent="0.2">
      <c r="A124" s="39">
        <v>45215</v>
      </c>
      <c r="B124" s="57">
        <v>-1.013478852369798E-3</v>
      </c>
      <c r="C124" s="18">
        <v>1.059436938392988E-2</v>
      </c>
      <c r="D124" s="18">
        <f t="shared" si="2"/>
        <v>8.6499413773026401E-3</v>
      </c>
      <c r="E124" s="18">
        <f t="shared" si="3"/>
        <v>-9.663420229672438E-3</v>
      </c>
    </row>
    <row r="125" spans="1:5" hidden="1" x14ac:dyDescent="0.2">
      <c r="A125" s="20">
        <v>45216</v>
      </c>
      <c r="B125" s="57">
        <v>-2.1642033015243367E-3</v>
      </c>
      <c r="C125" s="18">
        <v>-9.824505308242415E-5</v>
      </c>
      <c r="D125" s="18">
        <f t="shared" si="2"/>
        <v>7.786367221899595E-4</v>
      </c>
      <c r="E125" s="18">
        <f t="shared" si="3"/>
        <v>-2.9428400237142961E-3</v>
      </c>
    </row>
    <row r="126" spans="1:5" hidden="1" x14ac:dyDescent="0.2">
      <c r="A126" s="39">
        <v>45217</v>
      </c>
      <c r="B126" s="57">
        <v>-1.0980932532634102E-2</v>
      </c>
      <c r="C126" s="18">
        <v>-1.3399820506516447E-2</v>
      </c>
      <c r="D126" s="18">
        <f t="shared" si="2"/>
        <v>-9.0132391004832963E-3</v>
      </c>
      <c r="E126" s="18">
        <f t="shared" si="3"/>
        <v>-1.967693432150806E-3</v>
      </c>
    </row>
    <row r="127" spans="1:5" hidden="1" x14ac:dyDescent="0.2">
      <c r="A127" s="20">
        <v>45218</v>
      </c>
      <c r="B127" s="57">
        <v>-4.2491862557627602E-3</v>
      </c>
      <c r="C127" s="18">
        <v>-8.4828481963210578E-3</v>
      </c>
      <c r="D127" s="18">
        <f t="shared" si="2"/>
        <v>-5.3936391174958451E-3</v>
      </c>
      <c r="E127" s="18">
        <f t="shared" si="3"/>
        <v>1.1444528617330849E-3</v>
      </c>
    </row>
    <row r="128" spans="1:5" hidden="1" x14ac:dyDescent="0.2">
      <c r="A128" s="39">
        <v>45219</v>
      </c>
      <c r="B128" s="57">
        <v>-1.6105950527637192E-2</v>
      </c>
      <c r="C128" s="18">
        <v>-1.2585283719027562E-2</v>
      </c>
      <c r="D128" s="18">
        <f t="shared" si="2"/>
        <v>-8.4136226788036183E-3</v>
      </c>
      <c r="E128" s="18">
        <f t="shared" si="3"/>
        <v>-7.6923278488335734E-3</v>
      </c>
    </row>
    <row r="129" spans="1:5" hidden="1" x14ac:dyDescent="0.2">
      <c r="A129" s="20">
        <v>45222</v>
      </c>
      <c r="B129" s="57">
        <v>-1.3640889930151334E-2</v>
      </c>
      <c r="C129" s="18">
        <v>-1.6855698941634634E-3</v>
      </c>
      <c r="D129" s="18">
        <f t="shared" si="2"/>
        <v>-3.8986303849797017E-4</v>
      </c>
      <c r="E129" s="18">
        <f t="shared" si="3"/>
        <v>-1.3251026891653365E-2</v>
      </c>
    </row>
    <row r="130" spans="1:5" hidden="1" x14ac:dyDescent="0.2">
      <c r="A130" s="39">
        <v>45223</v>
      </c>
      <c r="B130" s="57">
        <v>1.2055502376466798E-3</v>
      </c>
      <c r="C130" s="18">
        <v>7.2657922227272742E-3</v>
      </c>
      <c r="D130" s="18">
        <f t="shared" si="2"/>
        <v>6.1996290558198686E-3</v>
      </c>
      <c r="E130" s="18">
        <f t="shared" si="3"/>
        <v>-4.9940788181731888E-3</v>
      </c>
    </row>
    <row r="131" spans="1:5" hidden="1" x14ac:dyDescent="0.2">
      <c r="A131" s="20">
        <v>45224</v>
      </c>
      <c r="B131" s="57">
        <v>-5.4542601452970407E-3</v>
      </c>
      <c r="C131" s="18">
        <v>-1.4339628627712542E-2</v>
      </c>
      <c r="D131" s="18">
        <f t="shared" si="2"/>
        <v>-9.7050732709624225E-3</v>
      </c>
      <c r="E131" s="18">
        <f t="shared" si="3"/>
        <v>4.2508131256653817E-3</v>
      </c>
    </row>
    <row r="132" spans="1:5" hidden="1" x14ac:dyDescent="0.2">
      <c r="A132" s="39">
        <v>45225</v>
      </c>
      <c r="B132" s="57">
        <v>2.5638795046403207E-3</v>
      </c>
      <c r="C132" s="18">
        <v>-1.1832519778109618E-2</v>
      </c>
      <c r="D132" s="18">
        <f t="shared" si="2"/>
        <v>-7.8594799714935826E-3</v>
      </c>
      <c r="E132" s="18">
        <f t="shared" si="3"/>
        <v>1.0423359476133903E-2</v>
      </c>
    </row>
    <row r="133" spans="1:5" hidden="1" x14ac:dyDescent="0.2">
      <c r="A133" s="20">
        <v>45226</v>
      </c>
      <c r="B133" s="57">
        <v>-3.6018716882180724E-2</v>
      </c>
      <c r="C133" s="18">
        <v>-4.8002802297685276E-3</v>
      </c>
      <c r="D133" s="18">
        <f t="shared" si="2"/>
        <v>-2.6827385656572698E-3</v>
      </c>
      <c r="E133" s="18">
        <f t="shared" si="3"/>
        <v>-3.3335978316523456E-2</v>
      </c>
    </row>
    <row r="134" spans="1:5" hidden="1" x14ac:dyDescent="0.2">
      <c r="A134" s="39">
        <v>45229</v>
      </c>
      <c r="B134" s="57">
        <v>1.2749804632483652E-2</v>
      </c>
      <c r="C134" s="18">
        <v>1.2010022325859904E-2</v>
      </c>
      <c r="D134" s="18">
        <f t="shared" si="2"/>
        <v>9.6920658883358195E-3</v>
      </c>
      <c r="E134" s="18">
        <f t="shared" si="3"/>
        <v>3.0577387441478327E-3</v>
      </c>
    </row>
    <row r="135" spans="1:5" hidden="1" x14ac:dyDescent="0.2">
      <c r="A135" s="20">
        <v>45230</v>
      </c>
      <c r="B135" s="57">
        <v>1.1934136600119327E-2</v>
      </c>
      <c r="C135" s="18">
        <v>6.4749573072333533E-3</v>
      </c>
      <c r="D135" s="18">
        <f t="shared" si="2"/>
        <v>5.617460626534179E-3</v>
      </c>
      <c r="E135" s="18">
        <f t="shared" si="3"/>
        <v>6.3166759735851482E-3</v>
      </c>
    </row>
    <row r="136" spans="1:5" hidden="1" x14ac:dyDescent="0.2">
      <c r="A136" s="39">
        <v>45231</v>
      </c>
      <c r="B136" s="57">
        <v>-8.6297551001623951E-4</v>
      </c>
      <c r="C136" s="18">
        <v>1.0505999486313922E-2</v>
      </c>
      <c r="D136" s="18">
        <f t="shared" si="2"/>
        <v>8.5848884016647489E-3</v>
      </c>
      <c r="E136" s="18">
        <f t="shared" si="3"/>
        <v>-9.4478639116809884E-3</v>
      </c>
    </row>
    <row r="137" spans="1:5" hidden="1" x14ac:dyDescent="0.2">
      <c r="A137" s="20">
        <v>45232</v>
      </c>
      <c r="B137" s="57">
        <v>1.7849511278408947E-2</v>
      </c>
      <c r="C137" s="18">
        <v>1.885855702012762E-2</v>
      </c>
      <c r="D137" s="18">
        <f t="shared" si="2"/>
        <v>1.4733574056169155E-2</v>
      </c>
      <c r="E137" s="18">
        <f t="shared" si="3"/>
        <v>3.1159372222397917E-3</v>
      </c>
    </row>
    <row r="138" spans="1:5" hidden="1" x14ac:dyDescent="0.2">
      <c r="A138" s="39">
        <v>45233</v>
      </c>
      <c r="B138" s="57">
        <v>1.1172354199693757E-2</v>
      </c>
      <c r="C138" s="18">
        <v>9.3937302530313627E-3</v>
      </c>
      <c r="D138" s="18">
        <f t="shared" si="2"/>
        <v>7.7660980071125717E-3</v>
      </c>
      <c r="E138" s="18">
        <f t="shared" si="3"/>
        <v>3.4062561925811852E-3</v>
      </c>
    </row>
    <row r="139" spans="1:5" hidden="1" x14ac:dyDescent="0.2">
      <c r="A139" s="20">
        <v>45236</v>
      </c>
      <c r="B139" s="57">
        <v>7.5525648146810287E-3</v>
      </c>
      <c r="C139" s="18">
        <v>1.7529924220356374E-3</v>
      </c>
      <c r="D139" s="18">
        <f t="shared" si="2"/>
        <v>2.1414142020527243E-3</v>
      </c>
      <c r="E139" s="18">
        <f t="shared" si="3"/>
        <v>5.411150612628304E-3</v>
      </c>
    </row>
    <row r="140" spans="1:5" hidden="1" x14ac:dyDescent="0.2">
      <c r="A140" s="39">
        <v>45237</v>
      </c>
      <c r="B140" s="57">
        <v>-4.8581720815021878E-4</v>
      </c>
      <c r="C140" s="18">
        <v>2.8401189192852616E-3</v>
      </c>
      <c r="D140" s="18">
        <f t="shared" si="2"/>
        <v>2.9416959207011627E-3</v>
      </c>
      <c r="E140" s="18">
        <f t="shared" si="3"/>
        <v>-3.4275131288513815E-3</v>
      </c>
    </row>
    <row r="141" spans="1:5" hidden="1" x14ac:dyDescent="0.2">
      <c r="A141" s="20">
        <v>45238</v>
      </c>
      <c r="B141" s="57">
        <v>4.9302047151347228E-3</v>
      </c>
      <c r="C141" s="18">
        <v>1.0049156221052513E-3</v>
      </c>
      <c r="D141" s="18">
        <f t="shared" ref="D141:D204" si="4">$B$2+$B$3*C141</f>
        <v>1.5907219057616083E-3</v>
      </c>
      <c r="E141" s="18">
        <f t="shared" ref="E141:E204" si="5">B141-D141</f>
        <v>3.3394828093731145E-3</v>
      </c>
    </row>
    <row r="142" spans="1:5" hidden="1" x14ac:dyDescent="0.2">
      <c r="A142" s="39">
        <v>45239</v>
      </c>
      <c r="B142" s="57">
        <v>-2.9714512060656784E-3</v>
      </c>
      <c r="C142" s="18">
        <v>-8.0838393067328429E-3</v>
      </c>
      <c r="D142" s="18">
        <f t="shared" si="4"/>
        <v>-5.0999110916188891E-3</v>
      </c>
      <c r="E142" s="18">
        <f t="shared" si="5"/>
        <v>2.1284598855532107E-3</v>
      </c>
    </row>
    <row r="143" spans="1:5" hidden="1" x14ac:dyDescent="0.2">
      <c r="A143" s="20">
        <v>45240</v>
      </c>
      <c r="B143" s="57">
        <v>1.4831342063492237E-2</v>
      </c>
      <c r="C143" s="18">
        <v>1.5616441094852496E-2</v>
      </c>
      <c r="D143" s="18">
        <f t="shared" si="4"/>
        <v>1.2346909660350571E-2</v>
      </c>
      <c r="E143" s="18">
        <f t="shared" si="5"/>
        <v>2.4844324031416658E-3</v>
      </c>
    </row>
    <row r="144" spans="1:5" hidden="1" x14ac:dyDescent="0.2">
      <c r="A144" s="39">
        <v>45243</v>
      </c>
      <c r="B144" s="57">
        <v>-4.4390088939876282E-3</v>
      </c>
      <c r="C144" s="18">
        <v>-8.3583893324035152E-4</v>
      </c>
      <c r="D144" s="18">
        <f t="shared" si="4"/>
        <v>2.3566136507122257E-4</v>
      </c>
      <c r="E144" s="18">
        <f t="shared" si="5"/>
        <v>-4.6746702590588505E-3</v>
      </c>
    </row>
    <row r="145" spans="1:5" hidden="1" x14ac:dyDescent="0.2">
      <c r="A145" s="20">
        <v>45244</v>
      </c>
      <c r="B145" s="57">
        <v>1.8246641158277788E-2</v>
      </c>
      <c r="C145" s="18">
        <v>1.9075017703661823E-2</v>
      </c>
      <c r="D145" s="18">
        <f t="shared" si="4"/>
        <v>1.4892920303617663E-2</v>
      </c>
      <c r="E145" s="18">
        <f t="shared" si="5"/>
        <v>3.3537208546601249E-3</v>
      </c>
    </row>
    <row r="146" spans="1:5" hidden="1" x14ac:dyDescent="0.2">
      <c r="A146" s="39">
        <v>45245</v>
      </c>
      <c r="B146" s="57">
        <v>8.7576961814423981E-3</v>
      </c>
      <c r="C146" s="18">
        <v>1.5970120755575135E-3</v>
      </c>
      <c r="D146" s="18">
        <f t="shared" si="4"/>
        <v>2.0265901957657825E-3</v>
      </c>
      <c r="E146" s="18">
        <f t="shared" si="5"/>
        <v>6.7311059856766161E-3</v>
      </c>
    </row>
    <row r="147" spans="1:5" hidden="1" x14ac:dyDescent="0.2">
      <c r="A147" s="20">
        <v>45246</v>
      </c>
      <c r="B147" s="57">
        <v>1.1419910943160749E-2</v>
      </c>
      <c r="C147" s="18">
        <v>1.1904273935798848E-3</v>
      </c>
      <c r="D147" s="18">
        <f t="shared" si="4"/>
        <v>1.7272852952851243E-3</v>
      </c>
      <c r="E147" s="18">
        <f t="shared" si="5"/>
        <v>9.6926256478756245E-3</v>
      </c>
    </row>
    <row r="148" spans="1:5" hidden="1" x14ac:dyDescent="0.2">
      <c r="A148" s="39">
        <v>45247</v>
      </c>
      <c r="B148" s="57">
        <v>9.045920676416852E-3</v>
      </c>
      <c r="C148" s="18">
        <v>1.2820490603360213E-3</v>
      </c>
      <c r="D148" s="18">
        <f t="shared" si="4"/>
        <v>1.7947320414756912E-3</v>
      </c>
      <c r="E148" s="18">
        <f t="shared" si="5"/>
        <v>7.2511886349411608E-3</v>
      </c>
    </row>
    <row r="149" spans="1:5" hidden="1" x14ac:dyDescent="0.2">
      <c r="A149" s="20">
        <v>45250</v>
      </c>
      <c r="B149" s="57">
        <v>3.0755391964265577E-3</v>
      </c>
      <c r="C149" s="18">
        <v>7.3902780973298388E-3</v>
      </c>
      <c r="D149" s="18">
        <f t="shared" si="4"/>
        <v>6.2912685935612792E-3</v>
      </c>
      <c r="E149" s="18">
        <f t="shared" si="5"/>
        <v>-3.2157293971347214E-3</v>
      </c>
    </row>
    <row r="150" spans="1:5" hidden="1" x14ac:dyDescent="0.2">
      <c r="A150" s="39">
        <v>45251</v>
      </c>
      <c r="B150" s="57">
        <v>-2.0876054187650706E-3</v>
      </c>
      <c r="C150" s="18">
        <v>-2.0209310950652926E-3</v>
      </c>
      <c r="D150" s="18">
        <f t="shared" si="4"/>
        <v>-6.3673719610954241E-4</v>
      </c>
      <c r="E150" s="18">
        <f t="shared" si="5"/>
        <v>-1.4508682226555283E-3</v>
      </c>
    </row>
    <row r="151" spans="1:5" hidden="1" x14ac:dyDescent="0.2">
      <c r="A151" s="20">
        <v>45252</v>
      </c>
      <c r="B151" s="57">
        <v>2.3534046536966002E-3</v>
      </c>
      <c r="C151" s="18">
        <v>4.06112922094648E-3</v>
      </c>
      <c r="D151" s="18">
        <f t="shared" si="4"/>
        <v>3.8405354073414335E-3</v>
      </c>
      <c r="E151" s="18">
        <f t="shared" si="5"/>
        <v>-1.4871307536448333E-3</v>
      </c>
    </row>
    <row r="152" spans="1:5" hidden="1" x14ac:dyDescent="0.2">
      <c r="A152" s="39">
        <v>45254</v>
      </c>
      <c r="B152" s="57">
        <v>1.3695274676817082E-3</v>
      </c>
      <c r="C152" s="18">
        <v>5.9687366788407914E-4</v>
      </c>
      <c r="D152" s="18">
        <f t="shared" si="4"/>
        <v>1.2903442429680525E-3</v>
      </c>
      <c r="E152" s="18">
        <f t="shared" si="5"/>
        <v>7.91832247136557E-5</v>
      </c>
    </row>
    <row r="153" spans="1:5" hidden="1" x14ac:dyDescent="0.2">
      <c r="A153" s="20">
        <v>45257</v>
      </c>
      <c r="B153" s="57">
        <v>-2.2794240456284198E-3</v>
      </c>
      <c r="C153" s="18">
        <v>-1.9541574600900891E-3</v>
      </c>
      <c r="D153" s="18">
        <f t="shared" si="4"/>
        <v>-5.8758218103672967E-4</v>
      </c>
      <c r="E153" s="18">
        <f t="shared" si="5"/>
        <v>-1.6918418645916903E-3</v>
      </c>
    </row>
    <row r="154" spans="1:5" hidden="1" x14ac:dyDescent="0.2">
      <c r="A154" s="39">
        <v>45258</v>
      </c>
      <c r="B154" s="57">
        <v>2.2846316900380081E-3</v>
      </c>
      <c r="C154" s="18">
        <v>9.8011853060331333E-4</v>
      </c>
      <c r="D154" s="18">
        <f t="shared" si="4"/>
        <v>1.5724676740278961E-3</v>
      </c>
      <c r="E154" s="18">
        <f t="shared" si="5"/>
        <v>7.1216401601011201E-4</v>
      </c>
    </row>
    <row r="155" spans="1:5" hidden="1" x14ac:dyDescent="0.2">
      <c r="A155" s="20">
        <v>45259</v>
      </c>
      <c r="B155" s="57">
        <v>5.0801827285109624E-3</v>
      </c>
      <c r="C155" s="18">
        <v>-9.4624863923831182E-4</v>
      </c>
      <c r="D155" s="18">
        <f t="shared" si="4"/>
        <v>1.5438391530336209E-4</v>
      </c>
      <c r="E155" s="18">
        <f t="shared" si="5"/>
        <v>4.9257988132076005E-3</v>
      </c>
    </row>
    <row r="156" spans="1:5" hidden="1" x14ac:dyDescent="0.2">
      <c r="A156" s="39">
        <v>45260</v>
      </c>
      <c r="B156" s="57">
        <v>1.1404837216293595E-2</v>
      </c>
      <c r="C156" s="18">
        <v>3.7840728581564065E-3</v>
      </c>
      <c r="D156" s="18">
        <f t="shared" si="4"/>
        <v>3.6365820102555622E-3</v>
      </c>
      <c r="E156" s="18">
        <f t="shared" si="5"/>
        <v>7.7682552060380329E-3</v>
      </c>
    </row>
    <row r="157" spans="1:5" hidden="1" x14ac:dyDescent="0.2">
      <c r="A157" s="20">
        <v>45261</v>
      </c>
      <c r="B157" s="57">
        <v>4.8693471157112977E-3</v>
      </c>
      <c r="C157" s="18">
        <v>5.8737421236076948E-3</v>
      </c>
      <c r="D157" s="18">
        <f t="shared" si="4"/>
        <v>5.1748796374342515E-3</v>
      </c>
      <c r="E157" s="18">
        <f t="shared" si="5"/>
        <v>-3.0553252172295375E-4</v>
      </c>
    </row>
    <row r="158" spans="1:5" hidden="1" x14ac:dyDescent="0.2">
      <c r="A158" s="39">
        <v>45264</v>
      </c>
      <c r="B158" s="57">
        <v>7.3322969536946392E-3</v>
      </c>
      <c r="C158" s="18">
        <v>-5.4085091269721053E-3</v>
      </c>
      <c r="D158" s="18">
        <f t="shared" si="4"/>
        <v>-3.1304826583798623E-3</v>
      </c>
      <c r="E158" s="18">
        <f t="shared" si="5"/>
        <v>1.0462779612074501E-2</v>
      </c>
    </row>
    <row r="159" spans="1:5" hidden="1" x14ac:dyDescent="0.2">
      <c r="A159" s="20">
        <v>45265</v>
      </c>
      <c r="B159" s="57">
        <v>-1.2661262327839928E-4</v>
      </c>
      <c r="C159" s="18">
        <v>-5.6886972616143616E-4</v>
      </c>
      <c r="D159" s="18">
        <f t="shared" si="4"/>
        <v>4.3218916234950665E-4</v>
      </c>
      <c r="E159" s="18">
        <f t="shared" si="5"/>
        <v>-5.5880178562790588E-4</v>
      </c>
    </row>
    <row r="160" spans="1:5" hidden="1" x14ac:dyDescent="0.2">
      <c r="A160" s="39">
        <v>45266</v>
      </c>
      <c r="B160" s="57">
        <v>-1.0508278023316664E-2</v>
      </c>
      <c r="C160" s="18">
        <v>-3.9062028088695522E-3</v>
      </c>
      <c r="D160" s="18">
        <f t="shared" si="4"/>
        <v>-2.0245687787814924E-3</v>
      </c>
      <c r="E160" s="18">
        <f t="shared" si="5"/>
        <v>-8.4837092445351724E-3</v>
      </c>
    </row>
    <row r="161" spans="1:5" hidden="1" x14ac:dyDescent="0.2">
      <c r="A161" s="20">
        <v>45267</v>
      </c>
      <c r="B161" s="57">
        <v>3.0709581369166017E-3</v>
      </c>
      <c r="C161" s="18">
        <v>7.9681890658929166E-3</v>
      </c>
      <c r="D161" s="18">
        <f t="shared" si="4"/>
        <v>6.7166943230578223E-3</v>
      </c>
      <c r="E161" s="18">
        <f t="shared" si="5"/>
        <v>-3.6457361861412206E-3</v>
      </c>
    </row>
    <row r="162" spans="1:5" hidden="1" x14ac:dyDescent="0.2">
      <c r="A162" s="39">
        <v>45268</v>
      </c>
      <c r="B162" s="57">
        <v>1.1033695459605308E-2</v>
      </c>
      <c r="C162" s="18">
        <v>4.0954978699407896E-3</v>
      </c>
      <c r="D162" s="18">
        <f t="shared" si="4"/>
        <v>3.8658356843141468E-3</v>
      </c>
      <c r="E162" s="18">
        <f t="shared" si="5"/>
        <v>7.1678597752911615E-3</v>
      </c>
    </row>
    <row r="163" spans="1:5" hidden="1" x14ac:dyDescent="0.2">
      <c r="A163" s="20">
        <v>45271</v>
      </c>
      <c r="B163" s="57">
        <v>3.6589914464384421E-3</v>
      </c>
      <c r="C163" s="18">
        <v>3.924494286698943E-3</v>
      </c>
      <c r="D163" s="18">
        <f t="shared" si="4"/>
        <v>3.7399524114493489E-3</v>
      </c>
      <c r="E163" s="18">
        <f t="shared" si="5"/>
        <v>-8.0960965010906834E-5</v>
      </c>
    </row>
    <row r="164" spans="1:5" hidden="1" x14ac:dyDescent="0.2">
      <c r="A164" s="39">
        <v>45272</v>
      </c>
      <c r="B164" s="57">
        <v>8.9251886063073105E-3</v>
      </c>
      <c r="C164" s="18">
        <v>4.5993575202152304E-3</v>
      </c>
      <c r="D164" s="18">
        <f t="shared" si="4"/>
        <v>4.2367489753611237E-3</v>
      </c>
      <c r="E164" s="18">
        <f t="shared" si="5"/>
        <v>4.6884396309461868E-3</v>
      </c>
    </row>
    <row r="165" spans="1:5" hidden="1" x14ac:dyDescent="0.2">
      <c r="A165" s="20">
        <v>45273</v>
      </c>
      <c r="B165" s="57">
        <v>3.3639708144153069E-3</v>
      </c>
      <c r="C165" s="18">
        <v>1.3650676351045998E-2</v>
      </c>
      <c r="D165" s="18">
        <f t="shared" si="4"/>
        <v>1.0899823611383867E-2</v>
      </c>
      <c r="E165" s="18">
        <f t="shared" si="5"/>
        <v>-7.5358527969685597E-3</v>
      </c>
    </row>
    <row r="166" spans="1:5" hidden="1" x14ac:dyDescent="0.2">
      <c r="A166" s="39">
        <v>45274</v>
      </c>
      <c r="B166" s="57">
        <v>1.8192047717618953E-2</v>
      </c>
      <c r="C166" s="18">
        <v>2.6470624846992585E-3</v>
      </c>
      <c r="D166" s="18">
        <f t="shared" si="4"/>
        <v>2.7995785722072179E-3</v>
      </c>
      <c r="E166" s="18">
        <f t="shared" si="5"/>
        <v>1.5392469145411735E-2</v>
      </c>
    </row>
    <row r="167" spans="1:5" hidden="1" x14ac:dyDescent="0.2">
      <c r="A167" s="20">
        <v>45275</v>
      </c>
      <c r="B167" s="57">
        <v>7.5613246582892923E-3</v>
      </c>
      <c r="C167" s="18">
        <v>-7.62494933082003E-5</v>
      </c>
      <c r="D167" s="18">
        <f t="shared" si="4"/>
        <v>7.9482862296993695E-4</v>
      </c>
      <c r="E167" s="18">
        <f t="shared" si="5"/>
        <v>6.7664960353193554E-3</v>
      </c>
    </row>
    <row r="168" spans="1:5" hidden="1" x14ac:dyDescent="0.2">
      <c r="A168" s="39">
        <v>45278</v>
      </c>
      <c r="B168" s="57">
        <v>6.0521856012505371E-3</v>
      </c>
      <c r="C168" s="18">
        <v>4.5283443669004164E-3</v>
      </c>
      <c r="D168" s="18">
        <f t="shared" si="4"/>
        <v>4.1844730640249513E-3</v>
      </c>
      <c r="E168" s="18">
        <f t="shared" si="5"/>
        <v>1.8677125372255857E-3</v>
      </c>
    </row>
    <row r="169" spans="1:5" hidden="1" x14ac:dyDescent="0.2">
      <c r="A169" s="20">
        <v>45279</v>
      </c>
      <c r="B169" s="57">
        <v>1.335496981465667E-2</v>
      </c>
      <c r="C169" s="18">
        <v>5.8664078189105684E-3</v>
      </c>
      <c r="D169" s="18">
        <f t="shared" si="4"/>
        <v>5.16948053256195E-3</v>
      </c>
      <c r="E169" s="18">
        <f t="shared" si="5"/>
        <v>8.1854892820947198E-3</v>
      </c>
    </row>
    <row r="170" spans="1:5" hidden="1" x14ac:dyDescent="0.2">
      <c r="A170" s="39">
        <v>45280</v>
      </c>
      <c r="B170" s="57">
        <v>-1.1279331665198122E-2</v>
      </c>
      <c r="C170" s="18">
        <v>-1.4684266911006771E-2</v>
      </c>
      <c r="D170" s="18">
        <f t="shared" si="4"/>
        <v>-9.9587766977159171E-3</v>
      </c>
      <c r="E170" s="18">
        <f t="shared" si="5"/>
        <v>-1.3205549674822053E-3</v>
      </c>
    </row>
    <row r="171" spans="1:5" hidden="1" x14ac:dyDescent="0.2">
      <c r="A171" s="20">
        <v>45281</v>
      </c>
      <c r="B171" s="57">
        <v>5.7040506111754041E-3</v>
      </c>
      <c r="C171" s="18">
        <v>1.0301467821202559E-2</v>
      </c>
      <c r="D171" s="18">
        <f t="shared" si="4"/>
        <v>8.4343236303272302E-3</v>
      </c>
      <c r="E171" s="18">
        <f t="shared" si="5"/>
        <v>-2.730273019151826E-3</v>
      </c>
    </row>
    <row r="172" spans="1:5" hidden="1" x14ac:dyDescent="0.2">
      <c r="A172" s="39">
        <v>45282</v>
      </c>
      <c r="B172" s="57">
        <v>-5.9712023907432243E-4</v>
      </c>
      <c r="C172" s="18">
        <v>1.6600585268868873E-3</v>
      </c>
      <c r="D172" s="18">
        <f t="shared" si="4"/>
        <v>2.0730014667192593E-3</v>
      </c>
      <c r="E172" s="18">
        <f t="shared" si="5"/>
        <v>-2.6701217057935817E-3</v>
      </c>
    </row>
    <row r="173" spans="1:5" hidden="1" x14ac:dyDescent="0.2">
      <c r="A173" s="20">
        <v>45286</v>
      </c>
      <c r="B173" s="57">
        <v>5.9140784648707978E-3</v>
      </c>
      <c r="C173" s="18">
        <v>4.2316894655107795E-3</v>
      </c>
      <c r="D173" s="18">
        <f t="shared" si="4"/>
        <v>3.9660923190700543E-3</v>
      </c>
      <c r="E173" s="18">
        <f t="shared" si="5"/>
        <v>1.9479861458007435E-3</v>
      </c>
    </row>
    <row r="174" spans="1:5" hidden="1" x14ac:dyDescent="0.2">
      <c r="A174" s="39">
        <v>45287</v>
      </c>
      <c r="B174" s="57">
        <v>5.9979129616232196E-3</v>
      </c>
      <c r="C174" s="18">
        <v>1.4304577464787638E-3</v>
      </c>
      <c r="D174" s="18">
        <f t="shared" si="4"/>
        <v>1.9039822149459814E-3</v>
      </c>
      <c r="E174" s="18">
        <f t="shared" si="5"/>
        <v>4.0939307466772382E-3</v>
      </c>
    </row>
    <row r="175" spans="1:5" hidden="1" x14ac:dyDescent="0.2">
      <c r="A175" s="20">
        <v>45288</v>
      </c>
      <c r="B175" s="57">
        <v>5.3129670683906838E-3</v>
      </c>
      <c r="C175" s="18">
        <v>3.7017460804378288E-4</v>
      </c>
      <c r="D175" s="18">
        <f t="shared" si="4"/>
        <v>1.123461075568519E-3</v>
      </c>
      <c r="E175" s="18">
        <f t="shared" si="5"/>
        <v>4.1895059928221644E-3</v>
      </c>
    </row>
    <row r="176" spans="1:5" hidden="1" x14ac:dyDescent="0.2">
      <c r="A176" s="39">
        <v>45289</v>
      </c>
      <c r="B176" s="57">
        <v>-1.1743269145394475E-3</v>
      </c>
      <c r="C176" s="18">
        <v>-2.8264750133749628E-3</v>
      </c>
      <c r="D176" s="18">
        <f t="shared" si="4"/>
        <v>-1.2297335705173254E-3</v>
      </c>
      <c r="E176" s="18">
        <f t="shared" si="5"/>
        <v>5.5406655977877951E-5</v>
      </c>
    </row>
    <row r="177" spans="1:5" hidden="1" x14ac:dyDescent="0.2">
      <c r="A177" s="20">
        <v>45293</v>
      </c>
      <c r="B177" s="57">
        <v>1.1640127400367906E-2</v>
      </c>
      <c r="C177" s="18">
        <v>-5.6605790054923277E-3</v>
      </c>
      <c r="D177" s="18">
        <f t="shared" si="4"/>
        <v>-3.3160424033700049E-3</v>
      </c>
      <c r="E177" s="18">
        <f t="shared" si="5"/>
        <v>1.4956169803737911E-2</v>
      </c>
    </row>
    <row r="178" spans="1:5" hidden="1" x14ac:dyDescent="0.2">
      <c r="A178" s="39">
        <v>45294</v>
      </c>
      <c r="B178" s="57">
        <v>-4.3583803235461849E-3</v>
      </c>
      <c r="C178" s="18">
        <v>-8.016314922730805E-3</v>
      </c>
      <c r="D178" s="18">
        <f t="shared" si="4"/>
        <v>-5.0502034171058105E-3</v>
      </c>
      <c r="E178" s="18">
        <f t="shared" si="5"/>
        <v>6.9182309355962559E-4</v>
      </c>
    </row>
    <row r="179" spans="1:5" hidden="1" x14ac:dyDescent="0.2">
      <c r="A179" s="20">
        <v>45295</v>
      </c>
      <c r="B179" s="57">
        <v>6.636093498302964E-3</v>
      </c>
      <c r="C179" s="18">
        <v>-3.4283812973570083E-3</v>
      </c>
      <c r="D179" s="18">
        <f t="shared" si="4"/>
        <v>-1.6728233090427956E-3</v>
      </c>
      <c r="E179" s="18">
        <f t="shared" si="5"/>
        <v>8.3089168073457592E-3</v>
      </c>
    </row>
    <row r="180" spans="1:5" hidden="1" x14ac:dyDescent="0.2">
      <c r="A180" s="39">
        <v>45296</v>
      </c>
      <c r="B180" s="57">
        <v>5.0172080598549496E-3</v>
      </c>
      <c r="C180" s="18">
        <v>1.8256861788026324E-3</v>
      </c>
      <c r="D180" s="18">
        <f t="shared" si="4"/>
        <v>2.1949272796455191E-3</v>
      </c>
      <c r="E180" s="18">
        <f t="shared" si="5"/>
        <v>2.8222807802094304E-3</v>
      </c>
    </row>
    <row r="181" spans="1:5" hidden="1" x14ac:dyDescent="0.2">
      <c r="A181" s="20">
        <v>45299</v>
      </c>
      <c r="B181" s="57">
        <v>-1.4512308935699103E-3</v>
      </c>
      <c r="C181" s="18">
        <v>1.4114629309846638E-2</v>
      </c>
      <c r="D181" s="18">
        <f t="shared" si="4"/>
        <v>1.1241359828356185E-2</v>
      </c>
      <c r="E181" s="18">
        <f t="shared" si="5"/>
        <v>-1.2692590721926095E-2</v>
      </c>
    </row>
    <row r="182" spans="1:5" hidden="1" x14ac:dyDescent="0.2">
      <c r="A182" s="39">
        <v>45300</v>
      </c>
      <c r="B182" s="57">
        <v>-7.9060054164304949E-3</v>
      </c>
      <c r="C182" s="18">
        <v>-1.4779006799081618E-3</v>
      </c>
      <c r="D182" s="18">
        <f t="shared" si="4"/>
        <v>-2.3698857898008928E-4</v>
      </c>
      <c r="E182" s="18">
        <f t="shared" si="5"/>
        <v>-7.6690168374504058E-3</v>
      </c>
    </row>
    <row r="183" spans="1:5" hidden="1" x14ac:dyDescent="0.2">
      <c r="A183" s="20">
        <v>45301</v>
      </c>
      <c r="B183" s="57">
        <v>2.109321622548288E-3</v>
      </c>
      <c r="C183" s="18">
        <v>5.6659718937244197E-3</v>
      </c>
      <c r="D183" s="18">
        <f t="shared" si="4"/>
        <v>5.0219308158613845E-3</v>
      </c>
      <c r="E183" s="18">
        <f t="shared" si="5"/>
        <v>-2.9126091933130965E-3</v>
      </c>
    </row>
    <row r="184" spans="1:5" hidden="1" x14ac:dyDescent="0.2">
      <c r="A184" s="39">
        <v>45302</v>
      </c>
      <c r="B184" s="57">
        <v>-4.2099471479370987E-3</v>
      </c>
      <c r="C184" s="18">
        <v>-6.7105557838686991E-4</v>
      </c>
      <c r="D184" s="18">
        <f t="shared" si="4"/>
        <v>3.5696565372616022E-4</v>
      </c>
      <c r="E184" s="18">
        <f t="shared" si="5"/>
        <v>-4.5669128016632586E-3</v>
      </c>
    </row>
    <row r="185" spans="1:5" hidden="1" x14ac:dyDescent="0.2">
      <c r="A185" s="20">
        <v>45303</v>
      </c>
      <c r="B185" s="57">
        <v>-7.3399080644196424E-3</v>
      </c>
      <c r="C185" s="18">
        <v>7.5097559411041459E-4</v>
      </c>
      <c r="D185" s="18">
        <f t="shared" si="4"/>
        <v>1.4037854613354207E-3</v>
      </c>
      <c r="E185" s="18">
        <f t="shared" si="5"/>
        <v>-8.743693525755063E-3</v>
      </c>
    </row>
    <row r="186" spans="1:5" hidden="1" x14ac:dyDescent="0.2">
      <c r="A186" s="39">
        <v>45307</v>
      </c>
      <c r="B186" s="57">
        <v>-6.2703484418691335E-3</v>
      </c>
      <c r="C186" s="18">
        <v>-3.7313402367431525E-3</v>
      </c>
      <c r="D186" s="18">
        <f t="shared" si="4"/>
        <v>-1.8958447341531617E-3</v>
      </c>
      <c r="E186" s="18">
        <f t="shared" si="5"/>
        <v>-4.3745037077159718E-3</v>
      </c>
    </row>
    <row r="187" spans="1:5" hidden="1" x14ac:dyDescent="0.2">
      <c r="A187" s="20">
        <v>45308</v>
      </c>
      <c r="B187" s="57">
        <v>-5.3575374771487327E-3</v>
      </c>
      <c r="C187" s="18">
        <v>-5.6168971839904991E-3</v>
      </c>
      <c r="D187" s="18">
        <f t="shared" si="4"/>
        <v>-3.2838862897313255E-3</v>
      </c>
      <c r="E187" s="18">
        <f t="shared" si="5"/>
        <v>-2.0736511874174073E-3</v>
      </c>
    </row>
    <row r="188" spans="1:5" hidden="1" x14ac:dyDescent="0.2">
      <c r="A188" s="39">
        <v>45309</v>
      </c>
      <c r="B188" s="57">
        <v>1.974974013499331E-3</v>
      </c>
      <c r="C188" s="18">
        <v>8.805260963896E-3</v>
      </c>
      <c r="D188" s="18">
        <f t="shared" si="4"/>
        <v>7.3328998325923747E-3</v>
      </c>
      <c r="E188" s="18">
        <f t="shared" si="5"/>
        <v>-5.3579258190930438E-3</v>
      </c>
    </row>
    <row r="189" spans="1:5" hidden="1" x14ac:dyDescent="0.2">
      <c r="A189" s="20">
        <v>45310</v>
      </c>
      <c r="B189" s="57">
        <v>1.7261921176638051E-2</v>
      </c>
      <c r="C189" s="18">
        <v>1.2313502764936146E-2</v>
      </c>
      <c r="D189" s="18">
        <f t="shared" si="4"/>
        <v>9.9154712123478515E-3</v>
      </c>
      <c r="E189" s="18">
        <f t="shared" si="5"/>
        <v>7.3464499642901995E-3</v>
      </c>
    </row>
    <row r="190" spans="1:5" hidden="1" x14ac:dyDescent="0.2">
      <c r="A190" s="39">
        <v>45313</v>
      </c>
      <c r="B190" s="57">
        <v>-1.174253719576468E-3</v>
      </c>
      <c r="C190" s="18">
        <v>2.1943252026270788E-3</v>
      </c>
      <c r="D190" s="18">
        <f t="shared" si="4"/>
        <v>2.4662987090913876E-3</v>
      </c>
      <c r="E190" s="18">
        <f t="shared" si="5"/>
        <v>-3.6405524286678556E-3</v>
      </c>
    </row>
    <row r="191" spans="1:5" hidden="1" x14ac:dyDescent="0.2">
      <c r="A191" s="20">
        <v>45314</v>
      </c>
      <c r="B191" s="57">
        <v>-6.583828535203784E-3</v>
      </c>
      <c r="C191" s="18">
        <v>2.921374261968035E-3</v>
      </c>
      <c r="D191" s="18">
        <f t="shared" si="4"/>
        <v>3.0015115589512222E-3</v>
      </c>
      <c r="E191" s="18">
        <f t="shared" si="5"/>
        <v>-9.5853400941550062E-3</v>
      </c>
    </row>
    <row r="192" spans="1:5" hidden="1" x14ac:dyDescent="0.2">
      <c r="A192" s="39">
        <v>45315</v>
      </c>
      <c r="B192" s="57">
        <v>8.9352123921531135E-3</v>
      </c>
      <c r="C192" s="18">
        <v>8.1192841178312491E-4</v>
      </c>
      <c r="D192" s="18">
        <f t="shared" si="4"/>
        <v>1.4486555162986571E-3</v>
      </c>
      <c r="E192" s="18">
        <f t="shared" si="5"/>
        <v>7.4865568758544568E-3</v>
      </c>
    </row>
    <row r="193" spans="1:5" hidden="1" x14ac:dyDescent="0.2">
      <c r="A193" s="20">
        <v>45316</v>
      </c>
      <c r="B193" s="57">
        <v>1.4311036322616655E-2</v>
      </c>
      <c r="C193" s="18">
        <v>5.2603655277063677E-3</v>
      </c>
      <c r="D193" s="18">
        <f t="shared" si="4"/>
        <v>4.7233460968678772E-3</v>
      </c>
      <c r="E193" s="18">
        <f t="shared" si="5"/>
        <v>9.5876902257487767E-3</v>
      </c>
    </row>
    <row r="194" spans="1:5" hidden="1" x14ac:dyDescent="0.2">
      <c r="A194" s="39">
        <v>45317</v>
      </c>
      <c r="B194" s="57">
        <v>-3.8165152409991299E-3</v>
      </c>
      <c r="C194" s="18">
        <v>-6.5178525107645324E-4</v>
      </c>
      <c r="D194" s="18">
        <f t="shared" si="4"/>
        <v>3.7115139080267739E-4</v>
      </c>
      <c r="E194" s="18">
        <f t="shared" si="5"/>
        <v>-4.1876666318018075E-3</v>
      </c>
    </row>
    <row r="195" spans="1:5" hidden="1" x14ac:dyDescent="0.2">
      <c r="A195" s="20">
        <v>45320</v>
      </c>
      <c r="B195" s="57">
        <v>2.6120641705849046E-3</v>
      </c>
      <c r="C195" s="18">
        <v>7.5567748961808956E-3</v>
      </c>
      <c r="D195" s="18">
        <f t="shared" si="4"/>
        <v>6.4138342238454164E-3</v>
      </c>
      <c r="E195" s="18">
        <f t="shared" si="5"/>
        <v>-3.8017700532605118E-3</v>
      </c>
    </row>
    <row r="196" spans="1:5" hidden="1" x14ac:dyDescent="0.2">
      <c r="A196" s="39">
        <v>45321</v>
      </c>
      <c r="B196" s="57">
        <v>2.0494504645300005E-2</v>
      </c>
      <c r="C196" s="18">
        <v>-6.0064993453989857E-4</v>
      </c>
      <c r="D196" s="18">
        <f t="shared" si="4"/>
        <v>4.0879435057326359E-4</v>
      </c>
      <c r="E196" s="18">
        <f t="shared" si="5"/>
        <v>2.0085710294726743E-2</v>
      </c>
    </row>
    <row r="197" spans="1:5" hidden="1" x14ac:dyDescent="0.2">
      <c r="A197" s="20">
        <v>45322</v>
      </c>
      <c r="B197" s="57">
        <v>-1.0835731686728911E-2</v>
      </c>
      <c r="C197" s="18">
        <v>-1.6105744611597972E-2</v>
      </c>
      <c r="D197" s="18">
        <f t="shared" si="4"/>
        <v>-1.1005189070266473E-2</v>
      </c>
      <c r="E197" s="18">
        <f t="shared" si="5"/>
        <v>1.6945738353756241E-4</v>
      </c>
    </row>
    <row r="198" spans="1:5" hidden="1" x14ac:dyDescent="0.2">
      <c r="A198" s="39">
        <v>45323</v>
      </c>
      <c r="B198" s="57">
        <v>-3.6133194308932692E-3</v>
      </c>
      <c r="C198" s="18">
        <v>1.2493688211609788E-2</v>
      </c>
      <c r="D198" s="18">
        <f t="shared" si="4"/>
        <v>1.0048113659481866E-2</v>
      </c>
      <c r="E198" s="18">
        <f t="shared" si="5"/>
        <v>-1.3661433090375135E-2</v>
      </c>
    </row>
    <row r="199" spans="1:5" hidden="1" x14ac:dyDescent="0.2">
      <c r="A199" s="20">
        <v>45324</v>
      </c>
      <c r="B199" s="57">
        <v>5.7560502751159426E-3</v>
      </c>
      <c r="C199" s="18">
        <v>1.068444607751462E-2</v>
      </c>
      <c r="D199" s="18">
        <f t="shared" si="4"/>
        <v>8.716250800662793E-3</v>
      </c>
      <c r="E199" s="18">
        <f t="shared" si="5"/>
        <v>-2.9602005255468505E-3</v>
      </c>
    </row>
    <row r="200" spans="1:5" hidden="1" x14ac:dyDescent="0.2">
      <c r="A200" s="39">
        <v>45327</v>
      </c>
      <c r="B200" s="57">
        <v>-1.3162096362003828E-3</v>
      </c>
      <c r="C200" s="18">
        <v>-3.1863375266721894E-3</v>
      </c>
      <c r="D200" s="18">
        <f t="shared" si="4"/>
        <v>-1.4946442238288351E-3</v>
      </c>
      <c r="E200" s="18">
        <f t="shared" si="5"/>
        <v>1.7843458762845229E-4</v>
      </c>
    </row>
    <row r="201" spans="1:5" hidden="1" x14ac:dyDescent="0.2">
      <c r="A201" s="20">
        <v>45328</v>
      </c>
      <c r="B201" s="57">
        <v>3.4383543127516347E-3</v>
      </c>
      <c r="C201" s="18">
        <v>2.3104108269635937E-3</v>
      </c>
      <c r="D201" s="18">
        <f t="shared" si="4"/>
        <v>2.5517544524565235E-3</v>
      </c>
      <c r="E201" s="18">
        <f t="shared" si="5"/>
        <v>8.8659986029511126E-4</v>
      </c>
    </row>
    <row r="202" spans="1:5" hidden="1" x14ac:dyDescent="0.2">
      <c r="A202" s="39">
        <v>45329</v>
      </c>
      <c r="B202" s="57">
        <v>1.8846283509121875E-3</v>
      </c>
      <c r="C202" s="18">
        <v>8.241457963390042E-3</v>
      </c>
      <c r="D202" s="18">
        <f t="shared" si="4"/>
        <v>6.9178596000476151E-3</v>
      </c>
      <c r="E202" s="18">
        <f t="shared" si="5"/>
        <v>-5.0332312491354276E-3</v>
      </c>
    </row>
    <row r="203" spans="1:5" hidden="1" x14ac:dyDescent="0.2">
      <c r="A203" s="20">
        <v>45330</v>
      </c>
      <c r="B203" s="57">
        <v>-3.5910123716981213E-3</v>
      </c>
      <c r="C203" s="18">
        <v>5.7058326082515265E-4</v>
      </c>
      <c r="D203" s="18">
        <f t="shared" si="4"/>
        <v>1.2709907158501741E-3</v>
      </c>
      <c r="E203" s="18">
        <f t="shared" si="5"/>
        <v>-4.8620030875482952E-3</v>
      </c>
    </row>
    <row r="204" spans="1:5" hidden="1" x14ac:dyDescent="0.2">
      <c r="A204" s="39">
        <v>45331</v>
      </c>
      <c r="B204" s="57">
        <v>1.2012282336339997E-3</v>
      </c>
      <c r="C204" s="18">
        <v>5.7423415255595245E-3</v>
      </c>
      <c r="D204" s="18">
        <f t="shared" si="4"/>
        <v>5.0781498670685529E-3</v>
      </c>
      <c r="E204" s="18">
        <f t="shared" si="5"/>
        <v>-3.8769216334345533E-3</v>
      </c>
    </row>
    <row r="205" spans="1:5" hidden="1" x14ac:dyDescent="0.2">
      <c r="A205" s="20">
        <v>45334</v>
      </c>
      <c r="B205" s="57">
        <v>4.4568260621984379E-3</v>
      </c>
      <c r="C205" s="18">
        <v>-9.489536011326738E-4</v>
      </c>
      <c r="D205" s="18">
        <f t="shared" ref="D205:D264" si="6">$B$2+$B$3*C205</f>
        <v>1.5239267365928916E-4</v>
      </c>
      <c r="E205" s="18">
        <f t="shared" ref="E205:E264" si="7">B205-D205</f>
        <v>4.3044333885391486E-3</v>
      </c>
    </row>
    <row r="206" spans="1:5" hidden="1" x14ac:dyDescent="0.2">
      <c r="A206" s="39">
        <v>45335</v>
      </c>
      <c r="B206" s="57">
        <v>-8.7035662476111497E-3</v>
      </c>
      <c r="C206" s="18">
        <v>-1.3674255653625456E-2</v>
      </c>
      <c r="D206" s="18">
        <f t="shared" si="6"/>
        <v>-9.2152629052029648E-3</v>
      </c>
      <c r="E206" s="18">
        <f t="shared" si="7"/>
        <v>5.1169665759181505E-4</v>
      </c>
    </row>
    <row r="207" spans="1:5" hidden="1" x14ac:dyDescent="0.2">
      <c r="A207" s="20">
        <v>45336</v>
      </c>
      <c r="B207" s="57">
        <v>1.015732759902499E-2</v>
      </c>
      <c r="C207" s="18">
        <v>9.5797632750176387E-3</v>
      </c>
      <c r="D207" s="18">
        <f t="shared" si="6"/>
        <v>7.9030451121065125E-3</v>
      </c>
      <c r="E207" s="18">
        <f t="shared" si="7"/>
        <v>2.2542824869184776E-3</v>
      </c>
    </row>
    <row r="208" spans="1:5" hidden="1" x14ac:dyDescent="0.2">
      <c r="A208" s="39">
        <v>45337</v>
      </c>
      <c r="B208" s="57">
        <v>2.1814398964586479E-2</v>
      </c>
      <c r="C208" s="18">
        <v>5.8212506847294954E-3</v>
      </c>
      <c r="D208" s="18">
        <f t="shared" si="6"/>
        <v>5.1362383762507064E-3</v>
      </c>
      <c r="E208" s="18">
        <f t="shared" si="7"/>
        <v>1.6678160588335773E-2</v>
      </c>
    </row>
    <row r="209" spans="1:5" hidden="1" x14ac:dyDescent="0.2">
      <c r="A209" s="20">
        <v>45338</v>
      </c>
      <c r="B209" s="57">
        <v>-4.6699141030551727E-3</v>
      </c>
      <c r="C209" s="18">
        <v>-4.8034698371121065E-3</v>
      </c>
      <c r="D209" s="18">
        <f t="shared" si="6"/>
        <v>-2.6850865761723209E-3</v>
      </c>
      <c r="E209" s="18">
        <f t="shared" si="7"/>
        <v>-1.9848275268828518E-3</v>
      </c>
    </row>
    <row r="210" spans="1:5" hidden="1" x14ac:dyDescent="0.2">
      <c r="A210" s="39">
        <v>45342</v>
      </c>
      <c r="B210" s="57">
        <v>3.9099268635347517E-3</v>
      </c>
      <c r="C210" s="18">
        <v>-6.0053220011653252E-3</v>
      </c>
      <c r="D210" s="18">
        <f t="shared" si="6"/>
        <v>-3.5698229135196413E-3</v>
      </c>
      <c r="E210" s="18">
        <f t="shared" si="7"/>
        <v>7.479749777054393E-3</v>
      </c>
    </row>
    <row r="211" spans="1:5" hidden="1" x14ac:dyDescent="0.2">
      <c r="A211" s="20">
        <v>45343</v>
      </c>
      <c r="B211" s="57">
        <v>6.5097172190868857E-3</v>
      </c>
      <c r="C211" s="18">
        <v>1.264199922982101E-3</v>
      </c>
      <c r="D211" s="18">
        <f t="shared" si="6"/>
        <v>1.7815925049506172E-3</v>
      </c>
      <c r="E211" s="18">
        <f t="shared" si="7"/>
        <v>4.7281247141362686E-3</v>
      </c>
    </row>
    <row r="212" spans="1:5" hidden="1" x14ac:dyDescent="0.2">
      <c r="A212" s="39">
        <v>45344</v>
      </c>
      <c r="B212" s="57">
        <v>1.1995696358919394E-2</v>
      </c>
      <c r="C212" s="18">
        <v>2.112288421741404E-2</v>
      </c>
      <c r="D212" s="18">
        <f t="shared" si="6"/>
        <v>1.6400445083240338E-2</v>
      </c>
      <c r="E212" s="18">
        <f t="shared" si="7"/>
        <v>-4.4047487243209435E-3</v>
      </c>
    </row>
    <row r="213" spans="1:5" hidden="1" x14ac:dyDescent="0.2">
      <c r="A213" s="20">
        <v>45345</v>
      </c>
      <c r="B213" s="57">
        <v>5.0253338277690407E-3</v>
      </c>
      <c r="C213" s="18">
        <v>3.4794754621159107E-4</v>
      </c>
      <c r="D213" s="18">
        <f t="shared" si="6"/>
        <v>1.1070987559225771E-3</v>
      </c>
      <c r="E213" s="18">
        <f t="shared" si="7"/>
        <v>3.9182350718464636E-3</v>
      </c>
    </row>
    <row r="214" spans="1:5" hidden="1" x14ac:dyDescent="0.2">
      <c r="A214" s="39">
        <v>45348</v>
      </c>
      <c r="B214" s="57">
        <v>-3.4241135674292211E-3</v>
      </c>
      <c r="C214" s="18">
        <v>-3.7867513501905758E-3</v>
      </c>
      <c r="D214" s="18">
        <f t="shared" si="6"/>
        <v>-1.9366352964420184E-3</v>
      </c>
      <c r="E214" s="18">
        <f t="shared" si="7"/>
        <v>-1.4874782709872027E-3</v>
      </c>
    </row>
    <row r="215" spans="1:5" hidden="1" x14ac:dyDescent="0.2">
      <c r="A215" s="20">
        <v>45349</v>
      </c>
      <c r="B215" s="57">
        <v>4.9082753728324491E-4</v>
      </c>
      <c r="C215" s="18">
        <v>1.7063496993998672E-3</v>
      </c>
      <c r="D215" s="18">
        <f t="shared" si="6"/>
        <v>2.107078438617804E-3</v>
      </c>
      <c r="E215" s="18">
        <f t="shared" si="7"/>
        <v>-1.6162509013345591E-3</v>
      </c>
    </row>
    <row r="216" spans="1:5" hidden="1" x14ac:dyDescent="0.2">
      <c r="A216" s="39">
        <v>45350</v>
      </c>
      <c r="B216" s="57">
        <v>5.0695390230897086E-3</v>
      </c>
      <c r="C216" s="18">
        <v>-1.6581550604305439E-3</v>
      </c>
      <c r="D216" s="18">
        <f t="shared" si="6"/>
        <v>-3.6968177135771757E-4</v>
      </c>
      <c r="E216" s="18">
        <f t="shared" si="7"/>
        <v>5.4392207944474261E-3</v>
      </c>
    </row>
    <row r="217" spans="1:5" hidden="1" x14ac:dyDescent="0.2">
      <c r="A217" s="20">
        <v>45351</v>
      </c>
      <c r="B217" s="57">
        <v>9.1115420360792232E-3</v>
      </c>
      <c r="C217" s="18">
        <v>5.2290946971491614E-3</v>
      </c>
      <c r="D217" s="18">
        <f t="shared" si="6"/>
        <v>4.7003262605514982E-3</v>
      </c>
      <c r="E217" s="18">
        <f t="shared" si="7"/>
        <v>4.411215775527725E-3</v>
      </c>
    </row>
    <row r="218" spans="1:5" hidden="1" x14ac:dyDescent="0.2">
      <c r="A218" s="39">
        <v>45352</v>
      </c>
      <c r="B218" s="57">
        <v>-4.1384582818622118E-3</v>
      </c>
      <c r="C218" s="18">
        <v>8.0078289488876297E-3</v>
      </c>
      <c r="D218" s="18">
        <f t="shared" si="6"/>
        <v>6.7458749876541596E-3</v>
      </c>
      <c r="E218" s="18">
        <f t="shared" si="7"/>
        <v>-1.0884333269516371E-2</v>
      </c>
    </row>
    <row r="219" spans="1:5" hidden="1" x14ac:dyDescent="0.2">
      <c r="A219" s="20">
        <v>45355</v>
      </c>
      <c r="B219" s="57">
        <v>7.5017592444981407E-3</v>
      </c>
      <c r="C219" s="18">
        <v>-1.1932620709189656E-3</v>
      </c>
      <c r="D219" s="18">
        <f t="shared" si="6"/>
        <v>-2.7453556356802191E-5</v>
      </c>
      <c r="E219" s="18">
        <f t="shared" si="7"/>
        <v>7.5292128008549427E-3</v>
      </c>
    </row>
    <row r="220" spans="1:5" hidden="1" x14ac:dyDescent="0.2">
      <c r="A220" s="39">
        <v>45356</v>
      </c>
      <c r="B220" s="57">
        <v>1.0017149784401713E-2</v>
      </c>
      <c r="C220" s="18">
        <v>-1.0193100883444606E-2</v>
      </c>
      <c r="D220" s="18">
        <f t="shared" si="6"/>
        <v>-6.652631482447895E-3</v>
      </c>
      <c r="E220" s="18">
        <f t="shared" si="7"/>
        <v>1.6669781266849606E-2</v>
      </c>
    </row>
    <row r="221" spans="1:5" hidden="1" x14ac:dyDescent="0.2">
      <c r="A221" s="20">
        <v>45357</v>
      </c>
      <c r="B221" s="57">
        <v>5.1975177511407455E-3</v>
      </c>
      <c r="C221" s="18">
        <v>5.1411032032746551E-3</v>
      </c>
      <c r="D221" s="18">
        <f t="shared" si="6"/>
        <v>4.6355518445819789E-3</v>
      </c>
      <c r="E221" s="18">
        <f t="shared" si="7"/>
        <v>5.6196590655876663E-4</v>
      </c>
    </row>
    <row r="222" spans="1:5" hidden="1" x14ac:dyDescent="0.2">
      <c r="A222" s="39">
        <v>45358</v>
      </c>
      <c r="B222" s="57">
        <v>-8.7584838568715018E-3</v>
      </c>
      <c r="C222" s="18">
        <v>1.0304127925951478E-2</v>
      </c>
      <c r="D222" s="18">
        <f t="shared" si="6"/>
        <v>8.4362818506499206E-3</v>
      </c>
      <c r="E222" s="18">
        <f t="shared" si="7"/>
        <v>-1.7194765707521424E-2</v>
      </c>
    </row>
    <row r="223" spans="1:5" hidden="1" x14ac:dyDescent="0.2">
      <c r="A223" s="20">
        <v>45359</v>
      </c>
      <c r="B223" s="57">
        <v>1.86310052058003E-3</v>
      </c>
      <c r="C223" s="18">
        <v>-6.5285190034379825E-3</v>
      </c>
      <c r="D223" s="18">
        <f t="shared" si="6"/>
        <v>-3.9549712814692557E-3</v>
      </c>
      <c r="E223" s="18">
        <f t="shared" si="7"/>
        <v>5.8180718020492857E-3</v>
      </c>
    </row>
    <row r="224" spans="1:5" hidden="1" x14ac:dyDescent="0.2">
      <c r="A224" s="39">
        <v>45362</v>
      </c>
      <c r="B224" s="57">
        <v>3.7177698720469721E-4</v>
      </c>
      <c r="C224" s="18">
        <v>-1.122238087346461E-3</v>
      </c>
      <c r="D224" s="18">
        <f t="shared" si="6"/>
        <v>2.4830327609288863E-5</v>
      </c>
      <c r="E224" s="18">
        <f t="shared" si="7"/>
        <v>3.4694665959540834E-4</v>
      </c>
    </row>
    <row r="225" spans="1:5" hidden="1" x14ac:dyDescent="0.2">
      <c r="A225" s="20">
        <v>45363</v>
      </c>
      <c r="B225" s="57">
        <v>8.2320167177418746E-3</v>
      </c>
      <c r="C225" s="18">
        <v>1.1201787981366396E-2</v>
      </c>
      <c r="D225" s="18">
        <f t="shared" si="6"/>
        <v>9.0970889726609931E-3</v>
      </c>
      <c r="E225" s="18">
        <f t="shared" si="7"/>
        <v>-8.6507225491911852E-4</v>
      </c>
    </row>
    <row r="226" spans="1:5" hidden="1" x14ac:dyDescent="0.2">
      <c r="A226" s="39">
        <v>45364</v>
      </c>
      <c r="B226" s="57">
        <v>8.1121106832511281E-3</v>
      </c>
      <c r="C226" s="18">
        <v>-1.9245297153407392E-3</v>
      </c>
      <c r="D226" s="18">
        <f t="shared" si="6"/>
        <v>-5.6577189258577804E-4</v>
      </c>
      <c r="E226" s="18">
        <f t="shared" si="7"/>
        <v>8.6778825758369055E-3</v>
      </c>
    </row>
    <row r="227" spans="1:5" hidden="1" x14ac:dyDescent="0.2">
      <c r="A227" s="20">
        <v>45365</v>
      </c>
      <c r="B227" s="57">
        <v>-1.7817977575110611E-2</v>
      </c>
      <c r="C227" s="18">
        <v>-2.8710915621273925E-3</v>
      </c>
      <c r="D227" s="18">
        <f t="shared" si="6"/>
        <v>-1.2625777780737508E-3</v>
      </c>
      <c r="E227" s="18">
        <f t="shared" si="7"/>
        <v>-1.6555399797036859E-2</v>
      </c>
    </row>
    <row r="228" spans="1:5" hidden="1" x14ac:dyDescent="0.2">
      <c r="A228" s="39">
        <v>45366</v>
      </c>
      <c r="B228" s="57">
        <v>1.23955712057362E-2</v>
      </c>
      <c r="C228" s="18">
        <v>-6.4829174844615034E-3</v>
      </c>
      <c r="D228" s="18">
        <f t="shared" si="6"/>
        <v>-3.9214019939283811E-3</v>
      </c>
      <c r="E228" s="18">
        <f t="shared" si="7"/>
        <v>1.6316973199664582E-2</v>
      </c>
    </row>
    <row r="229" spans="1:5" hidden="1" x14ac:dyDescent="0.2">
      <c r="A229" s="20">
        <v>45369</v>
      </c>
      <c r="B229" s="57">
        <v>1.2401582389231391E-2</v>
      </c>
      <c r="C229" s="18">
        <v>6.3180595049523447E-3</v>
      </c>
      <c r="D229" s="18">
        <f t="shared" si="6"/>
        <v>5.5019612406032176E-3</v>
      </c>
      <c r="E229" s="18">
        <f t="shared" si="7"/>
        <v>6.8996211486281739E-3</v>
      </c>
    </row>
    <row r="230" spans="1:5" hidden="1" x14ac:dyDescent="0.2">
      <c r="A230" s="39">
        <v>45370</v>
      </c>
      <c r="B230" s="57">
        <v>5.8651423187103813E-3</v>
      </c>
      <c r="C230" s="18">
        <v>5.6491496501236416E-3</v>
      </c>
      <c r="D230" s="18">
        <f t="shared" si="6"/>
        <v>5.009547221077877E-3</v>
      </c>
      <c r="E230" s="18">
        <f t="shared" si="7"/>
        <v>8.555950976325043E-4</v>
      </c>
    </row>
    <row r="231" spans="1:5" hidden="1" x14ac:dyDescent="0.2">
      <c r="A231" s="20">
        <v>45371</v>
      </c>
      <c r="B231" s="57">
        <v>1.3107142402769112E-2</v>
      </c>
      <c r="C231" s="18">
        <v>8.9041739128465913E-3</v>
      </c>
      <c r="D231" s="18">
        <f t="shared" si="6"/>
        <v>7.4057140128952472E-3</v>
      </c>
      <c r="E231" s="18">
        <f t="shared" si="7"/>
        <v>5.7014283898738647E-3</v>
      </c>
    </row>
    <row r="232" spans="1:5" hidden="1" x14ac:dyDescent="0.2">
      <c r="A232" s="39">
        <v>45372</v>
      </c>
      <c r="B232" s="57">
        <v>1.3905003936132809E-2</v>
      </c>
      <c r="C232" s="18">
        <v>3.2365354015160275E-3</v>
      </c>
      <c r="D232" s="18">
        <f t="shared" si="6"/>
        <v>3.2335155612883614E-3</v>
      </c>
      <c r="E232" s="18">
        <f t="shared" si="7"/>
        <v>1.0671488374844447E-2</v>
      </c>
    </row>
    <row r="233" spans="1:5" hidden="1" x14ac:dyDescent="0.2">
      <c r="A233" s="20">
        <v>45373</v>
      </c>
      <c r="B233" s="57">
        <v>-1.2257612046740585E-2</v>
      </c>
      <c r="C233" s="18">
        <v>-1.4021878490156903E-3</v>
      </c>
      <c r="D233" s="18">
        <f t="shared" si="6"/>
        <v>-1.8125302788860227E-4</v>
      </c>
      <c r="E233" s="18">
        <f t="shared" si="7"/>
        <v>-1.2076359018851983E-2</v>
      </c>
    </row>
    <row r="234" spans="1:5" hidden="1" x14ac:dyDescent="0.2">
      <c r="A234" s="39">
        <v>45376</v>
      </c>
      <c r="B234" s="57">
        <v>-9.1546056601358172E-3</v>
      </c>
      <c r="C234" s="18">
        <v>-3.0549644525015296E-3</v>
      </c>
      <c r="D234" s="18">
        <f t="shared" si="6"/>
        <v>-1.3979347150022063E-3</v>
      </c>
      <c r="E234" s="18">
        <f t="shared" si="7"/>
        <v>-7.7566709451336105E-3</v>
      </c>
    </row>
    <row r="235" spans="1:5" hidden="1" x14ac:dyDescent="0.2">
      <c r="A235" s="20">
        <v>45377</v>
      </c>
      <c r="B235" s="57">
        <v>4.6709799691473375E-3</v>
      </c>
      <c r="C235" s="18">
        <v>-2.799795225030266E-3</v>
      </c>
      <c r="D235" s="18">
        <f t="shared" si="6"/>
        <v>-1.2100934026769792E-3</v>
      </c>
      <c r="E235" s="18">
        <f t="shared" si="7"/>
        <v>5.8810733718243167E-3</v>
      </c>
    </row>
    <row r="236" spans="1:5" hidden="1" x14ac:dyDescent="0.2">
      <c r="A236" s="39">
        <v>45378</v>
      </c>
      <c r="B236" s="57">
        <v>1.9363426083789159E-2</v>
      </c>
      <c r="C236" s="18">
        <v>8.6306265255329251E-3</v>
      </c>
      <c r="D236" s="18">
        <f t="shared" si="6"/>
        <v>7.2043437272798988E-3</v>
      </c>
      <c r="E236" s="18">
        <f t="shared" si="7"/>
        <v>1.2159082356509261E-2</v>
      </c>
    </row>
    <row r="237" spans="1:5" hidden="1" x14ac:dyDescent="0.2">
      <c r="A237" s="20">
        <v>45379</v>
      </c>
      <c r="B237" s="57">
        <v>3.9093275899875213E-3</v>
      </c>
      <c r="C237" s="18">
        <v>1.1164855071790214E-3</v>
      </c>
      <c r="D237" s="18">
        <f t="shared" si="6"/>
        <v>1.6728534144702435E-3</v>
      </c>
      <c r="E237" s="18">
        <f t="shared" si="7"/>
        <v>2.2364741755172778E-3</v>
      </c>
    </row>
    <row r="238" spans="1:5" hidden="1" x14ac:dyDescent="0.2">
      <c r="A238" s="39">
        <v>45383</v>
      </c>
      <c r="B238" s="57">
        <v>-6.7898489077512503E-3</v>
      </c>
      <c r="C238" s="18">
        <v>-2.0135845401164643E-3</v>
      </c>
      <c r="D238" s="18">
        <f t="shared" si="6"/>
        <v>-6.3132907328715892E-4</v>
      </c>
      <c r="E238" s="18">
        <f t="shared" si="7"/>
        <v>-6.158519834464091E-3</v>
      </c>
    </row>
    <row r="239" spans="1:5" hidden="1" x14ac:dyDescent="0.2">
      <c r="A239" s="20">
        <v>45384</v>
      </c>
      <c r="B239" s="57">
        <v>-4.0210544113994384E-4</v>
      </c>
      <c r="C239" s="18">
        <v>-7.2390590731691296E-3</v>
      </c>
      <c r="D239" s="18">
        <f t="shared" si="6"/>
        <v>-4.4780311366118125E-3</v>
      </c>
      <c r="E239" s="18">
        <f t="shared" si="7"/>
        <v>4.0759256954718687E-3</v>
      </c>
    </row>
    <row r="240" spans="1:5" hidden="1" x14ac:dyDescent="0.2">
      <c r="A240" s="39">
        <v>45385</v>
      </c>
      <c r="B240" s="57">
        <v>-2.8161072712518109E-3</v>
      </c>
      <c r="C240" s="18">
        <v>1.091122364688113E-3</v>
      </c>
      <c r="D240" s="18">
        <f t="shared" si="6"/>
        <v>1.6541824876606204E-3</v>
      </c>
      <c r="E240" s="18">
        <f t="shared" si="7"/>
        <v>-4.4702897589124317E-3</v>
      </c>
    </row>
    <row r="241" spans="1:5" hidden="1" x14ac:dyDescent="0.2">
      <c r="A241" s="20">
        <v>45386</v>
      </c>
      <c r="B241" s="57">
        <v>-7.6083558158962505E-3</v>
      </c>
      <c r="C241" s="18">
        <v>-1.2334336350379616E-2</v>
      </c>
      <c r="D241" s="18">
        <f t="shared" si="6"/>
        <v>-8.2288892627936424E-3</v>
      </c>
      <c r="E241" s="18">
        <f t="shared" si="7"/>
        <v>6.2053344689739186E-4</v>
      </c>
    </row>
    <row r="242" spans="1:5" hidden="1" x14ac:dyDescent="0.2">
      <c r="A242" s="39">
        <v>45387</v>
      </c>
      <c r="B242" s="57">
        <v>9.2001038344287078E-3</v>
      </c>
      <c r="C242" s="18">
        <v>1.1099194174331695E-2</v>
      </c>
      <c r="D242" s="18">
        <f t="shared" si="6"/>
        <v>9.0215651505260938E-3</v>
      </c>
      <c r="E242" s="18">
        <f t="shared" si="7"/>
        <v>1.7853868390261401E-4</v>
      </c>
    </row>
    <row r="243" spans="1:5" hidden="1" x14ac:dyDescent="0.2">
      <c r="A243" s="20">
        <v>45390</v>
      </c>
      <c r="B243" s="57">
        <v>5.2165057034276874E-3</v>
      </c>
      <c r="C243" s="18">
        <v>-3.7463099831791524E-4</v>
      </c>
      <c r="D243" s="18">
        <f t="shared" si="6"/>
        <v>5.7517684900783858E-4</v>
      </c>
      <c r="E243" s="18">
        <f t="shared" si="7"/>
        <v>4.6413288544198492E-3</v>
      </c>
    </row>
    <row r="244" spans="1:5" hidden="1" x14ac:dyDescent="0.2">
      <c r="A244" s="39">
        <v>45391</v>
      </c>
      <c r="B244" s="57">
        <v>-6.7009881102059188E-3</v>
      </c>
      <c r="C244" s="18">
        <v>1.4454931932483817E-3</v>
      </c>
      <c r="D244" s="18">
        <f t="shared" si="6"/>
        <v>1.9150504698472086E-3</v>
      </c>
      <c r="E244" s="18">
        <f t="shared" si="7"/>
        <v>-8.6160385800531265E-3</v>
      </c>
    </row>
    <row r="245" spans="1:5" hidden="1" x14ac:dyDescent="0.2">
      <c r="A245" s="20">
        <v>45392</v>
      </c>
      <c r="B245" s="57">
        <v>-8.5213585138038672E-3</v>
      </c>
      <c r="C245" s="18">
        <v>-9.4569806491084929E-3</v>
      </c>
      <c r="D245" s="18">
        <f t="shared" si="6"/>
        <v>-6.1107409409545191E-3</v>
      </c>
      <c r="E245" s="18">
        <f t="shared" si="7"/>
        <v>-2.4106175728493481E-3</v>
      </c>
    </row>
    <row r="246" spans="1:5" hidden="1" x14ac:dyDescent="0.2">
      <c r="A246" s="39">
        <v>45393</v>
      </c>
      <c r="B246" s="57">
        <v>-2.0463324163955132E-4</v>
      </c>
      <c r="C246" s="18">
        <v>7.4447977105855934E-3</v>
      </c>
      <c r="D246" s="18">
        <f t="shared" si="6"/>
        <v>6.3314028832752618E-3</v>
      </c>
      <c r="E246" s="18">
        <f t="shared" si="7"/>
        <v>-6.5360361249148131E-3</v>
      </c>
    </row>
    <row r="247" spans="1:5" hidden="1" x14ac:dyDescent="0.2">
      <c r="A247" s="20">
        <v>45394</v>
      </c>
      <c r="B247" s="57">
        <v>-6.4677978602262209E-2</v>
      </c>
      <c r="C247" s="18">
        <v>-1.4550688295801639E-2</v>
      </c>
      <c r="D247" s="18">
        <f t="shared" si="6"/>
        <v>-9.8604435929470647E-3</v>
      </c>
      <c r="E247" s="18">
        <f t="shared" si="7"/>
        <v>-5.4817535009315146E-2</v>
      </c>
    </row>
    <row r="248" spans="1:5" hidden="1" x14ac:dyDescent="0.2">
      <c r="A248" s="39">
        <v>45397</v>
      </c>
      <c r="B248" s="57">
        <v>5.4707127676767442E-4</v>
      </c>
      <c r="C248" s="18">
        <v>-1.202135494776202E-2</v>
      </c>
      <c r="D248" s="18">
        <f t="shared" si="6"/>
        <v>-7.9984898608606633E-3</v>
      </c>
      <c r="E248" s="18">
        <f t="shared" si="7"/>
        <v>8.5455611376283377E-3</v>
      </c>
    </row>
    <row r="249" spans="1:5" hidden="1" x14ac:dyDescent="0.2">
      <c r="A249" s="20">
        <v>45398</v>
      </c>
      <c r="B249" s="57">
        <v>-1.142758068986871E-2</v>
      </c>
      <c r="C249" s="18">
        <v>-2.0565070133361507E-3</v>
      </c>
      <c r="D249" s="18">
        <f t="shared" si="6"/>
        <v>-6.6292619719481472E-4</v>
      </c>
      <c r="E249" s="18">
        <f t="shared" si="7"/>
        <v>-1.0764654492673895E-2</v>
      </c>
    </row>
    <row r="250" spans="1:5" hidden="1" x14ac:dyDescent="0.2">
      <c r="A250" s="39">
        <v>45399</v>
      </c>
      <c r="B250" s="57">
        <v>-3.9821808309913331E-3</v>
      </c>
      <c r="C250" s="18">
        <v>-5.780602724641426E-3</v>
      </c>
      <c r="D250" s="18">
        <f t="shared" si="6"/>
        <v>-3.4043971518580842E-3</v>
      </c>
      <c r="E250" s="18">
        <f t="shared" si="7"/>
        <v>-5.7778367913324889E-4</v>
      </c>
    </row>
    <row r="251" spans="1:5" hidden="1" x14ac:dyDescent="0.2">
      <c r="A251" s="20">
        <v>45400</v>
      </c>
      <c r="B251" s="57">
        <v>6.4970132795250102E-3</v>
      </c>
      <c r="C251" s="18">
        <v>-2.2081601199982481E-3</v>
      </c>
      <c r="D251" s="18">
        <f t="shared" si="6"/>
        <v>-7.7456473157417737E-4</v>
      </c>
      <c r="E251" s="18">
        <f t="shared" si="7"/>
        <v>7.2715780110991874E-3</v>
      </c>
    </row>
    <row r="252" spans="1:5" hidden="1" x14ac:dyDescent="0.2">
      <c r="A252" s="39">
        <v>45401</v>
      </c>
      <c r="B252" s="57">
        <v>2.5103450628344071E-2</v>
      </c>
      <c r="C252" s="18">
        <v>-8.7585481274361499E-3</v>
      </c>
      <c r="D252" s="18">
        <f t="shared" si="6"/>
        <v>-5.5965939854548579E-3</v>
      </c>
      <c r="E252" s="18">
        <f t="shared" si="7"/>
        <v>3.0700044613798928E-2</v>
      </c>
    </row>
    <row r="253" spans="1:5" hidden="1" x14ac:dyDescent="0.2">
      <c r="A253" s="20">
        <v>45404</v>
      </c>
      <c r="B253" s="57">
        <v>1.9429539255655826E-2</v>
      </c>
      <c r="C253" s="18">
        <v>8.7312480714667462E-3</v>
      </c>
      <c r="D253" s="18">
        <f t="shared" si="6"/>
        <v>7.2784156811111283E-3</v>
      </c>
      <c r="E253" s="18">
        <f t="shared" si="7"/>
        <v>1.2151123574544696E-2</v>
      </c>
    </row>
    <row r="254" spans="1:5" hidden="1" x14ac:dyDescent="0.2">
      <c r="A254" s="39">
        <v>45405</v>
      </c>
      <c r="B254" s="57">
        <v>1.4413096013506044E-2</v>
      </c>
      <c r="C254" s="18">
        <v>1.1964576270872662E-2</v>
      </c>
      <c r="D254" s="18">
        <f t="shared" si="6"/>
        <v>9.6586110446879141E-3</v>
      </c>
      <c r="E254" s="18">
        <f t="shared" si="7"/>
        <v>4.7544849688181297E-3</v>
      </c>
    </row>
    <row r="255" spans="1:5" hidden="1" x14ac:dyDescent="0.2">
      <c r="A255" s="20">
        <v>45406</v>
      </c>
      <c r="B255" s="57">
        <v>4.8923059696648341E-3</v>
      </c>
      <c r="C255" s="18">
        <v>2.130100613548791E-4</v>
      </c>
      <c r="D255" s="18">
        <f t="shared" si="6"/>
        <v>1.0077653273248644E-3</v>
      </c>
      <c r="E255" s="18">
        <f t="shared" si="7"/>
        <v>3.88454064233997E-3</v>
      </c>
    </row>
    <row r="256" spans="1:5" hidden="1" x14ac:dyDescent="0.2">
      <c r="A256" s="39">
        <v>45407</v>
      </c>
      <c r="B256" s="57">
        <v>1.5019149132131648E-3</v>
      </c>
      <c r="C256" s="18">
        <v>-4.5764303535156259E-3</v>
      </c>
      <c r="D256" s="18">
        <f t="shared" si="6"/>
        <v>-2.5179528078451518E-3</v>
      </c>
      <c r="E256" s="18">
        <f t="shared" si="7"/>
        <v>4.0198677210583171E-3</v>
      </c>
    </row>
    <row r="257" spans="1:8" hidden="1" x14ac:dyDescent="0.2">
      <c r="A257" s="20">
        <v>45408</v>
      </c>
      <c r="B257" s="57">
        <v>6.2056672452759365E-4</v>
      </c>
      <c r="C257" s="18">
        <v>1.020914263474304E-2</v>
      </c>
      <c r="D257" s="18">
        <f t="shared" si="6"/>
        <v>8.3663589922825417E-3</v>
      </c>
      <c r="E257" s="18">
        <f t="shared" si="7"/>
        <v>-7.745792267754948E-3</v>
      </c>
    </row>
    <row r="258" spans="1:8" hidden="1" x14ac:dyDescent="0.2">
      <c r="A258" s="39">
        <v>45411</v>
      </c>
      <c r="B258" s="57">
        <v>-1.0851972208172356E-3</v>
      </c>
      <c r="C258" s="18">
        <v>3.1784486665891176E-3</v>
      </c>
      <c r="D258" s="18">
        <f t="shared" si="6"/>
        <v>3.1907553561277011E-3</v>
      </c>
      <c r="E258" s="18">
        <f t="shared" si="7"/>
        <v>-4.2759525769449367E-3</v>
      </c>
    </row>
    <row r="259" spans="1:8" hidden="1" x14ac:dyDescent="0.2">
      <c r="A259" s="20">
        <v>45412</v>
      </c>
      <c r="B259" s="57">
        <v>-7.9678893413324126E-3</v>
      </c>
      <c r="C259" s="18">
        <v>-1.5730513586862171E-2</v>
      </c>
      <c r="D259" s="18">
        <f t="shared" si="6"/>
        <v>-1.0728964978474488E-2</v>
      </c>
      <c r="E259" s="18">
        <f t="shared" si="7"/>
        <v>2.7610756371420752E-3</v>
      </c>
    </row>
    <row r="260" spans="1:8" hidden="1" x14ac:dyDescent="0.2">
      <c r="A260" s="39">
        <v>45413</v>
      </c>
      <c r="B260" s="57">
        <v>6.2600510542676346E-4</v>
      </c>
      <c r="C260" s="18">
        <v>-3.4354388154940185E-3</v>
      </c>
      <c r="D260" s="18">
        <f t="shared" si="6"/>
        <v>-1.6780186591316476E-3</v>
      </c>
      <c r="E260" s="18">
        <f t="shared" si="7"/>
        <v>2.304023764558411E-3</v>
      </c>
    </row>
    <row r="261" spans="1:8" hidden="1" x14ac:dyDescent="0.2">
      <c r="A261" s="20">
        <v>45414</v>
      </c>
      <c r="B261" s="57">
        <v>-1.0424992379201026E-3</v>
      </c>
      <c r="C261" s="18">
        <v>9.1284370775730483E-3</v>
      </c>
      <c r="D261" s="18">
        <f t="shared" si="6"/>
        <v>7.5708040105642279E-3</v>
      </c>
      <c r="E261" s="18">
        <f t="shared" si="7"/>
        <v>-8.6133032484843296E-3</v>
      </c>
    </row>
    <row r="262" spans="1:8" hidden="1" x14ac:dyDescent="0.2">
      <c r="A262" s="39">
        <v>45415</v>
      </c>
      <c r="B262" s="57">
        <v>-6.0002800603159434E-3</v>
      </c>
      <c r="C262" s="18">
        <v>1.2556739721478527E-2</v>
      </c>
      <c r="D262" s="18">
        <f t="shared" si="6"/>
        <v>1.0094528654249072E-2</v>
      </c>
      <c r="E262" s="18">
        <f t="shared" si="7"/>
        <v>-1.6094808714565013E-2</v>
      </c>
    </row>
    <row r="263" spans="1:8" hidden="1" x14ac:dyDescent="0.2">
      <c r="A263" s="20">
        <v>45418</v>
      </c>
      <c r="B263" s="57">
        <v>7.8211689826839237E-3</v>
      </c>
      <c r="C263" s="18">
        <v>1.0326123907011819E-2</v>
      </c>
      <c r="D263" s="18">
        <f t="shared" si="6"/>
        <v>8.4524740615571723E-3</v>
      </c>
      <c r="E263" s="18">
        <f t="shared" si="7"/>
        <v>-6.3130507887324862E-4</v>
      </c>
    </row>
    <row r="264" spans="1:8" x14ac:dyDescent="0.2">
      <c r="A264" s="53">
        <v>45419</v>
      </c>
      <c r="B264" s="58">
        <v>-1.3021129797887721E-3</v>
      </c>
      <c r="C264" s="17">
        <v>1.3434298232750663E-3</v>
      </c>
      <c r="D264" s="18">
        <f t="shared" si="6"/>
        <v>1.8399171258068037E-3</v>
      </c>
      <c r="E264" s="18">
        <f t="shared" si="7"/>
        <v>-3.1420301055955758E-3</v>
      </c>
      <c r="F264" s="18">
        <f>E264</f>
        <v>-3.1420301055955758E-3</v>
      </c>
      <c r="G264">
        <f>E264/$B$5</f>
        <v>-0.35511464128188752</v>
      </c>
      <c r="H264" t="str">
        <f>IF(ABS(G264)&lt;1.96, "no", "yes")</f>
        <v>no</v>
      </c>
    </row>
    <row r="265" spans="1:8" x14ac:dyDescent="0.2">
      <c r="A265" s="56">
        <v>45420</v>
      </c>
      <c r="B265" s="60">
        <v>2.0339055916648752E-2</v>
      </c>
      <c r="C265" s="37">
        <v>-5.8356181661389783E-6</v>
      </c>
      <c r="D265" s="37">
        <f t="shared" ref="D265:D294" si="8">$B$2+$B$3*C265</f>
        <v>8.4666337923606648E-4</v>
      </c>
      <c r="E265" s="37">
        <f t="shared" ref="E265:E294" si="9">B265-D265</f>
        <v>1.9492392537412685E-2</v>
      </c>
      <c r="F265" s="37">
        <f>F264+E265</f>
        <v>1.635036243181711E-2</v>
      </c>
      <c r="G265" s="38">
        <f t="shared" ref="G265:G283" si="10">E265/$B$5</f>
        <v>2.2030450858257984</v>
      </c>
      <c r="H265" s="38" t="str">
        <f t="shared" ref="H265:H283" si="11">IF(ABS(G265)&lt;1.96, "no", "yes")</f>
        <v>yes</v>
      </c>
    </row>
    <row r="266" spans="1:8" x14ac:dyDescent="0.2">
      <c r="A266" s="53">
        <v>45421</v>
      </c>
      <c r="B266" s="58">
        <v>9.455620158147271E-3</v>
      </c>
      <c r="C266" s="17">
        <v>5.0909476986258362E-3</v>
      </c>
      <c r="D266" s="18">
        <f t="shared" si="8"/>
        <v>4.5986301675171801E-3</v>
      </c>
      <c r="E266" s="18">
        <f t="shared" si="9"/>
        <v>4.8569899906300909E-3</v>
      </c>
      <c r="F266" s="18">
        <f t="shared" ref="F266:F283" si="12">F265+E266</f>
        <v>2.1207352422447201E-2</v>
      </c>
      <c r="G266">
        <f t="shared" si="10"/>
        <v>0.54894071675528622</v>
      </c>
      <c r="H266" t="str">
        <f t="shared" si="11"/>
        <v>no</v>
      </c>
    </row>
    <row r="267" spans="1:8" x14ac:dyDescent="0.2">
      <c r="A267" s="54">
        <v>45422</v>
      </c>
      <c r="B267" s="58">
        <v>6.4304439326472451E-3</v>
      </c>
      <c r="C267" s="17">
        <v>1.6493988445498431E-3</v>
      </c>
      <c r="D267" s="18">
        <f t="shared" si="8"/>
        <v>2.0651544048340799E-3</v>
      </c>
      <c r="E267" s="18">
        <f t="shared" si="9"/>
        <v>4.3652895278131652E-3</v>
      </c>
      <c r="F267" s="18">
        <f t="shared" si="12"/>
        <v>2.5572641950260367E-2</v>
      </c>
      <c r="G267">
        <f t="shared" si="10"/>
        <v>0.49336835506454008</v>
      </c>
      <c r="H267" t="str">
        <f t="shared" si="11"/>
        <v>no</v>
      </c>
    </row>
    <row r="268" spans="1:8" x14ac:dyDescent="0.2">
      <c r="A268" s="55">
        <v>45425</v>
      </c>
      <c r="B268" s="59">
        <v>-2.0131444271243026E-4</v>
      </c>
      <c r="C268" s="28">
        <v>-2.4130405535727206E-4</v>
      </c>
      <c r="D268" s="28">
        <f t="shared" si="8"/>
        <v>6.7332468674763174E-4</v>
      </c>
      <c r="E268" s="28">
        <f t="shared" si="9"/>
        <v>-8.74639129460062E-4</v>
      </c>
      <c r="F268" s="28">
        <f t="shared" si="12"/>
        <v>2.4698002820800306E-2</v>
      </c>
      <c r="G268" s="34">
        <f t="shared" si="10"/>
        <v>-9.8852382144963002E-2</v>
      </c>
      <c r="H268" s="34" t="str">
        <f t="shared" si="11"/>
        <v>no</v>
      </c>
    </row>
    <row r="269" spans="1:8" x14ac:dyDescent="0.2">
      <c r="A269" s="54">
        <v>45426</v>
      </c>
      <c r="B269" s="58">
        <v>1.3988868047203784E-2</v>
      </c>
      <c r="C269" s="17">
        <v>4.8378131397597279E-3</v>
      </c>
      <c r="D269" s="18">
        <f t="shared" si="8"/>
        <v>4.4122866644094941E-3</v>
      </c>
      <c r="E269" s="18">
        <f t="shared" si="9"/>
        <v>9.57658138279429E-3</v>
      </c>
      <c r="F269" s="18">
        <f t="shared" si="12"/>
        <v>3.4274584203594596E-2</v>
      </c>
      <c r="G269">
        <f t="shared" si="10"/>
        <v>1.0823525390165458</v>
      </c>
      <c r="H269" t="str">
        <f t="shared" si="11"/>
        <v>no</v>
      </c>
    </row>
    <row r="270" spans="1:8" x14ac:dyDescent="0.2">
      <c r="A270" s="53">
        <v>45427</v>
      </c>
      <c r="B270" s="58">
        <v>2.977494465137287E-3</v>
      </c>
      <c r="C270" s="17">
        <v>1.1715927882596233E-2</v>
      </c>
      <c r="D270" s="18">
        <f t="shared" si="8"/>
        <v>9.4755700094335468E-3</v>
      </c>
      <c r="E270" s="18">
        <f t="shared" si="9"/>
        <v>-6.4980755442962598E-3</v>
      </c>
      <c r="F270" s="18">
        <f t="shared" si="12"/>
        <v>2.7776508659298337E-2</v>
      </c>
      <c r="G270">
        <f t="shared" si="10"/>
        <v>-0.73441745889890864</v>
      </c>
      <c r="H270" t="str">
        <f t="shared" si="11"/>
        <v>no</v>
      </c>
    </row>
    <row r="271" spans="1:8" x14ac:dyDescent="0.2">
      <c r="A271" s="54">
        <v>45428</v>
      </c>
      <c r="B271" s="58">
        <v>1.7811931862294905E-3</v>
      </c>
      <c r="C271" s="17">
        <v>-2.0816677921287052E-3</v>
      </c>
      <c r="D271" s="18">
        <f t="shared" si="8"/>
        <v>-6.814481551689612E-4</v>
      </c>
      <c r="E271" s="18">
        <f t="shared" si="9"/>
        <v>2.4626413413984518E-3</v>
      </c>
      <c r="F271" s="18">
        <f t="shared" si="12"/>
        <v>3.0239150000696789E-2</v>
      </c>
      <c r="G271">
        <f t="shared" si="10"/>
        <v>0.27832960448063282</v>
      </c>
      <c r="H271" t="str">
        <f t="shared" si="11"/>
        <v>no</v>
      </c>
    </row>
    <row r="272" spans="1:8" x14ac:dyDescent="0.2">
      <c r="A272" s="53">
        <v>45429</v>
      </c>
      <c r="B272" s="58">
        <v>1.1458468036667613E-2</v>
      </c>
      <c r="C272" s="17">
        <v>1.1647735102702228E-3</v>
      </c>
      <c r="D272" s="18">
        <f t="shared" si="8"/>
        <v>1.708400341347378E-3</v>
      </c>
      <c r="E272" s="18">
        <f t="shared" si="9"/>
        <v>9.7500676953202348E-3</v>
      </c>
      <c r="F272" s="18">
        <f t="shared" si="12"/>
        <v>3.9989217696017022E-2</v>
      </c>
      <c r="G272">
        <f t="shared" si="10"/>
        <v>1.1019600945043984</v>
      </c>
      <c r="H272" t="str">
        <f t="shared" si="11"/>
        <v>no</v>
      </c>
    </row>
    <row r="273" spans="1:8" x14ac:dyDescent="0.2">
      <c r="A273" s="56">
        <v>45432</v>
      </c>
      <c r="B273" s="60">
        <v>-4.4972863273438746E-2</v>
      </c>
      <c r="C273" s="37">
        <v>9.163899374069473E-4</v>
      </c>
      <c r="D273" s="37">
        <f t="shared" si="8"/>
        <v>1.5255542483876743E-3</v>
      </c>
      <c r="E273" s="37">
        <f t="shared" si="9"/>
        <v>-4.6498417521826423E-2</v>
      </c>
      <c r="F273" s="37">
        <f t="shared" si="12"/>
        <v>-6.5091998258094003E-3</v>
      </c>
      <c r="G273" s="38">
        <f>E273/$B$5</f>
        <v>-5.2552866470096733</v>
      </c>
      <c r="H273" s="38" t="str">
        <f t="shared" si="11"/>
        <v>yes</v>
      </c>
    </row>
    <row r="274" spans="1:8" x14ac:dyDescent="0.2">
      <c r="A274" s="61">
        <v>45433</v>
      </c>
      <c r="B274" s="60">
        <v>2.0145278141104006E-2</v>
      </c>
      <c r="C274" s="37">
        <v>2.501874243978186E-3</v>
      </c>
      <c r="D274" s="37">
        <f t="shared" si="8"/>
        <v>2.6926991105201358E-3</v>
      </c>
      <c r="E274" s="37">
        <f t="shared" si="9"/>
        <v>1.7452579030583872E-2</v>
      </c>
      <c r="F274" s="37">
        <f t="shared" si="12"/>
        <v>1.0943379204774471E-2</v>
      </c>
      <c r="G274" s="38">
        <f t="shared" si="10"/>
        <v>1.9725038060113713</v>
      </c>
      <c r="H274" s="38" t="str">
        <f t="shared" si="11"/>
        <v>yes</v>
      </c>
    </row>
    <row r="275" spans="1:8" x14ac:dyDescent="0.2">
      <c r="A275" s="54">
        <v>45434</v>
      </c>
      <c r="B275" s="58">
        <v>-6.0646205816957677E-3</v>
      </c>
      <c r="C275" s="17">
        <v>-2.7061230392261271E-3</v>
      </c>
      <c r="D275" s="18">
        <f t="shared" si="8"/>
        <v>-1.1411371790594443E-3</v>
      </c>
      <c r="E275" s="18">
        <f t="shared" si="9"/>
        <v>-4.9234834026363229E-3</v>
      </c>
      <c r="F275" s="18">
        <f t="shared" si="12"/>
        <v>6.0198958021381484E-3</v>
      </c>
      <c r="G275">
        <f t="shared" si="10"/>
        <v>-0.55645585294387667</v>
      </c>
      <c r="H275" t="str">
        <f t="shared" si="11"/>
        <v>no</v>
      </c>
    </row>
    <row r="276" spans="1:8" x14ac:dyDescent="0.2">
      <c r="A276" s="53">
        <v>45435</v>
      </c>
      <c r="B276" s="58">
        <v>-7.009208019327251E-3</v>
      </c>
      <c r="C276" s="17">
        <v>-7.3807894850155265E-3</v>
      </c>
      <c r="D276" s="18">
        <f t="shared" si="8"/>
        <v>-4.5823651380956718E-3</v>
      </c>
      <c r="E276" s="18">
        <f t="shared" si="9"/>
        <v>-2.4268428812315793E-3</v>
      </c>
      <c r="F276" s="18">
        <f t="shared" si="12"/>
        <v>3.5930529209065691E-3</v>
      </c>
      <c r="G276">
        <f t="shared" si="10"/>
        <v>-0.27428363518264187</v>
      </c>
      <c r="H276" t="str">
        <f t="shared" si="11"/>
        <v>no</v>
      </c>
    </row>
    <row r="277" spans="1:8" x14ac:dyDescent="0.2">
      <c r="A277" s="54">
        <v>45436</v>
      </c>
      <c r="B277" s="58">
        <v>1.9246429410426646E-2</v>
      </c>
      <c r="C277" s="17">
        <v>7.0010425881694704E-3</v>
      </c>
      <c r="D277" s="18">
        <f t="shared" si="8"/>
        <v>6.0047351836794169E-3</v>
      </c>
      <c r="E277" s="18">
        <f t="shared" si="9"/>
        <v>1.324169422674723E-2</v>
      </c>
      <c r="F277" s="18">
        <f t="shared" si="12"/>
        <v>1.68347471476538E-2</v>
      </c>
      <c r="G277">
        <f t="shared" si="10"/>
        <v>1.4965863907292045</v>
      </c>
      <c r="H277" t="str">
        <f t="shared" si="11"/>
        <v>no</v>
      </c>
    </row>
    <row r="278" spans="1:8" x14ac:dyDescent="0.2">
      <c r="A278" s="53">
        <v>45440</v>
      </c>
      <c r="B278" s="58">
        <v>-6.0286638064314113E-3</v>
      </c>
      <c r="C278" s="17">
        <v>2.4880185293407742E-4</v>
      </c>
      <c r="D278" s="18">
        <f t="shared" si="8"/>
        <v>1.0341132422648223E-3</v>
      </c>
      <c r="E278" s="18">
        <f t="shared" si="9"/>
        <v>-7.0627770486962338E-3</v>
      </c>
      <c r="F278" s="18">
        <f t="shared" si="12"/>
        <v>9.7719700989575657E-3</v>
      </c>
      <c r="G278">
        <f t="shared" si="10"/>
        <v>-0.79824045404119348</v>
      </c>
      <c r="H278" t="str">
        <f t="shared" si="11"/>
        <v>no</v>
      </c>
    </row>
    <row r="279" spans="1:8" x14ac:dyDescent="0.2">
      <c r="A279" s="54">
        <v>45441</v>
      </c>
      <c r="B279" s="58">
        <v>-6.9673987874393495E-3</v>
      </c>
      <c r="C279" s="17">
        <v>-7.3670465096804527E-3</v>
      </c>
      <c r="D279" s="18">
        <f t="shared" si="8"/>
        <v>-4.5722483283699216E-3</v>
      </c>
      <c r="E279" s="18">
        <f t="shared" si="9"/>
        <v>-2.3951504590694278E-3</v>
      </c>
      <c r="F279" s="18">
        <f t="shared" si="12"/>
        <v>7.3768196398881379E-3</v>
      </c>
      <c r="G279">
        <f t="shared" si="10"/>
        <v>-0.27070173343465298</v>
      </c>
      <c r="H279" t="str">
        <f t="shared" si="11"/>
        <v>no</v>
      </c>
    </row>
    <row r="280" spans="1:8" x14ac:dyDescent="0.2">
      <c r="A280" s="53">
        <v>45442</v>
      </c>
      <c r="B280" s="58">
        <v>6.1582215788680283E-3</v>
      </c>
      <c r="C280" s="17">
        <v>-5.9750355854433224E-3</v>
      </c>
      <c r="D280" s="18">
        <f t="shared" si="8"/>
        <v>-3.5475277483415085E-3</v>
      </c>
      <c r="E280" s="18">
        <f t="shared" si="9"/>
        <v>9.7057493272095369E-3</v>
      </c>
      <c r="F280" s="18">
        <f t="shared" si="12"/>
        <v>1.7082568967097676E-2</v>
      </c>
      <c r="G280">
        <f t="shared" si="10"/>
        <v>1.0969511987061684</v>
      </c>
      <c r="H280" t="str">
        <f t="shared" si="11"/>
        <v>no</v>
      </c>
    </row>
    <row r="281" spans="1:8" x14ac:dyDescent="0.2">
      <c r="A281" s="54">
        <v>45443</v>
      </c>
      <c r="B281" s="58">
        <v>1.6555398425417867E-2</v>
      </c>
      <c r="C281" s="17">
        <v>8.0278762048646701E-3</v>
      </c>
      <c r="D281" s="18">
        <f t="shared" si="8"/>
        <v>6.7606326561573931E-3</v>
      </c>
      <c r="E281" s="18">
        <f t="shared" si="9"/>
        <v>9.7947657692604734E-3</v>
      </c>
      <c r="F281" s="18">
        <f t="shared" si="12"/>
        <v>2.6877334736358151E-2</v>
      </c>
      <c r="G281">
        <f t="shared" si="10"/>
        <v>1.1070119049453648</v>
      </c>
      <c r="H281" t="str">
        <f t="shared" si="11"/>
        <v>no</v>
      </c>
    </row>
    <row r="282" spans="1:8" x14ac:dyDescent="0.2">
      <c r="A282" s="53">
        <v>45446</v>
      </c>
      <c r="B282" s="58">
        <v>-3.997361494852969E-3</v>
      </c>
      <c r="C282" s="17">
        <v>1.1160825806737495E-3</v>
      </c>
      <c r="D282" s="18">
        <f t="shared" si="8"/>
        <v>1.6725568025148328E-3</v>
      </c>
      <c r="E282" s="18">
        <f t="shared" si="9"/>
        <v>-5.6699182973678017E-3</v>
      </c>
      <c r="F282" s="18">
        <f t="shared" si="12"/>
        <v>2.1207416438990351E-2</v>
      </c>
      <c r="G282">
        <f t="shared" si="10"/>
        <v>-0.64081849460373697</v>
      </c>
      <c r="H282" t="str">
        <f t="shared" si="11"/>
        <v>no</v>
      </c>
    </row>
    <row r="283" spans="1:8" x14ac:dyDescent="0.2">
      <c r="A283" s="54">
        <v>45447</v>
      </c>
      <c r="B283" s="58">
        <v>-1.3180026644117104E-2</v>
      </c>
      <c r="C283" s="17">
        <v>1.5028090913065117E-3</v>
      </c>
      <c r="D283" s="18">
        <f t="shared" si="8"/>
        <v>1.9572432280219793E-3</v>
      </c>
      <c r="E283" s="18">
        <f t="shared" si="9"/>
        <v>-1.5137269872139083E-2</v>
      </c>
      <c r="F283" s="18">
        <f t="shared" si="12"/>
        <v>6.0701465668512675E-3</v>
      </c>
      <c r="G283">
        <f t="shared" si="10"/>
        <v>-1.7108257973272563</v>
      </c>
      <c r="H283" t="str">
        <f t="shared" si="11"/>
        <v>no</v>
      </c>
    </row>
    <row r="284" spans="1:8" x14ac:dyDescent="0.2">
      <c r="A284" s="39">
        <v>45448</v>
      </c>
      <c r="B284" s="57">
        <v>-9.5401435540867219E-3</v>
      </c>
      <c r="C284" s="18">
        <v>1.1847649793331305E-2</v>
      </c>
      <c r="D284" s="18">
        <f t="shared" si="8"/>
        <v>9.5725363122266573E-3</v>
      </c>
      <c r="E284" s="18">
        <f t="shared" si="9"/>
        <v>-1.9112679866313379E-2</v>
      </c>
    </row>
    <row r="285" spans="1:8" x14ac:dyDescent="0.2">
      <c r="A285" s="20">
        <v>45449</v>
      </c>
      <c r="B285" s="57">
        <v>-1.774332567447523E-3</v>
      </c>
      <c r="C285" s="18">
        <v>-1.9981663563317653E-4</v>
      </c>
      <c r="D285" s="18">
        <f t="shared" si="8"/>
        <v>7.0386540454182292E-4</v>
      </c>
      <c r="E285" s="18">
        <f t="shared" si="9"/>
        <v>-2.4781979719893459E-3</v>
      </c>
    </row>
    <row r="286" spans="1:8" x14ac:dyDescent="0.2">
      <c r="A286" s="39">
        <v>45450</v>
      </c>
      <c r="B286" s="57">
        <v>1.5438553425130008E-2</v>
      </c>
      <c r="C286" s="18">
        <v>-1.1152197300303701E-3</v>
      </c>
      <c r="D286" s="18">
        <f t="shared" si="8"/>
        <v>2.9996849692247893E-5</v>
      </c>
      <c r="E286" s="18">
        <f t="shared" si="9"/>
        <v>1.540855657543776E-2</v>
      </c>
    </row>
    <row r="287" spans="1:8" x14ac:dyDescent="0.2">
      <c r="A287" s="20">
        <v>45453</v>
      </c>
      <c r="B287" s="57">
        <v>-1.7004887831610915E-3</v>
      </c>
      <c r="C287" s="18">
        <v>2.5808546645145203E-3</v>
      </c>
      <c r="D287" s="18">
        <f t="shared" si="8"/>
        <v>2.7508400783341882E-3</v>
      </c>
      <c r="E287" s="18">
        <f t="shared" si="9"/>
        <v>-4.4513288614952797E-3</v>
      </c>
    </row>
    <row r="288" spans="1:8" x14ac:dyDescent="0.2">
      <c r="A288" s="39">
        <v>45454</v>
      </c>
      <c r="B288" s="57">
        <v>-2.6301183687797214E-2</v>
      </c>
      <c r="C288" s="18">
        <v>2.7103813151374556E-3</v>
      </c>
      <c r="D288" s="18">
        <f t="shared" si="8"/>
        <v>2.8461903534250333E-3</v>
      </c>
      <c r="E288" s="18">
        <f t="shared" si="9"/>
        <v>-2.9147374041222248E-2</v>
      </c>
    </row>
    <row r="289" spans="1:5" x14ac:dyDescent="0.2">
      <c r="A289" s="20">
        <v>45455</v>
      </c>
      <c r="B289" s="57">
        <v>-1.4560605690607464E-2</v>
      </c>
      <c r="C289" s="18">
        <v>8.5036727919987065E-3</v>
      </c>
      <c r="D289" s="18">
        <f t="shared" si="8"/>
        <v>7.1108874898331616E-3</v>
      </c>
      <c r="E289" s="18">
        <f t="shared" si="9"/>
        <v>-2.1671493180440628E-2</v>
      </c>
    </row>
    <row r="290" spans="1:5" x14ac:dyDescent="0.2">
      <c r="A290" s="39">
        <v>45456</v>
      </c>
      <c r="B290" s="57">
        <v>1.1121000756382449E-2</v>
      </c>
      <c r="C290" s="18">
        <v>2.3446558536817097E-3</v>
      </c>
      <c r="D290" s="18">
        <f t="shared" si="8"/>
        <v>2.5769637256243387E-3</v>
      </c>
      <c r="E290" s="18">
        <f t="shared" si="9"/>
        <v>8.5440370307581105E-3</v>
      </c>
    </row>
    <row r="291" spans="1:5" x14ac:dyDescent="0.2">
      <c r="A291" s="20">
        <v>45457</v>
      </c>
      <c r="B291" s="57">
        <v>6.1947613956747638E-4</v>
      </c>
      <c r="C291" s="18">
        <v>-3.9386069750091401E-4</v>
      </c>
      <c r="D291" s="18">
        <f t="shared" si="8"/>
        <v>5.6102102008618454E-4</v>
      </c>
      <c r="E291" s="18">
        <f t="shared" si="9"/>
        <v>5.845511948129184E-5</v>
      </c>
    </row>
    <row r="292" spans="1:5" x14ac:dyDescent="0.2">
      <c r="A292" s="39">
        <v>45460</v>
      </c>
      <c r="B292" s="57">
        <v>6.1926987838016867E-3</v>
      </c>
      <c r="C292" s="18">
        <v>7.6643865645527054E-3</v>
      </c>
      <c r="D292" s="18">
        <f t="shared" si="8"/>
        <v>6.4930519148216704E-3</v>
      </c>
      <c r="E292" s="18">
        <f t="shared" si="9"/>
        <v>-3.0035313101998366E-4</v>
      </c>
    </row>
    <row r="293" spans="1:5" x14ac:dyDescent="0.2">
      <c r="A293" s="20">
        <v>45461</v>
      </c>
      <c r="B293" s="57">
        <v>1.0360029066567078E-2</v>
      </c>
      <c r="C293" s="18">
        <v>2.5213273947457537E-3</v>
      </c>
      <c r="D293" s="18">
        <f t="shared" si="8"/>
        <v>2.7070194319995427E-3</v>
      </c>
      <c r="E293" s="18">
        <f t="shared" si="9"/>
        <v>7.6530096345675354E-3</v>
      </c>
    </row>
    <row r="294" spans="1:5" x14ac:dyDescent="0.2">
      <c r="A294" s="39">
        <v>45463</v>
      </c>
      <c r="B294" s="57">
        <v>8.4771251003630255E-3</v>
      </c>
      <c r="C294" s="18">
        <v>-2.5259318472709014E-3</v>
      </c>
      <c r="D294" s="18">
        <f t="shared" si="8"/>
        <v>-1.0084905025704925E-3</v>
      </c>
      <c r="E294" s="18">
        <f t="shared" si="9"/>
        <v>9.4856156029335184E-3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4030-0488-E541-882B-A6B53A3AE78C}">
  <sheetPr codeName="Sheet10"/>
  <dimension ref="A2:R294"/>
  <sheetViews>
    <sheetView zoomScale="64" workbookViewId="0">
      <selection activeCell="E264" sqref="E264:E283"/>
    </sheetView>
  </sheetViews>
  <sheetFormatPr baseColWidth="10" defaultRowHeight="15" x14ac:dyDescent="0.2"/>
  <cols>
    <col min="2" max="2" width="18.6640625" customWidth="1"/>
    <col min="3" max="3" width="19.5" customWidth="1"/>
    <col min="4" max="4" width="16.5" customWidth="1"/>
    <col min="5" max="5" width="18.83203125" customWidth="1"/>
    <col min="6" max="6" width="25.1640625" customWidth="1"/>
    <col min="9" max="9" width="5.33203125" customWidth="1"/>
    <col min="10" max="10" width="5.5" customWidth="1"/>
    <col min="11" max="11" width="4" customWidth="1"/>
    <col min="12" max="12" width="5.1640625" customWidth="1"/>
    <col min="13" max="13" width="5.33203125" customWidth="1"/>
    <col min="14" max="14" width="17.1640625" customWidth="1"/>
  </cols>
  <sheetData>
    <row r="2" spans="1:18" x14ac:dyDescent="0.2">
      <c r="A2" t="s">
        <v>30</v>
      </c>
      <c r="B2">
        <f>INTERCEPT(B12:B263,C12:C263)</f>
        <v>1.3271686849986749E-3</v>
      </c>
      <c r="D2" t="s">
        <v>114</v>
      </c>
      <c r="E2">
        <f>_xlfn.STDEV.S(E12:E263)</f>
        <v>1.897277102574358E-2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1.6782525612778598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0.29842924537282239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1.9010678697954898E-2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105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62">
        <v>45050</v>
      </c>
      <c r="B11" s="18">
        <v>-1.4808233646140478E-2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104</v>
      </c>
      <c r="J11" s="67"/>
      <c r="K11" s="67"/>
    </row>
    <row r="12" spans="1:18" x14ac:dyDescent="0.2">
      <c r="A12" s="63">
        <v>45051</v>
      </c>
      <c r="B12" s="18">
        <v>-3.1688909413882804E-3</v>
      </c>
      <c r="C12" s="18">
        <v>1.8474751389515376E-2</v>
      </c>
      <c r="D12" s="18">
        <f>$B$2+$B$3*C12</f>
        <v>3.233246752342455E-2</v>
      </c>
      <c r="E12" s="18">
        <f>B12-D12</f>
        <v>-3.5501358464812831E-2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62">
        <v>45054</v>
      </c>
      <c r="B13" s="18">
        <v>2.1049634414445073E-3</v>
      </c>
      <c r="C13" s="18">
        <v>4.5212866424892972E-4</v>
      </c>
      <c r="D13" s="18">
        <f t="shared" ref="D13:D76" si="0">$B$2+$B$3*C13</f>
        <v>2.0859547738015785E-3</v>
      </c>
      <c r="E13" s="18">
        <f t="shared" ref="E13:E76" si="1">B13-D13</f>
        <v>1.9008667642928835E-5</v>
      </c>
      <c r="J13" s="67"/>
      <c r="K13" s="67"/>
      <c r="N13" s="18">
        <f>SUM(E267:E269)</f>
        <v>-2.1816767165021626E-2</v>
      </c>
      <c r="O13" s="18">
        <f>SUM(E266:E270)</f>
        <v>-2.6174085308811053E-2</v>
      </c>
      <c r="P13" s="18">
        <f>SUM(E268:E273)</f>
        <v>-5.0348147495415364E-2</v>
      </c>
      <c r="Q13" s="18">
        <f>SUM(E268:E278)</f>
        <v>-3.2634158895425903E-2</v>
      </c>
      <c r="R13" s="18">
        <f>SUM(E268:E283)</f>
        <v>-4.0425422032598538E-2</v>
      </c>
    </row>
    <row r="14" spans="1:18" x14ac:dyDescent="0.2">
      <c r="A14" s="63">
        <v>45055</v>
      </c>
      <c r="B14" s="18">
        <v>4.2863235169909863E-4</v>
      </c>
      <c r="C14" s="18">
        <v>-4.5794212772585219E-3</v>
      </c>
      <c r="D14" s="18">
        <f t="shared" si="0"/>
        <v>-6.3582568027307678E-3</v>
      </c>
      <c r="E14" s="18">
        <f t="shared" si="1"/>
        <v>6.7868891544298664E-3</v>
      </c>
      <c r="J14" s="67"/>
      <c r="K14" s="67"/>
    </row>
    <row r="15" spans="1:18" x14ac:dyDescent="0.2">
      <c r="A15" s="62">
        <v>45056</v>
      </c>
      <c r="B15" s="18">
        <v>-1.242613007208182E-3</v>
      </c>
      <c r="C15" s="18">
        <v>4.4839652634049987E-3</v>
      </c>
      <c r="D15" s="18">
        <f t="shared" si="0"/>
        <v>8.8523948729890677E-3</v>
      </c>
      <c r="E15" s="18">
        <f t="shared" si="1"/>
        <v>-1.009500788019725E-2</v>
      </c>
      <c r="N15">
        <f>N13/(E2 * SQRT(3))</f>
        <v>-0.66389439784423721</v>
      </c>
      <c r="O15">
        <f>O13/(E2 * SQRT(5))</f>
        <v>-0.61695820731685969</v>
      </c>
      <c r="P15">
        <f>P13/(E2 * SQRT(6))</f>
        <v>-1.083370748275827</v>
      </c>
      <c r="Q15">
        <f>Q13/(E2*SQRT(11))</f>
        <v>-0.51861528895137321</v>
      </c>
      <c r="R15">
        <f>R13/(E2*SQRT(16))</f>
        <v>-0.5326768290428755</v>
      </c>
    </row>
    <row r="16" spans="1:18" x14ac:dyDescent="0.2">
      <c r="A16" s="63">
        <v>45057</v>
      </c>
      <c r="B16" s="18">
        <v>1.1626807851715215E-2</v>
      </c>
      <c r="C16" s="18">
        <v>-1.6966239932159066E-3</v>
      </c>
      <c r="D16" s="18">
        <f t="shared" si="0"/>
        <v>-1.5201948771413909E-3</v>
      </c>
      <c r="E16" s="18">
        <f t="shared" si="1"/>
        <v>1.3147002728856607E-2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62">
        <v>45058</v>
      </c>
      <c r="B17" s="18">
        <v>-8.397219753234042E-3</v>
      </c>
      <c r="C17" s="18">
        <v>-1.5833068345566526E-3</v>
      </c>
      <c r="D17" s="18">
        <f t="shared" si="0"/>
        <v>-1.330020065384768E-3</v>
      </c>
      <c r="E17" s="18">
        <f t="shared" si="1"/>
        <v>-7.0671996878492738E-3</v>
      </c>
    </row>
    <row r="18" spans="1:5" hidden="1" x14ac:dyDescent="0.2">
      <c r="A18" s="63">
        <v>45061</v>
      </c>
      <c r="B18" s="18">
        <v>2.1598730341048089E-2</v>
      </c>
      <c r="C18" s="18">
        <v>2.9581644391338813E-3</v>
      </c>
      <c r="D18" s="18">
        <f t="shared" si="0"/>
        <v>6.2917157316561946E-3</v>
      </c>
      <c r="E18" s="18">
        <f t="shared" si="1"/>
        <v>1.5307014609391895E-2</v>
      </c>
    </row>
    <row r="19" spans="1:5" hidden="1" x14ac:dyDescent="0.2">
      <c r="A19" s="62">
        <v>45062</v>
      </c>
      <c r="B19" s="18">
        <v>-1.673890753510765E-4</v>
      </c>
      <c r="C19" s="18">
        <v>-6.3776833731530314E-3</v>
      </c>
      <c r="D19" s="18">
        <f t="shared" si="0"/>
        <v>-9.3761947710146211E-3</v>
      </c>
      <c r="E19" s="18">
        <f t="shared" si="1"/>
        <v>9.2088056956635446E-3</v>
      </c>
    </row>
    <row r="20" spans="1:5" hidden="1" x14ac:dyDescent="0.2">
      <c r="A20" s="63">
        <v>45063</v>
      </c>
      <c r="B20" s="18">
        <v>1.5367167990724129E-2</v>
      </c>
      <c r="C20" s="18">
        <v>1.1890829058788244E-2</v>
      </c>
      <c r="D20" s="18">
        <f t="shared" si="0"/>
        <v>2.128298300862725E-2</v>
      </c>
      <c r="E20" s="18">
        <f t="shared" si="1"/>
        <v>-5.9158150179031213E-3</v>
      </c>
    </row>
    <row r="21" spans="1:5" hidden="1" x14ac:dyDescent="0.2">
      <c r="A21" s="62">
        <v>45064</v>
      </c>
      <c r="B21" s="18">
        <v>1.7980126309726119E-2</v>
      </c>
      <c r="C21" s="18">
        <v>9.445048649426635E-3</v>
      </c>
      <c r="D21" s="18">
        <f t="shared" si="0"/>
        <v>1.7178345772292918E-2</v>
      </c>
      <c r="E21" s="18">
        <f t="shared" si="1"/>
        <v>8.0178053743320057E-4</v>
      </c>
    </row>
    <row r="22" spans="1:5" hidden="1" x14ac:dyDescent="0.2">
      <c r="A22" s="63">
        <v>45065</v>
      </c>
      <c r="B22" s="18">
        <v>-4.9017685361600893E-3</v>
      </c>
      <c r="C22" s="18">
        <v>-1.4458676054706077E-3</v>
      </c>
      <c r="D22" s="18">
        <f t="shared" si="0"/>
        <v>-1.0993623271510586E-3</v>
      </c>
      <c r="E22" s="18">
        <f t="shared" si="1"/>
        <v>-3.8024062090090309E-3</v>
      </c>
    </row>
    <row r="23" spans="1:5" hidden="1" x14ac:dyDescent="0.2">
      <c r="A23" s="62">
        <v>45068</v>
      </c>
      <c r="B23" s="18">
        <v>1.0910263553837396E-2</v>
      </c>
      <c r="C23" s="18">
        <v>1.550346964389604E-4</v>
      </c>
      <c r="D23" s="18">
        <f t="shared" si="0"/>
        <v>1.5873560613842957E-3</v>
      </c>
      <c r="E23" s="18">
        <f t="shared" si="1"/>
        <v>9.3229074924531009E-3</v>
      </c>
    </row>
    <row r="24" spans="1:5" hidden="1" x14ac:dyDescent="0.2">
      <c r="A24" s="63">
        <v>45069</v>
      </c>
      <c r="B24" s="18">
        <v>-6.362701216618305E-3</v>
      </c>
      <c r="C24" s="18">
        <v>-1.1222026747550129E-2</v>
      </c>
      <c r="D24" s="18">
        <f t="shared" si="0"/>
        <v>-1.7506226446805977E-2</v>
      </c>
      <c r="E24" s="18">
        <f t="shared" si="1"/>
        <v>1.1143525230187672E-2</v>
      </c>
    </row>
    <row r="25" spans="1:5" hidden="1" x14ac:dyDescent="0.2">
      <c r="A25" s="62">
        <v>45070</v>
      </c>
      <c r="B25" s="18">
        <v>1.0010492393853987E-2</v>
      </c>
      <c r="C25" s="18">
        <v>-7.3186003353533646E-3</v>
      </c>
      <c r="D25" s="18">
        <f t="shared" si="0"/>
        <v>-1.0955291072777113E-2</v>
      </c>
      <c r="E25" s="18">
        <f t="shared" si="1"/>
        <v>2.09657834666311E-2</v>
      </c>
    </row>
    <row r="26" spans="1:5" hidden="1" x14ac:dyDescent="0.2">
      <c r="A26" s="63">
        <v>45071</v>
      </c>
      <c r="B26" s="18">
        <v>1.3964131020181014E-2</v>
      </c>
      <c r="C26" s="18">
        <v>8.7575812659024255E-3</v>
      </c>
      <c r="D26" s="18">
        <f t="shared" si="0"/>
        <v>1.6024601875098424E-2</v>
      </c>
      <c r="E26" s="18">
        <f t="shared" si="1"/>
        <v>-2.0604708549174094E-3</v>
      </c>
    </row>
    <row r="27" spans="1:5" hidden="1" x14ac:dyDescent="0.2">
      <c r="A27" s="62">
        <v>45072</v>
      </c>
      <c r="B27" s="18">
        <v>3.7001902314502066E-2</v>
      </c>
      <c r="C27" s="18">
        <v>1.3049086777997321E-2</v>
      </c>
      <c r="D27" s="18">
        <f t="shared" si="0"/>
        <v>2.3226831992509734E-2</v>
      </c>
      <c r="E27" s="18">
        <f t="shared" si="1"/>
        <v>1.3775070321992332E-2</v>
      </c>
    </row>
    <row r="28" spans="1:5" hidden="1" x14ac:dyDescent="0.2">
      <c r="A28" s="63">
        <v>45076</v>
      </c>
      <c r="B28" s="18">
        <v>1.83180208902467E-3</v>
      </c>
      <c r="C28" s="18">
        <v>1.660326849850513E-5</v>
      </c>
      <c r="D28" s="18">
        <f t="shared" si="0"/>
        <v>1.3550331628818752E-3</v>
      </c>
      <c r="E28" s="18">
        <f t="shared" si="1"/>
        <v>4.7676892614279486E-4</v>
      </c>
    </row>
    <row r="29" spans="1:5" hidden="1" x14ac:dyDescent="0.2">
      <c r="A29" s="62">
        <v>45077</v>
      </c>
      <c r="B29" s="18">
        <v>8.3802816983722384E-3</v>
      </c>
      <c r="C29" s="18">
        <v>-6.1086242098339349E-3</v>
      </c>
      <c r="D29" s="18">
        <f t="shared" si="0"/>
        <v>-8.9246455410390696E-3</v>
      </c>
      <c r="E29" s="18">
        <f t="shared" si="1"/>
        <v>1.7304927239411308E-2</v>
      </c>
    </row>
    <row r="30" spans="1:5" hidden="1" x14ac:dyDescent="0.2">
      <c r="A30" s="63">
        <v>45078</v>
      </c>
      <c r="B30" s="18">
        <v>2.9804971985102124E-2</v>
      </c>
      <c r="C30" s="18">
        <v>9.8544535630327168E-3</v>
      </c>
      <c r="D30" s="18">
        <f t="shared" si="0"/>
        <v>1.7865430617152064E-2</v>
      </c>
      <c r="E30" s="18">
        <f t="shared" si="1"/>
        <v>1.1939541367950061E-2</v>
      </c>
    </row>
    <row r="31" spans="1:5" hidden="1" x14ac:dyDescent="0.2">
      <c r="A31" s="62">
        <v>45079</v>
      </c>
      <c r="B31" s="18">
        <v>0</v>
      </c>
      <c r="C31" s="18">
        <v>1.4534424705965554E-2</v>
      </c>
      <c r="D31" s="18">
        <f t="shared" si="0"/>
        <v>2.5719604174485572E-2</v>
      </c>
      <c r="E31" s="18">
        <f t="shared" si="1"/>
        <v>-2.5719604174485572E-2</v>
      </c>
    </row>
    <row r="32" spans="1:5" hidden="1" x14ac:dyDescent="0.2">
      <c r="A32" s="63">
        <v>45082</v>
      </c>
      <c r="B32" s="18">
        <v>-4.4750507786623928E-3</v>
      </c>
      <c r="C32" s="18">
        <v>-2.0035816359177394E-3</v>
      </c>
      <c r="D32" s="18">
        <f t="shared" si="0"/>
        <v>-2.0353473272095553E-3</v>
      </c>
      <c r="E32" s="18">
        <f t="shared" si="1"/>
        <v>-2.4397034514528375E-3</v>
      </c>
    </row>
    <row r="33" spans="1:5" hidden="1" x14ac:dyDescent="0.2">
      <c r="A33" s="62">
        <v>45083</v>
      </c>
      <c r="B33" s="18">
        <v>-9.9498122425201174E-4</v>
      </c>
      <c r="C33" s="18">
        <v>2.3538963079141606E-3</v>
      </c>
      <c r="D33" s="18">
        <f t="shared" si="0"/>
        <v>5.2776011927381126E-3</v>
      </c>
      <c r="E33" s="18">
        <f t="shared" si="1"/>
        <v>-6.2725824169901244E-3</v>
      </c>
    </row>
    <row r="34" spans="1:5" hidden="1" x14ac:dyDescent="0.2">
      <c r="A34" s="63">
        <v>45084</v>
      </c>
      <c r="B34" s="18">
        <v>-2.7736807103273753E-2</v>
      </c>
      <c r="C34" s="18">
        <v>-3.8120096998572883E-3</v>
      </c>
      <c r="D34" s="18">
        <f t="shared" si="0"/>
        <v>-5.070346357402865E-3</v>
      </c>
      <c r="E34" s="18">
        <f t="shared" si="1"/>
        <v>-2.2666460745870889E-2</v>
      </c>
    </row>
    <row r="35" spans="1:5" hidden="1" x14ac:dyDescent="0.2">
      <c r="A35" s="62">
        <v>45085</v>
      </c>
      <c r="B35" s="18">
        <v>3.7177040683351592E-3</v>
      </c>
      <c r="C35" s="18">
        <v>6.1886426142414575E-3</v>
      </c>
      <c r="D35" s="18">
        <f t="shared" si="0"/>
        <v>1.171327400318271E-2</v>
      </c>
      <c r="E35" s="18">
        <f t="shared" si="1"/>
        <v>-7.995569934847551E-3</v>
      </c>
    </row>
    <row r="36" spans="1:5" hidden="1" x14ac:dyDescent="0.2">
      <c r="A36" s="63">
        <v>45086</v>
      </c>
      <c r="B36" s="18">
        <v>1.3985577655732939E-3</v>
      </c>
      <c r="C36" s="18">
        <v>1.148059539441082E-3</v>
      </c>
      <c r="D36" s="18">
        <f t="shared" si="0"/>
        <v>3.2539025475651507E-3</v>
      </c>
      <c r="E36" s="18">
        <f t="shared" si="1"/>
        <v>-1.8553447819918568E-3</v>
      </c>
    </row>
    <row r="37" spans="1:5" hidden="1" x14ac:dyDescent="0.2">
      <c r="A37" s="62">
        <v>45089</v>
      </c>
      <c r="B37" s="18">
        <v>2.3023070322552908E-2</v>
      </c>
      <c r="C37" s="18">
        <v>9.3211488102371565E-3</v>
      </c>
      <c r="D37" s="18">
        <f t="shared" si="0"/>
        <v>1.6970410549831259E-2</v>
      </c>
      <c r="E37" s="18">
        <f t="shared" si="1"/>
        <v>6.052659772721649E-3</v>
      </c>
    </row>
    <row r="38" spans="1:5" hidden="1" x14ac:dyDescent="0.2">
      <c r="A38" s="63">
        <v>45090</v>
      </c>
      <c r="B38" s="18">
        <v>9.9622949776678738E-4</v>
      </c>
      <c r="C38" s="18">
        <v>6.9324899514737748E-3</v>
      </c>
      <c r="D38" s="18">
        <f t="shared" si="0"/>
        <v>1.2961637702092563E-2</v>
      </c>
      <c r="E38" s="18">
        <f t="shared" si="1"/>
        <v>-1.1965408204325775E-2</v>
      </c>
    </row>
    <row r="39" spans="1:5" hidden="1" x14ac:dyDescent="0.2">
      <c r="A39" s="62">
        <v>45091</v>
      </c>
      <c r="B39" s="18">
        <v>7.481814852706048E-3</v>
      </c>
      <c r="C39" s="18">
        <v>8.1942552593217144E-4</v>
      </c>
      <c r="D39" s="18">
        <f t="shared" si="0"/>
        <v>2.7023716726707987E-3</v>
      </c>
      <c r="E39" s="18">
        <f t="shared" si="1"/>
        <v>4.7794431800352493E-3</v>
      </c>
    </row>
    <row r="40" spans="1:5" hidden="1" x14ac:dyDescent="0.2">
      <c r="A40" s="63">
        <v>45092</v>
      </c>
      <c r="B40" s="18">
        <v>3.1022665366450264E-2</v>
      </c>
      <c r="C40" s="18">
        <v>1.217813742034668E-2</v>
      </c>
      <c r="D40" s="18">
        <f t="shared" si="0"/>
        <v>2.1765159002289241E-2</v>
      </c>
      <c r="E40" s="18">
        <f t="shared" si="1"/>
        <v>9.2575063641610229E-3</v>
      </c>
    </row>
    <row r="41" spans="1:5" hidden="1" x14ac:dyDescent="0.2">
      <c r="A41" s="62">
        <v>45093</v>
      </c>
      <c r="B41" s="18">
        <v>-2.9451412192492699E-3</v>
      </c>
      <c r="C41" s="18">
        <v>-3.6716195284263176E-3</v>
      </c>
      <c r="D41" s="18">
        <f t="shared" si="0"/>
        <v>-4.8347361926206001E-3</v>
      </c>
      <c r="E41" s="18">
        <f t="shared" si="1"/>
        <v>1.8895949733713302E-3</v>
      </c>
    </row>
    <row r="42" spans="1:5" hidden="1" x14ac:dyDescent="0.2">
      <c r="A42" s="63">
        <v>45097</v>
      </c>
      <c r="B42" s="18">
        <v>1.185052495918959E-2</v>
      </c>
      <c r="C42" s="18">
        <v>-4.7351076976228645E-3</v>
      </c>
      <c r="D42" s="18">
        <f t="shared" si="0"/>
        <v>-6.6195379364634077E-3</v>
      </c>
      <c r="E42" s="18">
        <f t="shared" si="1"/>
        <v>1.8470062895652999E-2</v>
      </c>
    </row>
    <row r="43" spans="1:5" hidden="1" x14ac:dyDescent="0.2">
      <c r="A43" s="62">
        <v>45098</v>
      </c>
      <c r="B43" s="18">
        <v>-9.4605157665730299E-3</v>
      </c>
      <c r="C43" s="18">
        <v>-5.2452815830036359E-3</v>
      </c>
      <c r="D43" s="18">
        <f t="shared" si="0"/>
        <v>-7.4757385663007632E-3</v>
      </c>
      <c r="E43" s="18">
        <f t="shared" si="1"/>
        <v>-1.9847772002722667E-3</v>
      </c>
    </row>
    <row r="44" spans="1:5" hidden="1" x14ac:dyDescent="0.2">
      <c r="A44" s="63">
        <v>45099</v>
      </c>
      <c r="B44" s="18">
        <v>1.1503820533993236E-2</v>
      </c>
      <c r="C44" s="18">
        <v>3.7107984144384432E-3</v>
      </c>
      <c r="D44" s="18">
        <f t="shared" si="0"/>
        <v>7.5548256284158136E-3</v>
      </c>
      <c r="E44" s="18">
        <f t="shared" si="1"/>
        <v>3.9489949055774229E-3</v>
      </c>
    </row>
    <row r="45" spans="1:5" hidden="1" x14ac:dyDescent="0.2">
      <c r="A45" s="62">
        <v>45100</v>
      </c>
      <c r="B45" s="18">
        <v>1.3514302431189229E-2</v>
      </c>
      <c r="C45" s="18">
        <v>-7.6588087666845661E-3</v>
      </c>
      <c r="D45" s="18">
        <f t="shared" si="0"/>
        <v>-1.1526246744027026E-2</v>
      </c>
      <c r="E45" s="18">
        <f t="shared" si="1"/>
        <v>2.5040549175216253E-2</v>
      </c>
    </row>
    <row r="46" spans="1:5" hidden="1" x14ac:dyDescent="0.2">
      <c r="A46" s="63">
        <v>45103</v>
      </c>
      <c r="B46" s="18">
        <v>-3.5535002295025153E-2</v>
      </c>
      <c r="C46" s="18">
        <v>-4.4868382932564677E-3</v>
      </c>
      <c r="D46" s="18">
        <f t="shared" si="0"/>
        <v>-6.202879172698573E-3</v>
      </c>
      <c r="E46" s="18">
        <f t="shared" si="1"/>
        <v>-2.9332123122326581E-2</v>
      </c>
    </row>
    <row r="47" spans="1:5" hidden="1" x14ac:dyDescent="0.2">
      <c r="A47" s="62">
        <v>45104</v>
      </c>
      <c r="B47" s="18">
        <v>3.081117301297609E-2</v>
      </c>
      <c r="C47" s="18">
        <v>1.1455854954693034E-2</v>
      </c>
      <c r="D47" s="18">
        <f t="shared" si="0"/>
        <v>2.0552986604339921E-2</v>
      </c>
      <c r="E47" s="18">
        <f t="shared" si="1"/>
        <v>1.0258186408636169E-2</v>
      </c>
    </row>
    <row r="48" spans="1:5" hidden="1" x14ac:dyDescent="0.2">
      <c r="A48" s="63">
        <v>45105</v>
      </c>
      <c r="B48" s="18">
        <v>-6.1312285589795179E-3</v>
      </c>
      <c r="C48" s="18">
        <v>-3.5407668843834283E-4</v>
      </c>
      <c r="D48" s="18">
        <f t="shared" si="0"/>
        <v>7.3293857573824325E-4</v>
      </c>
      <c r="E48" s="18">
        <f t="shared" si="1"/>
        <v>-6.8641671347177613E-3</v>
      </c>
    </row>
    <row r="49" spans="1:5" hidden="1" x14ac:dyDescent="0.2">
      <c r="A49" s="62">
        <v>45106</v>
      </c>
      <c r="B49" s="18">
        <v>-1.3179632618923853E-2</v>
      </c>
      <c r="C49" s="18">
        <v>4.4735446728059181E-3</v>
      </c>
      <c r="D49" s="18">
        <f t="shared" si="0"/>
        <v>8.8349064901261324E-3</v>
      </c>
      <c r="E49" s="18">
        <f t="shared" si="1"/>
        <v>-2.2014539109049984E-2</v>
      </c>
    </row>
    <row r="50" spans="1:5" hidden="1" x14ac:dyDescent="0.2">
      <c r="A50" s="63">
        <v>45107</v>
      </c>
      <c r="B50" s="18">
        <v>1.935870271307194E-2</v>
      </c>
      <c r="C50" s="18">
        <v>1.2269004495714109E-2</v>
      </c>
      <c r="D50" s="18">
        <f t="shared" si="0"/>
        <v>2.1917656904260455E-2</v>
      </c>
      <c r="E50" s="18">
        <f t="shared" si="1"/>
        <v>-2.5589541911885151E-3</v>
      </c>
    </row>
    <row r="51" spans="1:5" hidden="1" x14ac:dyDescent="0.2">
      <c r="A51" s="62">
        <v>45110</v>
      </c>
      <c r="B51" s="18">
        <v>-3.345325552558065E-3</v>
      </c>
      <c r="C51" s="18">
        <v>1.1706778016009611E-3</v>
      </c>
      <c r="D51" s="18">
        <f t="shared" si="0"/>
        <v>3.2918617039666221E-3</v>
      </c>
      <c r="E51" s="18">
        <f t="shared" si="1"/>
        <v>-6.637187256524687E-3</v>
      </c>
    </row>
    <row r="52" spans="1:5" hidden="1" x14ac:dyDescent="0.2">
      <c r="A52" s="63">
        <v>45112</v>
      </c>
      <c r="B52" s="18">
        <v>2.9193772538757434E-2</v>
      </c>
      <c r="C52" s="18">
        <v>-1.9683184132291975E-3</v>
      </c>
      <c r="D52" s="18">
        <f t="shared" si="0"/>
        <v>-1.9761667334135986E-3</v>
      </c>
      <c r="E52" s="18">
        <f t="shared" si="1"/>
        <v>3.1169939272171033E-2</v>
      </c>
    </row>
    <row r="53" spans="1:5" hidden="1" x14ac:dyDescent="0.2">
      <c r="A53" s="62">
        <v>45113</v>
      </c>
      <c r="B53" s="18">
        <v>-8.0850294674840173E-3</v>
      </c>
      <c r="C53" s="18">
        <v>-7.9225113365009037E-3</v>
      </c>
      <c r="D53" s="18">
        <f t="shared" si="0"/>
        <v>-1.1968806257236848E-2</v>
      </c>
      <c r="E53" s="18">
        <f t="shared" si="1"/>
        <v>3.8837767897528311E-3</v>
      </c>
    </row>
    <row r="54" spans="1:5" hidden="1" x14ac:dyDescent="0.2">
      <c r="A54" s="63">
        <v>45114</v>
      </c>
      <c r="B54" s="18">
        <v>-5.0001450231217381E-3</v>
      </c>
      <c r="C54" s="18">
        <v>-2.8651005386203243E-3</v>
      </c>
      <c r="D54" s="18">
        <f t="shared" si="0"/>
        <v>-3.4811936322594597E-3</v>
      </c>
      <c r="E54" s="18">
        <f t="shared" si="1"/>
        <v>-1.5189513908622785E-3</v>
      </c>
    </row>
    <row r="55" spans="1:5" hidden="1" x14ac:dyDescent="0.2">
      <c r="A55" s="62">
        <v>45117</v>
      </c>
      <c r="B55" s="18">
        <v>1.2288047161090887E-2</v>
      </c>
      <c r="C55" s="18">
        <v>2.405026057131332E-3</v>
      </c>
      <c r="D55" s="18">
        <f t="shared" si="0"/>
        <v>5.3634098253193254E-3</v>
      </c>
      <c r="E55" s="18">
        <f t="shared" si="1"/>
        <v>6.9246373357715616E-3</v>
      </c>
    </row>
    <row r="56" spans="1:5" hidden="1" x14ac:dyDescent="0.2">
      <c r="A56" s="63">
        <v>45118</v>
      </c>
      <c r="B56" s="18">
        <v>1.4246664584830704E-2</v>
      </c>
      <c r="C56" s="18">
        <v>6.7422110558885695E-3</v>
      </c>
      <c r="D56" s="18">
        <f t="shared" si="0"/>
        <v>1.2642301658219569E-2</v>
      </c>
      <c r="E56" s="18">
        <f t="shared" si="1"/>
        <v>1.6043629266111348E-3</v>
      </c>
    </row>
    <row r="57" spans="1:5" hidden="1" x14ac:dyDescent="0.2">
      <c r="A57" s="62">
        <v>45119</v>
      </c>
      <c r="B57" s="18">
        <v>3.7044714164210513E-2</v>
      </c>
      <c r="C57" s="18">
        <v>7.4112334853124739E-3</v>
      </c>
      <c r="D57" s="18">
        <f t="shared" si="0"/>
        <v>1.3765090263952574E-2</v>
      </c>
      <c r="E57" s="18">
        <f t="shared" si="1"/>
        <v>2.3279623900257937E-2</v>
      </c>
    </row>
    <row r="58" spans="1:5" hidden="1" x14ac:dyDescent="0.2">
      <c r="A58" s="63">
        <v>45120</v>
      </c>
      <c r="B58" s="18">
        <v>1.3156932805972632E-2</v>
      </c>
      <c r="C58" s="18">
        <v>8.4701534580691185E-3</v>
      </c>
      <c r="D58" s="18">
        <f t="shared" si="0"/>
        <v>1.5542225420419694E-2</v>
      </c>
      <c r="E58" s="18">
        <f t="shared" si="1"/>
        <v>-2.3852926144470616E-3</v>
      </c>
    </row>
    <row r="59" spans="1:5" hidden="1" x14ac:dyDescent="0.2">
      <c r="A59" s="62">
        <v>45121</v>
      </c>
      <c r="B59" s="18">
        <v>-1.4485813585677021E-2</v>
      </c>
      <c r="C59" s="18">
        <v>-1.0244071333035398E-3</v>
      </c>
      <c r="D59" s="18">
        <f t="shared" si="0"/>
        <v>-3.9204521025930079E-4</v>
      </c>
      <c r="E59" s="18">
        <f t="shared" si="1"/>
        <v>-1.4093768375417721E-2</v>
      </c>
    </row>
    <row r="60" spans="1:5" hidden="1" x14ac:dyDescent="0.2">
      <c r="A60" s="63">
        <v>45124</v>
      </c>
      <c r="B60" s="18">
        <v>5.6657021163974974E-3</v>
      </c>
      <c r="C60" s="18">
        <v>3.8553825145495324E-3</v>
      </c>
      <c r="D60" s="18">
        <f t="shared" si="0"/>
        <v>7.7974742647473035E-3</v>
      </c>
      <c r="E60" s="18">
        <f t="shared" si="1"/>
        <v>-2.1317721483498061E-3</v>
      </c>
    </row>
    <row r="61" spans="1:5" hidden="1" x14ac:dyDescent="0.2">
      <c r="A61" s="62">
        <v>45125</v>
      </c>
      <c r="B61" s="18">
        <v>4.6036392280799365E-3</v>
      </c>
      <c r="C61" s="18">
        <v>7.1172752058423772E-3</v>
      </c>
      <c r="D61" s="18">
        <f t="shared" si="0"/>
        <v>1.327175402852305E-2</v>
      </c>
      <c r="E61" s="18">
        <f t="shared" si="1"/>
        <v>-8.6681148004431139E-3</v>
      </c>
    </row>
    <row r="62" spans="1:5" hidden="1" x14ac:dyDescent="0.2">
      <c r="A62" s="63">
        <v>45126</v>
      </c>
      <c r="B62" s="18">
        <v>1.2690443930028827E-2</v>
      </c>
      <c r="C62" s="18">
        <v>2.3579103357320719E-3</v>
      </c>
      <c r="D62" s="18">
        <f t="shared" si="0"/>
        <v>5.284337745204563E-3</v>
      </c>
      <c r="E62" s="18">
        <f t="shared" si="1"/>
        <v>7.4061061848242644E-3</v>
      </c>
    </row>
    <row r="63" spans="1:5" hidden="1" x14ac:dyDescent="0.2">
      <c r="A63" s="62">
        <v>45127</v>
      </c>
      <c r="B63" s="18">
        <v>-4.2688472263679444E-2</v>
      </c>
      <c r="C63" s="18">
        <v>-6.7568962189037407E-3</v>
      </c>
      <c r="D63" s="18">
        <f t="shared" si="0"/>
        <v>-1.0012609700665216E-2</v>
      </c>
      <c r="E63" s="18">
        <f t="shared" si="1"/>
        <v>-3.2675862563014232E-2</v>
      </c>
    </row>
    <row r="64" spans="1:5" hidden="1" x14ac:dyDescent="0.2">
      <c r="A64" s="63">
        <v>45128</v>
      </c>
      <c r="B64" s="18">
        <v>-2.7303885122969995E-2</v>
      </c>
      <c r="C64" s="18">
        <v>3.240945218980773E-4</v>
      </c>
      <c r="D64" s="18">
        <f t="shared" si="0"/>
        <v>1.8710811464702467E-3</v>
      </c>
      <c r="E64" s="18">
        <f t="shared" si="1"/>
        <v>-2.9174966269440241E-2</v>
      </c>
    </row>
    <row r="65" spans="1:5" hidden="1" x14ac:dyDescent="0.2">
      <c r="A65" s="62">
        <v>45131</v>
      </c>
      <c r="B65" s="18">
        <v>-9.0060131157332357E-3</v>
      </c>
      <c r="C65" s="18">
        <v>4.0341538771535568E-3</v>
      </c>
      <c r="D65" s="18">
        <f t="shared" si="0"/>
        <v>8.0974977619206398E-3</v>
      </c>
      <c r="E65" s="18">
        <f t="shared" si="1"/>
        <v>-1.7103510877653876E-2</v>
      </c>
    </row>
    <row r="66" spans="1:5" hidden="1" x14ac:dyDescent="0.2">
      <c r="A66" s="63">
        <v>45132</v>
      </c>
      <c r="B66" s="18">
        <v>9.8077107425085241E-3</v>
      </c>
      <c r="C66" s="18">
        <v>2.8146733515561628E-3</v>
      </c>
      <c r="D66" s="18">
        <f t="shared" si="0"/>
        <v>6.0509014464083435E-3</v>
      </c>
      <c r="E66" s="18">
        <f t="shared" si="1"/>
        <v>3.7568092961001807E-3</v>
      </c>
    </row>
    <row r="67" spans="1:5" hidden="1" x14ac:dyDescent="0.2">
      <c r="A67" s="62">
        <v>45133</v>
      </c>
      <c r="B67" s="18">
        <v>1.3923448491097279E-2</v>
      </c>
      <c r="C67" s="18">
        <v>-1.5543889679858758E-4</v>
      </c>
      <c r="D67" s="18">
        <f t="shared" si="0"/>
        <v>1.0663029583242404E-3</v>
      </c>
      <c r="E67" s="18">
        <f t="shared" si="1"/>
        <v>1.2857145532773038E-2</v>
      </c>
    </row>
    <row r="68" spans="1:5" hidden="1" x14ac:dyDescent="0.2">
      <c r="A68" s="63">
        <v>45134</v>
      </c>
      <c r="B68" s="18">
        <v>4.4009750300149308E-2</v>
      </c>
      <c r="C68" s="18">
        <v>-6.4246660644878828E-3</v>
      </c>
      <c r="D68" s="18">
        <f t="shared" si="0"/>
        <v>-9.4550435930830633E-3</v>
      </c>
      <c r="E68" s="18">
        <f t="shared" si="1"/>
        <v>5.3464793893232374E-2</v>
      </c>
    </row>
    <row r="69" spans="1:5" hidden="1" x14ac:dyDescent="0.2">
      <c r="A69" s="62">
        <v>45135</v>
      </c>
      <c r="B69" s="18">
        <v>4.4175727162902856E-2</v>
      </c>
      <c r="C69" s="18">
        <v>9.8778427947523451E-3</v>
      </c>
      <c r="D69" s="18">
        <f t="shared" si="0"/>
        <v>1.7904683655191853E-2</v>
      </c>
      <c r="E69" s="18">
        <f t="shared" si="1"/>
        <v>2.6271043507711003E-2</v>
      </c>
    </row>
    <row r="70" spans="1:5" hidden="1" x14ac:dyDescent="0.2">
      <c r="A70" s="63">
        <v>45138</v>
      </c>
      <c r="B70" s="18">
        <v>-2.1138124157524696E-2</v>
      </c>
      <c r="C70" s="18">
        <v>1.4687129405193122E-3</v>
      </c>
      <c r="D70" s="18">
        <f t="shared" si="0"/>
        <v>3.7920399392071475E-3</v>
      </c>
      <c r="E70" s="18">
        <f t="shared" si="1"/>
        <v>-2.4930164096731842E-2</v>
      </c>
    </row>
    <row r="71" spans="1:5" hidden="1" x14ac:dyDescent="0.2">
      <c r="A71" s="62">
        <v>45139</v>
      </c>
      <c r="B71" s="18">
        <v>1.2900124560299542E-2</v>
      </c>
      <c r="C71" s="18">
        <v>-2.6650876392156908E-3</v>
      </c>
      <c r="D71" s="18">
        <f t="shared" si="0"/>
        <v>-3.1455214715450227E-3</v>
      </c>
      <c r="E71" s="18">
        <f t="shared" si="1"/>
        <v>1.6045646031844565E-2</v>
      </c>
    </row>
    <row r="72" spans="1:5" hidden="1" x14ac:dyDescent="0.2">
      <c r="A72" s="63">
        <v>45140</v>
      </c>
      <c r="B72" s="18">
        <v>-2.6029527433272914E-2</v>
      </c>
      <c r="C72" s="18">
        <v>-1.3839541336347905E-2</v>
      </c>
      <c r="D72" s="18">
        <f t="shared" si="0"/>
        <v>-2.1899077009638009E-2</v>
      </c>
      <c r="E72" s="18">
        <f t="shared" si="1"/>
        <v>-4.1304504236349057E-3</v>
      </c>
    </row>
    <row r="73" spans="1:5" hidden="1" x14ac:dyDescent="0.2">
      <c r="A73" s="62">
        <v>45141</v>
      </c>
      <c r="B73" s="18">
        <v>-3.5631738977840444E-3</v>
      </c>
      <c r="C73" s="18">
        <v>-2.5479738404268204E-3</v>
      </c>
      <c r="D73" s="18">
        <f t="shared" si="0"/>
        <v>-2.9489749387666209E-3</v>
      </c>
      <c r="E73" s="18">
        <f t="shared" si="1"/>
        <v>-6.1419895901742346E-4</v>
      </c>
    </row>
    <row r="74" spans="1:5" hidden="1" x14ac:dyDescent="0.2">
      <c r="A74" s="63">
        <v>45142</v>
      </c>
      <c r="B74" s="18">
        <v>-7.8546103963732516E-3</v>
      </c>
      <c r="C74" s="18">
        <v>-5.3000741550505159E-3</v>
      </c>
      <c r="D74" s="18">
        <f t="shared" si="0"/>
        <v>-7.5676943406774418E-3</v>
      </c>
      <c r="E74" s="18">
        <f t="shared" si="1"/>
        <v>-2.8691605569580985E-4</v>
      </c>
    </row>
    <row r="75" spans="1:5" hidden="1" x14ac:dyDescent="0.2">
      <c r="A75" s="62">
        <v>45145</v>
      </c>
      <c r="B75" s="18">
        <v>1.8762156286192155E-2</v>
      </c>
      <c r="C75" s="18">
        <v>9.0240927793627801E-3</v>
      </c>
      <c r="D75" s="18">
        <f t="shared" si="0"/>
        <v>1.6471875505173303E-2</v>
      </c>
      <c r="E75" s="18">
        <f t="shared" si="1"/>
        <v>2.2902807810188525E-3</v>
      </c>
    </row>
    <row r="76" spans="1:5" hidden="1" x14ac:dyDescent="0.2">
      <c r="A76" s="63">
        <v>45146</v>
      </c>
      <c r="B76" s="18">
        <v>-1.238304834166648E-2</v>
      </c>
      <c r="C76" s="18">
        <v>-4.218283044793103E-3</v>
      </c>
      <c r="D76" s="18">
        <f t="shared" si="0"/>
        <v>-5.7521756391203192E-3</v>
      </c>
      <c r="E76" s="18">
        <f t="shared" si="1"/>
        <v>-6.6308727025461613E-3</v>
      </c>
    </row>
    <row r="77" spans="1:5" hidden="1" x14ac:dyDescent="0.2">
      <c r="A77" s="62">
        <v>45147</v>
      </c>
      <c r="B77" s="18">
        <v>-2.3765462361070466E-2</v>
      </c>
      <c r="C77" s="18">
        <v>-7.0387303805971024E-3</v>
      </c>
      <c r="D77" s="18">
        <f t="shared" ref="D77:D140" si="2">$B$2+$B$3*C77</f>
        <v>-1.0485598604382699E-2</v>
      </c>
      <c r="E77" s="18">
        <f t="shared" ref="E77:E140" si="3">B77-D77</f>
        <v>-1.3279863756687767E-2</v>
      </c>
    </row>
    <row r="78" spans="1:5" hidden="1" x14ac:dyDescent="0.2">
      <c r="A78" s="63">
        <v>45148</v>
      </c>
      <c r="B78" s="18">
        <v>1.7364807952582328E-3</v>
      </c>
      <c r="C78" s="18">
        <v>2.5071394456976925E-4</v>
      </c>
      <c r="D78" s="18">
        <f t="shared" si="2"/>
        <v>1.7479300046209655E-3</v>
      </c>
      <c r="E78" s="18">
        <f t="shared" si="3"/>
        <v>-1.1449209362732627E-5</v>
      </c>
    </row>
    <row r="79" spans="1:5" hidden="1" x14ac:dyDescent="0.2">
      <c r="A79" s="62">
        <v>45149</v>
      </c>
      <c r="B79" s="18">
        <v>-1.3410009367887166E-2</v>
      </c>
      <c r="C79" s="18">
        <v>-1.0696923700230787E-3</v>
      </c>
      <c r="D79" s="18">
        <f t="shared" si="2"/>
        <v>-4.6804527477194114E-4</v>
      </c>
      <c r="E79" s="18">
        <f t="shared" si="3"/>
        <v>-1.2941964093115224E-2</v>
      </c>
    </row>
    <row r="80" spans="1:5" hidden="1" x14ac:dyDescent="0.2">
      <c r="A80" s="63">
        <v>45152</v>
      </c>
      <c r="B80" s="18">
        <v>1.5084315077265487E-2</v>
      </c>
      <c r="C80" s="18">
        <v>5.7504757517030658E-3</v>
      </c>
      <c r="D80" s="18">
        <f t="shared" si="2"/>
        <v>1.0977919343860571E-2</v>
      </c>
      <c r="E80" s="18">
        <f t="shared" si="3"/>
        <v>4.1063957334049155E-3</v>
      </c>
    </row>
    <row r="81" spans="1:5" hidden="1" x14ac:dyDescent="0.2">
      <c r="A81" s="62">
        <v>45153</v>
      </c>
      <c r="B81" s="18">
        <v>-1.3847682210129553E-2</v>
      </c>
      <c r="C81" s="18">
        <v>-1.1550909428841738E-2</v>
      </c>
      <c r="D81" s="18">
        <f t="shared" si="2"/>
        <v>-1.8058174649043551E-2</v>
      </c>
      <c r="E81" s="18">
        <f t="shared" si="3"/>
        <v>4.2104924389139986E-3</v>
      </c>
    </row>
    <row r="82" spans="1:5" hidden="1" x14ac:dyDescent="0.2">
      <c r="A82" s="63">
        <v>45154</v>
      </c>
      <c r="B82" s="18">
        <v>-2.5368397797062014E-2</v>
      </c>
      <c r="C82" s="18">
        <v>-7.5553952105776867E-3</v>
      </c>
      <c r="D82" s="18">
        <f t="shared" si="2"/>
        <v>-1.1352692678619804E-2</v>
      </c>
      <c r="E82" s="18">
        <f t="shared" si="3"/>
        <v>-1.4015705118442211E-2</v>
      </c>
    </row>
    <row r="83" spans="1:5" hidden="1" x14ac:dyDescent="0.2">
      <c r="A83" s="62">
        <v>45155</v>
      </c>
      <c r="B83" s="18">
        <v>-3.1261805079326521E-2</v>
      </c>
      <c r="C83" s="18">
        <v>-7.7129130290369829E-3</v>
      </c>
      <c r="D83" s="18">
        <f t="shared" si="2"/>
        <v>-1.1617047360896018E-2</v>
      </c>
      <c r="E83" s="18">
        <f t="shared" si="3"/>
        <v>-1.9644757718430501E-2</v>
      </c>
    </row>
    <row r="84" spans="1:5" hidden="1" x14ac:dyDescent="0.2">
      <c r="A84" s="63">
        <v>45156</v>
      </c>
      <c r="B84" s="18">
        <v>-6.4541933097895798E-3</v>
      </c>
      <c r="C84" s="18">
        <v>-1.4870682600087726E-4</v>
      </c>
      <c r="D84" s="18">
        <f t="shared" si="2"/>
        <v>1.0776010733832015E-3</v>
      </c>
      <c r="E84" s="18">
        <f t="shared" si="3"/>
        <v>-7.5317943831727813E-3</v>
      </c>
    </row>
    <row r="85" spans="1:5" hidden="1" x14ac:dyDescent="0.2">
      <c r="A85" s="62">
        <v>45159</v>
      </c>
      <c r="B85" s="18">
        <v>2.3477574328120143E-2</v>
      </c>
      <c r="C85" s="18">
        <v>6.8791885187959867E-3</v>
      </c>
      <c r="D85" s="18">
        <f t="shared" si="2"/>
        <v>1.2872184436181286E-2</v>
      </c>
      <c r="E85" s="18">
        <f t="shared" si="3"/>
        <v>1.0605389891938858E-2</v>
      </c>
    </row>
    <row r="86" spans="1:5" hidden="1" x14ac:dyDescent="0.2">
      <c r="A86" s="63">
        <v>45160</v>
      </c>
      <c r="B86" s="18">
        <v>-7.9339617319210687E-3</v>
      </c>
      <c r="C86" s="18">
        <v>-2.777466728829614E-3</v>
      </c>
      <c r="D86" s="18">
        <f t="shared" si="2"/>
        <v>-3.3341219665236638E-3</v>
      </c>
      <c r="E86" s="18">
        <f t="shared" si="3"/>
        <v>-4.5998397653974048E-3</v>
      </c>
    </row>
    <row r="87" spans="1:5" hidden="1" x14ac:dyDescent="0.2">
      <c r="A87" s="62">
        <v>45161</v>
      </c>
      <c r="B87" s="18">
        <v>2.3087692538806603E-2</v>
      </c>
      <c r="C87" s="18">
        <v>1.1044879965972587E-2</v>
      </c>
      <c r="D87" s="18">
        <f t="shared" si="2"/>
        <v>1.9863266776898692E-2</v>
      </c>
      <c r="E87" s="18">
        <f t="shared" si="3"/>
        <v>3.2244257619079113E-3</v>
      </c>
    </row>
    <row r="88" spans="1:5" hidden="1" x14ac:dyDescent="0.2">
      <c r="A88" s="63">
        <v>45162</v>
      </c>
      <c r="B88" s="18">
        <v>-2.5455183303370155E-2</v>
      </c>
      <c r="C88" s="18">
        <v>-1.3457974663146133E-2</v>
      </c>
      <c r="D88" s="18">
        <f t="shared" si="2"/>
        <v>-2.1258711763038864E-2</v>
      </c>
      <c r="E88" s="18">
        <f t="shared" si="3"/>
        <v>-4.1964715403312904E-3</v>
      </c>
    </row>
    <row r="89" spans="1:5" hidden="1" x14ac:dyDescent="0.2">
      <c r="A89" s="62">
        <v>45163</v>
      </c>
      <c r="B89" s="18">
        <v>-4.3593561362182953E-3</v>
      </c>
      <c r="C89" s="18">
        <v>6.7179660376250894E-3</v>
      </c>
      <c r="D89" s="18">
        <f t="shared" si="2"/>
        <v>1.2601612394220656E-2</v>
      </c>
      <c r="E89" s="18">
        <f t="shared" si="3"/>
        <v>-1.696096853043895E-2</v>
      </c>
    </row>
    <row r="90" spans="1:5" hidden="1" x14ac:dyDescent="0.2">
      <c r="A90" s="63">
        <v>45166</v>
      </c>
      <c r="B90" s="18">
        <v>1.6672434658681734E-2</v>
      </c>
      <c r="C90" s="18">
        <v>6.2646197550364491E-3</v>
      </c>
      <c r="D90" s="18">
        <f t="shared" si="2"/>
        <v>1.1840782834320473E-2</v>
      </c>
      <c r="E90" s="18">
        <f t="shared" si="3"/>
        <v>4.8316518243612609E-3</v>
      </c>
    </row>
    <row r="91" spans="1:5" hidden="1" x14ac:dyDescent="0.2">
      <c r="A91" s="62">
        <v>45167</v>
      </c>
      <c r="B91" s="18">
        <v>2.6631445055809388E-2</v>
      </c>
      <c r="C91" s="18">
        <v>1.4508307194546211E-2</v>
      </c>
      <c r="D91" s="18">
        <f t="shared" si="2"/>
        <v>2.5675772394051853E-2</v>
      </c>
      <c r="E91" s="18">
        <f t="shared" si="3"/>
        <v>9.5567266175753535E-4</v>
      </c>
    </row>
    <row r="92" spans="1:5" hidden="1" x14ac:dyDescent="0.2">
      <c r="A92" s="63">
        <v>45168</v>
      </c>
      <c r="B92" s="18">
        <v>-9.6984325411944017E-3</v>
      </c>
      <c r="C92" s="18">
        <v>3.833182103508026E-3</v>
      </c>
      <c r="D92" s="18">
        <f t="shared" si="2"/>
        <v>7.7602163680554745E-3</v>
      </c>
      <c r="E92" s="18">
        <f t="shared" si="3"/>
        <v>-1.7458648909249877E-2</v>
      </c>
    </row>
    <row r="93" spans="1:5" hidden="1" x14ac:dyDescent="0.2">
      <c r="A93" s="62">
        <v>45169</v>
      </c>
      <c r="B93" s="18">
        <v>2.6773210485182553E-3</v>
      </c>
      <c r="C93" s="18">
        <v>-1.5969365120942491E-3</v>
      </c>
      <c r="D93" s="18">
        <f t="shared" si="2"/>
        <v>-1.3528941066216309E-3</v>
      </c>
      <c r="E93" s="18">
        <f t="shared" si="3"/>
        <v>4.0302151551398864E-3</v>
      </c>
    </row>
    <row r="94" spans="1:5" hidden="1" x14ac:dyDescent="0.2">
      <c r="A94" s="63">
        <v>45170</v>
      </c>
      <c r="B94" s="18">
        <v>1.6559464322900563E-3</v>
      </c>
      <c r="C94" s="18">
        <v>1.7991292600010311E-3</v>
      </c>
      <c r="D94" s="18">
        <f t="shared" si="2"/>
        <v>4.3465619736653459E-3</v>
      </c>
      <c r="E94" s="18">
        <f t="shared" si="3"/>
        <v>-2.6906155413752896E-3</v>
      </c>
    </row>
    <row r="95" spans="1:5" hidden="1" x14ac:dyDescent="0.2">
      <c r="A95" s="62">
        <v>45174</v>
      </c>
      <c r="B95" s="18">
        <v>1.2720120694182047E-2</v>
      </c>
      <c r="C95" s="18">
        <v>-4.194177587506065E-3</v>
      </c>
      <c r="D95" s="18">
        <f t="shared" si="2"/>
        <v>-5.7117205936875731E-3</v>
      </c>
      <c r="E95" s="18">
        <f t="shared" si="3"/>
        <v>1.8431841287869621E-2</v>
      </c>
    </row>
    <row r="96" spans="1:5" hidden="1" x14ac:dyDescent="0.2">
      <c r="A96" s="63">
        <v>45175</v>
      </c>
      <c r="B96" s="18">
        <v>-3.2650923110848495E-3</v>
      </c>
      <c r="C96" s="18">
        <v>-6.9715993514528618E-3</v>
      </c>
      <c r="D96" s="18">
        <f t="shared" si="2"/>
        <v>-1.0372935782780158E-2</v>
      </c>
      <c r="E96" s="18">
        <f t="shared" si="3"/>
        <v>7.1078434716953087E-3</v>
      </c>
    </row>
    <row r="97" spans="1:5" hidden="1" x14ac:dyDescent="0.2">
      <c r="A97" s="62">
        <v>45176</v>
      </c>
      <c r="B97" s="18">
        <v>-1.6712283384693327E-3</v>
      </c>
      <c r="C97" s="18">
        <v>-3.2112659361860363E-3</v>
      </c>
      <c r="D97" s="18">
        <f t="shared" si="2"/>
        <v>-4.0621465973498848E-3</v>
      </c>
      <c r="E97" s="18">
        <f t="shared" si="3"/>
        <v>2.3909182588805521E-3</v>
      </c>
    </row>
    <row r="98" spans="1:5" hidden="1" x14ac:dyDescent="0.2">
      <c r="A98" s="63">
        <v>45177</v>
      </c>
      <c r="B98" s="18">
        <v>-2.6115175743453012E-3</v>
      </c>
      <c r="C98" s="18">
        <v>1.4266227216406246E-3</v>
      </c>
      <c r="D98" s="18">
        <f t="shared" si="2"/>
        <v>3.7214019215692446E-3</v>
      </c>
      <c r="E98" s="18">
        <f t="shared" si="3"/>
        <v>-6.3329194959145458E-3</v>
      </c>
    </row>
    <row r="99" spans="1:5" hidden="1" x14ac:dyDescent="0.2">
      <c r="A99" s="62">
        <v>45180</v>
      </c>
      <c r="B99" s="18">
        <v>3.2461571392342403E-2</v>
      </c>
      <c r="C99" s="18">
        <v>6.7234531062752012E-3</v>
      </c>
      <c r="D99" s="18">
        <f t="shared" si="2"/>
        <v>1.2610821081236614E-2</v>
      </c>
      <c r="E99" s="18">
        <f t="shared" si="3"/>
        <v>1.9850750311105787E-2</v>
      </c>
    </row>
    <row r="100" spans="1:5" hidden="1" x14ac:dyDescent="0.2">
      <c r="A100" s="63">
        <v>45181</v>
      </c>
      <c r="B100" s="18">
        <v>-1.9183311734976227E-2</v>
      </c>
      <c r="C100" s="18">
        <v>-5.6958856048289208E-3</v>
      </c>
      <c r="D100" s="18">
        <f t="shared" si="2"/>
        <v>-8.2319659200511541E-3</v>
      </c>
      <c r="E100" s="18">
        <f t="shared" si="3"/>
        <v>-1.0951345814925073E-2</v>
      </c>
    </row>
    <row r="101" spans="1:5" hidden="1" x14ac:dyDescent="0.2">
      <c r="A101" s="62">
        <v>45182</v>
      </c>
      <c r="B101" s="18">
        <v>1.1271137770014317E-2</v>
      </c>
      <c r="C101" s="18">
        <v>1.2416323054647016E-3</v>
      </c>
      <c r="D101" s="18">
        <f t="shared" si="2"/>
        <v>3.4109412818101445E-3</v>
      </c>
      <c r="E101" s="18">
        <f t="shared" si="3"/>
        <v>7.8601964882041714E-3</v>
      </c>
    </row>
    <row r="102" spans="1:5" hidden="1" x14ac:dyDescent="0.2">
      <c r="A102" s="63">
        <v>45183</v>
      </c>
      <c r="B102" s="18">
        <v>2.1831549980501297E-2</v>
      </c>
      <c r="C102" s="18">
        <v>8.4299188671679293E-3</v>
      </c>
      <c r="D102" s="18">
        <f t="shared" si="2"/>
        <v>1.5474701615187806E-2</v>
      </c>
      <c r="E102" s="18">
        <f t="shared" si="3"/>
        <v>6.3568483653134913E-3</v>
      </c>
    </row>
    <row r="103" spans="1:5" hidden="1" x14ac:dyDescent="0.2">
      <c r="A103" s="62">
        <v>45184</v>
      </c>
      <c r="B103" s="18">
        <v>-3.6603273112754797E-2</v>
      </c>
      <c r="C103" s="18">
        <v>-1.2159612938677844E-2</v>
      </c>
      <c r="D103" s="18">
        <f t="shared" si="2"/>
        <v>-1.9079732873484821E-2</v>
      </c>
      <c r="E103" s="18">
        <f t="shared" si="3"/>
        <v>-1.7523540239269976E-2</v>
      </c>
    </row>
    <row r="104" spans="1:5" hidden="1" x14ac:dyDescent="0.2">
      <c r="A104" s="63">
        <v>45187</v>
      </c>
      <c r="B104" s="18">
        <v>7.4590775577108026E-3</v>
      </c>
      <c r="C104" s="18">
        <v>7.2128769712942464E-4</v>
      </c>
      <c r="D104" s="18">
        <f t="shared" si="2"/>
        <v>2.5376716101243408E-3</v>
      </c>
      <c r="E104" s="18">
        <f t="shared" si="3"/>
        <v>4.9214059475864618E-3</v>
      </c>
    </row>
    <row r="105" spans="1:5" hidden="1" x14ac:dyDescent="0.2">
      <c r="A105" s="62">
        <v>45188</v>
      </c>
      <c r="B105" s="18">
        <v>8.3289147481488968E-3</v>
      </c>
      <c r="C105" s="18">
        <v>-2.151010615372817E-3</v>
      </c>
      <c r="D105" s="18">
        <f t="shared" si="2"/>
        <v>-2.2827703895866207E-3</v>
      </c>
      <c r="E105" s="18">
        <f t="shared" si="3"/>
        <v>1.0611685137735517E-2</v>
      </c>
    </row>
    <row r="106" spans="1:5" hidden="1" x14ac:dyDescent="0.2">
      <c r="A106" s="63">
        <v>45189</v>
      </c>
      <c r="B106" s="18">
        <v>-1.7700782237761392E-2</v>
      </c>
      <c r="C106" s="18">
        <v>-9.3947947580595992E-3</v>
      </c>
      <c r="D106" s="18">
        <f t="shared" si="2"/>
        <v>-1.4439669680394661E-2</v>
      </c>
      <c r="E106" s="18">
        <f t="shared" si="3"/>
        <v>-3.2611125573667309E-3</v>
      </c>
    </row>
    <row r="107" spans="1:5" hidden="1" x14ac:dyDescent="0.2">
      <c r="A107" s="62">
        <v>45190</v>
      </c>
      <c r="B107" s="18">
        <v>-1.3147643013640464E-2</v>
      </c>
      <c r="C107" s="18">
        <v>-1.6400934103219411E-2</v>
      </c>
      <c r="D107" s="18">
        <f t="shared" si="2"/>
        <v>-2.6197740981078702E-2</v>
      </c>
      <c r="E107" s="18">
        <f t="shared" si="3"/>
        <v>1.3050097967438237E-2</v>
      </c>
    </row>
    <row r="108" spans="1:5" hidden="1" x14ac:dyDescent="0.2">
      <c r="A108" s="63">
        <v>45191</v>
      </c>
      <c r="B108" s="18">
        <v>1.1327705865635362E-2</v>
      </c>
      <c r="C108" s="18">
        <v>-2.2955984771939608E-3</v>
      </c>
      <c r="D108" s="18">
        <f t="shared" si="2"/>
        <v>-2.5254253390176442E-3</v>
      </c>
      <c r="E108" s="18">
        <f t="shared" si="3"/>
        <v>1.3853131204653008E-2</v>
      </c>
    </row>
    <row r="109" spans="1:5" hidden="1" x14ac:dyDescent="0.2">
      <c r="A109" s="62">
        <v>45194</v>
      </c>
      <c r="B109" s="18">
        <v>5.8513677490035221E-3</v>
      </c>
      <c r="C109" s="18">
        <v>4.0230650909416354E-3</v>
      </c>
      <c r="D109" s="18">
        <f t="shared" si="2"/>
        <v>8.0788879780590208E-3</v>
      </c>
      <c r="E109" s="18">
        <f t="shared" si="3"/>
        <v>-2.2275202290554987E-3</v>
      </c>
    </row>
    <row r="110" spans="1:5" hidden="1" x14ac:dyDescent="0.2">
      <c r="A110" s="63">
        <v>45195</v>
      </c>
      <c r="B110" s="18">
        <v>-6.2161528376765141E-3</v>
      </c>
      <c r="C110" s="18">
        <v>-1.4734533990868215E-2</v>
      </c>
      <c r="D110" s="18">
        <f t="shared" si="2"/>
        <v>-2.3401100724411591E-2</v>
      </c>
      <c r="E110" s="18">
        <f t="shared" si="3"/>
        <v>1.7184947886735077E-2</v>
      </c>
    </row>
    <row r="111" spans="1:5" hidden="1" x14ac:dyDescent="0.2">
      <c r="A111" s="62">
        <v>45196</v>
      </c>
      <c r="B111" s="18">
        <v>-4.080727333862888E-3</v>
      </c>
      <c r="C111" s="18">
        <v>2.2931406074522265E-4</v>
      </c>
      <c r="D111" s="18">
        <f t="shared" si="2"/>
        <v>1.7120155947813716E-3</v>
      </c>
      <c r="E111" s="18">
        <f t="shared" si="3"/>
        <v>-5.7927429286442596E-3</v>
      </c>
    </row>
    <row r="112" spans="1:5" hidden="1" x14ac:dyDescent="0.2">
      <c r="A112" s="63">
        <v>45197</v>
      </c>
      <c r="B112" s="18">
        <v>2.0890718267425834E-2</v>
      </c>
      <c r="C112" s="18">
        <v>5.8931739705165853E-3</v>
      </c>
      <c r="D112" s="18">
        <f t="shared" si="2"/>
        <v>1.1217402995074148E-2</v>
      </c>
      <c r="E112" s="18">
        <f t="shared" si="3"/>
        <v>9.6733152723516864E-3</v>
      </c>
    </row>
    <row r="113" spans="1:5" hidden="1" x14ac:dyDescent="0.2">
      <c r="A113" s="62">
        <v>45198</v>
      </c>
      <c r="B113" s="18">
        <v>-1.2337093211282291E-2</v>
      </c>
      <c r="C113" s="18">
        <v>-2.7095820861420261E-3</v>
      </c>
      <c r="D113" s="18">
        <f t="shared" si="2"/>
        <v>-3.2201943910617871E-3</v>
      </c>
      <c r="E113" s="18">
        <f t="shared" si="3"/>
        <v>-9.1168988202205044E-3</v>
      </c>
    </row>
    <row r="114" spans="1:5" hidden="1" x14ac:dyDescent="0.2">
      <c r="A114" s="63">
        <v>45201</v>
      </c>
      <c r="B114" s="18">
        <v>2.2017744167822206E-2</v>
      </c>
      <c r="C114" s="18">
        <v>7.9367555590792449E-5</v>
      </c>
      <c r="D114" s="18">
        <f t="shared" si="2"/>
        <v>1.4603674884512852E-3</v>
      </c>
      <c r="E114" s="18">
        <f t="shared" si="3"/>
        <v>2.0557376679370923E-2</v>
      </c>
    </row>
    <row r="115" spans="1:5" hidden="1" x14ac:dyDescent="0.2">
      <c r="A115" s="62">
        <v>45202</v>
      </c>
      <c r="B115" s="18">
        <v>-1.9164374275804308E-2</v>
      </c>
      <c r="C115" s="18">
        <v>-1.3744071674259506E-2</v>
      </c>
      <c r="D115" s="18">
        <f t="shared" si="2"/>
        <v>-2.1738854804713822E-2</v>
      </c>
      <c r="E115" s="18">
        <f t="shared" si="3"/>
        <v>2.5744805289095139E-3</v>
      </c>
    </row>
    <row r="116" spans="1:5" hidden="1" x14ac:dyDescent="0.2">
      <c r="A116" s="63">
        <v>45203</v>
      </c>
      <c r="B116" s="18">
        <v>1.5418464246935271E-2</v>
      </c>
      <c r="C116" s="18">
        <v>8.1097549571607086E-3</v>
      </c>
      <c r="D116" s="18">
        <f t="shared" si="2"/>
        <v>1.4937385713189455E-2</v>
      </c>
      <c r="E116" s="18">
        <f t="shared" si="3"/>
        <v>4.8107853374581601E-4</v>
      </c>
    </row>
    <row r="117" spans="1:5" hidden="1" x14ac:dyDescent="0.2">
      <c r="A117" s="62">
        <v>45204</v>
      </c>
      <c r="B117" s="18">
        <v>-2.5853000398049497E-3</v>
      </c>
      <c r="C117" s="18">
        <v>-1.304030159777203E-3</v>
      </c>
      <c r="D117" s="18">
        <f t="shared" si="2"/>
        <v>-8.6132327063099287E-4</v>
      </c>
      <c r="E117" s="18">
        <f t="shared" si="3"/>
        <v>-1.7239767691739568E-3</v>
      </c>
    </row>
    <row r="118" spans="1:5" hidden="1" x14ac:dyDescent="0.2">
      <c r="A118" s="63">
        <v>45205</v>
      </c>
      <c r="B118" s="18">
        <v>3.4909259824908778E-2</v>
      </c>
      <c r="C118" s="18">
        <v>1.1814893014644445E-2</v>
      </c>
      <c r="D118" s="18">
        <f t="shared" si="2"/>
        <v>2.115554314804961E-2</v>
      </c>
      <c r="E118" s="18">
        <f t="shared" si="3"/>
        <v>1.3753716676859169E-2</v>
      </c>
    </row>
    <row r="119" spans="1:5" hidden="1" x14ac:dyDescent="0.2">
      <c r="A119" s="62">
        <v>45208</v>
      </c>
      <c r="B119" s="18">
        <v>9.2889665614910299E-3</v>
      </c>
      <c r="C119" s="18">
        <v>6.3038542996403102E-3</v>
      </c>
      <c r="D119" s="18">
        <f t="shared" si="2"/>
        <v>1.1906628309292474E-2</v>
      </c>
      <c r="E119" s="18">
        <f t="shared" si="3"/>
        <v>-2.6176617478014443E-3</v>
      </c>
    </row>
    <row r="120" spans="1:5" hidden="1" x14ac:dyDescent="0.2">
      <c r="A120" s="63">
        <v>45209</v>
      </c>
      <c r="B120" s="18">
        <v>1.0931073255954216E-2</v>
      </c>
      <c r="C120" s="18">
        <v>5.2079907813922244E-3</v>
      </c>
      <c r="D120" s="18">
        <f t="shared" si="2"/>
        <v>1.0067492552981658E-2</v>
      </c>
      <c r="E120" s="18">
        <f t="shared" si="3"/>
        <v>8.6358070297255785E-4</v>
      </c>
    </row>
    <row r="121" spans="1:5" hidden="1" x14ac:dyDescent="0.2">
      <c r="A121" s="62">
        <v>45210</v>
      </c>
      <c r="B121" s="18">
        <v>1.8580612904803617E-2</v>
      </c>
      <c r="C121" s="18">
        <v>4.2930081710337298E-3</v>
      </c>
      <c r="D121" s="18">
        <f t="shared" si="2"/>
        <v>8.5319206436228114E-3</v>
      </c>
      <c r="E121" s="18">
        <f t="shared" si="3"/>
        <v>1.0048692261180806E-2</v>
      </c>
    </row>
    <row r="122" spans="1:5" hidden="1" x14ac:dyDescent="0.2">
      <c r="A122" s="63">
        <v>45211</v>
      </c>
      <c r="B122" s="18">
        <v>-1.116480190381397E-2</v>
      </c>
      <c r="C122" s="18">
        <v>-6.2464343461184901E-3</v>
      </c>
      <c r="D122" s="18">
        <f t="shared" si="2"/>
        <v>-9.1559257552286753E-3</v>
      </c>
      <c r="E122" s="18">
        <f t="shared" si="3"/>
        <v>-2.0088761485852948E-3</v>
      </c>
    </row>
    <row r="123" spans="1:5" hidden="1" x14ac:dyDescent="0.2">
      <c r="A123" s="62">
        <v>45212</v>
      </c>
      <c r="B123" s="18">
        <v>-2.9213891779702017E-2</v>
      </c>
      <c r="C123" s="18">
        <v>-5.018858888767519E-3</v>
      </c>
      <c r="D123" s="18">
        <f t="shared" si="2"/>
        <v>-7.0957440997675677E-3</v>
      </c>
      <c r="E123" s="18">
        <f t="shared" si="3"/>
        <v>-2.211814767993445E-2</v>
      </c>
    </row>
    <row r="124" spans="1:5" hidden="1" x14ac:dyDescent="0.2">
      <c r="A124" s="63">
        <v>45215</v>
      </c>
      <c r="B124" s="18">
        <v>2.0528206379816227E-2</v>
      </c>
      <c r="C124" s="18">
        <v>1.059436938392988E-2</v>
      </c>
      <c r="D124" s="18">
        <f t="shared" si="2"/>
        <v>1.9107196238702738E-2</v>
      </c>
      <c r="E124" s="18">
        <f t="shared" si="3"/>
        <v>1.4210101411134893E-3</v>
      </c>
    </row>
    <row r="125" spans="1:5" hidden="1" x14ac:dyDescent="0.2">
      <c r="A125" s="62">
        <v>45216</v>
      </c>
      <c r="B125" s="18">
        <v>8.8743330085365724E-3</v>
      </c>
      <c r="C125" s="18">
        <v>-9.824505308242415E-5</v>
      </c>
      <c r="D125" s="18">
        <f t="shared" si="2"/>
        <v>1.1622886730302173E-3</v>
      </c>
      <c r="E125" s="18">
        <f t="shared" si="3"/>
        <v>7.7120443355063548E-3</v>
      </c>
    </row>
    <row r="126" spans="1:5" hidden="1" x14ac:dyDescent="0.2">
      <c r="A126" s="63">
        <v>45217</v>
      </c>
      <c r="B126" s="18">
        <v>-2.1697609742677093E-2</v>
      </c>
      <c r="C126" s="18">
        <v>-1.3399820506516447E-2</v>
      </c>
      <c r="D126" s="18">
        <f t="shared" si="2"/>
        <v>-2.1161114400726138E-2</v>
      </c>
      <c r="E126" s="18">
        <f t="shared" si="3"/>
        <v>-5.3649534195095508E-4</v>
      </c>
    </row>
    <row r="127" spans="1:5" hidden="1" x14ac:dyDescent="0.2">
      <c r="A127" s="62">
        <v>45218</v>
      </c>
      <c r="B127" s="18">
        <v>-1.3124162496047642E-2</v>
      </c>
      <c r="C127" s="18">
        <v>-8.4828481963210578E-3</v>
      </c>
      <c r="D127" s="18">
        <f t="shared" si="2"/>
        <v>-1.2909193027408415E-2</v>
      </c>
      <c r="E127" s="18">
        <f t="shared" si="3"/>
        <v>-2.14969468639227E-4</v>
      </c>
    </row>
    <row r="128" spans="1:5" hidden="1" x14ac:dyDescent="0.2">
      <c r="A128" s="63">
        <v>45219</v>
      </c>
      <c r="B128" s="18">
        <v>-1.3298794847910078E-2</v>
      </c>
      <c r="C128" s="18">
        <v>-1.2585283719027562E-2</v>
      </c>
      <c r="D128" s="18">
        <f t="shared" si="2"/>
        <v>-1.9794115950867879E-2</v>
      </c>
      <c r="E128" s="18">
        <f t="shared" si="3"/>
        <v>6.4953211029578004E-3</v>
      </c>
    </row>
    <row r="129" spans="1:5" hidden="1" x14ac:dyDescent="0.2">
      <c r="A129" s="62">
        <v>45222</v>
      </c>
      <c r="B129" s="18">
        <v>1.7365830302860097E-2</v>
      </c>
      <c r="C129" s="18">
        <v>-1.6855698941634634E-3</v>
      </c>
      <c r="D129" s="18">
        <f t="shared" si="2"/>
        <v>-1.5016433070940088E-3</v>
      </c>
      <c r="E129" s="18">
        <f t="shared" si="3"/>
        <v>1.8867473609954107E-2</v>
      </c>
    </row>
    <row r="130" spans="1:5" hidden="1" x14ac:dyDescent="0.2">
      <c r="A130" s="63">
        <v>45223</v>
      </c>
      <c r="B130" s="18">
        <v>-4.6493138407035506E-3</v>
      </c>
      <c r="C130" s="18">
        <v>7.2657922227272742E-3</v>
      </c>
      <c r="D130" s="18">
        <f t="shared" si="2"/>
        <v>1.3521003092503476E-2</v>
      </c>
      <c r="E130" s="18">
        <f t="shared" si="3"/>
        <v>-1.8170316933207024E-2</v>
      </c>
    </row>
    <row r="131" spans="1:5" hidden="1" x14ac:dyDescent="0.2">
      <c r="A131" s="62">
        <v>45224</v>
      </c>
      <c r="B131" s="18">
        <v>-4.1657470822010323E-2</v>
      </c>
      <c r="C131" s="18">
        <v>-1.4339628627712542E-2</v>
      </c>
      <c r="D131" s="18">
        <f t="shared" si="2"/>
        <v>-2.2738349787233221E-2</v>
      </c>
      <c r="E131" s="18">
        <f t="shared" si="3"/>
        <v>-1.8919121034777102E-2</v>
      </c>
    </row>
    <row r="132" spans="1:5" hidden="1" x14ac:dyDescent="0.2">
      <c r="A132" s="63">
        <v>45225</v>
      </c>
      <c r="B132" s="18">
        <v>-3.7325203937490059E-2</v>
      </c>
      <c r="C132" s="18">
        <v>-1.1832519778109618E-2</v>
      </c>
      <c r="D132" s="18">
        <f t="shared" si="2"/>
        <v>-1.8530787938984723E-2</v>
      </c>
      <c r="E132" s="18">
        <f t="shared" si="3"/>
        <v>-1.8794415998505336E-2</v>
      </c>
    </row>
    <row r="133" spans="1:5" hidden="1" x14ac:dyDescent="0.2">
      <c r="A133" s="62">
        <v>45226</v>
      </c>
      <c r="B133" s="18">
        <v>2.9061947735146809E-2</v>
      </c>
      <c r="C133" s="18">
        <v>-4.8002802297685276E-3</v>
      </c>
      <c r="D133" s="18">
        <f t="shared" si="2"/>
        <v>-6.7289139054618292E-3</v>
      </c>
      <c r="E133" s="18">
        <f t="shared" si="3"/>
        <v>3.5790861640608636E-2</v>
      </c>
    </row>
    <row r="134" spans="1:5" hidden="1" x14ac:dyDescent="0.2">
      <c r="A134" s="63">
        <v>45229</v>
      </c>
      <c r="B134" s="18">
        <v>1.9984494628185967E-2</v>
      </c>
      <c r="C134" s="18">
        <v>1.2010022325859904E-2</v>
      </c>
      <c r="D134" s="18">
        <f t="shared" si="2"/>
        <v>2.1483019414377337E-2</v>
      </c>
      <c r="E134" s="18">
        <f t="shared" si="3"/>
        <v>-1.49852478619137E-3</v>
      </c>
    </row>
    <row r="135" spans="1:5" hidden="1" x14ac:dyDescent="0.2">
      <c r="A135" s="62">
        <v>45230</v>
      </c>
      <c r="B135" s="18">
        <v>-4.5925102684648555E-3</v>
      </c>
      <c r="C135" s="18">
        <v>6.4749573072333533E-3</v>
      </c>
      <c r="D135" s="18">
        <f t="shared" si="2"/>
        <v>1.2193782370027844E-2</v>
      </c>
      <c r="E135" s="18">
        <f t="shared" si="3"/>
        <v>-1.6786292638492697E-2</v>
      </c>
    </row>
    <row r="136" spans="1:5" hidden="1" x14ac:dyDescent="0.2">
      <c r="A136" s="63">
        <v>45231</v>
      </c>
      <c r="B136" s="18">
        <v>3.5117806780969874E-2</v>
      </c>
      <c r="C136" s="18">
        <v>1.0505999486313922E-2</v>
      </c>
      <c r="D136" s="18">
        <f t="shared" si="2"/>
        <v>1.8958889231688893E-2</v>
      </c>
      <c r="E136" s="18">
        <f t="shared" si="3"/>
        <v>1.615891754928098E-2</v>
      </c>
    </row>
    <row r="137" spans="1:5" hidden="1" x14ac:dyDescent="0.2">
      <c r="A137" s="62">
        <v>45232</v>
      </c>
      <c r="B137" s="18">
        <v>-3.1423962247163484E-3</v>
      </c>
      <c r="C137" s="18">
        <v>1.885855702012762E-2</v>
      </c>
      <c r="D137" s="18">
        <f t="shared" si="2"/>
        <v>3.2976590306032415E-2</v>
      </c>
      <c r="E137" s="18">
        <f t="shared" si="3"/>
        <v>-3.6118986530748763E-2</v>
      </c>
    </row>
    <row r="138" spans="1:5" hidden="1" x14ac:dyDescent="0.2">
      <c r="A138" s="63">
        <v>45233</v>
      </c>
      <c r="B138" s="18">
        <v>1.1998607443740372E-2</v>
      </c>
      <c r="C138" s="18">
        <v>9.3937302530313627E-3</v>
      </c>
      <c r="D138" s="18">
        <f t="shared" si="2"/>
        <v>1.7092220542101879E-2</v>
      </c>
      <c r="E138" s="18">
        <f t="shared" si="3"/>
        <v>-5.0936130983615067E-3</v>
      </c>
    </row>
    <row r="139" spans="1:5" hidden="1" x14ac:dyDescent="0.2">
      <c r="A139" s="62">
        <v>45236</v>
      </c>
      <c r="B139" s="18">
        <v>3.8141667350235497E-3</v>
      </c>
      <c r="C139" s="18">
        <v>1.7529924220356374E-3</v>
      </c>
      <c r="D139" s="18">
        <f t="shared" si="2"/>
        <v>4.2691327071806623E-3</v>
      </c>
      <c r="E139" s="18">
        <f t="shared" si="3"/>
        <v>-4.5496597215711251E-4</v>
      </c>
    </row>
    <row r="140" spans="1:5" hidden="1" x14ac:dyDescent="0.2">
      <c r="A140" s="63">
        <v>45237</v>
      </c>
      <c r="B140" s="18">
        <v>9.5630719673149844E-3</v>
      </c>
      <c r="C140" s="18">
        <v>2.8401189192852616E-3</v>
      </c>
      <c r="D140" s="18">
        <f t="shared" si="2"/>
        <v>6.0936055356228726E-3</v>
      </c>
      <c r="E140" s="18">
        <f t="shared" si="3"/>
        <v>3.4694664316921118E-3</v>
      </c>
    </row>
    <row r="141" spans="1:5" hidden="1" x14ac:dyDescent="0.2">
      <c r="A141" s="62">
        <v>45238</v>
      </c>
      <c r="B141" s="18">
        <v>3.0112341642403173E-3</v>
      </c>
      <c r="C141" s="18">
        <v>1.0049156221052513E-3</v>
      </c>
      <c r="D141" s="18">
        <f t="shared" ref="D141:D204" si="4">$B$2+$B$3*C141</f>
        <v>3.0136709016649467E-3</v>
      </c>
      <c r="E141" s="18">
        <f t="shared" ref="E141:E204" si="5">B141-D141</f>
        <v>-2.4367374246293642E-6</v>
      </c>
    </row>
    <row r="142" spans="1:5" hidden="1" x14ac:dyDescent="0.2">
      <c r="A142" s="63">
        <v>45239</v>
      </c>
      <c r="B142" s="18">
        <v>2.4078387322830075E-3</v>
      </c>
      <c r="C142" s="18">
        <v>-8.0838393067328429E-3</v>
      </c>
      <c r="D142" s="18">
        <f t="shared" si="4"/>
        <v>-1.2239555336484359E-2</v>
      </c>
      <c r="E142" s="18">
        <f t="shared" si="5"/>
        <v>1.4647394068767366E-2</v>
      </c>
    </row>
    <row r="143" spans="1:5" hidden="1" x14ac:dyDescent="0.2">
      <c r="A143" s="62">
        <v>45240</v>
      </c>
      <c r="B143" s="18">
        <v>2.5643489974414235E-2</v>
      </c>
      <c r="C143" s="18">
        <v>1.5616441094852496E-2</v>
      </c>
      <c r="D143" s="18">
        <f t="shared" si="4"/>
        <v>2.7535500950479703E-2</v>
      </c>
      <c r="E143" s="18">
        <f t="shared" si="5"/>
        <v>-1.8920109760654676E-3</v>
      </c>
    </row>
    <row r="144" spans="1:5" hidden="1" x14ac:dyDescent="0.2">
      <c r="A144" s="63">
        <v>45243</v>
      </c>
      <c r="B144" s="18">
        <v>1.2775382860155116E-3</v>
      </c>
      <c r="C144" s="18">
        <v>-8.3583893324035152E-4</v>
      </c>
      <c r="D144" s="18">
        <f t="shared" si="4"/>
        <v>-7.5580145527699271E-5</v>
      </c>
      <c r="E144" s="18">
        <f t="shared" si="5"/>
        <v>1.3531184315432108E-3</v>
      </c>
    </row>
    <row r="145" spans="1:5" hidden="1" x14ac:dyDescent="0.2">
      <c r="A145" s="62">
        <v>45244</v>
      </c>
      <c r="B145" s="18">
        <v>2.1628733066344719E-2</v>
      </c>
      <c r="C145" s="18">
        <v>1.9075017703661823E-2</v>
      </c>
      <c r="D145" s="18">
        <f t="shared" si="4"/>
        <v>3.3339866002589646E-2</v>
      </c>
      <c r="E145" s="18">
        <f t="shared" si="5"/>
        <v>-1.1711132936244928E-2</v>
      </c>
    </row>
    <row r="146" spans="1:5" hidden="1" x14ac:dyDescent="0.2">
      <c r="A146" s="63">
        <v>45245</v>
      </c>
      <c r="B146" s="18">
        <v>-1.0704394622009228E-2</v>
      </c>
      <c r="C146" s="18">
        <v>1.5970120755575135E-3</v>
      </c>
      <c r="D146" s="18">
        <f t="shared" si="4"/>
        <v>4.0073582911947427E-3</v>
      </c>
      <c r="E146" s="18">
        <f t="shared" si="5"/>
        <v>-1.4711752913203971E-2</v>
      </c>
    </row>
    <row r="147" spans="1:5" hidden="1" x14ac:dyDescent="0.2">
      <c r="A147" s="62">
        <v>45246</v>
      </c>
      <c r="B147" s="18">
        <v>4.4484073561734672E-3</v>
      </c>
      <c r="C147" s="18">
        <v>1.1904273935798848E-3</v>
      </c>
      <c r="D147" s="18">
        <f t="shared" si="4"/>
        <v>3.3250065072894432E-3</v>
      </c>
      <c r="E147" s="18">
        <f t="shared" si="5"/>
        <v>1.1234008488840239E-3</v>
      </c>
    </row>
    <row r="148" spans="1:5" hidden="1" x14ac:dyDescent="0.2">
      <c r="A148" s="63">
        <v>45247</v>
      </c>
      <c r="B148" s="18">
        <v>2.5433867811830435E-3</v>
      </c>
      <c r="C148" s="18">
        <v>1.2820490603360213E-3</v>
      </c>
      <c r="D148" s="18">
        <f t="shared" si="4"/>
        <v>3.4787708041914764E-3</v>
      </c>
      <c r="E148" s="18">
        <f t="shared" si="5"/>
        <v>-9.3538402300843287E-4</v>
      </c>
    </row>
    <row r="149" spans="1:5" hidden="1" x14ac:dyDescent="0.2">
      <c r="A149" s="62">
        <v>45250</v>
      </c>
      <c r="B149" s="18">
        <v>1.4714677310190272E-2</v>
      </c>
      <c r="C149" s="18">
        <v>7.3902780973298388E-3</v>
      </c>
      <c r="D149" s="18">
        <f t="shared" si="4"/>
        <v>1.3729921830398145E-2</v>
      </c>
      <c r="E149" s="18">
        <f t="shared" si="5"/>
        <v>9.8475547979212652E-4</v>
      </c>
    </row>
    <row r="150" spans="1:5" hidden="1" x14ac:dyDescent="0.2">
      <c r="A150" s="63">
        <v>45251</v>
      </c>
      <c r="B150" s="18">
        <v>-8.7950065685231671E-3</v>
      </c>
      <c r="C150" s="18">
        <v>-2.0209310950652926E-3</v>
      </c>
      <c r="D150" s="18">
        <f t="shared" si="4"/>
        <v>-2.064464101460722E-3</v>
      </c>
      <c r="E150" s="18">
        <f t="shared" si="5"/>
        <v>-6.7305424670624451E-3</v>
      </c>
    </row>
    <row r="151" spans="1:5" hidden="1" x14ac:dyDescent="0.2">
      <c r="A151" s="62">
        <v>45252</v>
      </c>
      <c r="B151" s="18">
        <v>1.3383643941054846E-2</v>
      </c>
      <c r="C151" s="18">
        <v>4.06112922094648E-3</v>
      </c>
      <c r="D151" s="18">
        <f t="shared" si="4"/>
        <v>8.1427692017324634E-3</v>
      </c>
      <c r="E151" s="18">
        <f t="shared" si="5"/>
        <v>5.2408747393223824E-3</v>
      </c>
    </row>
    <row r="152" spans="1:5" hidden="1" x14ac:dyDescent="0.2">
      <c r="A152" s="63">
        <v>45254</v>
      </c>
      <c r="B152" s="18">
        <v>-9.5463249254866822E-3</v>
      </c>
      <c r="C152" s="18">
        <v>5.9687366788407914E-4</v>
      </c>
      <c r="D152" s="18">
        <f t="shared" si="4"/>
        <v>2.3288734468844413E-3</v>
      </c>
      <c r="E152" s="18">
        <f t="shared" si="5"/>
        <v>-1.1875198372371124E-2</v>
      </c>
    </row>
    <row r="153" spans="1:5" hidden="1" x14ac:dyDescent="0.2">
      <c r="A153" s="62">
        <v>45257</v>
      </c>
      <c r="B153" s="18">
        <v>-1.0436691721137814E-2</v>
      </c>
      <c r="C153" s="18">
        <v>-1.9541574600900891E-3</v>
      </c>
      <c r="D153" s="18">
        <f t="shared" si="4"/>
        <v>-1.9524010775377541E-3</v>
      </c>
      <c r="E153" s="18">
        <f t="shared" si="5"/>
        <v>-8.4842906436000606E-3</v>
      </c>
    </row>
    <row r="154" spans="1:5" hidden="1" x14ac:dyDescent="0.2">
      <c r="A154" s="63">
        <v>45258</v>
      </c>
      <c r="B154" s="18">
        <v>1.2817473305334559E-2</v>
      </c>
      <c r="C154" s="18">
        <v>9.8011853060331333E-4</v>
      </c>
      <c r="D154" s="18">
        <f t="shared" si="4"/>
        <v>2.9720551193395776E-3</v>
      </c>
      <c r="E154" s="18">
        <f t="shared" si="5"/>
        <v>9.8454181859949814E-3</v>
      </c>
    </row>
    <row r="155" spans="1:5" hidden="1" x14ac:dyDescent="0.2">
      <c r="A155" s="62">
        <v>45259</v>
      </c>
      <c r="B155" s="18">
        <v>-2.0030200722014668E-2</v>
      </c>
      <c r="C155" s="18">
        <v>-9.4624863923831182E-4</v>
      </c>
      <c r="D155" s="18">
        <f t="shared" si="4"/>
        <v>-2.6087551740871162E-4</v>
      </c>
      <c r="E155" s="18">
        <f t="shared" si="5"/>
        <v>-1.9769325204605958E-2</v>
      </c>
    </row>
    <row r="156" spans="1:5" hidden="1" x14ac:dyDescent="0.2">
      <c r="A156" s="63">
        <v>45260</v>
      </c>
      <c r="B156" s="18">
        <v>-1.5201637962057757E-2</v>
      </c>
      <c r="C156" s="18">
        <v>3.7840728581564065E-3</v>
      </c>
      <c r="D156" s="18">
        <f t="shared" si="4"/>
        <v>7.677798651261696E-3</v>
      </c>
      <c r="E156" s="18">
        <f t="shared" si="5"/>
        <v>-2.2879436613319454E-2</v>
      </c>
    </row>
    <row r="157" spans="1:5" hidden="1" x14ac:dyDescent="0.2">
      <c r="A157" s="62">
        <v>45261</v>
      </c>
      <c r="B157" s="18">
        <v>-7.1220340060896836E-3</v>
      </c>
      <c r="C157" s="18">
        <v>5.8737421236076948E-3</v>
      </c>
      <c r="D157" s="18">
        <f t="shared" si="4"/>
        <v>1.1184791448228943E-2</v>
      </c>
      <c r="E157" s="18">
        <f t="shared" si="5"/>
        <v>-1.8306825454318627E-2</v>
      </c>
    </row>
    <row r="158" spans="1:5" hidden="1" x14ac:dyDescent="0.2">
      <c r="A158" s="63">
        <v>45264</v>
      </c>
      <c r="B158" s="18">
        <v>-1.4777581946240459E-2</v>
      </c>
      <c r="C158" s="18">
        <v>-5.4085091269721053E-3</v>
      </c>
      <c r="D158" s="18">
        <f t="shared" si="4"/>
        <v>-7.749675610036943E-3</v>
      </c>
      <c r="E158" s="18">
        <f t="shared" si="5"/>
        <v>-7.027906336203516E-3</v>
      </c>
    </row>
    <row r="159" spans="1:5" hidden="1" x14ac:dyDescent="0.2">
      <c r="A159" s="62">
        <v>45265</v>
      </c>
      <c r="B159" s="18">
        <v>-5.405880163951271E-3</v>
      </c>
      <c r="C159" s="18">
        <v>-5.6886972616143616E-4</v>
      </c>
      <c r="D159" s="18">
        <f t="shared" si="4"/>
        <v>3.7246161003480992E-4</v>
      </c>
      <c r="E159" s="18">
        <f t="shared" si="5"/>
        <v>-5.7783417739860812E-3</v>
      </c>
    </row>
    <row r="160" spans="1:5" hidden="1" x14ac:dyDescent="0.2">
      <c r="A160" s="63">
        <v>45266</v>
      </c>
      <c r="B160" s="18">
        <v>-2.6390123418702505E-3</v>
      </c>
      <c r="C160" s="18">
        <v>-3.9062028088695522E-3</v>
      </c>
      <c r="D160" s="18">
        <f t="shared" si="4"/>
        <v>-5.228426183857421E-3</v>
      </c>
      <c r="E160" s="18">
        <f t="shared" si="5"/>
        <v>2.5894138419871706E-3</v>
      </c>
    </row>
    <row r="161" spans="1:5" hidden="1" x14ac:dyDescent="0.2">
      <c r="A161" s="62">
        <v>45267</v>
      </c>
      <c r="B161" s="18">
        <v>2.8791798826266257E-2</v>
      </c>
      <c r="C161" s="18">
        <v>7.9681890658929166E-3</v>
      </c>
      <c r="D161" s="18">
        <f t="shared" si="4"/>
        <v>1.46998023935797E-2</v>
      </c>
      <c r="E161" s="18">
        <f t="shared" si="5"/>
        <v>1.4091996432686557E-2</v>
      </c>
    </row>
    <row r="162" spans="1:5" hidden="1" x14ac:dyDescent="0.2">
      <c r="A162" s="63">
        <v>45268</v>
      </c>
      <c r="B162" s="18">
        <v>1.8861707495130497E-2</v>
      </c>
      <c r="C162" s="18">
        <v>4.0954978699407896E-3</v>
      </c>
      <c r="D162" s="18">
        <f t="shared" si="4"/>
        <v>8.2004484749348232E-3</v>
      </c>
      <c r="E162" s="18">
        <f t="shared" si="5"/>
        <v>1.0661259020195674E-2</v>
      </c>
    </row>
    <row r="163" spans="1:5" hidden="1" x14ac:dyDescent="0.2">
      <c r="A163" s="62">
        <v>45271</v>
      </c>
      <c r="B163" s="18">
        <v>-2.2449338859307444E-2</v>
      </c>
      <c r="C163" s="18">
        <v>3.924494286698943E-3</v>
      </c>
      <c r="D163" s="18">
        <f t="shared" si="4"/>
        <v>7.9134612733715026E-3</v>
      </c>
      <c r="E163" s="18">
        <f t="shared" si="5"/>
        <v>-3.0362800132678947E-2</v>
      </c>
    </row>
    <row r="164" spans="1:5" hidden="1" x14ac:dyDescent="0.2">
      <c r="A164" s="63">
        <v>45272</v>
      </c>
      <c r="B164" s="18">
        <v>2.7484055412235753E-2</v>
      </c>
      <c r="C164" s="18">
        <v>4.5993575202152304E-3</v>
      </c>
      <c r="D164" s="18">
        <f t="shared" si="4"/>
        <v>9.0460522235324709E-3</v>
      </c>
      <c r="E164" s="18">
        <f t="shared" si="5"/>
        <v>1.8438003188703284E-2</v>
      </c>
    </row>
    <row r="165" spans="1:5" hidden="1" x14ac:dyDescent="0.2">
      <c r="A165" s="62">
        <v>45273</v>
      </c>
      <c r="B165" s="18">
        <v>1.5557336888736284E-3</v>
      </c>
      <c r="C165" s="18">
        <v>1.3650676351045998E-2</v>
      </c>
      <c r="D165" s="18">
        <f t="shared" si="4"/>
        <v>2.4236451234316732E-2</v>
      </c>
      <c r="E165" s="18">
        <f t="shared" si="5"/>
        <v>-2.2680717545443103E-2</v>
      </c>
    </row>
    <row r="166" spans="1:5" hidden="1" x14ac:dyDescent="0.2">
      <c r="A166" s="63">
        <v>45274</v>
      </c>
      <c r="B166" s="18">
        <v>-4.6900185829714669E-3</v>
      </c>
      <c r="C166" s="18">
        <v>2.6470624846992585E-3</v>
      </c>
      <c r="D166" s="18">
        <f t="shared" si="4"/>
        <v>5.769608079807741E-3</v>
      </c>
      <c r="E166" s="18">
        <f t="shared" si="5"/>
        <v>-1.0459626662779208E-2</v>
      </c>
    </row>
    <row r="167" spans="1:5" hidden="1" x14ac:dyDescent="0.2">
      <c r="A167" s="62">
        <v>45275</v>
      </c>
      <c r="B167" s="18">
        <v>5.2524699180280798E-3</v>
      </c>
      <c r="C167" s="18">
        <v>-7.62494933082003E-5</v>
      </c>
      <c r="D167" s="18">
        <f t="shared" si="4"/>
        <v>1.1992027775580487E-3</v>
      </c>
      <c r="E167" s="18">
        <f t="shared" si="5"/>
        <v>4.0532671404700307E-3</v>
      </c>
    </row>
    <row r="168" spans="1:5" hidden="1" x14ac:dyDescent="0.2">
      <c r="A168" s="63">
        <v>45278</v>
      </c>
      <c r="B168" s="18">
        <v>2.896219886815854E-2</v>
      </c>
      <c r="C168" s="18">
        <v>4.5283443669004164E-3</v>
      </c>
      <c r="D168" s="18">
        <f t="shared" si="4"/>
        <v>8.9268742170974663E-3</v>
      </c>
      <c r="E168" s="18">
        <f t="shared" si="5"/>
        <v>2.0035324651061073E-2</v>
      </c>
    </row>
    <row r="169" spans="1:5" hidden="1" x14ac:dyDescent="0.2">
      <c r="A169" s="62">
        <v>45279</v>
      </c>
      <c r="B169" s="18">
        <v>1.6655929914757506E-2</v>
      </c>
      <c r="C169" s="18">
        <v>5.8664078189105684E-3</v>
      </c>
      <c r="D169" s="18">
        <f t="shared" si="4"/>
        <v>1.1172482632585799E-2</v>
      </c>
      <c r="E169" s="18">
        <f t="shared" si="5"/>
        <v>5.4834472821717068E-3</v>
      </c>
    </row>
    <row r="170" spans="1:5" hidden="1" x14ac:dyDescent="0.2">
      <c r="A170" s="63">
        <v>45280</v>
      </c>
      <c r="B170" s="18">
        <v>-3.0824256110287829E-3</v>
      </c>
      <c r="C170" s="18">
        <v>-1.4684266911006771E-2</v>
      </c>
      <c r="D170" s="18">
        <f t="shared" si="4"/>
        <v>-2.3316739868886164E-2</v>
      </c>
      <c r="E170" s="18">
        <f t="shared" si="5"/>
        <v>2.0234314257857381E-2</v>
      </c>
    </row>
    <row r="171" spans="1:5" hidden="1" x14ac:dyDescent="0.2">
      <c r="A171" s="62">
        <v>45281</v>
      </c>
      <c r="B171" s="18">
        <v>1.377117555222318E-2</v>
      </c>
      <c r="C171" s="18">
        <v>1.0301467821202559E-2</v>
      </c>
      <c r="D171" s="18">
        <f t="shared" si="4"/>
        <v>1.8615633440853326E-2</v>
      </c>
      <c r="E171" s="18">
        <f t="shared" si="5"/>
        <v>-4.8444578886301451E-3</v>
      </c>
    </row>
    <row r="172" spans="1:5" hidden="1" x14ac:dyDescent="0.2">
      <c r="A172" s="63">
        <v>45282</v>
      </c>
      <c r="B172" s="18">
        <v>-1.9768595127265254E-3</v>
      </c>
      <c r="C172" s="18">
        <v>1.6600585268868873E-3</v>
      </c>
      <c r="D172" s="18">
        <f t="shared" si="4"/>
        <v>4.1131661596177441E-3</v>
      </c>
      <c r="E172" s="18">
        <f t="shared" si="5"/>
        <v>-6.0900256723442694E-3</v>
      </c>
    </row>
    <row r="173" spans="1:5" hidden="1" x14ac:dyDescent="0.2">
      <c r="A173" s="62">
        <v>45286</v>
      </c>
      <c r="B173" s="18">
        <v>4.0747773038862789E-3</v>
      </c>
      <c r="C173" s="18">
        <v>4.2316894655107795E-3</v>
      </c>
      <c r="D173" s="18">
        <f t="shared" si="4"/>
        <v>8.4290123690246785E-3</v>
      </c>
      <c r="E173" s="18">
        <f t="shared" si="5"/>
        <v>-4.3542350651383996E-3</v>
      </c>
    </row>
    <row r="174" spans="1:5" hidden="1" x14ac:dyDescent="0.2">
      <c r="A174" s="63">
        <v>45287</v>
      </c>
      <c r="B174" s="18">
        <v>8.4546108397958175E-3</v>
      </c>
      <c r="C174" s="18">
        <v>1.4304577464787638E-3</v>
      </c>
      <c r="D174" s="18">
        <f t="shared" si="4"/>
        <v>3.7278380618264153E-3</v>
      </c>
      <c r="E174" s="18">
        <f t="shared" si="5"/>
        <v>4.7267727779694022E-3</v>
      </c>
    </row>
    <row r="175" spans="1:5" hidden="1" x14ac:dyDescent="0.2">
      <c r="A175" s="62">
        <v>45288</v>
      </c>
      <c r="B175" s="18">
        <v>1.3695614684929858E-3</v>
      </c>
      <c r="C175" s="18">
        <v>3.7017460804378288E-4</v>
      </c>
      <c r="D175" s="18">
        <f t="shared" si="4"/>
        <v>1.9484151690681813E-3</v>
      </c>
      <c r="E175" s="18">
        <f t="shared" si="5"/>
        <v>-5.7885370057519556E-4</v>
      </c>
    </row>
    <row r="176" spans="1:5" hidden="1" x14ac:dyDescent="0.2">
      <c r="A176" s="63">
        <v>45289</v>
      </c>
      <c r="B176" s="18">
        <v>-1.2167981689024332E-2</v>
      </c>
      <c r="C176" s="18">
        <v>-2.8264750133749628E-3</v>
      </c>
      <c r="D176" s="18">
        <f t="shared" si="4"/>
        <v>-3.416370245585729E-3</v>
      </c>
      <c r="E176" s="18">
        <f t="shared" si="5"/>
        <v>-8.751611443438603E-3</v>
      </c>
    </row>
    <row r="177" spans="1:5" hidden="1" x14ac:dyDescent="0.2">
      <c r="A177" s="62">
        <v>45293</v>
      </c>
      <c r="B177" s="18">
        <v>-2.1669005289686294E-2</v>
      </c>
      <c r="C177" s="18">
        <v>-5.6605790054923277E-3</v>
      </c>
      <c r="D177" s="18">
        <f t="shared" si="4"/>
        <v>-8.1727125292845055E-3</v>
      </c>
      <c r="E177" s="18">
        <f t="shared" si="5"/>
        <v>-1.3496292760401788E-2</v>
      </c>
    </row>
    <row r="178" spans="1:5" hidden="1" x14ac:dyDescent="0.2">
      <c r="A178" s="63">
        <v>45294</v>
      </c>
      <c r="B178" s="18">
        <v>-5.2558545083345454E-3</v>
      </c>
      <c r="C178" s="18">
        <v>-8.016314922730805E-3</v>
      </c>
      <c r="D178" s="18">
        <f t="shared" si="4"/>
        <v>-1.2126232366084228E-2</v>
      </c>
      <c r="E178" s="18">
        <f t="shared" si="5"/>
        <v>6.8703778577496825E-3</v>
      </c>
    </row>
    <row r="179" spans="1:5" hidden="1" x14ac:dyDescent="0.2">
      <c r="A179" s="62">
        <v>45295</v>
      </c>
      <c r="B179" s="18">
        <v>7.6930299164277294E-3</v>
      </c>
      <c r="C179" s="18">
        <v>-3.4283812973570083E-3</v>
      </c>
      <c r="D179" s="18">
        <f t="shared" si="4"/>
        <v>-4.4265210083278359E-3</v>
      </c>
      <c r="E179" s="18">
        <f t="shared" si="5"/>
        <v>1.2119550924755565E-2</v>
      </c>
    </row>
    <row r="180" spans="1:5" hidden="1" x14ac:dyDescent="0.2">
      <c r="A180" s="63">
        <v>45296</v>
      </c>
      <c r="B180" s="18">
        <v>1.3914416504130722E-2</v>
      </c>
      <c r="C180" s="18">
        <v>1.8256861788026324E-3</v>
      </c>
      <c r="D180" s="18">
        <f t="shared" si="4"/>
        <v>4.3911311906637811E-3</v>
      </c>
      <c r="E180" s="18">
        <f t="shared" si="5"/>
        <v>9.523285313466941E-3</v>
      </c>
    </row>
    <row r="181" spans="1:5" hidden="1" x14ac:dyDescent="0.2">
      <c r="A181" s="62">
        <v>45299</v>
      </c>
      <c r="B181" s="18">
        <v>1.9065329366152239E-2</v>
      </c>
      <c r="C181" s="18">
        <v>1.4114629309846638E-2</v>
      </c>
      <c r="D181" s="18">
        <f t="shared" si="4"/>
        <v>2.5015081475736348E-2</v>
      </c>
      <c r="E181" s="18">
        <f t="shared" si="5"/>
        <v>-5.9497521095841083E-3</v>
      </c>
    </row>
    <row r="182" spans="1:5" hidden="1" x14ac:dyDescent="0.2">
      <c r="A182" s="63">
        <v>45300</v>
      </c>
      <c r="B182" s="18">
        <v>-3.4295400039424662E-3</v>
      </c>
      <c r="C182" s="18">
        <v>-1.4779006799081618E-3</v>
      </c>
      <c r="D182" s="18">
        <f t="shared" si="4"/>
        <v>-1.153121916371488E-3</v>
      </c>
      <c r="E182" s="18">
        <f t="shared" si="5"/>
        <v>-2.2764180875709779E-3</v>
      </c>
    </row>
    <row r="183" spans="1:5" hidden="1" x14ac:dyDescent="0.2">
      <c r="A183" s="62">
        <v>45301</v>
      </c>
      <c r="B183" s="18">
        <v>3.6482726069124949E-2</v>
      </c>
      <c r="C183" s="18">
        <v>5.6659718937244197E-3</v>
      </c>
      <c r="D183" s="18">
        <f t="shared" si="4"/>
        <v>1.0836100527770048E-2</v>
      </c>
      <c r="E183" s="18">
        <f t="shared" si="5"/>
        <v>2.5646625541354901E-2</v>
      </c>
    </row>
    <row r="184" spans="1:5" hidden="1" x14ac:dyDescent="0.2">
      <c r="A184" s="63">
        <v>45302</v>
      </c>
      <c r="B184" s="18">
        <v>-2.1593055633553071E-3</v>
      </c>
      <c r="C184" s="18">
        <v>-6.7105557838686991E-4</v>
      </c>
      <c r="D184" s="18">
        <f t="shared" si="4"/>
        <v>2.009679418111148E-4</v>
      </c>
      <c r="E184" s="18">
        <f t="shared" si="5"/>
        <v>-2.3602735051664221E-3</v>
      </c>
    </row>
    <row r="185" spans="1:5" hidden="1" x14ac:dyDescent="0.2">
      <c r="A185" s="62">
        <v>45303</v>
      </c>
      <c r="B185" s="18">
        <v>1.3038404762047096E-2</v>
      </c>
      <c r="C185" s="18">
        <v>7.5097559411041459E-4</v>
      </c>
      <c r="D185" s="18">
        <f t="shared" si="4"/>
        <v>2.5874953992716405E-3</v>
      </c>
      <c r="E185" s="18">
        <f t="shared" si="5"/>
        <v>1.0450909362775455E-2</v>
      </c>
    </row>
    <row r="186" spans="1:5" hidden="1" x14ac:dyDescent="0.2">
      <c r="A186" s="63">
        <v>45307</v>
      </c>
      <c r="B186" s="18">
        <v>-1.8772103317731492E-2</v>
      </c>
      <c r="C186" s="18">
        <v>-3.7313402367431525E-3</v>
      </c>
      <c r="D186" s="18">
        <f t="shared" si="4"/>
        <v>-4.9349626243146566E-3</v>
      </c>
      <c r="E186" s="18">
        <f t="shared" si="5"/>
        <v>-1.3837140693416836E-2</v>
      </c>
    </row>
    <row r="187" spans="1:5" hidden="1" x14ac:dyDescent="0.2">
      <c r="A187" s="62">
        <v>45308</v>
      </c>
      <c r="B187" s="18">
        <v>2.4765282209147088E-3</v>
      </c>
      <c r="C187" s="18">
        <v>-5.6168971839904991E-3</v>
      </c>
      <c r="D187" s="18">
        <f t="shared" si="4"/>
        <v>-8.0994034004677785E-3</v>
      </c>
      <c r="E187" s="18">
        <f t="shared" si="5"/>
        <v>1.0575931621382487E-2</v>
      </c>
    </row>
    <row r="188" spans="1:5" hidden="1" x14ac:dyDescent="0.2">
      <c r="A188" s="63">
        <v>45309</v>
      </c>
      <c r="B188" s="18">
        <v>2.1065750795363547E-2</v>
      </c>
      <c r="C188" s="18">
        <v>8.805260963896E-3</v>
      </c>
      <c r="D188" s="18">
        <f t="shared" si="4"/>
        <v>1.6104620450377093E-2</v>
      </c>
      <c r="E188" s="18">
        <f t="shared" si="5"/>
        <v>4.9611303449864537E-3</v>
      </c>
    </row>
    <row r="189" spans="1:5" hidden="1" x14ac:dyDescent="0.2">
      <c r="A189" s="62">
        <v>45310</v>
      </c>
      <c r="B189" s="18">
        <v>1.9461434333016614E-2</v>
      </c>
      <c r="C189" s="18">
        <v>1.2313502764936146E-2</v>
      </c>
      <c r="D189" s="18">
        <f t="shared" si="4"/>
        <v>2.1992336238554771E-2</v>
      </c>
      <c r="E189" s="18">
        <f t="shared" si="5"/>
        <v>-2.5309019055381569E-3</v>
      </c>
    </row>
    <row r="190" spans="1:5" hidden="1" x14ac:dyDescent="0.2">
      <c r="A190" s="63">
        <v>45313</v>
      </c>
      <c r="B190" s="18">
        <v>-4.3552769672066116E-3</v>
      </c>
      <c r="C190" s="18">
        <v>2.1943252026270788E-3</v>
      </c>
      <c r="D190" s="18">
        <f t="shared" si="4"/>
        <v>5.0098005765841285E-3</v>
      </c>
      <c r="E190" s="18">
        <f t="shared" si="5"/>
        <v>-9.365077543790741E-3</v>
      </c>
    </row>
    <row r="191" spans="1:5" hidden="1" x14ac:dyDescent="0.2">
      <c r="A191" s="62">
        <v>45314</v>
      </c>
      <c r="B191" s="18">
        <v>8.9581905029050279E-3</v>
      </c>
      <c r="C191" s="18">
        <v>2.921374261968035E-3</v>
      </c>
      <c r="D191" s="18">
        <f t="shared" si="4"/>
        <v>6.2299725225977475E-3</v>
      </c>
      <c r="E191" s="18">
        <f t="shared" si="5"/>
        <v>2.7282179803072805E-3</v>
      </c>
    </row>
    <row r="192" spans="1:5" hidden="1" x14ac:dyDescent="0.2">
      <c r="A192" s="63">
        <v>45315</v>
      </c>
      <c r="B192" s="18">
        <v>1.4278161388892929E-2</v>
      </c>
      <c r="C192" s="18">
        <v>8.1192841178312491E-4</v>
      </c>
      <c r="D192" s="18">
        <f t="shared" si="4"/>
        <v>2.6897896216479689E-3</v>
      </c>
      <c r="E192" s="18">
        <f t="shared" si="5"/>
        <v>1.158837176724496E-2</v>
      </c>
    </row>
    <row r="193" spans="1:5" hidden="1" x14ac:dyDescent="0.2">
      <c r="A193" s="62">
        <v>45316</v>
      </c>
      <c r="B193" s="18">
        <v>6.347482989734976E-3</v>
      </c>
      <c r="C193" s="18">
        <v>5.2603655277063677E-3</v>
      </c>
      <c r="D193" s="18">
        <f t="shared" si="4"/>
        <v>1.0155390605129646E-2</v>
      </c>
      <c r="E193" s="18">
        <f t="shared" si="5"/>
        <v>-3.8079076153946703E-3</v>
      </c>
    </row>
    <row r="194" spans="1:5" hidden="1" x14ac:dyDescent="0.2">
      <c r="A194" s="63">
        <v>45317</v>
      </c>
      <c r="B194" s="18">
        <v>2.4417357231392156E-3</v>
      </c>
      <c r="C194" s="18">
        <v>-6.5178525107645324E-4</v>
      </c>
      <c r="D194" s="18">
        <f t="shared" si="4"/>
        <v>2.3330841797648415E-4</v>
      </c>
      <c r="E194" s="18">
        <f t="shared" si="5"/>
        <v>2.2084273051627317E-3</v>
      </c>
    </row>
    <row r="195" spans="1:5" hidden="1" x14ac:dyDescent="0.2">
      <c r="A195" s="62">
        <v>45320</v>
      </c>
      <c r="B195" s="18">
        <v>1.7455664443417396E-2</v>
      </c>
      <c r="C195" s="18">
        <v>7.5567748961808956E-3</v>
      </c>
      <c r="D195" s="18">
        <f t="shared" si="4"/>
        <v>1.4009345509514496E-2</v>
      </c>
      <c r="E195" s="18">
        <f t="shared" si="5"/>
        <v>3.4463189339028998E-3</v>
      </c>
    </row>
    <row r="196" spans="1:5" hidden="1" x14ac:dyDescent="0.2">
      <c r="A196" s="63">
        <v>45321</v>
      </c>
      <c r="B196" s="18">
        <v>-2.3939228058986739E-3</v>
      </c>
      <c r="C196" s="18">
        <v>-6.0064993453989857E-4</v>
      </c>
      <c r="D196" s="18">
        <f t="shared" si="4"/>
        <v>3.1912639392571115E-4</v>
      </c>
      <c r="E196" s="18">
        <f t="shared" si="5"/>
        <v>-2.7130491998243848E-3</v>
      </c>
    </row>
    <row r="197" spans="1:5" hidden="1" x14ac:dyDescent="0.2">
      <c r="A197" s="62">
        <v>45322</v>
      </c>
      <c r="B197" s="18">
        <v>-2.479620544822525E-2</v>
      </c>
      <c r="C197" s="18">
        <v>-1.6105744611597972E-2</v>
      </c>
      <c r="D197" s="18">
        <f t="shared" si="4"/>
        <v>-2.570233846070271E-2</v>
      </c>
      <c r="E197" s="18">
        <f t="shared" si="5"/>
        <v>9.0613301247745998E-4</v>
      </c>
    </row>
    <row r="198" spans="1:5" hidden="1" x14ac:dyDescent="0.2">
      <c r="A198" s="63">
        <v>45323</v>
      </c>
      <c r="B198" s="18">
        <v>1.1893012906041056E-2</v>
      </c>
      <c r="C198" s="18">
        <v>1.2493688211609788E-2</v>
      </c>
      <c r="D198" s="18">
        <f t="shared" si="4"/>
        <v>2.2294732925939805E-2</v>
      </c>
      <c r="E198" s="18">
        <f t="shared" si="5"/>
        <v>-1.0401720019898749E-2</v>
      </c>
    </row>
    <row r="199" spans="1:5" hidden="1" x14ac:dyDescent="0.2">
      <c r="A199" s="62">
        <v>45324</v>
      </c>
      <c r="B199" s="18">
        <v>0.20317657176115356</v>
      </c>
      <c r="C199" s="18">
        <v>1.068444607751462E-2</v>
      </c>
      <c r="D199" s="18">
        <f t="shared" si="4"/>
        <v>1.9258367680422769E-2</v>
      </c>
      <c r="E199" s="18">
        <f t="shared" si="5"/>
        <v>0.18391820408073078</v>
      </c>
    </row>
    <row r="200" spans="1:5" hidden="1" x14ac:dyDescent="0.2">
      <c r="A200" s="63">
        <v>45327</v>
      </c>
      <c r="B200" s="18">
        <v>-3.2800630509284945E-2</v>
      </c>
      <c r="C200" s="18">
        <v>-3.1863375266721894E-3</v>
      </c>
      <c r="D200" s="18">
        <f t="shared" si="4"/>
        <v>-4.0203104302346882E-3</v>
      </c>
      <c r="E200" s="18">
        <f t="shared" si="5"/>
        <v>-2.8780320079050258E-2</v>
      </c>
    </row>
    <row r="201" spans="1:5" hidden="1" x14ac:dyDescent="0.2">
      <c r="A201" s="62">
        <v>45328</v>
      </c>
      <c r="B201" s="18">
        <v>-1.0208785029412915E-2</v>
      </c>
      <c r="C201" s="18">
        <v>2.3104108269635937E-3</v>
      </c>
      <c r="D201" s="18">
        <f t="shared" si="4"/>
        <v>5.2046215729544239E-3</v>
      </c>
      <c r="E201" s="18">
        <f t="shared" si="5"/>
        <v>-1.5413406602367338E-2</v>
      </c>
    </row>
    <row r="202" spans="1:5" hidden="1" x14ac:dyDescent="0.2">
      <c r="A202" s="63">
        <v>45329</v>
      </c>
      <c r="B202" s="18">
        <v>3.2701469677339778E-2</v>
      </c>
      <c r="C202" s="18">
        <v>8.241457963390042E-3</v>
      </c>
      <c r="D202" s="18">
        <f t="shared" si="4"/>
        <v>1.5158416620721827E-2</v>
      </c>
      <c r="E202" s="18">
        <f t="shared" si="5"/>
        <v>1.7543053056617949E-2</v>
      </c>
    </row>
    <row r="203" spans="1:5" hidden="1" x14ac:dyDescent="0.2">
      <c r="A203" s="62">
        <v>45330</v>
      </c>
      <c r="B203" s="18">
        <v>8.7312966014652105E-4</v>
      </c>
      <c r="C203" s="18">
        <v>5.7058326082515265E-4</v>
      </c>
      <c r="D203" s="18">
        <f t="shared" si="4"/>
        <v>2.2847515039007603E-3</v>
      </c>
      <c r="E203" s="18">
        <f t="shared" si="5"/>
        <v>-1.4116218437542393E-3</v>
      </c>
    </row>
    <row r="204" spans="1:5" hidden="1" x14ac:dyDescent="0.2">
      <c r="A204" s="63">
        <v>45331</v>
      </c>
      <c r="B204" s="18">
        <v>-4.021301656317422E-3</v>
      </c>
      <c r="C204" s="18">
        <v>5.7423415255595245E-3</v>
      </c>
      <c r="D204" s="18">
        <f t="shared" si="4"/>
        <v>1.0964268058001159E-2</v>
      </c>
      <c r="E204" s="18">
        <f t="shared" si="5"/>
        <v>-1.4985569714318581E-2</v>
      </c>
    </row>
    <row r="205" spans="1:5" hidden="1" x14ac:dyDescent="0.2">
      <c r="A205" s="62">
        <v>45334</v>
      </c>
      <c r="B205" s="18">
        <v>1.6876716653326795E-3</v>
      </c>
      <c r="C205" s="18">
        <v>-9.489536011326738E-4</v>
      </c>
      <c r="D205" s="18">
        <f t="shared" ref="D205:D264" si="6">$B$2+$B$3*C205</f>
        <v>-2.6541512663608353E-4</v>
      </c>
      <c r="E205" s="18">
        <f t="shared" ref="E205:E264" si="7">B205-D205</f>
        <v>1.9530867919687631E-3</v>
      </c>
    </row>
    <row r="206" spans="1:5" hidden="1" x14ac:dyDescent="0.2">
      <c r="A206" s="63">
        <v>45335</v>
      </c>
      <c r="B206" s="18">
        <v>-1.8724719969127834E-2</v>
      </c>
      <c r="C206" s="18">
        <v>-1.3674255653625456E-2</v>
      </c>
      <c r="D206" s="18">
        <f t="shared" si="6"/>
        <v>-2.1621685889266499E-2</v>
      </c>
      <c r="E206" s="18">
        <f t="shared" si="7"/>
        <v>2.8969659201386645E-3</v>
      </c>
    </row>
    <row r="207" spans="1:5" hidden="1" x14ac:dyDescent="0.2">
      <c r="A207" s="62">
        <v>45336</v>
      </c>
      <c r="B207" s="18">
        <v>2.8601097609601833E-2</v>
      </c>
      <c r="C207" s="18">
        <v>9.5797632750176387E-3</v>
      </c>
      <c r="D207" s="18">
        <f t="shared" si="6"/>
        <v>1.7404430937732605E-2</v>
      </c>
      <c r="E207" s="18">
        <f t="shared" si="7"/>
        <v>1.1196666671869228E-2</v>
      </c>
    </row>
    <row r="208" spans="1:5" hidden="1" x14ac:dyDescent="0.2">
      <c r="A208" s="63">
        <v>45337</v>
      </c>
      <c r="B208" s="18">
        <v>2.2714021382898686E-2</v>
      </c>
      <c r="C208" s="18">
        <v>5.8212506847294954E-3</v>
      </c>
      <c r="D208" s="18">
        <f t="shared" si="6"/>
        <v>1.1096697556486445E-2</v>
      </c>
      <c r="E208" s="18">
        <f t="shared" si="7"/>
        <v>1.1617323826412241E-2</v>
      </c>
    </row>
    <row r="209" spans="1:5" hidden="1" x14ac:dyDescent="0.2">
      <c r="A209" s="62">
        <v>45338</v>
      </c>
      <c r="B209" s="18">
        <v>-2.2126822870672358E-2</v>
      </c>
      <c r="C209" s="18">
        <v>-4.8034698371121065E-3</v>
      </c>
      <c r="D209" s="18">
        <f t="shared" si="6"/>
        <v>-6.734266872155662E-3</v>
      </c>
      <c r="E209" s="18">
        <f t="shared" si="7"/>
        <v>-1.5392555998516695E-2</v>
      </c>
    </row>
    <row r="210" spans="1:5" hidden="1" x14ac:dyDescent="0.2">
      <c r="A210" s="63">
        <v>45342</v>
      </c>
      <c r="B210" s="18">
        <v>-3.3169259038794419E-3</v>
      </c>
      <c r="C210" s="18">
        <v>-6.0053220011653252E-3</v>
      </c>
      <c r="D210" s="18">
        <f t="shared" si="6"/>
        <v>-8.7512783447553158E-3</v>
      </c>
      <c r="E210" s="18">
        <f t="shared" si="7"/>
        <v>5.4343524408758739E-3</v>
      </c>
    </row>
    <row r="211" spans="1:5" hidden="1" x14ac:dyDescent="0.2">
      <c r="A211" s="62">
        <v>45343</v>
      </c>
      <c r="B211" s="18">
        <v>-6.8328515447091398E-3</v>
      </c>
      <c r="C211" s="18">
        <v>1.264199922982101E-3</v>
      </c>
      <c r="D211" s="18">
        <f t="shared" si="6"/>
        <v>3.4488154437106594E-3</v>
      </c>
      <c r="E211" s="18">
        <f t="shared" si="7"/>
        <v>-1.0281666988419799E-2</v>
      </c>
    </row>
    <row r="212" spans="1:5" hidden="1" x14ac:dyDescent="0.2">
      <c r="A212" s="63">
        <v>45344</v>
      </c>
      <c r="B212" s="18">
        <v>3.8672691456641983E-2</v>
      </c>
      <c r="C212" s="18">
        <v>2.112288421741404E-2</v>
      </c>
      <c r="D212" s="18">
        <f t="shared" si="6"/>
        <v>3.6776703224449467E-2</v>
      </c>
      <c r="E212" s="18">
        <f t="shared" si="7"/>
        <v>1.8959882321925164E-3</v>
      </c>
    </row>
    <row r="213" spans="1:5" hidden="1" x14ac:dyDescent="0.2">
      <c r="A213" s="62">
        <v>45345</v>
      </c>
      <c r="B213" s="18">
        <v>-4.3197714113342167E-3</v>
      </c>
      <c r="C213" s="18">
        <v>3.4794754621159107E-4</v>
      </c>
      <c r="D213" s="18">
        <f t="shared" si="6"/>
        <v>1.911112545618624E-3</v>
      </c>
      <c r="E213" s="18">
        <f t="shared" si="7"/>
        <v>-6.2308839569528412E-3</v>
      </c>
    </row>
    <row r="214" spans="1:5" hidden="1" x14ac:dyDescent="0.2">
      <c r="A214" s="63">
        <v>45348</v>
      </c>
      <c r="B214" s="18">
        <v>-4.7312707734425974E-3</v>
      </c>
      <c r="C214" s="18">
        <v>-3.7867513501905758E-3</v>
      </c>
      <c r="D214" s="18">
        <f t="shared" si="6"/>
        <v>-5.0279564673810524E-3</v>
      </c>
      <c r="E214" s="18">
        <f t="shared" si="7"/>
        <v>2.9668569393845497E-4</v>
      </c>
    </row>
    <row r="215" spans="1:5" hidden="1" x14ac:dyDescent="0.2">
      <c r="A215" s="62">
        <v>45349</v>
      </c>
      <c r="B215" s="18">
        <v>1.1022650282027646E-2</v>
      </c>
      <c r="C215" s="18">
        <v>1.7063496993998672E-3</v>
      </c>
      <c r="D215" s="18">
        <f t="shared" si="6"/>
        <v>4.1908544384522085E-3</v>
      </c>
      <c r="E215" s="18">
        <f t="shared" si="7"/>
        <v>6.8317958435754377E-3</v>
      </c>
    </row>
    <row r="216" spans="1:5" hidden="1" x14ac:dyDescent="0.2">
      <c r="A216" s="63">
        <v>45350</v>
      </c>
      <c r="B216" s="18">
        <v>-6.2211844385992032E-3</v>
      </c>
      <c r="C216" s="18">
        <v>-1.6581550604305439E-3</v>
      </c>
      <c r="D216" s="18">
        <f t="shared" si="6"/>
        <v>-1.45563429216473E-3</v>
      </c>
      <c r="E216" s="18">
        <f t="shared" si="7"/>
        <v>-4.7655501464344734E-3</v>
      </c>
    </row>
    <row r="217" spans="1:5" hidden="1" x14ac:dyDescent="0.2">
      <c r="A217" s="62">
        <v>45351</v>
      </c>
      <c r="B217" s="18">
        <v>1.2623485907757415E-2</v>
      </c>
      <c r="C217" s="18">
        <v>5.2290946971491614E-3</v>
      </c>
      <c r="D217" s="18">
        <f t="shared" si="6"/>
        <v>1.010291025365373E-2</v>
      </c>
      <c r="E217" s="18">
        <f t="shared" si="7"/>
        <v>2.520575654103685E-3</v>
      </c>
    </row>
    <row r="218" spans="1:5" hidden="1" x14ac:dyDescent="0.2">
      <c r="A218" s="63">
        <v>45352</v>
      </c>
      <c r="B218" s="18">
        <v>2.4830050521269742E-2</v>
      </c>
      <c r="C218" s="18">
        <v>8.0078289488876297E-3</v>
      </c>
      <c r="D218" s="18">
        <f t="shared" si="6"/>
        <v>1.4766328128744332E-2</v>
      </c>
      <c r="E218" s="18">
        <f t="shared" si="7"/>
        <v>1.006372239252541E-2</v>
      </c>
    </row>
    <row r="219" spans="1:5" hidden="1" x14ac:dyDescent="0.2">
      <c r="A219" s="62">
        <v>45355</v>
      </c>
      <c r="B219" s="18">
        <v>-8.1822530627917445E-3</v>
      </c>
      <c r="C219" s="18">
        <v>-1.1932620709189656E-3</v>
      </c>
      <c r="D219" s="18">
        <f t="shared" si="6"/>
        <v>-6.7542644179680229E-4</v>
      </c>
      <c r="E219" s="18">
        <f t="shared" si="7"/>
        <v>-7.5068266209949424E-3</v>
      </c>
    </row>
    <row r="220" spans="1:5" hidden="1" x14ac:dyDescent="0.2">
      <c r="A220" s="63">
        <v>45356</v>
      </c>
      <c r="B220" s="18">
        <v>-1.5997935623217274E-2</v>
      </c>
      <c r="C220" s="18">
        <v>-1.0193100883444606E-2</v>
      </c>
      <c r="D220" s="18">
        <f t="shared" si="6"/>
        <v>-1.5779428980005849E-2</v>
      </c>
      <c r="E220" s="18">
        <f t="shared" si="7"/>
        <v>-2.1850664321142535E-4</v>
      </c>
    </row>
    <row r="221" spans="1:5" hidden="1" x14ac:dyDescent="0.2">
      <c r="A221" s="62">
        <v>45357</v>
      </c>
      <c r="B221" s="18">
        <v>1.1974174685101202E-2</v>
      </c>
      <c r="C221" s="18">
        <v>5.1411032032746551E-3</v>
      </c>
      <c r="D221" s="18">
        <f t="shared" si="6"/>
        <v>9.9552383036881735E-3</v>
      </c>
      <c r="E221" s="18">
        <f t="shared" si="7"/>
        <v>2.0189363814130286E-3</v>
      </c>
    </row>
    <row r="222" spans="1:5" hidden="1" x14ac:dyDescent="0.2">
      <c r="A222" s="63">
        <v>45358</v>
      </c>
      <c r="B222" s="18">
        <v>3.2453787415189561E-2</v>
      </c>
      <c r="C222" s="18">
        <v>1.0304127925951478E-2</v>
      </c>
      <c r="D222" s="18">
        <f t="shared" si="6"/>
        <v>1.8620097768461467E-2</v>
      </c>
      <c r="E222" s="18">
        <f t="shared" si="7"/>
        <v>1.3833689646728094E-2</v>
      </c>
    </row>
    <row r="223" spans="1:5" hidden="1" x14ac:dyDescent="0.2">
      <c r="A223" s="62">
        <v>45359</v>
      </c>
      <c r="B223" s="18">
        <v>-1.2183011911909847E-2</v>
      </c>
      <c r="C223" s="18">
        <v>-6.5285190034379825E-3</v>
      </c>
      <c r="D223" s="18">
        <f t="shared" si="6"/>
        <v>-9.6293350538723017E-3</v>
      </c>
      <c r="E223" s="18">
        <f t="shared" si="7"/>
        <v>-2.553676858037545E-3</v>
      </c>
    </row>
    <row r="224" spans="1:5" hidden="1" x14ac:dyDescent="0.2">
      <c r="A224" s="63">
        <v>45362</v>
      </c>
      <c r="B224" s="18">
        <v>-4.4194034583532882E-2</v>
      </c>
      <c r="C224" s="18">
        <v>-1.122238087346461E-3</v>
      </c>
      <c r="D224" s="18">
        <f t="shared" si="6"/>
        <v>-5.5623025945408995E-4</v>
      </c>
      <c r="E224" s="18">
        <f t="shared" si="7"/>
        <v>-4.3637804324078794E-2</v>
      </c>
    </row>
    <row r="225" spans="1:5" hidden="1" x14ac:dyDescent="0.2">
      <c r="A225" s="62">
        <v>45363</v>
      </c>
      <c r="B225" s="18">
        <v>3.3416771574551252E-2</v>
      </c>
      <c r="C225" s="18">
        <v>1.1201787981366396E-2</v>
      </c>
      <c r="D225" s="18">
        <f t="shared" si="6"/>
        <v>2.0126598055618377E-2</v>
      </c>
      <c r="E225" s="18">
        <f t="shared" si="7"/>
        <v>1.3290173518932875E-2</v>
      </c>
    </row>
    <row r="226" spans="1:5" hidden="1" x14ac:dyDescent="0.2">
      <c r="A226" s="63">
        <v>45364</v>
      </c>
      <c r="B226" s="18">
        <v>-8.3641544823457314E-3</v>
      </c>
      <c r="C226" s="18">
        <v>-1.9245297153407392E-3</v>
      </c>
      <c r="D226" s="18">
        <f t="shared" si="6"/>
        <v>-1.9026782390272714E-3</v>
      </c>
      <c r="E226" s="18">
        <f t="shared" si="7"/>
        <v>-6.4614762433184599E-3</v>
      </c>
    </row>
    <row r="227" spans="1:5" hidden="1" x14ac:dyDescent="0.2">
      <c r="A227" s="62">
        <v>45365</v>
      </c>
      <c r="B227" s="18">
        <v>-7.546928001228137E-3</v>
      </c>
      <c r="C227" s="18">
        <v>-2.8710915621273925E-3</v>
      </c>
      <c r="D227" s="18">
        <f t="shared" si="6"/>
        <v>-3.4912480828048729E-3</v>
      </c>
      <c r="E227" s="18">
        <f t="shared" si="7"/>
        <v>-4.0556799184232641E-3</v>
      </c>
    </row>
    <row r="228" spans="1:5" hidden="1" x14ac:dyDescent="0.2">
      <c r="A228" s="63">
        <v>45366</v>
      </c>
      <c r="B228" s="18">
        <v>-1.5716694154365718E-2</v>
      </c>
      <c r="C228" s="18">
        <v>-6.4829174844615034E-3</v>
      </c>
      <c r="D228" s="18">
        <f t="shared" si="6"/>
        <v>-9.5528041878518641E-3</v>
      </c>
      <c r="E228" s="18">
        <f t="shared" si="7"/>
        <v>-6.1638899665138538E-3</v>
      </c>
    </row>
    <row r="229" spans="1:5" hidden="1" x14ac:dyDescent="0.2">
      <c r="A229" s="62">
        <v>45369</v>
      </c>
      <c r="B229" s="18">
        <v>2.6605979708075322E-2</v>
      </c>
      <c r="C229" s="18">
        <v>6.3180595049523447E-3</v>
      </c>
      <c r="D229" s="18">
        <f t="shared" si="6"/>
        <v>1.1930468231490873E-2</v>
      </c>
      <c r="E229" s="18">
        <f t="shared" si="7"/>
        <v>1.4675511476584449E-2</v>
      </c>
    </row>
    <row r="230" spans="1:5" hidden="1" x14ac:dyDescent="0.2">
      <c r="A230" s="63">
        <v>45370</v>
      </c>
      <c r="B230" s="18">
        <v>-1.4890178304671764E-3</v>
      </c>
      <c r="C230" s="18">
        <v>5.6491496501236416E-3</v>
      </c>
      <c r="D230" s="18">
        <f t="shared" si="6"/>
        <v>1.0807868554360601E-2</v>
      </c>
      <c r="E230" s="18">
        <f t="shared" si="7"/>
        <v>-1.2296886384827777E-2</v>
      </c>
    </row>
    <row r="231" spans="1:5" hidden="1" x14ac:dyDescent="0.2">
      <c r="A231" s="62">
        <v>45371</v>
      </c>
      <c r="B231" s="18">
        <v>1.870058057115731E-2</v>
      </c>
      <c r="C231" s="18">
        <v>8.9041739128465913E-3</v>
      </c>
      <c r="D231" s="18">
        <f t="shared" si="6"/>
        <v>1.6270621360296968E-2</v>
      </c>
      <c r="E231" s="18">
        <f t="shared" si="7"/>
        <v>2.429959210860342E-3</v>
      </c>
    </row>
    <row r="232" spans="1:5" hidden="1" x14ac:dyDescent="0.2">
      <c r="A232" s="63">
        <v>45372</v>
      </c>
      <c r="B232" s="18">
        <v>4.4311240289067744E-3</v>
      </c>
      <c r="C232" s="18">
        <v>3.2365354015160275E-3</v>
      </c>
      <c r="D232" s="18">
        <f t="shared" si="6"/>
        <v>6.7588925122594144E-3</v>
      </c>
      <c r="E232" s="18">
        <f t="shared" si="7"/>
        <v>-2.3277684833526401E-3</v>
      </c>
    </row>
    <row r="233" spans="1:5" hidden="1" x14ac:dyDescent="0.2">
      <c r="A233" s="62">
        <v>45373</v>
      </c>
      <c r="B233" s="18">
        <v>3.5843525068675053E-3</v>
      </c>
      <c r="C233" s="18">
        <v>-1.4021878490156903E-3</v>
      </c>
      <c r="D233" s="18">
        <f t="shared" si="6"/>
        <v>-1.0260566640046002E-3</v>
      </c>
      <c r="E233" s="18">
        <f t="shared" si="7"/>
        <v>4.6104091708721057E-3</v>
      </c>
    </row>
    <row r="234" spans="1:5" hidden="1" x14ac:dyDescent="0.2">
      <c r="A234" s="63">
        <v>45376</v>
      </c>
      <c r="B234" s="18">
        <v>-1.2873342853057634E-2</v>
      </c>
      <c r="C234" s="18">
        <v>-3.0549644525015296E-3</v>
      </c>
      <c r="D234" s="18">
        <f t="shared" si="6"/>
        <v>-3.7998332320248315E-3</v>
      </c>
      <c r="E234" s="18">
        <f t="shared" si="7"/>
        <v>-9.073509621032802E-3</v>
      </c>
    </row>
    <row r="235" spans="1:5" hidden="1" x14ac:dyDescent="0.2">
      <c r="A235" s="62">
        <v>45377</v>
      </c>
      <c r="B235" s="18">
        <v>-1.4174287688815235E-2</v>
      </c>
      <c r="C235" s="18">
        <v>-2.799795225030266E-3</v>
      </c>
      <c r="D235" s="18">
        <f t="shared" si="6"/>
        <v>-3.3715948224618906E-3</v>
      </c>
      <c r="E235" s="18">
        <f t="shared" si="7"/>
        <v>-1.0802692866353344E-2</v>
      </c>
    </row>
    <row r="236" spans="1:5" hidden="1" x14ac:dyDescent="0.2">
      <c r="A236" s="63">
        <v>45378</v>
      </c>
      <c r="B236" s="18">
        <v>-4.0937548233497267E-3</v>
      </c>
      <c r="C236" s="18">
        <v>8.6306265255329251E-3</v>
      </c>
      <c r="D236" s="18">
        <f t="shared" si="6"/>
        <v>1.5811539756906943E-2</v>
      </c>
      <c r="E236" s="18">
        <f t="shared" si="7"/>
        <v>-1.990529458025667E-2</v>
      </c>
    </row>
    <row r="237" spans="1:5" hidden="1" x14ac:dyDescent="0.2">
      <c r="A237" s="62">
        <v>45379</v>
      </c>
      <c r="B237" s="18">
        <v>-1.676582409489813E-2</v>
      </c>
      <c r="C237" s="18">
        <v>1.1164855071790214E-3</v>
      </c>
      <c r="D237" s="18">
        <f t="shared" si="6"/>
        <v>3.2009133470514779E-3</v>
      </c>
      <c r="E237" s="18">
        <f t="shared" si="7"/>
        <v>-1.9966737441949607E-2</v>
      </c>
    </row>
    <row r="238" spans="1:5" hidden="1" x14ac:dyDescent="0.2">
      <c r="A238" s="63">
        <v>45383</v>
      </c>
      <c r="B238" s="18">
        <v>1.1882616129913703E-2</v>
      </c>
      <c r="C238" s="18">
        <v>-2.0135845401164643E-3</v>
      </c>
      <c r="D238" s="18">
        <f t="shared" si="6"/>
        <v>-2.0521347268012829E-3</v>
      </c>
      <c r="E238" s="18">
        <f t="shared" si="7"/>
        <v>1.3934750856714986E-2</v>
      </c>
    </row>
    <row r="239" spans="1:5" hidden="1" x14ac:dyDescent="0.2">
      <c r="A239" s="62">
        <v>45384</v>
      </c>
      <c r="B239" s="18">
        <v>1.2252007975945167E-2</v>
      </c>
      <c r="C239" s="18">
        <v>-7.2390590731691296E-3</v>
      </c>
      <c r="D239" s="18">
        <f t="shared" si="6"/>
        <v>-1.0821800745789147E-2</v>
      </c>
      <c r="E239" s="18">
        <f t="shared" si="7"/>
        <v>2.3073808721734312E-2</v>
      </c>
    </row>
    <row r="240" spans="1:5" hidden="1" x14ac:dyDescent="0.2">
      <c r="A240" s="63">
        <v>45385</v>
      </c>
      <c r="B240" s="18">
        <v>1.8839098378260477E-2</v>
      </c>
      <c r="C240" s="18">
        <v>1.091122364688113E-3</v>
      </c>
      <c r="D240" s="18">
        <f t="shared" si="6"/>
        <v>3.1583475882040555E-3</v>
      </c>
      <c r="E240" s="18">
        <f t="shared" si="7"/>
        <v>1.5680750790056423E-2</v>
      </c>
    </row>
    <row r="241" spans="1:5" hidden="1" x14ac:dyDescent="0.2">
      <c r="A241" s="62">
        <v>45386</v>
      </c>
      <c r="B241" s="18">
        <v>8.2488395079054477E-3</v>
      </c>
      <c r="C241" s="18">
        <v>-1.2334336350379616E-2</v>
      </c>
      <c r="D241" s="18">
        <f t="shared" si="6"/>
        <v>-1.9372962886688525E-2</v>
      </c>
      <c r="E241" s="18">
        <f t="shared" si="7"/>
        <v>2.7621802394593973E-2</v>
      </c>
    </row>
    <row r="242" spans="1:5" hidden="1" x14ac:dyDescent="0.2">
      <c r="A242" s="63">
        <v>45387</v>
      </c>
      <c r="B242" s="18">
        <v>3.2138063568909914E-2</v>
      </c>
      <c r="C242" s="18">
        <v>1.1099194174331695E-2</v>
      </c>
      <c r="D242" s="18">
        <f t="shared" si="6"/>
        <v>1.9954419736191144E-2</v>
      </c>
      <c r="E242" s="18">
        <f t="shared" si="7"/>
        <v>1.218364383271877E-2</v>
      </c>
    </row>
    <row r="243" spans="1:5" hidden="1" x14ac:dyDescent="0.2">
      <c r="A243" s="62">
        <v>45390</v>
      </c>
      <c r="B243" s="18">
        <v>-1.5341118809009346E-2</v>
      </c>
      <c r="C243" s="18">
        <v>-3.7463099831791524E-4</v>
      </c>
      <c r="D243" s="18">
        <f t="shared" si="6"/>
        <v>6.9844325253755205E-4</v>
      </c>
      <c r="E243" s="18">
        <f t="shared" si="7"/>
        <v>-1.60395620615469E-2</v>
      </c>
    </row>
    <row r="244" spans="1:5" hidden="1" x14ac:dyDescent="0.2">
      <c r="A244" s="63">
        <v>45391</v>
      </c>
      <c r="B244" s="18">
        <v>-4.5256454818162206E-3</v>
      </c>
      <c r="C244" s="18">
        <v>1.4454931932483817E-3</v>
      </c>
      <c r="D244" s="18">
        <f t="shared" si="6"/>
        <v>3.7530713388774836E-3</v>
      </c>
      <c r="E244" s="18">
        <f t="shared" si="7"/>
        <v>-8.2787168206937042E-3</v>
      </c>
    </row>
    <row r="245" spans="1:5" hidden="1" x14ac:dyDescent="0.2">
      <c r="A245" s="62">
        <v>45392</v>
      </c>
      <c r="B245" s="18">
        <v>5.668305734841006E-3</v>
      </c>
      <c r="C245" s="18">
        <v>-9.4569806491084929E-3</v>
      </c>
      <c r="D245" s="18">
        <f t="shared" si="6"/>
        <v>-1.4544033311322811E-2</v>
      </c>
      <c r="E245" s="18">
        <f t="shared" si="7"/>
        <v>2.0212339046163819E-2</v>
      </c>
    </row>
    <row r="246" spans="1:5" hidden="1" x14ac:dyDescent="0.2">
      <c r="A246" s="63">
        <v>45393</v>
      </c>
      <c r="B246" s="18">
        <v>6.405867953359401E-3</v>
      </c>
      <c r="C246" s="18">
        <v>7.4447977105855934E-3</v>
      </c>
      <c r="D246" s="18">
        <f t="shared" si="6"/>
        <v>1.3821419510984494E-2</v>
      </c>
      <c r="E246" s="18">
        <f t="shared" si="7"/>
        <v>-7.4155515576250931E-3</v>
      </c>
    </row>
    <row r="247" spans="1:5" hidden="1" x14ac:dyDescent="0.2">
      <c r="A247" s="62">
        <v>45394</v>
      </c>
      <c r="B247" s="18">
        <v>-2.152305949179778E-2</v>
      </c>
      <c r="C247" s="18">
        <v>-1.4550688295801639E-2</v>
      </c>
      <c r="D247" s="18">
        <f t="shared" si="6"/>
        <v>-2.3092561215786202E-2</v>
      </c>
      <c r="E247" s="18">
        <f t="shared" si="7"/>
        <v>1.5695017239884222E-3</v>
      </c>
    </row>
    <row r="248" spans="1:5" hidden="1" x14ac:dyDescent="0.2">
      <c r="A248" s="63">
        <v>45397</v>
      </c>
      <c r="B248" s="18">
        <v>-2.2797323947052472E-2</v>
      </c>
      <c r="C248" s="18">
        <v>-1.202135494776202E-2</v>
      </c>
      <c r="D248" s="18">
        <f t="shared" si="6"/>
        <v>-1.8847701046113205E-2</v>
      </c>
      <c r="E248" s="18">
        <f t="shared" si="7"/>
        <v>-3.9496229009392675E-3</v>
      </c>
    </row>
    <row r="249" spans="1:5" hidden="1" x14ac:dyDescent="0.2">
      <c r="A249" s="62">
        <v>45398</v>
      </c>
      <c r="B249" s="18">
        <v>-9.3967915487092046E-4</v>
      </c>
      <c r="C249" s="18">
        <v>-2.0565070133361507E-3</v>
      </c>
      <c r="D249" s="18">
        <f t="shared" si="6"/>
        <v>-2.1241694774186016E-3</v>
      </c>
      <c r="E249" s="18">
        <f t="shared" si="7"/>
        <v>1.1844903225476811E-3</v>
      </c>
    </row>
    <row r="250" spans="1:5" hidden="1" x14ac:dyDescent="0.2">
      <c r="A250" s="63">
        <v>45399</v>
      </c>
      <c r="B250" s="18">
        <v>-1.1185308694488194E-2</v>
      </c>
      <c r="C250" s="18">
        <v>-5.780602724641426E-3</v>
      </c>
      <c r="D250" s="18">
        <f t="shared" si="6"/>
        <v>-8.3741426433605742E-3</v>
      </c>
      <c r="E250" s="18">
        <f t="shared" si="7"/>
        <v>-2.8111660511276199E-3</v>
      </c>
    </row>
    <row r="251" spans="1:5" hidden="1" x14ac:dyDescent="0.2">
      <c r="A251" s="62">
        <v>45400</v>
      </c>
      <c r="B251" s="18">
        <v>1.5440060008563572E-2</v>
      </c>
      <c r="C251" s="18">
        <v>-2.2081601199982481E-3</v>
      </c>
      <c r="D251" s="18">
        <f t="shared" si="6"/>
        <v>-2.3786816921000115E-3</v>
      </c>
      <c r="E251" s="18">
        <f t="shared" si="7"/>
        <v>1.7818741700663582E-2</v>
      </c>
    </row>
    <row r="252" spans="1:5" hidden="1" x14ac:dyDescent="0.2">
      <c r="A252" s="63">
        <v>45401</v>
      </c>
      <c r="B252" s="18">
        <v>-4.131126623861936E-2</v>
      </c>
      <c r="C252" s="18">
        <v>-8.7585481274361499E-3</v>
      </c>
      <c r="D252" s="18">
        <f t="shared" si="6"/>
        <v>-1.3371887142946447E-2</v>
      </c>
      <c r="E252" s="18">
        <f t="shared" si="7"/>
        <v>-2.7939379095672914E-2</v>
      </c>
    </row>
    <row r="253" spans="1:5" hidden="1" x14ac:dyDescent="0.2">
      <c r="A253" s="62">
        <v>45404</v>
      </c>
      <c r="B253" s="18">
        <v>1.371896904410308E-3</v>
      </c>
      <c r="C253" s="18">
        <v>8.7312480714667462E-3</v>
      </c>
      <c r="D253" s="18">
        <f t="shared" si="6"/>
        <v>1.5980408124090115E-2</v>
      </c>
      <c r="E253" s="18">
        <f t="shared" si="7"/>
        <v>-1.4608511219679807E-2</v>
      </c>
    </row>
    <row r="254" spans="1:5" hidden="1" x14ac:dyDescent="0.2">
      <c r="A254" s="63">
        <v>45405</v>
      </c>
      <c r="B254" s="18">
        <v>2.9829995293289446E-2</v>
      </c>
      <c r="C254" s="18">
        <v>1.1964576270872662E-2</v>
      </c>
      <c r="D254" s="18">
        <f t="shared" si="6"/>
        <v>2.1406749456195025E-2</v>
      </c>
      <c r="E254" s="18">
        <f t="shared" si="7"/>
        <v>8.4232458370944209E-3</v>
      </c>
    </row>
    <row r="255" spans="1:5" hidden="1" x14ac:dyDescent="0.2">
      <c r="A255" s="62">
        <v>45406</v>
      </c>
      <c r="B255" s="18">
        <v>-5.2408876230539692E-3</v>
      </c>
      <c r="C255" s="18">
        <v>2.130100613548791E-4</v>
      </c>
      <c r="D255" s="18">
        <f t="shared" si="6"/>
        <v>1.6846533660454547E-3</v>
      </c>
      <c r="E255" s="18">
        <f t="shared" si="7"/>
        <v>-6.9255409890994239E-3</v>
      </c>
    </row>
    <row r="256" spans="1:5" hidden="1" x14ac:dyDescent="0.2">
      <c r="A256" s="63">
        <v>45407</v>
      </c>
      <c r="B256" s="18">
        <v>-0.10561296847589985</v>
      </c>
      <c r="C256" s="18">
        <v>-4.5764303535156259E-3</v>
      </c>
      <c r="D256" s="18">
        <f t="shared" si="6"/>
        <v>-6.3532372772986652E-3</v>
      </c>
      <c r="E256" s="18">
        <f t="shared" si="7"/>
        <v>-9.9259731198601181E-2</v>
      </c>
    </row>
    <row r="257" spans="1:8" hidden="1" x14ac:dyDescent="0.2">
      <c r="A257" s="62">
        <v>45408</v>
      </c>
      <c r="B257" s="18">
        <v>4.3274452308688094E-3</v>
      </c>
      <c r="C257" s="18">
        <v>1.020914263474304E-2</v>
      </c>
      <c r="D257" s="18">
        <f t="shared" si="6"/>
        <v>1.8460688460207181E-2</v>
      </c>
      <c r="E257" s="18">
        <f t="shared" si="7"/>
        <v>-1.4133243229338371E-2</v>
      </c>
    </row>
    <row r="258" spans="1:8" hidden="1" x14ac:dyDescent="0.2">
      <c r="A258" s="63">
        <v>45411</v>
      </c>
      <c r="B258" s="18">
        <v>-2.4070098594905276E-2</v>
      </c>
      <c r="C258" s="18">
        <v>3.1784486665891176E-3</v>
      </c>
      <c r="D258" s="18">
        <f t="shared" si="6"/>
        <v>6.6614083005920597E-3</v>
      </c>
      <c r="E258" s="18">
        <f t="shared" si="7"/>
        <v>-3.0731506895497335E-2</v>
      </c>
    </row>
    <row r="259" spans="1:8" hidden="1" x14ac:dyDescent="0.2">
      <c r="A259" s="62">
        <v>45412</v>
      </c>
      <c r="B259" s="18">
        <v>-5.6631479827585762E-3</v>
      </c>
      <c r="C259" s="18">
        <v>-1.5730513586862171E-2</v>
      </c>
      <c r="D259" s="18">
        <f t="shared" si="6"/>
        <v>-2.5072606032368938E-2</v>
      </c>
      <c r="E259" s="18">
        <f t="shared" si="7"/>
        <v>1.9409458049610362E-2</v>
      </c>
    </row>
    <row r="260" spans="1:8" hidden="1" x14ac:dyDescent="0.2">
      <c r="A260" s="63">
        <v>45413</v>
      </c>
      <c r="B260" s="18">
        <v>2.0968410713666064E-2</v>
      </c>
      <c r="C260" s="18">
        <v>-3.4354388154940185E-3</v>
      </c>
      <c r="D260" s="18">
        <f t="shared" si="6"/>
        <v>-4.4383653062175388E-3</v>
      </c>
      <c r="E260" s="18">
        <f t="shared" si="7"/>
        <v>2.5406776019883601E-2</v>
      </c>
    </row>
    <row r="261" spans="1:8" hidden="1" x14ac:dyDescent="0.2">
      <c r="A261" s="62">
        <v>45414</v>
      </c>
      <c r="B261" s="18">
        <v>5.669511181673581E-3</v>
      </c>
      <c r="C261" s="18">
        <v>9.1284370775730483E-3</v>
      </c>
      <c r="D261" s="18">
        <f t="shared" si="6"/>
        <v>1.6646991590899426E-2</v>
      </c>
      <c r="E261" s="18">
        <f t="shared" si="7"/>
        <v>-1.0977480409225845E-2</v>
      </c>
    </row>
    <row r="262" spans="1:8" ht="4" hidden="1" customHeight="1" x14ac:dyDescent="0.2">
      <c r="A262" s="63">
        <v>45415</v>
      </c>
      <c r="B262" s="18">
        <v>2.3274868216834665E-2</v>
      </c>
      <c r="C262" s="18">
        <v>1.2556739721478527E-2</v>
      </c>
      <c r="D262" s="18">
        <f t="shared" si="6"/>
        <v>2.2400549283869454E-2</v>
      </c>
      <c r="E262" s="18">
        <f t="shared" si="7"/>
        <v>8.7431893296521096E-4</v>
      </c>
    </row>
    <row r="263" spans="1:8" hidden="1" x14ac:dyDescent="0.2">
      <c r="A263" s="62">
        <v>45418</v>
      </c>
      <c r="B263" s="18">
        <v>3.035663783134912E-2</v>
      </c>
      <c r="C263" s="18">
        <v>1.0326123907011819E-2</v>
      </c>
      <c r="D263" s="18">
        <f t="shared" si="6"/>
        <v>1.8657012580013801E-2</v>
      </c>
      <c r="E263" s="18">
        <f t="shared" si="7"/>
        <v>1.1699625251335319E-2</v>
      </c>
    </row>
    <row r="264" spans="1:8" x14ac:dyDescent="0.2">
      <c r="A264" s="64">
        <v>45419</v>
      </c>
      <c r="B264" s="17">
        <v>5.4972114725879706E-3</v>
      </c>
      <c r="C264" s="17">
        <v>1.3434298232750663E-3</v>
      </c>
      <c r="D264" s="18">
        <f t="shared" si="6"/>
        <v>3.5817832268071172E-3</v>
      </c>
      <c r="E264" s="18">
        <f t="shared" si="7"/>
        <v>1.9154282457808534E-3</v>
      </c>
      <c r="F264" s="18">
        <f>E264</f>
        <v>1.9154282457808534E-3</v>
      </c>
      <c r="G264">
        <f>E264/$B$5</f>
        <v>0.10075538470843276</v>
      </c>
      <c r="H264" t="str">
        <f>IF(ABS(G264)&lt;1.96, "no", "yes")</f>
        <v>no</v>
      </c>
    </row>
    <row r="265" spans="1:8" x14ac:dyDescent="0.2">
      <c r="A265" s="65">
        <v>45420</v>
      </c>
      <c r="B265" s="17">
        <v>9.3114825099080978E-3</v>
      </c>
      <c r="C265" s="17">
        <v>-5.8356181661389783E-6</v>
      </c>
      <c r="D265" s="18">
        <f t="shared" ref="D265:D294" si="8">$B$2+$B$3*C265</f>
        <v>1.3173750438647124E-3</v>
      </c>
      <c r="E265" s="18">
        <f t="shared" ref="E265:E294" si="9">B265-D265</f>
        <v>7.9941074660433847E-3</v>
      </c>
      <c r="F265" s="18">
        <f>F264+E265</f>
        <v>9.909535711824239E-3</v>
      </c>
      <c r="G265">
        <f t="shared" ref="G265:G283" si="10">E265/$B$5</f>
        <v>0.42050615830477228</v>
      </c>
      <c r="H265" t="str">
        <f t="shared" ref="H265:H283" si="11">IF(ABS(G265)&lt;1.96, "no", "yes")</f>
        <v>no</v>
      </c>
    </row>
    <row r="266" spans="1:8" x14ac:dyDescent="0.2">
      <c r="A266" s="64">
        <v>45421</v>
      </c>
      <c r="B266" s="17">
        <v>5.9671151964362235E-3</v>
      </c>
      <c r="C266" s="17">
        <v>5.0909476986258362E-3</v>
      </c>
      <c r="D266" s="18">
        <f t="shared" si="8"/>
        <v>9.8710646995491102E-3</v>
      </c>
      <c r="E266" s="18">
        <f t="shared" si="9"/>
        <v>-3.9039495031128867E-3</v>
      </c>
      <c r="F266" s="18">
        <f t="shared" ref="F266:F283" si="12">F265+E266</f>
        <v>6.0055862087113523E-3</v>
      </c>
      <c r="G266">
        <f t="shared" si="10"/>
        <v>-0.20535560908369146</v>
      </c>
      <c r="H266" t="str">
        <f t="shared" si="11"/>
        <v>no</v>
      </c>
    </row>
    <row r="267" spans="1:8" x14ac:dyDescent="0.2">
      <c r="A267" s="65">
        <v>45422</v>
      </c>
      <c r="B267" s="17">
        <v>1.6406185324000511E-3</v>
      </c>
      <c r="C267" s="17">
        <v>1.6493988445498431E-3</v>
      </c>
      <c r="D267" s="18">
        <f t="shared" si="8"/>
        <v>4.0952765204331915E-3</v>
      </c>
      <c r="E267" s="18">
        <f t="shared" si="9"/>
        <v>-2.4546579880331404E-3</v>
      </c>
      <c r="F267" s="18">
        <f t="shared" si="12"/>
        <v>3.5509282206782119E-3</v>
      </c>
      <c r="G267">
        <f t="shared" si="10"/>
        <v>-0.12911995552779523</v>
      </c>
      <c r="H267" t="str">
        <f t="shared" si="11"/>
        <v>no</v>
      </c>
    </row>
    <row r="268" spans="1:8" x14ac:dyDescent="0.2">
      <c r="A268" s="66">
        <v>45425</v>
      </c>
      <c r="B268" s="28">
        <v>-1.7198729357694731E-2</v>
      </c>
      <c r="C268" s="28">
        <v>-2.4130405535727206E-4</v>
      </c>
      <c r="D268" s="28">
        <f t="shared" si="8"/>
        <v>9.2219953604859859E-4</v>
      </c>
      <c r="E268" s="28">
        <f t="shared" si="9"/>
        <v>-1.8120928893743331E-2</v>
      </c>
      <c r="F268" s="28">
        <f t="shared" si="12"/>
        <v>-1.4570000673065119E-2</v>
      </c>
      <c r="G268" s="34">
        <f t="shared" si="10"/>
        <v>-0.9531973677348361</v>
      </c>
      <c r="H268" s="34" t="str">
        <f t="shared" si="11"/>
        <v>no</v>
      </c>
    </row>
    <row r="269" spans="1:8" x14ac:dyDescent="0.2">
      <c r="A269" s="65">
        <v>45426</v>
      </c>
      <c r="B269" s="17">
        <v>8.2050606945389681E-3</v>
      </c>
      <c r="C269" s="17">
        <v>4.8378131397597279E-3</v>
      </c>
      <c r="D269" s="18">
        <f t="shared" si="8"/>
        <v>9.4462409777841226E-3</v>
      </c>
      <c r="E269" s="18">
        <f t="shared" si="9"/>
        <v>-1.2411802832451545E-3</v>
      </c>
      <c r="F269" s="18">
        <f t="shared" si="12"/>
        <v>-1.5811180956310275E-2</v>
      </c>
      <c r="G269">
        <f t="shared" si="10"/>
        <v>-6.5288583483275445E-2</v>
      </c>
      <c r="H269" t="str">
        <f t="shared" si="11"/>
        <v>no</v>
      </c>
    </row>
    <row r="270" spans="1:8" x14ac:dyDescent="0.2">
      <c r="A270" s="64">
        <v>45427</v>
      </c>
      <c r="B270" s="17">
        <v>2.053608602103596E-2</v>
      </c>
      <c r="C270" s="17">
        <v>1.1715927882596233E-2</v>
      </c>
      <c r="D270" s="18">
        <f t="shared" si="8"/>
        <v>2.0989454661712498E-2</v>
      </c>
      <c r="E270" s="18">
        <f t="shared" si="9"/>
        <v>-4.5336864067653873E-4</v>
      </c>
      <c r="F270" s="18">
        <f t="shared" si="12"/>
        <v>-1.6264549596986814E-2</v>
      </c>
      <c r="G270">
        <f t="shared" si="10"/>
        <v>-2.3848103893592737E-2</v>
      </c>
      <c r="H270" t="str">
        <f t="shared" si="11"/>
        <v>no</v>
      </c>
    </row>
    <row r="271" spans="1:8" x14ac:dyDescent="0.2">
      <c r="A271" s="65">
        <v>45428</v>
      </c>
      <c r="B271" s="17">
        <v>-1.7257025295264072E-2</v>
      </c>
      <c r="C271" s="17">
        <v>-2.0816677921287052E-3</v>
      </c>
      <c r="D271" s="18">
        <f t="shared" si="8"/>
        <v>-2.1663956188709525E-3</v>
      </c>
      <c r="E271" s="18">
        <f t="shared" si="9"/>
        <v>-1.509062967639312E-2</v>
      </c>
      <c r="F271" s="18">
        <f t="shared" si="12"/>
        <v>-3.1355179273379934E-2</v>
      </c>
      <c r="G271">
        <f t="shared" si="10"/>
        <v>-0.79379752381047375</v>
      </c>
      <c r="H271" t="str">
        <f t="shared" si="11"/>
        <v>no</v>
      </c>
    </row>
    <row r="272" spans="1:8" x14ac:dyDescent="0.2">
      <c r="A272" s="64">
        <v>45429</v>
      </c>
      <c r="B272" s="17">
        <v>-2.7894444545922825E-3</v>
      </c>
      <c r="C272" s="17">
        <v>1.1647735102702228E-3</v>
      </c>
      <c r="D272" s="18">
        <f t="shared" si="8"/>
        <v>3.2819528119182794E-3</v>
      </c>
      <c r="E272" s="18">
        <f t="shared" si="9"/>
        <v>-6.071397266510562E-3</v>
      </c>
      <c r="F272" s="18">
        <f t="shared" si="12"/>
        <v>-3.7426576539890496E-2</v>
      </c>
      <c r="G272">
        <f t="shared" si="10"/>
        <v>-0.31936772815815889</v>
      </c>
      <c r="H272" t="str">
        <f t="shared" si="11"/>
        <v>no</v>
      </c>
    </row>
    <row r="273" spans="1:8" x14ac:dyDescent="0.2">
      <c r="A273" s="65">
        <v>45432</v>
      </c>
      <c r="B273" s="17">
        <v>-6.5055402902655102E-3</v>
      </c>
      <c r="C273" s="17">
        <v>9.163899374069473E-4</v>
      </c>
      <c r="D273" s="18">
        <f t="shared" si="8"/>
        <v>2.8651024445811419E-3</v>
      </c>
      <c r="E273" s="18">
        <f t="shared" si="9"/>
        <v>-9.3706427348466525E-3</v>
      </c>
      <c r="F273" s="18">
        <f t="shared" si="12"/>
        <v>-4.6797219274737151E-2</v>
      </c>
      <c r="G273">
        <f t="shared" si="10"/>
        <v>-0.4929146867257671</v>
      </c>
      <c r="H273" t="str">
        <f t="shared" si="11"/>
        <v>no</v>
      </c>
    </row>
    <row r="274" spans="1:8" x14ac:dyDescent="0.2">
      <c r="A274" s="64">
        <v>45433</v>
      </c>
      <c r="B274" s="17">
        <v>-8.9795994687792424E-3</v>
      </c>
      <c r="C274" s="17">
        <v>2.501874243978186E-3</v>
      </c>
      <c r="D274" s="18">
        <f t="shared" si="8"/>
        <v>5.5259455429501753E-3</v>
      </c>
      <c r="E274" s="18">
        <f t="shared" si="9"/>
        <v>-1.4505545011729418E-2</v>
      </c>
      <c r="F274" s="18">
        <f t="shared" si="12"/>
        <v>-6.1302764286466568E-2</v>
      </c>
      <c r="G274">
        <f t="shared" si="10"/>
        <v>-0.763020891689147</v>
      </c>
      <c r="H274" t="str">
        <f t="shared" si="11"/>
        <v>no</v>
      </c>
    </row>
    <row r="275" spans="1:8" x14ac:dyDescent="0.2">
      <c r="A275" s="65">
        <v>45434</v>
      </c>
      <c r="B275" s="17">
        <v>6.7795923615470155E-3</v>
      </c>
      <c r="C275" s="17">
        <v>-2.7061230392261271E-3</v>
      </c>
      <c r="D275" s="18">
        <f t="shared" si="8"/>
        <v>-3.2143892367155992E-3</v>
      </c>
      <c r="E275" s="18">
        <f t="shared" si="9"/>
        <v>9.9939815982626155E-3</v>
      </c>
      <c r="F275" s="18">
        <f t="shared" si="12"/>
        <v>-5.1308782688203949E-2</v>
      </c>
      <c r="G275">
        <f t="shared" si="10"/>
        <v>0.5257035667715394</v>
      </c>
      <c r="H275" t="str">
        <f t="shared" si="11"/>
        <v>no</v>
      </c>
    </row>
    <row r="276" spans="1:8" x14ac:dyDescent="0.2">
      <c r="A276" s="64">
        <v>45435</v>
      </c>
      <c r="B276" s="17">
        <v>-4.2754107332557689E-3</v>
      </c>
      <c r="C276" s="17">
        <v>-7.3807894850155265E-3</v>
      </c>
      <c r="D276" s="18">
        <f t="shared" si="8"/>
        <v>-1.1059660172481329E-2</v>
      </c>
      <c r="E276" s="18">
        <f t="shared" si="9"/>
        <v>6.7842494392255596E-3</v>
      </c>
      <c r="F276" s="18">
        <f t="shared" si="12"/>
        <v>-4.4524533248978392E-2</v>
      </c>
      <c r="G276">
        <f t="shared" si="10"/>
        <v>0.35686518861398597</v>
      </c>
      <c r="H276" t="str">
        <f t="shared" si="11"/>
        <v>no</v>
      </c>
    </row>
    <row r="277" spans="1:8" x14ac:dyDescent="0.2">
      <c r="A277" s="65">
        <v>45436</v>
      </c>
      <c r="B277" s="17">
        <v>2.6707889369951943E-2</v>
      </c>
      <c r="C277" s="17">
        <v>7.0010425881694704E-3</v>
      </c>
      <c r="D277" s="18">
        <f t="shared" si="8"/>
        <v>1.3076686340209465E-2</v>
      </c>
      <c r="E277" s="18">
        <f t="shared" si="9"/>
        <v>1.3631203029742477E-2</v>
      </c>
      <c r="F277" s="18">
        <f t="shared" si="12"/>
        <v>-3.0893330219235914E-2</v>
      </c>
      <c r="G277">
        <f t="shared" si="10"/>
        <v>0.71702874191487298</v>
      </c>
      <c r="H277" t="str">
        <f t="shared" si="11"/>
        <v>no</v>
      </c>
    </row>
    <row r="278" spans="1:8" x14ac:dyDescent="0.2">
      <c r="A278" s="64">
        <v>45440</v>
      </c>
      <c r="B278" s="17">
        <v>3.5548205764242002E-3</v>
      </c>
      <c r="C278" s="17">
        <v>2.4880185293407742E-4</v>
      </c>
      <c r="D278" s="18">
        <f t="shared" si="8"/>
        <v>1.7447210319359676E-3</v>
      </c>
      <c r="E278" s="18">
        <f t="shared" si="9"/>
        <v>1.8100995444882326E-3</v>
      </c>
      <c r="F278" s="18">
        <f t="shared" si="12"/>
        <v>-2.9083230674747683E-2</v>
      </c>
      <c r="G278">
        <f t="shared" si="10"/>
        <v>9.5214882816517049E-2</v>
      </c>
      <c r="H278" t="str">
        <f t="shared" si="11"/>
        <v>no</v>
      </c>
    </row>
    <row r="279" spans="1:8" x14ac:dyDescent="0.2">
      <c r="A279" s="65">
        <v>45441</v>
      </c>
      <c r="B279" s="17">
        <v>-1.1585310162159357E-2</v>
      </c>
      <c r="C279" s="17">
        <v>-7.3670465096804527E-3</v>
      </c>
      <c r="D279" s="18">
        <f t="shared" si="8"/>
        <v>-1.1036595988925663E-2</v>
      </c>
      <c r="E279" s="18">
        <f t="shared" si="9"/>
        <v>-5.4871417323369351E-4</v>
      </c>
      <c r="F279" s="18">
        <f t="shared" si="12"/>
        <v>-2.9631944847981376E-2</v>
      </c>
      <c r="G279">
        <f t="shared" si="10"/>
        <v>-2.8863470997104498E-2</v>
      </c>
      <c r="H279" t="str">
        <f t="shared" si="11"/>
        <v>no</v>
      </c>
    </row>
    <row r="280" spans="1:8" x14ac:dyDescent="0.2">
      <c r="A280" s="64">
        <v>45442</v>
      </c>
      <c r="B280" s="17">
        <v>-1.5410243120364875E-2</v>
      </c>
      <c r="C280" s="17">
        <v>-5.9750355854433224E-3</v>
      </c>
      <c r="D280" s="18">
        <f t="shared" si="8"/>
        <v>-8.7004500899979381E-3</v>
      </c>
      <c r="E280" s="18">
        <f t="shared" si="9"/>
        <v>-6.7097930303669368E-3</v>
      </c>
      <c r="F280" s="18">
        <f t="shared" si="12"/>
        <v>-3.634173787834831E-2</v>
      </c>
      <c r="G280">
        <f t="shared" si="10"/>
        <v>-0.35294863150197542</v>
      </c>
      <c r="H280" t="str">
        <f t="shared" si="11"/>
        <v>no</v>
      </c>
    </row>
    <row r="281" spans="1:8" x14ac:dyDescent="0.2">
      <c r="A281" s="65">
        <v>45443</v>
      </c>
      <c r="B281" s="17">
        <v>-4.7109193374184066E-4</v>
      </c>
      <c r="C281" s="17">
        <v>8.0278762048646701E-3</v>
      </c>
      <c r="D281" s="18">
        <f t="shared" si="8"/>
        <v>1.4799972487434391E-2</v>
      </c>
      <c r="E281" s="18">
        <f t="shared" si="9"/>
        <v>-1.5271064421176232E-2</v>
      </c>
      <c r="F281" s="18">
        <f t="shared" si="12"/>
        <v>-5.1612802299524543E-2</v>
      </c>
      <c r="G281">
        <f t="shared" si="10"/>
        <v>-0.80328875490484408</v>
      </c>
      <c r="H281" t="str">
        <f t="shared" si="11"/>
        <v>no</v>
      </c>
    </row>
    <row r="282" spans="1:8" x14ac:dyDescent="0.2">
      <c r="A282" s="64">
        <v>45446</v>
      </c>
      <c r="B282" s="17">
        <v>2.2834892440545485E-2</v>
      </c>
      <c r="C282" s="17">
        <v>1.1160825806737495E-3</v>
      </c>
      <c r="D282" s="18">
        <f t="shared" si="8"/>
        <v>3.2002371346119985E-3</v>
      </c>
      <c r="E282" s="18">
        <f t="shared" si="9"/>
        <v>1.9634655305933488E-2</v>
      </c>
      <c r="F282" s="18">
        <f t="shared" si="12"/>
        <v>-3.1978146993591056E-2</v>
      </c>
      <c r="G282">
        <f t="shared" si="10"/>
        <v>1.0328224266946195</v>
      </c>
      <c r="H282" t="str">
        <f t="shared" si="11"/>
        <v>no</v>
      </c>
    </row>
    <row r="283" spans="1:8" x14ac:dyDescent="0.2">
      <c r="A283" s="65">
        <v>45447</v>
      </c>
      <c r="B283" s="17">
        <v>-1.0470849267337767E-3</v>
      </c>
      <c r="C283" s="17">
        <v>1.5028090913065117E-3</v>
      </c>
      <c r="D283" s="18">
        <f t="shared" si="8"/>
        <v>3.8492618915954811E-3</v>
      </c>
      <c r="E283" s="18">
        <f t="shared" si="9"/>
        <v>-4.8963468183292579E-3</v>
      </c>
      <c r="F283" s="18">
        <f t="shared" si="12"/>
        <v>-3.6874493811920317E-2</v>
      </c>
      <c r="G283">
        <f t="shared" si="10"/>
        <v>-0.25755770722988386</v>
      </c>
      <c r="H283" t="str">
        <f t="shared" si="11"/>
        <v>no</v>
      </c>
    </row>
    <row r="284" spans="1:8" x14ac:dyDescent="0.2">
      <c r="A284" s="63">
        <v>45448</v>
      </c>
      <c r="B284" s="18">
        <v>3.7883335897399117E-2</v>
      </c>
      <c r="C284" s="18">
        <v>1.1847649793331305E-2</v>
      </c>
      <c r="D284" s="18">
        <f t="shared" si="8"/>
        <v>2.1210517295780044E-2</v>
      </c>
      <c r="E284" s="18">
        <f t="shared" si="9"/>
        <v>1.6672818601619073E-2</v>
      </c>
    </row>
    <row r="285" spans="1:8" x14ac:dyDescent="0.2">
      <c r="A285" s="62">
        <v>45449</v>
      </c>
      <c r="B285" s="18">
        <v>-2.6258250941304517E-3</v>
      </c>
      <c r="C285" s="18">
        <v>-1.9981663563317653E-4</v>
      </c>
      <c r="D285" s="18">
        <f t="shared" si="8"/>
        <v>9.9182590446137146E-4</v>
      </c>
      <c r="E285" s="18">
        <f t="shared" si="9"/>
        <v>-3.617650998591823E-3</v>
      </c>
    </row>
    <row r="286" spans="1:8" x14ac:dyDescent="0.2">
      <c r="A286" s="63">
        <v>45450</v>
      </c>
      <c r="B286" s="18">
        <v>-1.6202802973170893E-3</v>
      </c>
      <c r="C286" s="18">
        <v>-1.1152197300303701E-3</v>
      </c>
      <c r="D286" s="18">
        <f t="shared" si="8"/>
        <v>-5.4445168331239717E-4</v>
      </c>
      <c r="E286" s="18">
        <f t="shared" si="9"/>
        <v>-1.0758286140046922E-3</v>
      </c>
    </row>
    <row r="287" spans="1:8" x14ac:dyDescent="0.2">
      <c r="A287" s="62">
        <v>45453</v>
      </c>
      <c r="B287" s="18">
        <v>1.9555379902680192E-2</v>
      </c>
      <c r="C287" s="18">
        <v>2.5808546645145203E-3</v>
      </c>
      <c r="D287" s="18">
        <f t="shared" si="8"/>
        <v>5.6584946360060803E-3</v>
      </c>
      <c r="E287" s="18">
        <f t="shared" si="9"/>
        <v>1.3896885266674111E-2</v>
      </c>
    </row>
    <row r="288" spans="1:8" x14ac:dyDescent="0.2">
      <c r="A288" s="63">
        <v>45454</v>
      </c>
      <c r="B288" s="18">
        <v>9.6895610450822289E-3</v>
      </c>
      <c r="C288" s="18">
        <v>2.7103813151374556E-3</v>
      </c>
      <c r="D288" s="18">
        <f t="shared" si="8"/>
        <v>5.8758730691677637E-3</v>
      </c>
      <c r="E288" s="18">
        <f t="shared" si="9"/>
        <v>3.8136879759144652E-3</v>
      </c>
    </row>
    <row r="289" spans="1:5" x14ac:dyDescent="0.2">
      <c r="A289" s="62">
        <v>45455</v>
      </c>
      <c r="B289" s="18">
        <v>2.6996915544259537E-3</v>
      </c>
      <c r="C289" s="18">
        <v>8.5036727919987065E-3</v>
      </c>
      <c r="D289" s="18">
        <f t="shared" si="8"/>
        <v>1.5598479328439352E-2</v>
      </c>
      <c r="E289" s="18">
        <f t="shared" si="9"/>
        <v>-1.2898787774013399E-2</v>
      </c>
    </row>
    <row r="290" spans="1:5" x14ac:dyDescent="0.2">
      <c r="A290" s="63">
        <v>45456</v>
      </c>
      <c r="B290" s="18">
        <v>-9.3153191902067833E-3</v>
      </c>
      <c r="C290" s="18">
        <v>2.3446558536817097E-3</v>
      </c>
      <c r="D290" s="18">
        <f t="shared" si="8"/>
        <v>5.2620933767551312E-3</v>
      </c>
      <c r="E290" s="18">
        <f t="shared" si="9"/>
        <v>-1.4577412566961915E-2</v>
      </c>
    </row>
    <row r="291" spans="1:5" x14ac:dyDescent="0.2">
      <c r="A291" s="62">
        <v>45457</v>
      </c>
      <c r="B291" s="18">
        <v>1.1120263816828402E-3</v>
      </c>
      <c r="C291" s="18">
        <v>-3.9386069750091401E-4</v>
      </c>
      <c r="D291" s="18">
        <f t="shared" si="8"/>
        <v>6.6617096063108152E-4</v>
      </c>
      <c r="E291" s="18">
        <f t="shared" si="9"/>
        <v>4.4585542105175866E-4</v>
      </c>
    </row>
    <row r="292" spans="1:5" x14ac:dyDescent="0.2">
      <c r="A292" s="63">
        <v>45460</v>
      </c>
      <c r="B292" s="18">
        <v>4.8992522507216307E-3</v>
      </c>
      <c r="C292" s="18">
        <v>7.6643865645527054E-3</v>
      </c>
      <c r="D292" s="18">
        <f t="shared" si="8"/>
        <v>1.4189945067582869E-2</v>
      </c>
      <c r="E292" s="18">
        <f t="shared" si="9"/>
        <v>-9.2906928168612381E-3</v>
      </c>
    </row>
    <row r="293" spans="1:5" x14ac:dyDescent="0.2">
      <c r="A293" s="62">
        <v>45461</v>
      </c>
      <c r="B293" s="18">
        <v>-1.4093176735227475E-2</v>
      </c>
      <c r="C293" s="18">
        <v>2.5213273947457537E-3</v>
      </c>
      <c r="D293" s="18">
        <f t="shared" si="8"/>
        <v>5.55859284305077E-3</v>
      </c>
      <c r="E293" s="18">
        <f t="shared" si="9"/>
        <v>-1.9651769578278244E-2</v>
      </c>
    </row>
    <row r="294" spans="1:5" x14ac:dyDescent="0.2">
      <c r="A294" s="63">
        <v>45463</v>
      </c>
      <c r="B294" s="18">
        <v>4.4245031522669453E-3</v>
      </c>
      <c r="C294" s="18">
        <v>-2.5259318472709014E-3</v>
      </c>
      <c r="D294" s="18">
        <f t="shared" si="8"/>
        <v>-2.9119829072970314E-3</v>
      </c>
      <c r="E294" s="18">
        <f t="shared" si="9"/>
        <v>7.3364860595639767E-3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B6CA-D2CA-5D4B-B96A-075AFFB951EB}">
  <sheetPr codeName="Sheet11"/>
  <dimension ref="A2:R294"/>
  <sheetViews>
    <sheetView zoomScale="75" workbookViewId="0">
      <selection activeCell="E264" sqref="E264:E283"/>
    </sheetView>
  </sheetViews>
  <sheetFormatPr baseColWidth="10" defaultRowHeight="15" x14ac:dyDescent="0.2"/>
  <cols>
    <col min="1" max="1" width="12.6640625" customWidth="1"/>
    <col min="2" max="2" width="16" customWidth="1"/>
    <col min="4" max="4" width="16.1640625" customWidth="1"/>
    <col min="5" max="5" width="18.83203125" customWidth="1"/>
    <col min="6" max="6" width="32.33203125" customWidth="1"/>
    <col min="9" max="10" width="3.5" customWidth="1"/>
    <col min="11" max="11" width="4.33203125" customWidth="1"/>
    <col min="12" max="12" width="3.33203125" customWidth="1"/>
    <col min="13" max="13" width="4" customWidth="1"/>
    <col min="14" max="14" width="17.33203125" customWidth="1"/>
  </cols>
  <sheetData>
    <row r="2" spans="1:18" x14ac:dyDescent="0.2">
      <c r="A2" t="s">
        <v>30</v>
      </c>
      <c r="B2">
        <f>INTERCEPT(B12:B263,C12:C263)</f>
        <v>9.5504077017131116E-5</v>
      </c>
      <c r="D2" t="s">
        <v>114</v>
      </c>
      <c r="E2">
        <f>_xlfn.STDEV.S(E12:E263)</f>
        <v>9.735382302660427E-3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1.2370073573943918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0.46743886050256517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9.7548336353455792E-3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106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3.3179159810248215E-3</v>
      </c>
      <c r="C11" s="18">
        <v>-7.2187323343824161E-3</v>
      </c>
      <c r="D11" t="s">
        <v>44</v>
      </c>
      <c r="E11" t="s">
        <v>45</v>
      </c>
      <c r="F11" t="s">
        <v>107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1.715721819279814E-2</v>
      </c>
      <c r="C12" s="18">
        <v>1.8474751389515376E-2</v>
      </c>
      <c r="D12" s="18">
        <f>$B$2+$B$3*C12</f>
        <v>2.2948907471879915E-2</v>
      </c>
      <c r="E12" s="18">
        <f t="shared" ref="E12:E75" si="0">B12-D12</f>
        <v>-5.7916892790817742E-3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-6.4380364363807452E-3</v>
      </c>
      <c r="C13" s="18">
        <v>4.5212866424892972E-4</v>
      </c>
      <c r="D13" s="18">
        <f t="shared" ref="D13:D76" si="1">$B$2+$B$3*C13</f>
        <v>6.5479056118195587E-4</v>
      </c>
      <c r="E13" s="18">
        <f t="shared" si="0"/>
        <v>-7.0928269975627008E-3</v>
      </c>
      <c r="J13" s="67"/>
      <c r="K13" s="67"/>
      <c r="N13" s="18">
        <f>SUM(E267:E269)</f>
        <v>2.2616593328172101E-3</v>
      </c>
      <c r="O13" s="18">
        <f>SUM(E266:E270)</f>
        <v>3.1000594918468541E-3</v>
      </c>
      <c r="P13" s="18">
        <f>SUM(E268:E273)</f>
        <v>6.5534505717089811E-3</v>
      </c>
      <c r="Q13" s="18">
        <f>SUM(E268:E278)</f>
        <v>1.8235459506747879E-2</v>
      </c>
      <c r="R13" s="18">
        <f>SUM(E268:E283)</f>
        <v>-1.1968913750306141E-2</v>
      </c>
    </row>
    <row r="14" spans="1:18" x14ac:dyDescent="0.2">
      <c r="A14" s="39">
        <v>45055</v>
      </c>
      <c r="B14" s="18">
        <v>-5.3459398922902635E-3</v>
      </c>
      <c r="C14" s="18">
        <v>-4.5794212772585219E-3</v>
      </c>
      <c r="D14" s="18">
        <f t="shared" si="1"/>
        <v>-5.5692737355600838E-3</v>
      </c>
      <c r="E14" s="18">
        <f t="shared" si="0"/>
        <v>2.2333384326982033E-4</v>
      </c>
      <c r="J14" s="67"/>
      <c r="K14" s="67"/>
    </row>
    <row r="15" spans="1:18" x14ac:dyDescent="0.2">
      <c r="A15" s="20">
        <v>45056</v>
      </c>
      <c r="B15" s="18">
        <v>1.7296502466527697E-2</v>
      </c>
      <c r="C15" s="18">
        <v>4.4839652634049987E-3</v>
      </c>
      <c r="D15" s="18">
        <f t="shared" si="1"/>
        <v>5.6422020981499966E-3</v>
      </c>
      <c r="E15" s="18">
        <f t="shared" si="0"/>
        <v>1.1654300368377699E-2</v>
      </c>
      <c r="N15">
        <f>N13/(E2 * SQRT(3))</f>
        <v>0.13412617851282665</v>
      </c>
      <c r="O15">
        <f>O13/(E2 * SQRT(5))</f>
        <v>0.1424072222858408</v>
      </c>
      <c r="P15">
        <f>P13/(E2 * SQRT(6))</f>
        <v>0.27481560655388854</v>
      </c>
      <c r="Q15">
        <f>Q13/(E2*SQRT(11))</f>
        <v>0.56476445854318436</v>
      </c>
      <c r="R15">
        <f>R13/(E2*SQRT(16))</f>
        <v>-0.30735602820228614</v>
      </c>
    </row>
    <row r="16" spans="1:18" x14ac:dyDescent="0.2">
      <c r="A16" s="39">
        <v>45057</v>
      </c>
      <c r="B16" s="18">
        <v>-7.0444862894422089E-3</v>
      </c>
      <c r="C16" s="18">
        <v>-1.6966239932159066E-3</v>
      </c>
      <c r="D16" s="18">
        <f t="shared" si="1"/>
        <v>-2.0032322853227981E-3</v>
      </c>
      <c r="E16" s="18">
        <f t="shared" si="0"/>
        <v>-5.0412540041194108E-3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-3.6756836882833044E-3</v>
      </c>
      <c r="C17" s="18">
        <v>-1.5833068345566526E-3</v>
      </c>
      <c r="D17" s="18">
        <f t="shared" si="1"/>
        <v>-1.8630581263422734E-3</v>
      </c>
      <c r="E17" s="18">
        <f t="shared" si="0"/>
        <v>-1.812625561941031E-3</v>
      </c>
    </row>
    <row r="18" spans="1:5" hidden="1" x14ac:dyDescent="0.2">
      <c r="A18" s="39">
        <v>45061</v>
      </c>
      <c r="B18" s="18">
        <v>1.5857145355957503E-3</v>
      </c>
      <c r="C18" s="18">
        <v>2.9581644391338813E-3</v>
      </c>
      <c r="D18" s="18">
        <f t="shared" si="1"/>
        <v>3.7547752526081966E-3</v>
      </c>
      <c r="E18" s="18">
        <f t="shared" si="0"/>
        <v>-2.1690607170124464E-3</v>
      </c>
    </row>
    <row r="19" spans="1:5" hidden="1" x14ac:dyDescent="0.2">
      <c r="A19" s="20">
        <v>45062</v>
      </c>
      <c r="B19" s="18">
        <v>7.3676096570023386E-3</v>
      </c>
      <c r="C19" s="18">
        <v>-6.3776833731530314E-3</v>
      </c>
      <c r="D19" s="18">
        <f t="shared" si="1"/>
        <v>-7.7937371787050519E-3</v>
      </c>
      <c r="E19" s="18">
        <f t="shared" si="0"/>
        <v>1.5161346835707391E-2</v>
      </c>
    </row>
    <row r="20" spans="1:5" hidden="1" x14ac:dyDescent="0.2">
      <c r="A20" s="39">
        <v>45063</v>
      </c>
      <c r="B20" s="18">
        <v>9.4515692635841475E-3</v>
      </c>
      <c r="C20" s="18">
        <v>1.1890829058788244E-2</v>
      </c>
      <c r="D20" s="18">
        <f t="shared" si="1"/>
        <v>1.480454710825722E-2</v>
      </c>
      <c r="E20" s="18">
        <f t="shared" si="0"/>
        <v>-5.3529778446730729E-3</v>
      </c>
    </row>
    <row r="21" spans="1:5" hidden="1" x14ac:dyDescent="0.2">
      <c r="A21" s="20">
        <v>45064</v>
      </c>
      <c r="B21" s="18">
        <v>1.4394949509006993E-2</v>
      </c>
      <c r="C21" s="18">
        <v>9.445048649426635E-3</v>
      </c>
      <c r="D21" s="18">
        <f t="shared" si="1"/>
        <v>1.1779098747305844E-2</v>
      </c>
      <c r="E21" s="18">
        <f t="shared" si="0"/>
        <v>2.6158507617011495E-3</v>
      </c>
    </row>
    <row r="22" spans="1:5" hidden="1" x14ac:dyDescent="0.2">
      <c r="A22" s="39">
        <v>45065</v>
      </c>
      <c r="B22" s="18">
        <v>-5.6502326014029602E-4</v>
      </c>
      <c r="C22" s="18">
        <v>-1.4458676054706077E-3</v>
      </c>
      <c r="D22" s="18">
        <f t="shared" si="1"/>
        <v>-1.6930447887682223E-3</v>
      </c>
      <c r="E22" s="18">
        <f t="shared" si="0"/>
        <v>1.1280215286279263E-3</v>
      </c>
    </row>
    <row r="23" spans="1:5" hidden="1" x14ac:dyDescent="0.2">
      <c r="A23" s="20">
        <v>45068</v>
      </c>
      <c r="B23" s="18">
        <v>8.9212576056452164E-3</v>
      </c>
      <c r="C23" s="18">
        <v>1.550346964389604E-4</v>
      </c>
      <c r="D23" s="18">
        <f t="shared" si="1"/>
        <v>2.8728313716353123E-4</v>
      </c>
      <c r="E23" s="18">
        <f t="shared" si="0"/>
        <v>8.6339744684816849E-3</v>
      </c>
    </row>
    <row r="24" spans="1:5" hidden="1" x14ac:dyDescent="0.2">
      <c r="A24" s="39">
        <v>45069</v>
      </c>
      <c r="B24" s="18">
        <v>-1.8431998666059601E-2</v>
      </c>
      <c r="C24" s="18">
        <v>-1.1222026747550129E-2</v>
      </c>
      <c r="D24" s="18">
        <f t="shared" si="1"/>
        <v>-1.3786225574579036E-2</v>
      </c>
      <c r="E24" s="18">
        <f t="shared" si="0"/>
        <v>-4.6457730914805651E-3</v>
      </c>
    </row>
    <row r="25" spans="1:5" hidden="1" x14ac:dyDescent="0.2">
      <c r="A25" s="20">
        <v>45070</v>
      </c>
      <c r="B25" s="18">
        <v>-4.4725531164835353E-3</v>
      </c>
      <c r="C25" s="18">
        <v>-7.3186003353533646E-3</v>
      </c>
      <c r="D25" s="18">
        <f t="shared" si="1"/>
        <v>-8.9576583836440439E-3</v>
      </c>
      <c r="E25" s="18">
        <f t="shared" si="0"/>
        <v>4.4851052671605086E-3</v>
      </c>
    </row>
    <row r="26" spans="1:5" hidden="1" x14ac:dyDescent="0.2">
      <c r="A26" s="39">
        <v>45071</v>
      </c>
      <c r="B26" s="18">
        <v>3.8457968335412263E-2</v>
      </c>
      <c r="C26" s="18">
        <v>8.7575812659024255E-3</v>
      </c>
      <c r="D26" s="18">
        <f t="shared" si="1"/>
        <v>1.0928696535917722E-2</v>
      </c>
      <c r="E26" s="18">
        <f t="shared" si="0"/>
        <v>2.7529271799494541E-2</v>
      </c>
    </row>
    <row r="27" spans="1:5" hidden="1" x14ac:dyDescent="0.2">
      <c r="A27" s="20">
        <v>45072</v>
      </c>
      <c r="B27" s="18">
        <v>2.138552569957386E-2</v>
      </c>
      <c r="C27" s="18">
        <v>1.3049086777997321E-2</v>
      </c>
      <c r="D27" s="18">
        <f t="shared" si="1"/>
        <v>1.6237320428677697E-2</v>
      </c>
      <c r="E27" s="18">
        <f t="shared" si="0"/>
        <v>5.1482052708961626E-3</v>
      </c>
    </row>
    <row r="28" spans="1:5" hidden="1" x14ac:dyDescent="0.2">
      <c r="A28" s="39">
        <v>45076</v>
      </c>
      <c r="B28" s="18">
        <v>-5.0467735208246101E-3</v>
      </c>
      <c r="C28" s="18">
        <v>1.660326849850513E-5</v>
      </c>
      <c r="D28" s="18">
        <f t="shared" si="1"/>
        <v>1.1604244230657649E-4</v>
      </c>
      <c r="E28" s="18">
        <f t="shared" si="0"/>
        <v>-5.1628159631311862E-3</v>
      </c>
    </row>
    <row r="29" spans="1:5" hidden="1" x14ac:dyDescent="0.2">
      <c r="A29" s="20">
        <v>45077</v>
      </c>
      <c r="B29" s="18">
        <v>-8.514246210692078E-3</v>
      </c>
      <c r="C29" s="18">
        <v>-6.1086242098339349E-3</v>
      </c>
      <c r="D29" s="18">
        <f t="shared" si="1"/>
        <v>-7.4609090141049498E-3</v>
      </c>
      <c r="E29" s="18">
        <f t="shared" si="0"/>
        <v>-1.0533371965871282E-3</v>
      </c>
    </row>
    <row r="30" spans="1:5" hidden="1" x14ac:dyDescent="0.2">
      <c r="A30" s="39">
        <v>45078</v>
      </c>
      <c r="B30" s="18">
        <v>1.2759155150364077E-2</v>
      </c>
      <c r="C30" s="18">
        <v>9.8544535630327168E-3</v>
      </c>
      <c r="D30" s="18">
        <f t="shared" si="1"/>
        <v>1.2285535637589981E-2</v>
      </c>
      <c r="E30" s="18">
        <f t="shared" si="0"/>
        <v>4.7361951277409553E-4</v>
      </c>
    </row>
    <row r="31" spans="1:5" hidden="1" x14ac:dyDescent="0.2">
      <c r="A31" s="20">
        <v>45079</v>
      </c>
      <c r="B31" s="18">
        <v>8.4791740206704436E-3</v>
      </c>
      <c r="C31" s="18">
        <v>1.4534424705965554E-2</v>
      </c>
      <c r="D31" s="18">
        <f t="shared" si="1"/>
        <v>1.8074694373791344E-2</v>
      </c>
      <c r="E31" s="18">
        <f t="shared" si="0"/>
        <v>-9.5955203531209003E-3</v>
      </c>
    </row>
    <row r="32" spans="1:5" hidden="1" x14ac:dyDescent="0.2">
      <c r="A32" s="39">
        <v>45082</v>
      </c>
      <c r="B32" s="18">
        <v>1.6101300791055984E-3</v>
      </c>
      <c r="C32" s="18">
        <v>-2.0035816359177394E-3</v>
      </c>
      <c r="D32" s="18">
        <f t="shared" si="1"/>
        <v>-2.3829411477534041E-3</v>
      </c>
      <c r="E32" s="18">
        <f t="shared" si="0"/>
        <v>3.9930712268590029E-3</v>
      </c>
    </row>
    <row r="33" spans="1:5" hidden="1" x14ac:dyDescent="0.2">
      <c r="A33" s="20">
        <v>45083</v>
      </c>
      <c r="B33" s="18">
        <v>-6.7274122166899319E-3</v>
      </c>
      <c r="C33" s="18">
        <v>2.3538963079141606E-3</v>
      </c>
      <c r="D33" s="18">
        <f t="shared" si="1"/>
        <v>3.0072911284504426E-3</v>
      </c>
      <c r="E33" s="18">
        <f t="shared" si="0"/>
        <v>-9.7347033451403754E-3</v>
      </c>
    </row>
    <row r="34" spans="1:5" hidden="1" x14ac:dyDescent="0.2">
      <c r="A34" s="39">
        <v>45084</v>
      </c>
      <c r="B34" s="18">
        <v>-3.0867933360639865E-2</v>
      </c>
      <c r="C34" s="18">
        <v>-3.8120096998572883E-3</v>
      </c>
      <c r="D34" s="18">
        <f t="shared" si="1"/>
        <v>-4.6199799681651216E-3</v>
      </c>
      <c r="E34" s="18">
        <f t="shared" si="0"/>
        <v>-2.6247953392474745E-2</v>
      </c>
    </row>
    <row r="35" spans="1:5" hidden="1" x14ac:dyDescent="0.2">
      <c r="A35" s="20">
        <v>45085</v>
      </c>
      <c r="B35" s="18">
        <v>5.8135372614098735E-3</v>
      </c>
      <c r="C35" s="18">
        <v>6.1886426142414575E-3</v>
      </c>
      <c r="D35" s="18">
        <f t="shared" si="1"/>
        <v>7.7509005231182768E-3</v>
      </c>
      <c r="E35" s="18">
        <f t="shared" si="0"/>
        <v>-1.9373632617084033E-3</v>
      </c>
    </row>
    <row r="36" spans="1:5" hidden="1" x14ac:dyDescent="0.2">
      <c r="A36" s="39">
        <v>45086</v>
      </c>
      <c r="B36" s="18">
        <v>4.7039869834253345E-3</v>
      </c>
      <c r="C36" s="18">
        <v>1.148059539441082E-3</v>
      </c>
      <c r="D36" s="18">
        <f t="shared" si="1"/>
        <v>1.5156621740325664E-3</v>
      </c>
      <c r="E36" s="18">
        <f t="shared" si="0"/>
        <v>3.1883248093927683E-3</v>
      </c>
    </row>
    <row r="37" spans="1:5" hidden="1" x14ac:dyDescent="0.2">
      <c r="A37" s="20">
        <v>45089</v>
      </c>
      <c r="B37" s="18">
        <v>1.5484012918834278E-2</v>
      </c>
      <c r="C37" s="18">
        <v>9.3211488102371565E-3</v>
      </c>
      <c r="D37" s="18">
        <f t="shared" si="1"/>
        <v>1.1625833734648476E-2</v>
      </c>
      <c r="E37" s="18">
        <f t="shared" si="0"/>
        <v>3.8581791841858018E-3</v>
      </c>
    </row>
    <row r="38" spans="1:5" hidden="1" x14ac:dyDescent="0.2">
      <c r="A38" s="39">
        <v>45090</v>
      </c>
      <c r="B38" s="18">
        <v>7.3526534469141591E-3</v>
      </c>
      <c r="C38" s="18">
        <v>6.9324899514737748E-3</v>
      </c>
      <c r="D38" s="18">
        <f t="shared" si="1"/>
        <v>8.6710451520528795E-3</v>
      </c>
      <c r="E38" s="18">
        <f t="shared" si="0"/>
        <v>-1.3183917051387203E-3</v>
      </c>
    </row>
    <row r="39" spans="1:5" hidden="1" x14ac:dyDescent="0.2">
      <c r="A39" s="20">
        <v>45091</v>
      </c>
      <c r="B39" s="18">
        <v>9.12370998300438E-3</v>
      </c>
      <c r="C39" s="18">
        <v>8.1942552593217144E-4</v>
      </c>
      <c r="D39" s="18">
        <f t="shared" si="1"/>
        <v>1.1091394814319961E-3</v>
      </c>
      <c r="E39" s="18">
        <f t="shared" si="0"/>
        <v>8.014570501572383E-3</v>
      </c>
    </row>
    <row r="40" spans="1:5" hidden="1" x14ac:dyDescent="0.2">
      <c r="A40" s="39">
        <v>45092</v>
      </c>
      <c r="B40" s="18">
        <v>3.1896782117068145E-2</v>
      </c>
      <c r="C40" s="18">
        <v>1.217813742034668E-2</v>
      </c>
      <c r="D40" s="18">
        <f t="shared" si="1"/>
        <v>1.5159949665345934E-2</v>
      </c>
      <c r="E40" s="18">
        <f t="shared" si="0"/>
        <v>1.6736832451722212E-2</v>
      </c>
    </row>
    <row r="41" spans="1:5" hidden="1" x14ac:dyDescent="0.2">
      <c r="A41" s="20">
        <v>45093</v>
      </c>
      <c r="B41" s="18">
        <v>-1.6575660908360046E-2</v>
      </c>
      <c r="C41" s="18">
        <v>-3.6716195284263176E-3</v>
      </c>
      <c r="D41" s="18">
        <f t="shared" si="1"/>
        <v>-4.4463162931991512E-3</v>
      </c>
      <c r="E41" s="18">
        <f t="shared" si="0"/>
        <v>-1.2129344615160895E-2</v>
      </c>
    </row>
    <row r="42" spans="1:5" hidden="1" x14ac:dyDescent="0.2">
      <c r="A42" s="39">
        <v>45097</v>
      </c>
      <c r="B42" s="18">
        <v>-1.2502677509122373E-2</v>
      </c>
      <c r="C42" s="18">
        <v>-4.7351076976228645E-3</v>
      </c>
      <c r="D42" s="18">
        <f t="shared" si="1"/>
        <v>-5.7618589829971714E-3</v>
      </c>
      <c r="E42" s="18">
        <f t="shared" si="0"/>
        <v>-6.7408185261252015E-3</v>
      </c>
    </row>
    <row r="43" spans="1:5" hidden="1" x14ac:dyDescent="0.2">
      <c r="A43" s="20">
        <v>45098</v>
      </c>
      <c r="B43" s="18">
        <v>-1.3282099392415203E-2</v>
      </c>
      <c r="C43" s="18">
        <v>-5.2452815830036359E-3</v>
      </c>
      <c r="D43" s="18">
        <f t="shared" si="1"/>
        <v>-6.3929478327636692E-3</v>
      </c>
      <c r="E43" s="18">
        <f t="shared" si="0"/>
        <v>-6.8891515596515339E-3</v>
      </c>
    </row>
    <row r="44" spans="1:5" hidden="1" x14ac:dyDescent="0.2">
      <c r="A44" s="39">
        <v>45099</v>
      </c>
      <c r="B44" s="18">
        <v>1.8437503397137789E-2</v>
      </c>
      <c r="C44" s="18">
        <v>3.7107984144384432E-3</v>
      </c>
      <c r="D44" s="18">
        <f t="shared" si="1"/>
        <v>4.6857890174849285E-3</v>
      </c>
      <c r="E44" s="18">
        <f t="shared" si="0"/>
        <v>1.3751714379652859E-2</v>
      </c>
    </row>
    <row r="45" spans="1:5" hidden="1" x14ac:dyDescent="0.2">
      <c r="A45" s="20">
        <v>45100</v>
      </c>
      <c r="B45" s="18">
        <v>-1.3805819175407796E-2</v>
      </c>
      <c r="C45" s="18">
        <v>-7.6588087666845661E-3</v>
      </c>
      <c r="D45" s="18">
        <f t="shared" si="1"/>
        <v>-9.3784987162483444E-3</v>
      </c>
      <c r="E45" s="18">
        <f t="shared" si="0"/>
        <v>-4.427320459159452E-3</v>
      </c>
    </row>
    <row r="46" spans="1:5" hidden="1" x14ac:dyDescent="0.2">
      <c r="A46" s="39">
        <v>45103</v>
      </c>
      <c r="B46" s="18">
        <v>-1.9162990928548895E-2</v>
      </c>
      <c r="C46" s="18">
        <v>-4.4868382932564677E-3</v>
      </c>
      <c r="D46" s="18">
        <f t="shared" si="1"/>
        <v>-5.4547479031800154E-3</v>
      </c>
      <c r="E46" s="18">
        <f t="shared" si="0"/>
        <v>-1.3708243025368879E-2</v>
      </c>
    </row>
    <row r="47" spans="1:5" hidden="1" x14ac:dyDescent="0.2">
      <c r="A47" s="20">
        <v>45104</v>
      </c>
      <c r="B47" s="18">
        <v>1.8167922919241963E-2</v>
      </c>
      <c r="C47" s="18">
        <v>1.1455854954693034E-2</v>
      </c>
      <c r="D47" s="18">
        <f t="shared" si="1"/>
        <v>1.4266480941215413E-2</v>
      </c>
      <c r="E47" s="18">
        <f t="shared" si="0"/>
        <v>3.9014419780265507E-3</v>
      </c>
    </row>
    <row r="48" spans="1:5" hidden="1" x14ac:dyDescent="0.2">
      <c r="A48" s="39">
        <v>45105</v>
      </c>
      <c r="B48" s="18">
        <v>3.8259146758592433E-3</v>
      </c>
      <c r="C48" s="18">
        <v>-3.5407668843834283E-4</v>
      </c>
      <c r="D48" s="18">
        <f t="shared" si="1"/>
        <v>-3.4249139166294074E-4</v>
      </c>
      <c r="E48" s="18">
        <f t="shared" si="0"/>
        <v>4.1684060675221844E-3</v>
      </c>
    </row>
    <row r="49" spans="1:5" hidden="1" x14ac:dyDescent="0.2">
      <c r="A49" s="20">
        <v>45106</v>
      </c>
      <c r="B49" s="18">
        <v>-2.382013816289219E-3</v>
      </c>
      <c r="C49" s="18">
        <v>4.4735446728059181E-3</v>
      </c>
      <c r="D49" s="18">
        <f t="shared" si="1"/>
        <v>5.6293117509105392E-3</v>
      </c>
      <c r="E49" s="18">
        <f t="shared" si="0"/>
        <v>-8.0113255671997591E-3</v>
      </c>
    </row>
    <row r="50" spans="1:5" hidden="1" x14ac:dyDescent="0.2">
      <c r="A50" s="39">
        <v>45107</v>
      </c>
      <c r="B50" s="18">
        <v>1.63855346349433E-2</v>
      </c>
      <c r="C50" s="18">
        <v>1.2269004495714109E-2</v>
      </c>
      <c r="D50" s="18">
        <f t="shared" si="1"/>
        <v>1.5272352906120355E-2</v>
      </c>
      <c r="E50" s="18">
        <f t="shared" si="0"/>
        <v>1.1131817288229442E-3</v>
      </c>
    </row>
    <row r="51" spans="1:5" hidden="1" x14ac:dyDescent="0.2">
      <c r="A51" s="20">
        <v>45110</v>
      </c>
      <c r="B51" s="18">
        <v>-7.4881072068263554E-3</v>
      </c>
      <c r="C51" s="18">
        <v>1.1706778016009611E-3</v>
      </c>
      <c r="D51" s="18">
        <f t="shared" si="1"/>
        <v>1.5436411307358123E-3</v>
      </c>
      <c r="E51" s="18">
        <f t="shared" si="0"/>
        <v>-9.0317483375621684E-3</v>
      </c>
    </row>
    <row r="52" spans="1:5" hidden="1" x14ac:dyDescent="0.2">
      <c r="A52" s="39">
        <v>45112</v>
      </c>
      <c r="B52" s="18">
        <v>4.7323971971291456E-4</v>
      </c>
      <c r="C52" s="18">
        <v>-1.9683184132291975E-3</v>
      </c>
      <c r="D52" s="18">
        <f t="shared" si="1"/>
        <v>-2.3393202818422412E-3</v>
      </c>
      <c r="E52" s="18">
        <f t="shared" si="0"/>
        <v>2.8125600015551557E-3</v>
      </c>
    </row>
    <row r="53" spans="1:5" hidden="1" x14ac:dyDescent="0.2">
      <c r="A53" s="20">
        <v>45113</v>
      </c>
      <c r="B53" s="18">
        <v>9.2268798027355103E-3</v>
      </c>
      <c r="C53" s="18">
        <v>-7.9225113365009037E-3</v>
      </c>
      <c r="D53" s="18">
        <f t="shared" si="1"/>
        <v>-9.7047007352749626E-3</v>
      </c>
      <c r="E53" s="18">
        <f t="shared" si="0"/>
        <v>1.8931580538010473E-2</v>
      </c>
    </row>
    <row r="54" spans="1:5" hidden="1" x14ac:dyDescent="0.2">
      <c r="A54" s="39">
        <v>45114</v>
      </c>
      <c r="B54" s="18">
        <v>-1.186758003805477E-2</v>
      </c>
      <c r="C54" s="18">
        <v>-2.8651005386203243E-3</v>
      </c>
      <c r="D54" s="18">
        <f t="shared" si="1"/>
        <v>-3.4486463689308447E-3</v>
      </c>
      <c r="E54" s="18">
        <f t="shared" si="0"/>
        <v>-8.4189336691239264E-3</v>
      </c>
    </row>
    <row r="55" spans="1:5" hidden="1" x14ac:dyDescent="0.2">
      <c r="A55" s="20">
        <v>45117</v>
      </c>
      <c r="B55" s="18">
        <v>-1.5983796092063574E-2</v>
      </c>
      <c r="C55" s="18">
        <v>2.405026057131332E-3</v>
      </c>
      <c r="D55" s="18">
        <f t="shared" si="1"/>
        <v>3.0705390044138137E-3</v>
      </c>
      <c r="E55" s="18">
        <f t="shared" si="0"/>
        <v>-1.9054335096477387E-2</v>
      </c>
    </row>
    <row r="56" spans="1:5" hidden="1" x14ac:dyDescent="0.2">
      <c r="A56" s="39">
        <v>45118</v>
      </c>
      <c r="B56" s="18">
        <v>1.9290337132591429E-3</v>
      </c>
      <c r="C56" s="18">
        <v>6.7422110558885695E-3</v>
      </c>
      <c r="D56" s="18">
        <f t="shared" si="1"/>
        <v>8.4356687582571033E-3</v>
      </c>
      <c r="E56" s="18">
        <f t="shared" si="0"/>
        <v>-6.5066350449979604E-3</v>
      </c>
    </row>
    <row r="57" spans="1:5" hidden="1" x14ac:dyDescent="0.2">
      <c r="A57" s="20">
        <v>45119</v>
      </c>
      <c r="B57" s="18">
        <v>1.4226708772509422E-2</v>
      </c>
      <c r="C57" s="18">
        <v>7.4112334853124739E-3</v>
      </c>
      <c r="D57" s="18">
        <f t="shared" si="1"/>
        <v>9.2632544257163427E-3</v>
      </c>
      <c r="E57" s="18">
        <f t="shared" si="0"/>
        <v>4.9634543467930795E-3</v>
      </c>
    </row>
    <row r="58" spans="1:5" hidden="1" x14ac:dyDescent="0.2">
      <c r="A58" s="39">
        <v>45120</v>
      </c>
      <c r="B58" s="18">
        <v>1.6192184932115605E-2</v>
      </c>
      <c r="C58" s="18">
        <v>8.4701534580691185E-3</v>
      </c>
      <c r="D58" s="18">
        <f t="shared" si="1"/>
        <v>1.057314622290818E-2</v>
      </c>
      <c r="E58" s="18">
        <f t="shared" si="0"/>
        <v>5.6190387092074252E-3</v>
      </c>
    </row>
    <row r="59" spans="1:5" hidden="1" x14ac:dyDescent="0.2">
      <c r="A59" s="20">
        <v>45121</v>
      </c>
      <c r="B59" s="18">
        <v>7.5292404073998842E-3</v>
      </c>
      <c r="C59" s="18">
        <v>-1.0244071333035398E-3</v>
      </c>
      <c r="D59" s="18">
        <f t="shared" si="1"/>
        <v>-1.1716950838466451E-3</v>
      </c>
      <c r="E59" s="18">
        <f t="shared" si="0"/>
        <v>8.7009354912465295E-3</v>
      </c>
    </row>
    <row r="60" spans="1:5" hidden="1" x14ac:dyDescent="0.2">
      <c r="A60" s="39">
        <v>45124</v>
      </c>
      <c r="B60" s="18">
        <v>1.419260122911048E-3</v>
      </c>
      <c r="C60" s="18">
        <v>3.8553825145495324E-3</v>
      </c>
      <c r="D60" s="18">
        <f t="shared" si="1"/>
        <v>4.8646406130845934E-3</v>
      </c>
      <c r="E60" s="18">
        <f t="shared" si="0"/>
        <v>-3.4453804901735455E-3</v>
      </c>
    </row>
    <row r="61" spans="1:5" hidden="1" x14ac:dyDescent="0.2">
      <c r="A61" s="20">
        <v>45125</v>
      </c>
      <c r="B61" s="18">
        <v>3.9800125804351438E-2</v>
      </c>
      <c r="C61" s="18">
        <v>7.1172752058423772E-3</v>
      </c>
      <c r="D61" s="18">
        <f t="shared" si="1"/>
        <v>8.8996258712448345E-3</v>
      </c>
      <c r="E61" s="18">
        <f t="shared" si="0"/>
        <v>3.0900499933106604E-2</v>
      </c>
    </row>
    <row r="62" spans="1:5" hidden="1" x14ac:dyDescent="0.2">
      <c r="A62" s="39">
        <v>45126</v>
      </c>
      <c r="B62" s="18">
        <v>-1.2267613060119253E-2</v>
      </c>
      <c r="C62" s="18">
        <v>2.3579103357320719E-3</v>
      </c>
      <c r="D62" s="18">
        <f t="shared" si="1"/>
        <v>3.0122565103939845E-3</v>
      </c>
      <c r="E62" s="18">
        <f t="shared" si="0"/>
        <v>-1.5279869570513239E-2</v>
      </c>
    </row>
    <row r="63" spans="1:5" hidden="1" x14ac:dyDescent="0.2">
      <c r="A63" s="20">
        <v>45127</v>
      </c>
      <c r="B63" s="18">
        <v>-2.3121369120494339E-2</v>
      </c>
      <c r="C63" s="18">
        <v>-6.7568962189037407E-3</v>
      </c>
      <c r="D63" s="18">
        <f t="shared" si="1"/>
        <v>-8.2628262589171421E-3</v>
      </c>
      <c r="E63" s="18">
        <f t="shared" si="0"/>
        <v>-1.4858542861577197E-2</v>
      </c>
    </row>
    <row r="64" spans="1:5" hidden="1" x14ac:dyDescent="0.2">
      <c r="A64" s="39">
        <v>45128</v>
      </c>
      <c r="B64" s="18">
        <v>-8.9372038730891612E-3</v>
      </c>
      <c r="C64" s="18">
        <v>3.240945218980773E-4</v>
      </c>
      <c r="D64" s="18">
        <f t="shared" si="1"/>
        <v>4.9641138509627061E-4</v>
      </c>
      <c r="E64" s="18">
        <f t="shared" si="0"/>
        <v>-9.4336152581854325E-3</v>
      </c>
    </row>
    <row r="65" spans="1:5" hidden="1" x14ac:dyDescent="0.2">
      <c r="A65" s="20">
        <v>45131</v>
      </c>
      <c r="B65" s="18">
        <v>3.8980629229108388E-3</v>
      </c>
      <c r="C65" s="18">
        <v>4.0341538771535568E-3</v>
      </c>
      <c r="D65" s="18">
        <f t="shared" si="1"/>
        <v>5.0857821039171922E-3</v>
      </c>
      <c r="E65" s="18">
        <f t="shared" si="0"/>
        <v>-1.1877191810063534E-3</v>
      </c>
    </row>
    <row r="66" spans="1:5" hidden="1" x14ac:dyDescent="0.2">
      <c r="A66" s="39">
        <v>45132</v>
      </c>
      <c r="B66" s="18">
        <v>1.7008976945086962E-2</v>
      </c>
      <c r="C66" s="18">
        <v>2.8146733515561628E-3</v>
      </c>
      <c r="D66" s="18">
        <f t="shared" si="1"/>
        <v>3.5772757215540361E-3</v>
      </c>
      <c r="E66" s="18">
        <f t="shared" si="0"/>
        <v>1.3431701223532926E-2</v>
      </c>
    </row>
    <row r="67" spans="1:5" hidden="1" x14ac:dyDescent="0.2">
      <c r="A67" s="20">
        <v>45133</v>
      </c>
      <c r="B67" s="18">
        <v>-3.7637520998133778E-2</v>
      </c>
      <c r="C67" s="18">
        <v>-1.5543889679858758E-4</v>
      </c>
      <c r="D67" s="18">
        <f t="shared" si="1"/>
        <v>-9.6774981947989302E-5</v>
      </c>
      <c r="E67" s="18">
        <f t="shared" si="0"/>
        <v>-3.7540746016185789E-2</v>
      </c>
    </row>
    <row r="68" spans="1:5" hidden="1" x14ac:dyDescent="0.2">
      <c r="A68" s="39">
        <v>45134</v>
      </c>
      <c r="B68" s="18">
        <v>-2.0872172498100028E-2</v>
      </c>
      <c r="C68" s="18">
        <v>-6.4246660644878828E-3</v>
      </c>
      <c r="D68" s="18">
        <f t="shared" si="1"/>
        <v>-7.8518551135564538E-3</v>
      </c>
      <c r="E68" s="18">
        <f t="shared" si="0"/>
        <v>-1.3020317384543574E-2</v>
      </c>
    </row>
    <row r="69" spans="1:5" hidden="1" x14ac:dyDescent="0.2">
      <c r="A69" s="20">
        <v>45135</v>
      </c>
      <c r="B69" s="18">
        <v>2.3131352613005696E-2</v>
      </c>
      <c r="C69" s="18">
        <v>9.8778427947523451E-3</v>
      </c>
      <c r="D69" s="18">
        <f t="shared" si="1"/>
        <v>1.2314468289310963E-2</v>
      </c>
      <c r="E69" s="18">
        <f t="shared" si="0"/>
        <v>1.0816884323694733E-2</v>
      </c>
    </row>
    <row r="70" spans="1:5" hidden="1" x14ac:dyDescent="0.2">
      <c r="A70" s="39">
        <v>45138</v>
      </c>
      <c r="B70" s="18">
        <v>-7.2405613587470663E-3</v>
      </c>
      <c r="C70" s="18">
        <v>1.4687129405193122E-3</v>
      </c>
      <c r="D70" s="18">
        <f t="shared" si="1"/>
        <v>1.9123127903398721E-3</v>
      </c>
      <c r="E70" s="18">
        <f t="shared" si="0"/>
        <v>-9.1528741490869391E-3</v>
      </c>
    </row>
    <row r="71" spans="1:5" hidden="1" x14ac:dyDescent="0.2">
      <c r="A71" s="20">
        <v>45139</v>
      </c>
      <c r="B71" s="18">
        <v>1.2504052538238053E-3</v>
      </c>
      <c r="C71" s="18">
        <v>-2.6650876392156908E-3</v>
      </c>
      <c r="D71" s="18">
        <f t="shared" si="1"/>
        <v>-3.201228940793529E-3</v>
      </c>
      <c r="E71" s="18">
        <f t="shared" si="0"/>
        <v>4.4516341946173339E-3</v>
      </c>
    </row>
    <row r="72" spans="1:5" hidden="1" x14ac:dyDescent="0.2">
      <c r="A72" s="39">
        <v>45140</v>
      </c>
      <c r="B72" s="18">
        <v>-2.62830318603956E-2</v>
      </c>
      <c r="C72" s="18">
        <v>-1.3839541336347905E-2</v>
      </c>
      <c r="D72" s="18">
        <f t="shared" si="1"/>
        <v>-1.7024110379009038E-2</v>
      </c>
      <c r="E72" s="18">
        <f t="shared" si="0"/>
        <v>-9.2589214813865624E-3</v>
      </c>
    </row>
    <row r="73" spans="1:5" hidden="1" x14ac:dyDescent="0.2">
      <c r="A73" s="20">
        <v>45141</v>
      </c>
      <c r="B73" s="18">
        <v>-2.564727623314389E-3</v>
      </c>
      <c r="C73" s="18">
        <v>-2.5479738404268204E-3</v>
      </c>
      <c r="D73" s="18">
        <f t="shared" si="1"/>
        <v>-3.0563583100392897E-3</v>
      </c>
      <c r="E73" s="18">
        <f t="shared" si="0"/>
        <v>4.9163068672490075E-4</v>
      </c>
    </row>
    <row r="74" spans="1:5" hidden="1" x14ac:dyDescent="0.2">
      <c r="A74" s="39">
        <v>45142</v>
      </c>
      <c r="B74" s="18">
        <v>3.4285246954914861E-3</v>
      </c>
      <c r="C74" s="18">
        <v>-5.3000741550505159E-3</v>
      </c>
      <c r="D74" s="18">
        <f t="shared" si="1"/>
        <v>-6.460726647516222E-3</v>
      </c>
      <c r="E74" s="18">
        <f t="shared" si="0"/>
        <v>9.8892513430077073E-3</v>
      </c>
    </row>
    <row r="75" spans="1:5" hidden="1" x14ac:dyDescent="0.2">
      <c r="A75" s="20">
        <v>45145</v>
      </c>
      <c r="B75" s="18">
        <v>7.1085761204905396E-3</v>
      </c>
      <c r="C75" s="18">
        <v>9.0240927793627801E-3</v>
      </c>
      <c r="D75" s="18">
        <f t="shared" si="1"/>
        <v>1.1258373238898497E-2</v>
      </c>
      <c r="E75" s="18">
        <f t="shared" si="0"/>
        <v>-4.1497971184079573E-3</v>
      </c>
    </row>
    <row r="76" spans="1:5" hidden="1" x14ac:dyDescent="0.2">
      <c r="A76" s="39">
        <v>45146</v>
      </c>
      <c r="B76" s="18">
        <v>-1.2299110137511393E-2</v>
      </c>
      <c r="C76" s="18">
        <v>-4.218283044793103E-3</v>
      </c>
      <c r="D76" s="18">
        <f t="shared" si="1"/>
        <v>-5.1225430849639545E-3</v>
      </c>
      <c r="E76" s="18">
        <f t="shared" ref="E76:E139" si="2">B76-D76</f>
        <v>-7.1765670525474386E-3</v>
      </c>
    </row>
    <row r="77" spans="1:5" hidden="1" x14ac:dyDescent="0.2">
      <c r="A77" s="20">
        <v>45147</v>
      </c>
      <c r="B77" s="18">
        <v>-1.1715884292810452E-2</v>
      </c>
      <c r="C77" s="18">
        <v>-7.0387303805971024E-3</v>
      </c>
      <c r="D77" s="18">
        <f t="shared" ref="D77:D140" si="3">$B$2+$B$3*C77</f>
        <v>-8.6114571904969128E-3</v>
      </c>
      <c r="E77" s="18">
        <f t="shared" si="2"/>
        <v>-3.1044271023135395E-3</v>
      </c>
    </row>
    <row r="78" spans="1:5" hidden="1" x14ac:dyDescent="0.2">
      <c r="A78" s="39">
        <v>45148</v>
      </c>
      <c r="B78" s="18">
        <v>2.1721312027263018E-3</v>
      </c>
      <c r="C78" s="18">
        <v>2.5071394456976925E-4</v>
      </c>
      <c r="D78" s="18">
        <f t="shared" si="3"/>
        <v>4.0563907105130542E-4</v>
      </c>
      <c r="E78" s="18">
        <f t="shared" si="2"/>
        <v>1.7664921316749964E-3</v>
      </c>
    </row>
    <row r="79" spans="1:5" hidden="1" x14ac:dyDescent="0.2">
      <c r="A79" s="20">
        <v>45149</v>
      </c>
      <c r="B79" s="18">
        <v>-5.9453464604605211E-3</v>
      </c>
      <c r="C79" s="18">
        <v>-1.0696923700230787E-3</v>
      </c>
      <c r="D79" s="18">
        <f t="shared" si="3"/>
        <v>-1.2277132548500615E-3</v>
      </c>
      <c r="E79" s="18">
        <f t="shared" si="2"/>
        <v>-4.7176332056104598E-3</v>
      </c>
    </row>
    <row r="80" spans="1:5" hidden="1" x14ac:dyDescent="0.2">
      <c r="A80" s="39">
        <v>45152</v>
      </c>
      <c r="B80" s="18">
        <v>9.4387831698186098E-3</v>
      </c>
      <c r="C80" s="18">
        <v>5.7504757517030658E-3</v>
      </c>
      <c r="D80" s="18">
        <f t="shared" si="3"/>
        <v>7.2088848903918692E-3</v>
      </c>
      <c r="E80" s="18">
        <f t="shared" si="2"/>
        <v>2.2298982794267405E-3</v>
      </c>
    </row>
    <row r="81" spans="1:5" hidden="1" x14ac:dyDescent="0.2">
      <c r="A81" s="20">
        <v>45153</v>
      </c>
      <c r="B81" s="18">
        <v>-6.7275197641213369E-3</v>
      </c>
      <c r="C81" s="18">
        <v>-1.1550909428841738E-2</v>
      </c>
      <c r="D81" s="18">
        <f t="shared" si="3"/>
        <v>-1.4193055871056352E-2</v>
      </c>
      <c r="E81" s="18">
        <f t="shared" si="2"/>
        <v>7.4655361069350147E-3</v>
      </c>
    </row>
    <row r="82" spans="1:5" hidden="1" x14ac:dyDescent="0.2">
      <c r="A82" s="39">
        <v>45154</v>
      </c>
      <c r="B82" s="18">
        <v>-2.4284507350930129E-3</v>
      </c>
      <c r="C82" s="18">
        <v>-7.5553952105776867E-3</v>
      </c>
      <c r="D82" s="18">
        <f t="shared" si="3"/>
        <v>-9.2505753864898163E-3</v>
      </c>
      <c r="E82" s="18">
        <f t="shared" si="2"/>
        <v>6.8221246513968034E-3</v>
      </c>
    </row>
    <row r="83" spans="1:5" hidden="1" x14ac:dyDescent="0.2">
      <c r="A83" s="20">
        <v>45155</v>
      </c>
      <c r="B83" s="18">
        <v>-1.0986194790309711E-2</v>
      </c>
      <c r="C83" s="18">
        <v>-7.7129130290369829E-3</v>
      </c>
      <c r="D83" s="18">
        <f t="shared" si="3"/>
        <v>-9.4454260868446806E-3</v>
      </c>
      <c r="E83" s="18">
        <f t="shared" si="2"/>
        <v>-1.5407687034650307E-3</v>
      </c>
    </row>
    <row r="84" spans="1:5" hidden="1" x14ac:dyDescent="0.2">
      <c r="A84" s="39">
        <v>45156</v>
      </c>
      <c r="B84" s="18">
        <v>-1.2624210864826679E-3</v>
      </c>
      <c r="C84" s="18">
        <v>-1.4870682600087726E-4</v>
      </c>
      <c r="D84" s="18">
        <f t="shared" si="3"/>
        <v>-8.8447360840721685E-5</v>
      </c>
      <c r="E84" s="18">
        <f t="shared" si="2"/>
        <v>-1.1739737256419463E-3</v>
      </c>
    </row>
    <row r="85" spans="1:5" hidden="1" x14ac:dyDescent="0.2">
      <c r="A85" s="20">
        <v>45159</v>
      </c>
      <c r="B85" s="18">
        <v>1.7062712237070565E-2</v>
      </c>
      <c r="C85" s="18">
        <v>6.8791885187959867E-3</v>
      </c>
      <c r="D85" s="18">
        <f t="shared" si="3"/>
        <v>8.6051108876707937E-3</v>
      </c>
      <c r="E85" s="18">
        <f t="shared" si="2"/>
        <v>8.4576013493997716E-3</v>
      </c>
    </row>
    <row r="86" spans="1:5" hidden="1" x14ac:dyDescent="0.2">
      <c r="A86" s="39">
        <v>45160</v>
      </c>
      <c r="B86" s="18">
        <v>1.8018118427258756E-3</v>
      </c>
      <c r="C86" s="18">
        <v>-2.777466728829614E-3</v>
      </c>
      <c r="D86" s="18">
        <f t="shared" si="3"/>
        <v>-3.3402427014632354E-3</v>
      </c>
      <c r="E86" s="18">
        <f t="shared" si="2"/>
        <v>5.1420545441891105E-3</v>
      </c>
    </row>
    <row r="87" spans="1:5" hidden="1" x14ac:dyDescent="0.2">
      <c r="A87" s="20">
        <v>45161</v>
      </c>
      <c r="B87" s="18">
        <v>1.4079456314180838E-2</v>
      </c>
      <c r="C87" s="18">
        <v>1.1044879965972587E-2</v>
      </c>
      <c r="D87" s="18">
        <f t="shared" si="3"/>
        <v>1.3758101856463142E-2</v>
      </c>
      <c r="E87" s="18">
        <f t="shared" si="2"/>
        <v>3.2135445771769647E-4</v>
      </c>
    </row>
    <row r="88" spans="1:5" hidden="1" x14ac:dyDescent="0.2">
      <c r="A88" s="39">
        <v>45162</v>
      </c>
      <c r="B88" s="18">
        <v>-2.1498549522004029E-2</v>
      </c>
      <c r="C88" s="18">
        <v>-1.3457974663146133E-2</v>
      </c>
      <c r="D88" s="18">
        <f t="shared" si="3"/>
        <v>-1.6552109596921945E-2</v>
      </c>
      <c r="E88" s="18">
        <f t="shared" si="2"/>
        <v>-4.9464399250820842E-3</v>
      </c>
    </row>
    <row r="89" spans="1:5" hidden="1" x14ac:dyDescent="0.2">
      <c r="A89" s="20">
        <v>45163</v>
      </c>
      <c r="B89" s="18">
        <v>9.4070247546467201E-3</v>
      </c>
      <c r="C89" s="18">
        <v>6.7179660376250894E-3</v>
      </c>
      <c r="D89" s="18">
        <f t="shared" si="3"/>
        <v>8.4056774922850151E-3</v>
      </c>
      <c r="E89" s="18">
        <f t="shared" si="2"/>
        <v>1.0013472623617049E-3</v>
      </c>
    </row>
    <row r="90" spans="1:5" hidden="1" x14ac:dyDescent="0.2">
      <c r="A90" s="39">
        <v>45166</v>
      </c>
      <c r="B90" s="18">
        <v>2.2293454713702143E-3</v>
      </c>
      <c r="C90" s="18">
        <v>6.2646197550364491E-3</v>
      </c>
      <c r="D90" s="18">
        <f t="shared" si="3"/>
        <v>7.8448848052754712E-3</v>
      </c>
      <c r="E90" s="18">
        <f t="shared" si="2"/>
        <v>-5.6155393339052569E-3</v>
      </c>
    </row>
    <row r="91" spans="1:5" hidden="1" x14ac:dyDescent="0.2">
      <c r="A91" s="20">
        <v>45167</v>
      </c>
      <c r="B91" s="18">
        <v>1.4550518568114956E-2</v>
      </c>
      <c r="C91" s="18">
        <v>1.4508307194546211E-2</v>
      </c>
      <c r="D91" s="18">
        <f t="shared" si="3"/>
        <v>1.8042386820008784E-2</v>
      </c>
      <c r="E91" s="18">
        <f t="shared" si="2"/>
        <v>-3.4918682518938274E-3</v>
      </c>
    </row>
    <row r="92" spans="1:5" hidden="1" x14ac:dyDescent="0.2">
      <c r="A92" s="39">
        <v>45168</v>
      </c>
      <c r="B92" s="18">
        <v>1.1570767196391607E-3</v>
      </c>
      <c r="C92" s="18">
        <v>3.833182103508026E-3</v>
      </c>
      <c r="D92" s="18">
        <f t="shared" si="3"/>
        <v>4.8371785412890701E-3</v>
      </c>
      <c r="E92" s="18">
        <f t="shared" si="2"/>
        <v>-3.6801018216499094E-3</v>
      </c>
    </row>
    <row r="93" spans="1:5" hidden="1" x14ac:dyDescent="0.2">
      <c r="A93" s="20">
        <v>45169</v>
      </c>
      <c r="B93" s="18">
        <v>-3.1326398896690533E-3</v>
      </c>
      <c r="C93" s="18">
        <v>-1.5969365120942491E-3</v>
      </c>
      <c r="D93" s="18">
        <f t="shared" si="3"/>
        <v>-1.8799181377351934E-3</v>
      </c>
      <c r="E93" s="18">
        <f t="shared" si="2"/>
        <v>-1.2527217519338598E-3</v>
      </c>
    </row>
    <row r="94" spans="1:5" hidden="1" x14ac:dyDescent="0.2">
      <c r="A94" s="39">
        <v>45170</v>
      </c>
      <c r="B94" s="18">
        <v>2.7458049808524176E-3</v>
      </c>
      <c r="C94" s="18">
        <v>1.7991292600010311E-3</v>
      </c>
      <c r="D94" s="18">
        <f t="shared" si="3"/>
        <v>2.3210402085419345E-3</v>
      </c>
      <c r="E94" s="18">
        <f t="shared" si="2"/>
        <v>4.2476477231048314E-4</v>
      </c>
    </row>
    <row r="95" spans="1:5" hidden="1" x14ac:dyDescent="0.2">
      <c r="A95" s="20">
        <v>45174</v>
      </c>
      <c r="B95" s="18">
        <v>1.4878586178618036E-2</v>
      </c>
      <c r="C95" s="18">
        <v>-4.194177587506065E-3</v>
      </c>
      <c r="D95" s="18">
        <f t="shared" si="3"/>
        <v>-5.0927244569465317E-3</v>
      </c>
      <c r="E95" s="18">
        <f t="shared" si="2"/>
        <v>1.9971310635564569E-2</v>
      </c>
    </row>
    <row r="96" spans="1:5" hidden="1" x14ac:dyDescent="0.2">
      <c r="A96" s="39">
        <v>45175</v>
      </c>
      <c r="B96" s="18">
        <v>-2.0084929339749813E-3</v>
      </c>
      <c r="C96" s="18">
        <v>-6.9715993514528618E-3</v>
      </c>
      <c r="D96" s="18">
        <f t="shared" si="3"/>
        <v>-8.5284156135360285E-3</v>
      </c>
      <c r="E96" s="18">
        <f t="shared" si="2"/>
        <v>6.5199226795610472E-3</v>
      </c>
    </row>
    <row r="97" spans="1:5" hidden="1" x14ac:dyDescent="0.2">
      <c r="A97" s="20">
        <v>45176</v>
      </c>
      <c r="B97" s="18">
        <v>-8.9222513152970029E-3</v>
      </c>
      <c r="C97" s="18">
        <v>-3.2112659361860363E-3</v>
      </c>
      <c r="D97" s="18">
        <f t="shared" si="3"/>
        <v>-3.8768555125949849E-3</v>
      </c>
      <c r="E97" s="18">
        <f t="shared" si="2"/>
        <v>-5.045395802702018E-3</v>
      </c>
    </row>
    <row r="98" spans="1:5" hidden="1" x14ac:dyDescent="0.2">
      <c r="A98" s="39">
        <v>45177</v>
      </c>
      <c r="B98" s="18">
        <v>1.3215556328828093E-2</v>
      </c>
      <c r="C98" s="18">
        <v>1.4266227216406246E-3</v>
      </c>
      <c r="D98" s="18">
        <f t="shared" si="3"/>
        <v>1.8602468799125953E-3</v>
      </c>
      <c r="E98" s="18">
        <f t="shared" si="2"/>
        <v>1.1355309448915498E-2</v>
      </c>
    </row>
    <row r="99" spans="1:5" hidden="1" x14ac:dyDescent="0.2">
      <c r="A99" s="20">
        <v>45180</v>
      </c>
      <c r="B99" s="18">
        <v>1.09793411303587E-2</v>
      </c>
      <c r="C99" s="18">
        <v>6.7234531062752012E-3</v>
      </c>
      <c r="D99" s="18">
        <f t="shared" si="3"/>
        <v>8.4124650365757329E-3</v>
      </c>
      <c r="E99" s="18">
        <f t="shared" si="2"/>
        <v>2.5668760937829667E-3</v>
      </c>
    </row>
    <row r="100" spans="1:5" hidden="1" x14ac:dyDescent="0.2">
      <c r="A100" s="39">
        <v>45181</v>
      </c>
      <c r="B100" s="18">
        <v>-1.8257732505023272E-2</v>
      </c>
      <c r="C100" s="18">
        <v>-5.6958856048289208E-3</v>
      </c>
      <c r="D100" s="18">
        <f t="shared" si="3"/>
        <v>-6.9503483230330494E-3</v>
      </c>
      <c r="E100" s="18">
        <f t="shared" si="2"/>
        <v>-1.1307384181990222E-2</v>
      </c>
    </row>
    <row r="101" spans="1:5" hidden="1" x14ac:dyDescent="0.2">
      <c r="A101" s="20">
        <v>45182</v>
      </c>
      <c r="B101" s="18">
        <v>1.2930609380659819E-2</v>
      </c>
      <c r="C101" s="18">
        <v>1.2416323054647016E-3</v>
      </c>
      <c r="D101" s="18">
        <f t="shared" si="3"/>
        <v>1.6314123740555279E-3</v>
      </c>
      <c r="E101" s="18">
        <f t="shared" si="2"/>
        <v>1.129919700660429E-2</v>
      </c>
    </row>
    <row r="102" spans="1:5" hidden="1" x14ac:dyDescent="0.2">
      <c r="A102" s="39">
        <v>45183</v>
      </c>
      <c r="B102" s="18">
        <v>7.8558037966895977E-3</v>
      </c>
      <c r="C102" s="18">
        <v>8.4299188671679293E-3</v>
      </c>
      <c r="D102" s="18">
        <f t="shared" si="3"/>
        <v>1.0523375737941657E-2</v>
      </c>
      <c r="E102" s="18">
        <f t="shared" si="2"/>
        <v>-2.6675719412520595E-3</v>
      </c>
    </row>
    <row r="103" spans="1:5" hidden="1" x14ac:dyDescent="0.2">
      <c r="A103" s="20">
        <v>45184</v>
      </c>
      <c r="B103" s="18">
        <v>-2.5036969061951408E-2</v>
      </c>
      <c r="C103" s="18">
        <v>-1.2159612938677844E-2</v>
      </c>
      <c r="D103" s="18">
        <f t="shared" si="3"/>
        <v>-1.4946026591195403E-2</v>
      </c>
      <c r="E103" s="18">
        <f t="shared" si="2"/>
        <v>-1.0090942470756006E-2</v>
      </c>
    </row>
    <row r="104" spans="1:5" hidden="1" x14ac:dyDescent="0.2">
      <c r="A104" s="39">
        <v>45187</v>
      </c>
      <c r="B104" s="18">
        <v>-3.5127984223313202E-3</v>
      </c>
      <c r="C104" s="18">
        <v>7.2128769712942464E-4</v>
      </c>
      <c r="D104" s="18">
        <f t="shared" si="3"/>
        <v>9.8774226516428702E-4</v>
      </c>
      <c r="E104" s="18">
        <f t="shared" si="2"/>
        <v>-4.5005406874956072E-3</v>
      </c>
    </row>
    <row r="105" spans="1:5" hidden="1" x14ac:dyDescent="0.2">
      <c r="A105" s="20">
        <v>45188</v>
      </c>
      <c r="B105" s="18">
        <v>-1.2459564216945607E-3</v>
      </c>
      <c r="C105" s="18">
        <v>-2.151010615372817E-3</v>
      </c>
      <c r="D105" s="18">
        <f t="shared" si="3"/>
        <v>-2.565311880032482E-3</v>
      </c>
      <c r="E105" s="18">
        <f t="shared" si="2"/>
        <v>1.3193554583379214E-3</v>
      </c>
    </row>
    <row r="106" spans="1:5" hidden="1" x14ac:dyDescent="0.2">
      <c r="A106" s="39">
        <v>45189</v>
      </c>
      <c r="B106" s="18">
        <v>-2.3976823796373337E-2</v>
      </c>
      <c r="C106" s="18">
        <v>-9.3947947580595992E-3</v>
      </c>
      <c r="D106" s="18">
        <f t="shared" si="3"/>
        <v>-1.152592615991286E-2</v>
      </c>
      <c r="E106" s="18">
        <f t="shared" si="2"/>
        <v>-1.2450897636460477E-2</v>
      </c>
    </row>
    <row r="107" spans="1:5" hidden="1" x14ac:dyDescent="0.2">
      <c r="A107" s="20">
        <v>45190</v>
      </c>
      <c r="B107" s="18">
        <v>-3.8656123631721773E-3</v>
      </c>
      <c r="C107" s="18">
        <v>-1.6400934103219411E-2</v>
      </c>
      <c r="D107" s="18">
        <f t="shared" si="3"/>
        <v>-2.0192572076805873E-2</v>
      </c>
      <c r="E107" s="18">
        <f t="shared" si="2"/>
        <v>1.6326959713633696E-2</v>
      </c>
    </row>
    <row r="108" spans="1:5" hidden="1" x14ac:dyDescent="0.2">
      <c r="A108" s="39">
        <v>45191</v>
      </c>
      <c r="B108" s="18">
        <v>-7.8866637139910489E-3</v>
      </c>
      <c r="C108" s="18">
        <v>-2.2955984771939608E-3</v>
      </c>
      <c r="D108" s="18">
        <f t="shared" si="3"/>
        <v>-2.7441681288951606E-3</v>
      </c>
      <c r="E108" s="18">
        <f t="shared" si="2"/>
        <v>-5.1424955850958888E-3</v>
      </c>
    </row>
    <row r="109" spans="1:5" hidden="1" x14ac:dyDescent="0.2">
      <c r="A109" s="20">
        <v>45194</v>
      </c>
      <c r="B109" s="18">
        <v>1.6718391537959842E-3</v>
      </c>
      <c r="C109" s="18">
        <v>4.0230650909416354E-3</v>
      </c>
      <c r="D109" s="18">
        <f t="shared" si="3"/>
        <v>5.072065193788472E-3</v>
      </c>
      <c r="E109" s="18">
        <f t="shared" si="2"/>
        <v>-3.4002260399924877E-3</v>
      </c>
    </row>
    <row r="110" spans="1:5" hidden="1" x14ac:dyDescent="0.2">
      <c r="A110" s="39">
        <v>45195</v>
      </c>
      <c r="B110" s="18">
        <v>-1.7005656182965234E-2</v>
      </c>
      <c r="C110" s="18">
        <v>-1.4734533990868215E-2</v>
      </c>
      <c r="D110" s="18">
        <f t="shared" si="3"/>
        <v>-1.81312228774646E-2</v>
      </c>
      <c r="E110" s="18">
        <f t="shared" si="2"/>
        <v>1.1255666944993657E-3</v>
      </c>
    </row>
    <row r="111" spans="1:5" hidden="1" x14ac:dyDescent="0.2">
      <c r="A111" s="20">
        <v>45196</v>
      </c>
      <c r="B111" s="18">
        <v>2.0822519233534287E-3</v>
      </c>
      <c r="C111" s="18">
        <v>2.2931406074522265E-4</v>
      </c>
      <c r="D111" s="18">
        <f t="shared" si="3"/>
        <v>3.7916725731295601E-4</v>
      </c>
      <c r="E111" s="18">
        <f t="shared" si="2"/>
        <v>1.7030846660404727E-3</v>
      </c>
    </row>
    <row r="112" spans="1:5" hidden="1" x14ac:dyDescent="0.2">
      <c r="A112" s="39">
        <v>45197</v>
      </c>
      <c r="B112" s="18">
        <v>2.7176366073144997E-3</v>
      </c>
      <c r="C112" s="18">
        <v>5.8931739705165853E-3</v>
      </c>
      <c r="D112" s="18">
        <f t="shared" si="3"/>
        <v>7.3854036369512682E-3</v>
      </c>
      <c r="E112" s="18">
        <f t="shared" si="2"/>
        <v>-4.6677670296367685E-3</v>
      </c>
    </row>
    <row r="113" spans="1:5" hidden="1" x14ac:dyDescent="0.2">
      <c r="A113" s="20">
        <v>45198</v>
      </c>
      <c r="B113" s="18">
        <v>6.7273609881695062E-3</v>
      </c>
      <c r="C113" s="18">
        <v>-2.7095820861420261E-3</v>
      </c>
      <c r="D113" s="18">
        <f t="shared" si="3"/>
        <v>-3.2562688990046E-3</v>
      </c>
      <c r="E113" s="18">
        <f t="shared" si="2"/>
        <v>9.9836298871741058E-3</v>
      </c>
    </row>
    <row r="114" spans="1:5" hidden="1" x14ac:dyDescent="0.2">
      <c r="A114" s="39">
        <v>45201</v>
      </c>
      <c r="B114" s="18">
        <v>1.9160605568498523E-2</v>
      </c>
      <c r="C114" s="18">
        <v>7.9367555590792449E-5</v>
      </c>
      <c r="D114" s="18">
        <f t="shared" si="3"/>
        <v>1.9368232722134977E-4</v>
      </c>
      <c r="E114" s="18">
        <f t="shared" si="2"/>
        <v>1.8966923241277172E-2</v>
      </c>
    </row>
    <row r="115" spans="1:5" hidden="1" x14ac:dyDescent="0.2">
      <c r="A115" s="20">
        <v>45202</v>
      </c>
      <c r="B115" s="18">
        <v>-2.6134067269188321E-2</v>
      </c>
      <c r="C115" s="18">
        <v>-1.3744071674259506E-2</v>
      </c>
      <c r="D115" s="18">
        <f t="shared" si="3"/>
        <v>-1.6906013704597735E-2</v>
      </c>
      <c r="E115" s="18">
        <f t="shared" si="2"/>
        <v>-9.228053564590586E-3</v>
      </c>
    </row>
    <row r="116" spans="1:5" hidden="1" x14ac:dyDescent="0.2">
      <c r="A116" s="39">
        <v>45203</v>
      </c>
      <c r="B116" s="18">
        <v>1.7773315937287038E-2</v>
      </c>
      <c r="C116" s="18">
        <v>8.1097549571607086E-3</v>
      </c>
      <c r="D116" s="18">
        <f t="shared" si="3"/>
        <v>1.0127330625690569E-2</v>
      </c>
      <c r="E116" s="18">
        <f t="shared" si="2"/>
        <v>7.6459853115964684E-3</v>
      </c>
    </row>
    <row r="117" spans="1:5" hidden="1" x14ac:dyDescent="0.2">
      <c r="A117" s="20">
        <v>45204</v>
      </c>
      <c r="B117" s="18">
        <v>1.2539947873841939E-3</v>
      </c>
      <c r="C117" s="18">
        <v>-1.304030159777203E-3</v>
      </c>
      <c r="D117" s="18">
        <f t="shared" si="3"/>
        <v>-1.5175908248914534E-3</v>
      </c>
      <c r="E117" s="18">
        <f t="shared" si="2"/>
        <v>2.7715856122756473E-3</v>
      </c>
    </row>
    <row r="118" spans="1:5" hidden="1" x14ac:dyDescent="0.2">
      <c r="A118" s="39">
        <v>45205</v>
      </c>
      <c r="B118" s="18">
        <v>2.4737049494532037E-2</v>
      </c>
      <c r="C118" s="18">
        <v>1.1814893014644445E-2</v>
      </c>
      <c r="D118" s="18">
        <f t="shared" si="3"/>
        <v>1.4710613662959917E-2</v>
      </c>
      <c r="E118" s="18">
        <f t="shared" si="2"/>
        <v>1.002643583157212E-2</v>
      </c>
    </row>
    <row r="119" spans="1:5" hidden="1" x14ac:dyDescent="0.2">
      <c r="A119" s="20">
        <v>45208</v>
      </c>
      <c r="B119" s="18">
        <v>7.8225696021767543E-3</v>
      </c>
      <c r="C119" s="18">
        <v>6.3038542996403102E-3</v>
      </c>
      <c r="D119" s="18">
        <f t="shared" si="3"/>
        <v>7.8934182256144656E-3</v>
      </c>
      <c r="E119" s="18">
        <f t="shared" si="2"/>
        <v>-7.0848623437711269E-5</v>
      </c>
    </row>
    <row r="120" spans="1:5" hidden="1" x14ac:dyDescent="0.2">
      <c r="A120" s="39">
        <v>45209</v>
      </c>
      <c r="B120" s="18">
        <v>-4.3357487401769479E-3</v>
      </c>
      <c r="C120" s="18">
        <v>5.2079907813922244E-3</v>
      </c>
      <c r="D120" s="18">
        <f t="shared" si="3"/>
        <v>6.5378269908414801E-3</v>
      </c>
      <c r="E120" s="18">
        <f t="shared" si="2"/>
        <v>-1.0873575731018428E-2</v>
      </c>
    </row>
    <row r="121" spans="1:5" hidden="1" x14ac:dyDescent="0.2">
      <c r="A121" s="20">
        <v>45210</v>
      </c>
      <c r="B121" s="18">
        <v>1.2272145732554529E-2</v>
      </c>
      <c r="C121" s="18">
        <v>4.2930081710337298E-3</v>
      </c>
      <c r="D121" s="18">
        <f t="shared" si="3"/>
        <v>5.4059867699400967E-3</v>
      </c>
      <c r="E121" s="18">
        <f t="shared" si="2"/>
        <v>6.8661589626144324E-3</v>
      </c>
    </row>
    <row r="122" spans="1:5" hidden="1" x14ac:dyDescent="0.2">
      <c r="A122" s="39">
        <v>45211</v>
      </c>
      <c r="B122" s="18">
        <v>-3.7905172409784527E-3</v>
      </c>
      <c r="C122" s="18">
        <v>-6.2464343461184901E-3</v>
      </c>
      <c r="D122" s="18">
        <f t="shared" si="3"/>
        <v>-7.6313811666124682E-3</v>
      </c>
      <c r="E122" s="18">
        <f t="shared" si="2"/>
        <v>3.8408639256340155E-3</v>
      </c>
    </row>
    <row r="123" spans="1:5" hidden="1" x14ac:dyDescent="0.2">
      <c r="A123" s="20">
        <v>45212</v>
      </c>
      <c r="B123" s="18">
        <v>-1.0357471785842121E-2</v>
      </c>
      <c r="C123" s="18">
        <v>-5.018858888767519E-3</v>
      </c>
      <c r="D123" s="18">
        <f t="shared" si="3"/>
        <v>-6.112861294112531E-3</v>
      </c>
      <c r="E123" s="18">
        <f t="shared" si="2"/>
        <v>-4.2446104917295896E-3</v>
      </c>
    </row>
    <row r="124" spans="1:5" hidden="1" x14ac:dyDescent="0.2">
      <c r="A124" s="39">
        <v>45215</v>
      </c>
      <c r="B124" s="18">
        <v>1.4981766091677784E-2</v>
      </c>
      <c r="C124" s="18">
        <v>1.059436938392988E-2</v>
      </c>
      <c r="D124" s="18">
        <f t="shared" si="3"/>
        <v>1.3200816951892284E-2</v>
      </c>
      <c r="E124" s="18">
        <f t="shared" si="2"/>
        <v>1.7809491397854996E-3</v>
      </c>
    </row>
    <row r="125" spans="1:5" hidden="1" x14ac:dyDescent="0.2">
      <c r="A125" s="20">
        <v>45216</v>
      </c>
      <c r="B125" s="18">
        <v>-1.743714098944027E-3</v>
      </c>
      <c r="C125" s="18">
        <v>-9.824505308242415E-5</v>
      </c>
      <c r="D125" s="18">
        <f t="shared" si="3"/>
        <v>-2.6025776473430131E-5</v>
      </c>
      <c r="E125" s="18">
        <f t="shared" si="2"/>
        <v>-1.7176883224705969E-3</v>
      </c>
    </row>
    <row r="126" spans="1:5" hidden="1" x14ac:dyDescent="0.2">
      <c r="A126" s="39">
        <v>45217</v>
      </c>
      <c r="B126" s="18">
        <v>-5.8722055333407797E-3</v>
      </c>
      <c r="C126" s="18">
        <v>-1.3399820506516447E-2</v>
      </c>
      <c r="D126" s="18">
        <f t="shared" si="3"/>
        <v>-1.6480172477307958E-2</v>
      </c>
      <c r="E126" s="18">
        <f t="shared" si="2"/>
        <v>1.0607966943967179E-2</v>
      </c>
    </row>
    <row r="127" spans="1:5" hidden="1" x14ac:dyDescent="0.2">
      <c r="A127" s="20">
        <v>45218</v>
      </c>
      <c r="B127" s="18">
        <v>3.6652709975255604E-3</v>
      </c>
      <c r="C127" s="18">
        <v>-8.4828481963210578E-3</v>
      </c>
      <c r="D127" s="18">
        <f t="shared" si="3"/>
        <v>-1.0397841553491764E-2</v>
      </c>
      <c r="E127" s="18">
        <f t="shared" si="2"/>
        <v>1.4063112551017325E-2</v>
      </c>
    </row>
    <row r="128" spans="1:5" hidden="1" x14ac:dyDescent="0.2">
      <c r="A128" s="39">
        <v>45219</v>
      </c>
      <c r="B128" s="18">
        <v>-1.4034786399261812E-2</v>
      </c>
      <c r="C128" s="18">
        <v>-1.2585283719027562E-2</v>
      </c>
      <c r="D128" s="18">
        <f t="shared" si="3"/>
        <v>-1.5472584478315819E-2</v>
      </c>
      <c r="E128" s="18">
        <f t="shared" si="2"/>
        <v>1.4377980790540069E-3</v>
      </c>
    </row>
    <row r="129" spans="1:5" hidden="1" x14ac:dyDescent="0.2">
      <c r="A129" s="20">
        <v>45222</v>
      </c>
      <c r="B129" s="18">
        <v>8.1121951418090532E-3</v>
      </c>
      <c r="C129" s="18">
        <v>-1.6855698941634634E-3</v>
      </c>
      <c r="D129" s="18">
        <f t="shared" si="3"/>
        <v>-1.9895582834655594E-3</v>
      </c>
      <c r="E129" s="18">
        <f t="shared" si="2"/>
        <v>1.0101753425274612E-2</v>
      </c>
    </row>
    <row r="130" spans="1:5" hidden="1" x14ac:dyDescent="0.2">
      <c r="A130" s="39">
        <v>45223</v>
      </c>
      <c r="B130" s="18">
        <v>3.6741580398833573E-3</v>
      </c>
      <c r="C130" s="18">
        <v>7.2657922227272742E-3</v>
      </c>
      <c r="D130" s="18">
        <f t="shared" si="3"/>
        <v>9.0833425138297196E-3</v>
      </c>
      <c r="E130" s="18">
        <f t="shared" si="2"/>
        <v>-5.4091844739463622E-3</v>
      </c>
    </row>
    <row r="131" spans="1:5" hidden="1" x14ac:dyDescent="0.2">
      <c r="A131" s="20">
        <v>45224</v>
      </c>
      <c r="B131" s="18">
        <v>3.0678219049267375E-2</v>
      </c>
      <c r="C131" s="18">
        <v>-1.4339628627712542E-2</v>
      </c>
      <c r="D131" s="18">
        <f t="shared" si="3"/>
        <v>-1.7642722037766529E-2</v>
      </c>
      <c r="E131" s="18">
        <f t="shared" si="2"/>
        <v>4.83209410870339E-2</v>
      </c>
    </row>
    <row r="132" spans="1:5" hidden="1" x14ac:dyDescent="0.2">
      <c r="A132" s="39">
        <v>45225</v>
      </c>
      <c r="B132" s="18">
        <v>-3.751439458758965E-2</v>
      </c>
      <c r="C132" s="18">
        <v>-1.1832519778109618E-2</v>
      </c>
      <c r="D132" s="18">
        <f t="shared" si="3"/>
        <v>-1.4541409945019124E-2</v>
      </c>
      <c r="E132" s="18">
        <f t="shared" si="2"/>
        <v>-2.2972984642570526E-2</v>
      </c>
    </row>
    <row r="133" spans="1:5" hidden="1" x14ac:dyDescent="0.2">
      <c r="A133" s="20">
        <v>45226</v>
      </c>
      <c r="B133" s="18">
        <v>5.8555837719536097E-3</v>
      </c>
      <c r="C133" s="18">
        <v>-4.8002802297685276E-3</v>
      </c>
      <c r="D133" s="18">
        <f t="shared" si="3"/>
        <v>-5.8424778847613792E-3</v>
      </c>
      <c r="E133" s="18">
        <f t="shared" si="2"/>
        <v>1.1698061656714989E-2</v>
      </c>
    </row>
    <row r="134" spans="1:5" hidden="1" x14ac:dyDescent="0.2">
      <c r="A134" s="39">
        <v>45229</v>
      </c>
      <c r="B134" s="18">
        <v>2.2740421988565407E-2</v>
      </c>
      <c r="C134" s="18">
        <v>1.2010022325859904E-2</v>
      </c>
      <c r="D134" s="18">
        <f t="shared" si="3"/>
        <v>1.4951990056576738E-2</v>
      </c>
      <c r="E134" s="18">
        <f t="shared" si="2"/>
        <v>7.7884319319886687E-3</v>
      </c>
    </row>
    <row r="135" spans="1:5" hidden="1" x14ac:dyDescent="0.2">
      <c r="A135" s="20">
        <v>45230</v>
      </c>
      <c r="B135" s="18">
        <v>2.3717357460222299E-3</v>
      </c>
      <c r="C135" s="18">
        <v>6.4749573072333533E-3</v>
      </c>
      <c r="D135" s="18">
        <f t="shared" si="3"/>
        <v>8.1050739048793702E-3</v>
      </c>
      <c r="E135" s="18">
        <f t="shared" si="2"/>
        <v>-5.7333381588571403E-3</v>
      </c>
    </row>
    <row r="136" spans="1:5" hidden="1" x14ac:dyDescent="0.2">
      <c r="A136" s="39">
        <v>45231</v>
      </c>
      <c r="B136" s="18">
        <v>2.354260376808992E-2</v>
      </c>
      <c r="C136" s="18">
        <v>1.0505999486313922E-2</v>
      </c>
      <c r="D136" s="18">
        <f t="shared" si="3"/>
        <v>1.3091502738369152E-2</v>
      </c>
      <c r="E136" s="18">
        <f t="shared" si="2"/>
        <v>1.0451101029720768E-2</v>
      </c>
    </row>
    <row r="137" spans="1:5" hidden="1" x14ac:dyDescent="0.2">
      <c r="A137" s="20">
        <v>45232</v>
      </c>
      <c r="B137" s="18">
        <v>6.5015905675327446E-3</v>
      </c>
      <c r="C137" s="18">
        <v>1.885855702012762E-2</v>
      </c>
      <c r="D137" s="18">
        <f t="shared" si="3"/>
        <v>2.3423677860756654E-2</v>
      </c>
      <c r="E137" s="18">
        <f t="shared" si="2"/>
        <v>-1.6922087293223909E-2</v>
      </c>
    </row>
    <row r="138" spans="1:5" hidden="1" x14ac:dyDescent="0.2">
      <c r="A138" s="39">
        <v>45233</v>
      </c>
      <c r="B138" s="18">
        <v>1.2861740045800429E-2</v>
      </c>
      <c r="C138" s="18">
        <v>9.3937302530313627E-3</v>
      </c>
      <c r="D138" s="18">
        <f t="shared" si="3"/>
        <v>1.1715617513395209E-2</v>
      </c>
      <c r="E138" s="18">
        <f t="shared" si="2"/>
        <v>1.14612253240522E-3</v>
      </c>
    </row>
    <row r="139" spans="1:5" hidden="1" x14ac:dyDescent="0.2">
      <c r="A139" s="20">
        <v>45236</v>
      </c>
      <c r="B139" s="18">
        <v>1.0572473209408573E-2</v>
      </c>
      <c r="C139" s="18">
        <v>1.7529924220356374E-3</v>
      </c>
      <c r="D139" s="18">
        <f t="shared" si="3"/>
        <v>2.2639686005318294E-3</v>
      </c>
      <c r="E139" s="18">
        <f t="shared" si="2"/>
        <v>8.3085046088767437E-3</v>
      </c>
    </row>
    <row r="140" spans="1:5" hidden="1" x14ac:dyDescent="0.2">
      <c r="A140" s="39">
        <v>45237</v>
      </c>
      <c r="B140" s="18">
        <v>1.1219395831978396E-2</v>
      </c>
      <c r="C140" s="18">
        <v>2.8401189192852616E-3</v>
      </c>
      <c r="D140" s="18">
        <f t="shared" si="3"/>
        <v>3.6087520760480084E-3</v>
      </c>
      <c r="E140" s="18">
        <f t="shared" ref="E140:E203" si="4">B140-D140</f>
        <v>7.610643755930388E-3</v>
      </c>
    </row>
    <row r="141" spans="1:5" hidden="1" x14ac:dyDescent="0.2">
      <c r="A141" s="20">
        <v>45238</v>
      </c>
      <c r="B141" s="18">
        <v>7.4056473078909502E-3</v>
      </c>
      <c r="C141" s="18">
        <v>1.0049156221052513E-3</v>
      </c>
      <c r="D141" s="18">
        <f t="shared" ref="D141:D204" si="5">$B$2+$B$3*C141</f>
        <v>1.3385920951218893E-3</v>
      </c>
      <c r="E141" s="18">
        <f t="shared" si="4"/>
        <v>6.0670552127690611E-3</v>
      </c>
    </row>
    <row r="142" spans="1:5" hidden="1" x14ac:dyDescent="0.2">
      <c r="A142" s="39">
        <v>45239</v>
      </c>
      <c r="B142" s="18">
        <v>-6.910808842224947E-3</v>
      </c>
      <c r="C142" s="18">
        <v>-8.0838393067328429E-3</v>
      </c>
      <c r="D142" s="18">
        <f t="shared" si="5"/>
        <v>-9.9042646214053745E-3</v>
      </c>
      <c r="E142" s="18">
        <f t="shared" si="4"/>
        <v>2.9934557791804275E-3</v>
      </c>
    </row>
    <row r="143" spans="1:5" hidden="1" x14ac:dyDescent="0.2">
      <c r="A143" s="20">
        <v>45240</v>
      </c>
      <c r="B143" s="18">
        <v>2.4896846904704173E-2</v>
      </c>
      <c r="C143" s="18">
        <v>1.5616441094852496E-2</v>
      </c>
      <c r="D143" s="18">
        <f t="shared" si="5"/>
        <v>1.94131566076658E-2</v>
      </c>
      <c r="E143" s="18">
        <f t="shared" si="4"/>
        <v>5.4836902970383725E-3</v>
      </c>
    </row>
    <row r="144" spans="1:5" hidden="1" x14ac:dyDescent="0.2">
      <c r="A144" s="39">
        <v>45243</v>
      </c>
      <c r="B144" s="18">
        <v>-8.0884267281332578E-3</v>
      </c>
      <c r="C144" s="18">
        <v>-8.3583893324035152E-4</v>
      </c>
      <c r="D144" s="18">
        <f t="shared" si="5"/>
        <v>-9.3843483299786354E-4</v>
      </c>
      <c r="E144" s="18">
        <f t="shared" si="4"/>
        <v>-7.1499918951353943E-3</v>
      </c>
    </row>
    <row r="145" spans="1:5" hidden="1" x14ac:dyDescent="0.2">
      <c r="A145" s="20">
        <v>45244</v>
      </c>
      <c r="B145" s="18">
        <v>9.7905392560297955E-3</v>
      </c>
      <c r="C145" s="18">
        <v>1.9075017703661823E-2</v>
      </c>
      <c r="D145" s="18">
        <f t="shared" si="5"/>
        <v>2.3691441318875083E-2</v>
      </c>
      <c r="E145" s="18">
        <f t="shared" si="4"/>
        <v>-1.3900902062845288E-2</v>
      </c>
    </row>
    <row r="146" spans="1:5" hidden="1" x14ac:dyDescent="0.2">
      <c r="A146" s="39">
        <v>45245</v>
      </c>
      <c r="B146" s="18">
        <v>4.0601286595554065E-4</v>
      </c>
      <c r="C146" s="18">
        <v>1.5970120755575135E-3</v>
      </c>
      <c r="D146" s="18">
        <f t="shared" si="5"/>
        <v>2.0710197643294638E-3</v>
      </c>
      <c r="E146" s="18">
        <f t="shared" si="4"/>
        <v>-1.6650068983739231E-3</v>
      </c>
    </row>
    <row r="147" spans="1:5" hidden="1" x14ac:dyDescent="0.2">
      <c r="A147" s="20">
        <v>45246</v>
      </c>
      <c r="B147" s="18">
        <v>1.7583299463956648E-2</v>
      </c>
      <c r="C147" s="18">
        <v>1.1904273935798848E-3</v>
      </c>
      <c r="D147" s="18">
        <f t="shared" si="5"/>
        <v>1.568071521319278E-3</v>
      </c>
      <c r="E147" s="18">
        <f t="shared" si="4"/>
        <v>1.6015227942637371E-2</v>
      </c>
    </row>
    <row r="148" spans="1:5" hidden="1" x14ac:dyDescent="0.2">
      <c r="A148" s="39">
        <v>45247</v>
      </c>
      <c r="B148" s="18">
        <v>-1.6800883492684382E-2</v>
      </c>
      <c r="C148" s="18">
        <v>1.2820490603360213E-3</v>
      </c>
      <c r="D148" s="18">
        <f t="shared" si="5"/>
        <v>1.6814081971933559E-3</v>
      </c>
      <c r="E148" s="18">
        <f t="shared" si="4"/>
        <v>-1.8482291689877736E-2</v>
      </c>
    </row>
    <row r="149" spans="1:5" hidden="1" x14ac:dyDescent="0.2">
      <c r="A149" s="20">
        <v>45250</v>
      </c>
      <c r="B149" s="18">
        <v>2.0521694459277651E-2</v>
      </c>
      <c r="C149" s="18">
        <v>7.3902780973298388E-3</v>
      </c>
      <c r="D149" s="18">
        <f t="shared" si="5"/>
        <v>9.2373324566047688E-3</v>
      </c>
      <c r="E149" s="18">
        <f t="shared" si="4"/>
        <v>1.1284362002672882E-2</v>
      </c>
    </row>
    <row r="150" spans="1:5" hidden="1" x14ac:dyDescent="0.2">
      <c r="A150" s="39">
        <v>45251</v>
      </c>
      <c r="B150" s="18">
        <v>-1.1577922465011214E-2</v>
      </c>
      <c r="C150" s="18">
        <v>-2.0209310950652926E-3</v>
      </c>
      <c r="D150" s="18">
        <f t="shared" si="5"/>
        <v>-2.4044025563657407E-3</v>
      </c>
      <c r="E150" s="18">
        <f t="shared" si="4"/>
        <v>-9.1735199086454729E-3</v>
      </c>
    </row>
    <row r="151" spans="1:5" hidden="1" x14ac:dyDescent="0.2">
      <c r="A151" s="20">
        <v>45252</v>
      </c>
      <c r="B151" s="18">
        <v>1.2812688494582281E-2</v>
      </c>
      <c r="C151" s="18">
        <v>4.06112922094648E-3</v>
      </c>
      <c r="D151" s="18">
        <f t="shared" si="5"/>
        <v>5.1191508026572812E-3</v>
      </c>
      <c r="E151" s="18">
        <f t="shared" si="4"/>
        <v>7.6935376919249994E-3</v>
      </c>
    </row>
    <row r="152" spans="1:5" hidden="1" x14ac:dyDescent="0.2">
      <c r="A152" s="39">
        <v>45254</v>
      </c>
      <c r="B152" s="18">
        <v>-1.111708033613934E-3</v>
      </c>
      <c r="C152" s="18">
        <v>5.9687366788407914E-4</v>
      </c>
      <c r="D152" s="18">
        <f t="shared" si="5"/>
        <v>8.3384119562471368E-4</v>
      </c>
      <c r="E152" s="18">
        <f t="shared" si="4"/>
        <v>-1.9455492292386476E-3</v>
      </c>
    </row>
    <row r="153" spans="1:5" hidden="1" x14ac:dyDescent="0.2">
      <c r="A153" s="20">
        <v>45257</v>
      </c>
      <c r="B153" s="18">
        <v>3.126386837381423E-3</v>
      </c>
      <c r="C153" s="18">
        <v>-1.9541574600900891E-3</v>
      </c>
      <c r="D153" s="18">
        <f t="shared" si="5"/>
        <v>-2.3218030786214465E-3</v>
      </c>
      <c r="E153" s="18">
        <f t="shared" si="4"/>
        <v>5.4481899160028699E-3</v>
      </c>
    </row>
    <row r="154" spans="1:5" hidden="1" x14ac:dyDescent="0.2">
      <c r="A154" s="39">
        <v>45258</v>
      </c>
      <c r="B154" s="18">
        <v>1.0802764642992679E-2</v>
      </c>
      <c r="C154" s="18">
        <v>9.8011853060331333E-4</v>
      </c>
      <c r="D154" s="18">
        <f t="shared" si="5"/>
        <v>1.3079179104920101E-3</v>
      </c>
      <c r="E154" s="18">
        <f t="shared" si="4"/>
        <v>9.494846732500669E-3</v>
      </c>
    </row>
    <row r="155" spans="1:5" hidden="1" x14ac:dyDescent="0.2">
      <c r="A155" s="20">
        <v>45259</v>
      </c>
      <c r="B155" s="18">
        <v>-1.00600319543519E-2</v>
      </c>
      <c r="C155" s="18">
        <v>-9.4624863923831182E-4</v>
      </c>
      <c r="D155" s="18">
        <f t="shared" si="5"/>
        <v>-1.0750124516450922E-3</v>
      </c>
      <c r="E155" s="18">
        <f t="shared" si="4"/>
        <v>-8.9850195027068071E-3</v>
      </c>
    </row>
    <row r="156" spans="1:5" hidden="1" x14ac:dyDescent="0.2">
      <c r="A156" s="39">
        <v>45260</v>
      </c>
      <c r="B156" s="18">
        <v>1.5837295576481836E-4</v>
      </c>
      <c r="C156" s="18">
        <v>3.7840728581564065E-3</v>
      </c>
      <c r="D156" s="18">
        <f t="shared" si="5"/>
        <v>4.7764300434730306E-3</v>
      </c>
      <c r="E156" s="18">
        <f t="shared" si="4"/>
        <v>-4.6180570877082123E-3</v>
      </c>
    </row>
    <row r="157" spans="1:5" hidden="1" x14ac:dyDescent="0.2">
      <c r="A157" s="20">
        <v>45261</v>
      </c>
      <c r="B157" s="18">
        <v>-1.1612340610520633E-2</v>
      </c>
      <c r="C157" s="18">
        <v>5.8737421236076948E-3</v>
      </c>
      <c r="D157" s="18">
        <f t="shared" si="5"/>
        <v>7.3613662993572086E-3</v>
      </c>
      <c r="E157" s="18">
        <f t="shared" si="4"/>
        <v>-1.897370690987784E-2</v>
      </c>
    </row>
    <row r="158" spans="1:5" hidden="1" x14ac:dyDescent="0.2">
      <c r="A158" s="39">
        <v>45264</v>
      </c>
      <c r="B158" s="18">
        <v>-1.4338722643963853E-2</v>
      </c>
      <c r="C158" s="18">
        <v>-5.4085091269721053E-3</v>
      </c>
      <c r="D158" s="18">
        <f t="shared" si="5"/>
        <v>-6.5948615055820819E-3</v>
      </c>
      <c r="E158" s="18">
        <f t="shared" si="4"/>
        <v>-7.7438611383817708E-3</v>
      </c>
    </row>
    <row r="159" spans="1:5" hidden="1" x14ac:dyDescent="0.2">
      <c r="A159" s="20">
        <v>45265</v>
      </c>
      <c r="B159" s="18">
        <v>9.1563563734968767E-3</v>
      </c>
      <c r="C159" s="18">
        <v>-5.6886972616143616E-4</v>
      </c>
      <c r="D159" s="18">
        <f t="shared" si="5"/>
        <v>-6.0819195964349835E-4</v>
      </c>
      <c r="E159" s="18">
        <f t="shared" si="4"/>
        <v>9.7645483331403743E-3</v>
      </c>
    </row>
    <row r="160" spans="1:5" hidden="1" x14ac:dyDescent="0.2">
      <c r="A160" s="39">
        <v>45266</v>
      </c>
      <c r="B160" s="18">
        <v>-9.9860576808359358E-3</v>
      </c>
      <c r="C160" s="18">
        <v>-3.9062028088695522E-3</v>
      </c>
      <c r="D160" s="18">
        <f t="shared" si="5"/>
        <v>-4.7364975370291443E-3</v>
      </c>
      <c r="E160" s="18">
        <f t="shared" si="4"/>
        <v>-5.2495601438067915E-3</v>
      </c>
    </row>
    <row r="161" spans="1:5" hidden="1" x14ac:dyDescent="0.2">
      <c r="A161" s="20">
        <v>45267</v>
      </c>
      <c r="B161" s="18">
        <v>5.8298468374322621E-3</v>
      </c>
      <c r="C161" s="18">
        <v>7.9681890658929166E-3</v>
      </c>
      <c r="D161" s="18">
        <f t="shared" si="5"/>
        <v>9.9522125766362164E-3</v>
      </c>
      <c r="E161" s="18">
        <f t="shared" si="4"/>
        <v>-4.1223657392039544E-3</v>
      </c>
    </row>
    <row r="162" spans="1:5" hidden="1" x14ac:dyDescent="0.2">
      <c r="A162" s="39">
        <v>45268</v>
      </c>
      <c r="B162" s="18">
        <v>8.8420192229530237E-3</v>
      </c>
      <c r="C162" s="18">
        <v>4.0954978699407896E-3</v>
      </c>
      <c r="D162" s="18">
        <f t="shared" si="5"/>
        <v>5.1616650743269476E-3</v>
      </c>
      <c r="E162" s="18">
        <f t="shared" si="4"/>
        <v>3.6803541486260761E-3</v>
      </c>
    </row>
    <row r="163" spans="1:5" hidden="1" x14ac:dyDescent="0.2">
      <c r="A163" s="20">
        <v>45271</v>
      </c>
      <c r="B163" s="18">
        <v>-7.8294405372246745E-3</v>
      </c>
      <c r="C163" s="18">
        <v>3.924494286698943E-3</v>
      </c>
      <c r="D163" s="18">
        <f t="shared" si="5"/>
        <v>4.9501323837159794E-3</v>
      </c>
      <c r="E163" s="18">
        <f t="shared" si="4"/>
        <v>-1.2779572920940653E-2</v>
      </c>
    </row>
    <row r="164" spans="1:5" hidden="1" x14ac:dyDescent="0.2">
      <c r="A164" s="39">
        <v>45272</v>
      </c>
      <c r="B164" s="18">
        <v>8.2952908759033051E-3</v>
      </c>
      <c r="C164" s="18">
        <v>4.5993575202152304E-3</v>
      </c>
      <c r="D164" s="18">
        <f t="shared" si="5"/>
        <v>5.7849431688105964E-3</v>
      </c>
      <c r="E164" s="18">
        <f t="shared" si="4"/>
        <v>2.5103477070927086E-3</v>
      </c>
    </row>
    <row r="165" spans="1:5" hidden="1" x14ac:dyDescent="0.2">
      <c r="A165" s="20">
        <v>45273</v>
      </c>
      <c r="B165" s="18">
        <v>-2.6793090482368775E-5</v>
      </c>
      <c r="C165" s="18">
        <v>1.3650676351045998E-2</v>
      </c>
      <c r="D165" s="18">
        <f t="shared" si="5"/>
        <v>1.698149115667066E-2</v>
      </c>
      <c r="E165" s="18">
        <f t="shared" si="4"/>
        <v>-1.7008284247153029E-2</v>
      </c>
    </row>
    <row r="166" spans="1:5" hidden="1" x14ac:dyDescent="0.2">
      <c r="A166" s="39">
        <v>45274</v>
      </c>
      <c r="B166" s="18">
        <v>-2.2544475248621798E-2</v>
      </c>
      <c r="C166" s="18">
        <v>2.6470624846992585E-3</v>
      </c>
      <c r="D166" s="18">
        <f t="shared" si="5"/>
        <v>3.3699398460727936E-3</v>
      </c>
      <c r="E166" s="18">
        <f t="shared" si="4"/>
        <v>-2.5914415094694592E-2</v>
      </c>
    </row>
    <row r="167" spans="1:5" hidden="1" x14ac:dyDescent="0.2">
      <c r="A167" s="20">
        <v>45275</v>
      </c>
      <c r="B167" s="18">
        <v>1.3117259805851988E-2</v>
      </c>
      <c r="C167" s="18">
        <v>-7.62494933082003E-5</v>
      </c>
      <c r="D167" s="18">
        <f t="shared" si="5"/>
        <v>1.1828927972928991E-6</v>
      </c>
      <c r="E167" s="18">
        <f t="shared" si="4"/>
        <v>1.3116076913054695E-2</v>
      </c>
    </row>
    <row r="168" spans="1:5" hidden="1" x14ac:dyDescent="0.2">
      <c r="A168" s="39">
        <v>45278</v>
      </c>
      <c r="B168" s="18">
        <v>5.1788534742533976E-3</v>
      </c>
      <c r="C168" s="18">
        <v>4.5283443669004164E-3</v>
      </c>
      <c r="D168" s="18">
        <f t="shared" si="5"/>
        <v>5.6970993756883959E-3</v>
      </c>
      <c r="E168" s="18">
        <f t="shared" si="4"/>
        <v>-5.1824590143499834E-4</v>
      </c>
    </row>
    <row r="169" spans="1:5" hidden="1" x14ac:dyDescent="0.2">
      <c r="A169" s="20">
        <v>45279</v>
      </c>
      <c r="B169" s="18">
        <v>1.6370796638942586E-3</v>
      </c>
      <c r="C169" s="18">
        <v>5.8664078189105684E-3</v>
      </c>
      <c r="D169" s="18">
        <f t="shared" si="5"/>
        <v>7.3522937104854909E-3</v>
      </c>
      <c r="E169" s="18">
        <f t="shared" si="4"/>
        <v>-5.7152140465912323E-3</v>
      </c>
    </row>
    <row r="170" spans="1:5" hidden="1" x14ac:dyDescent="0.2">
      <c r="A170" s="39">
        <v>45280</v>
      </c>
      <c r="B170" s="18">
        <v>-7.0729358786244534E-3</v>
      </c>
      <c r="C170" s="18">
        <v>-1.4684266911006771E-2</v>
      </c>
      <c r="D170" s="18">
        <f t="shared" si="5"/>
        <v>-1.8069042129841263E-2</v>
      </c>
      <c r="E170" s="18">
        <f t="shared" si="4"/>
        <v>1.099610625121681E-2</v>
      </c>
    </row>
    <row r="171" spans="1:5" hidden="1" x14ac:dyDescent="0.2">
      <c r="A171" s="20">
        <v>45281</v>
      </c>
      <c r="B171" s="18">
        <v>7.8787212069919565E-3</v>
      </c>
      <c r="C171" s="18">
        <v>1.0301467821202559E-2</v>
      </c>
      <c r="D171" s="18">
        <f t="shared" si="5"/>
        <v>1.2838495563806271E-2</v>
      </c>
      <c r="E171" s="18">
        <f t="shared" si="4"/>
        <v>-4.9597743568143143E-3</v>
      </c>
    </row>
    <row r="172" spans="1:5" hidden="1" x14ac:dyDescent="0.2">
      <c r="A172" s="39">
        <v>45282</v>
      </c>
      <c r="B172" s="18">
        <v>2.7842372692017392E-3</v>
      </c>
      <c r="C172" s="18">
        <v>1.6600585268868873E-3</v>
      </c>
      <c r="D172" s="18">
        <f t="shared" si="5"/>
        <v>2.1490086884815066E-3</v>
      </c>
      <c r="E172" s="18">
        <f t="shared" si="4"/>
        <v>6.3522858072023259E-4</v>
      </c>
    </row>
    <row r="173" spans="1:5" hidden="1" x14ac:dyDescent="0.2">
      <c r="A173" s="20">
        <v>45286</v>
      </c>
      <c r="B173" s="18">
        <v>2.1357110916819799E-4</v>
      </c>
      <c r="C173" s="18">
        <v>4.2316894655107795E-3</v>
      </c>
      <c r="D173" s="18">
        <f t="shared" si="5"/>
        <v>5.3301350800623072E-3</v>
      </c>
      <c r="E173" s="18">
        <f t="shared" si="4"/>
        <v>-5.1165639708941092E-3</v>
      </c>
    </row>
    <row r="174" spans="1:5" hidden="1" x14ac:dyDescent="0.2">
      <c r="A174" s="39">
        <v>45287</v>
      </c>
      <c r="B174" s="18">
        <v>-1.5745858515462396E-3</v>
      </c>
      <c r="C174" s="18">
        <v>1.4304577464787638E-3</v>
      </c>
      <c r="D174" s="18">
        <f t="shared" si="5"/>
        <v>1.8649908338531636E-3</v>
      </c>
      <c r="E174" s="18">
        <f t="shared" si="4"/>
        <v>-3.4395766853994032E-3</v>
      </c>
    </row>
    <row r="175" spans="1:5" hidden="1" x14ac:dyDescent="0.2">
      <c r="A175" s="20">
        <v>45288</v>
      </c>
      <c r="B175" s="18">
        <v>3.2345015256249887E-3</v>
      </c>
      <c r="C175" s="18">
        <v>3.7017460804378288E-4</v>
      </c>
      <c r="D175" s="18">
        <f t="shared" si="5"/>
        <v>5.5341279068787572E-4</v>
      </c>
      <c r="E175" s="18">
        <f t="shared" si="4"/>
        <v>2.6810887349371128E-3</v>
      </c>
    </row>
    <row r="176" spans="1:5" hidden="1" x14ac:dyDescent="0.2">
      <c r="A176" s="39">
        <v>45289</v>
      </c>
      <c r="B176" s="18">
        <v>2.0252233029716127E-3</v>
      </c>
      <c r="C176" s="18">
        <v>-2.8264750133749628E-3</v>
      </c>
      <c r="D176" s="18">
        <f t="shared" si="5"/>
        <v>-3.40086631001911E-3</v>
      </c>
      <c r="E176" s="18">
        <f t="shared" si="4"/>
        <v>5.4260896129907227E-3</v>
      </c>
    </row>
    <row r="177" spans="1:5" hidden="1" x14ac:dyDescent="0.2">
      <c r="A177" s="20">
        <v>45293</v>
      </c>
      <c r="B177" s="18">
        <v>-1.3748691087444143E-2</v>
      </c>
      <c r="C177" s="18">
        <v>-5.6605790054923277E-3</v>
      </c>
      <c r="D177" s="18">
        <f t="shared" si="5"/>
        <v>-6.9066737998891075E-3</v>
      </c>
      <c r="E177" s="18">
        <f t="shared" si="4"/>
        <v>-6.8420172875550351E-3</v>
      </c>
    </row>
    <row r="178" spans="1:5" hidden="1" x14ac:dyDescent="0.2">
      <c r="A178" s="39">
        <v>45294</v>
      </c>
      <c r="B178" s="18">
        <v>-7.2784667650938051E-4</v>
      </c>
      <c r="C178" s="18">
        <v>-8.016314922730805E-3</v>
      </c>
      <c r="D178" s="18">
        <f t="shared" si="5"/>
        <v>-9.8207364615913312E-3</v>
      </c>
      <c r="E178" s="18">
        <f t="shared" si="4"/>
        <v>9.0928897850819507E-3</v>
      </c>
    </row>
    <row r="179" spans="1:5" hidden="1" x14ac:dyDescent="0.2">
      <c r="A179" s="20">
        <v>45295</v>
      </c>
      <c r="B179" s="18">
        <v>-7.1776680632080758E-3</v>
      </c>
      <c r="C179" s="18">
        <v>-3.4283812973570083E-3</v>
      </c>
      <c r="D179" s="18">
        <f t="shared" si="5"/>
        <v>-4.1454288117668183E-3</v>
      </c>
      <c r="E179" s="18">
        <f t="shared" si="4"/>
        <v>-3.0322392514412575E-3</v>
      </c>
    </row>
    <row r="180" spans="1:5" hidden="1" x14ac:dyDescent="0.2">
      <c r="A180" s="39">
        <v>45296</v>
      </c>
      <c r="B180" s="18">
        <v>-5.163851196196001E-4</v>
      </c>
      <c r="C180" s="18">
        <v>1.8256861788026324E-3</v>
      </c>
      <c r="D180" s="18">
        <f t="shared" si="5"/>
        <v>2.3538913124892405E-3</v>
      </c>
      <c r="E180" s="18">
        <f t="shared" si="4"/>
        <v>-2.8702764321088406E-3</v>
      </c>
    </row>
    <row r="181" spans="1:5" hidden="1" x14ac:dyDescent="0.2">
      <c r="A181" s="20">
        <v>45299</v>
      </c>
      <c r="B181" s="18">
        <v>1.8871558706755387E-2</v>
      </c>
      <c r="C181" s="18">
        <v>1.4114629309846638E-2</v>
      </c>
      <c r="D181" s="18">
        <f t="shared" si="5"/>
        <v>1.7555404380191951E-2</v>
      </c>
      <c r="E181" s="18">
        <f t="shared" si="4"/>
        <v>1.316154326563436E-3</v>
      </c>
    </row>
    <row r="182" spans="1:5" hidden="1" x14ac:dyDescent="0.2">
      <c r="A182" s="39">
        <v>45300</v>
      </c>
      <c r="B182" s="18">
        <v>2.9357406406587128E-3</v>
      </c>
      <c r="C182" s="18">
        <v>-1.4779006799081618E-3</v>
      </c>
      <c r="D182" s="18">
        <f t="shared" si="5"/>
        <v>-1.732669937527439E-3</v>
      </c>
      <c r="E182" s="18">
        <f t="shared" si="4"/>
        <v>4.6684105781861513E-3</v>
      </c>
    </row>
    <row r="183" spans="1:5" hidden="1" x14ac:dyDescent="0.2">
      <c r="A183" s="20">
        <v>45301</v>
      </c>
      <c r="B183" s="18">
        <v>1.85741622416562E-2</v>
      </c>
      <c r="C183" s="18">
        <v>5.6659718937244197E-3</v>
      </c>
      <c r="D183" s="18">
        <f t="shared" si="5"/>
        <v>7.1043529963440736E-3</v>
      </c>
      <c r="E183" s="18">
        <f t="shared" si="4"/>
        <v>1.1469809245312126E-2</v>
      </c>
    </row>
    <row r="184" spans="1:5" hidden="1" x14ac:dyDescent="0.2">
      <c r="A184" s="39">
        <v>45302</v>
      </c>
      <c r="B184" s="18">
        <v>4.8592828639000274E-3</v>
      </c>
      <c r="C184" s="18">
        <v>-6.7105557838686991E-4</v>
      </c>
      <c r="D184" s="18">
        <f t="shared" si="5"/>
        <v>-7.3459661066797594E-4</v>
      </c>
      <c r="E184" s="18">
        <f t="shared" si="4"/>
        <v>5.5938794745680033E-3</v>
      </c>
    </row>
    <row r="185" spans="1:5" hidden="1" x14ac:dyDescent="0.2">
      <c r="A185" s="20">
        <v>45303</v>
      </c>
      <c r="B185" s="18">
        <v>9.9836351739923668E-3</v>
      </c>
      <c r="C185" s="18">
        <v>7.5097559411041459E-4</v>
      </c>
      <c r="D185" s="18">
        <f t="shared" si="5"/>
        <v>1.0244664121553384E-3</v>
      </c>
      <c r="E185" s="18">
        <f t="shared" si="4"/>
        <v>8.9591687618370275E-3</v>
      </c>
    </row>
    <row r="186" spans="1:5" hidden="1" x14ac:dyDescent="0.2">
      <c r="A186" s="39">
        <v>45307</v>
      </c>
      <c r="B186" s="18">
        <v>4.6335318818693239E-3</v>
      </c>
      <c r="C186" s="18">
        <v>-3.7313402367431525E-3</v>
      </c>
      <c r="D186" s="18">
        <f t="shared" si="5"/>
        <v>-4.5201912487758808E-3</v>
      </c>
      <c r="E186" s="18">
        <f t="shared" si="4"/>
        <v>9.1537231306452055E-3</v>
      </c>
    </row>
    <row r="187" spans="1:5" hidden="1" x14ac:dyDescent="0.2">
      <c r="A187" s="20">
        <v>45308</v>
      </c>
      <c r="B187" s="18">
        <v>-2.049691292829503E-3</v>
      </c>
      <c r="C187" s="18">
        <v>-5.6168971839904991E-3</v>
      </c>
      <c r="D187" s="18">
        <f t="shared" si="5"/>
        <v>-6.8526390653069575E-3</v>
      </c>
      <c r="E187" s="18">
        <f t="shared" si="4"/>
        <v>4.8029477724774545E-3</v>
      </c>
    </row>
    <row r="188" spans="1:5" hidden="1" x14ac:dyDescent="0.2">
      <c r="A188" s="39">
        <v>45309</v>
      </c>
      <c r="B188" s="18">
        <v>1.1297248820084649E-2</v>
      </c>
      <c r="C188" s="18">
        <v>8.805260963896E-3</v>
      </c>
      <c r="D188" s="18">
        <f t="shared" si="5"/>
        <v>1.0987676673134116E-2</v>
      </c>
      <c r="E188" s="18">
        <f t="shared" si="4"/>
        <v>3.0957214695053262E-4</v>
      </c>
    </row>
    <row r="189" spans="1:5" hidden="1" x14ac:dyDescent="0.2">
      <c r="A189" s="20">
        <v>45310</v>
      </c>
      <c r="B189" s="18">
        <v>1.2186838634289154E-2</v>
      </c>
      <c r="C189" s="18">
        <v>1.2313502764936146E-2</v>
      </c>
      <c r="D189" s="18">
        <f t="shared" si="5"/>
        <v>1.532739759253933E-2</v>
      </c>
      <c r="E189" s="18">
        <f t="shared" si="4"/>
        <v>-3.1405589582501753E-3</v>
      </c>
    </row>
    <row r="190" spans="1:5" hidden="1" x14ac:dyDescent="0.2">
      <c r="A190" s="39">
        <v>45313</v>
      </c>
      <c r="B190" s="18">
        <v>-5.4179788269623774E-3</v>
      </c>
      <c r="C190" s="18">
        <v>2.1943252026270788E-3</v>
      </c>
      <c r="D190" s="18">
        <f t="shared" si="5"/>
        <v>2.8099004971827673E-3</v>
      </c>
      <c r="E190" s="18">
        <f t="shared" si="4"/>
        <v>-8.2278793241451452E-3</v>
      </c>
    </row>
    <row r="191" spans="1:5" hidden="1" x14ac:dyDescent="0.2">
      <c r="A191" s="20">
        <v>45314</v>
      </c>
      <c r="B191" s="18">
        <v>6.027550379427149E-3</v>
      </c>
      <c r="C191" s="18">
        <v>2.921374261968035E-3</v>
      </c>
      <c r="D191" s="18">
        <f t="shared" si="5"/>
        <v>3.7092655327742017E-3</v>
      </c>
      <c r="E191" s="18">
        <f t="shared" si="4"/>
        <v>2.3182848466529473E-3</v>
      </c>
    </row>
    <row r="192" spans="1:5" hidden="1" x14ac:dyDescent="0.2">
      <c r="A192" s="39">
        <v>45315</v>
      </c>
      <c r="B192" s="18">
        <v>9.1752482079308084E-3</v>
      </c>
      <c r="C192" s="18">
        <v>8.1192841178312491E-4</v>
      </c>
      <c r="D192" s="18">
        <f t="shared" si="5"/>
        <v>1.0998654960704E-3</v>
      </c>
      <c r="E192" s="18">
        <f t="shared" si="4"/>
        <v>8.0753827118604082E-3</v>
      </c>
    </row>
    <row r="193" spans="1:5" hidden="1" x14ac:dyDescent="0.2">
      <c r="A193" s="20">
        <v>45316</v>
      </c>
      <c r="B193" s="18">
        <v>5.7383134334343389E-3</v>
      </c>
      <c r="C193" s="18">
        <v>5.2603655277063677E-3</v>
      </c>
      <c r="D193" s="18">
        <f t="shared" si="5"/>
        <v>6.6026149373737408E-3</v>
      </c>
      <c r="E193" s="18">
        <f t="shared" si="4"/>
        <v>-8.6430150393940197E-4</v>
      </c>
    </row>
    <row r="194" spans="1:5" hidden="1" x14ac:dyDescent="0.2">
      <c r="A194" s="39">
        <v>45317</v>
      </c>
      <c r="B194" s="18">
        <v>-2.3218697905058594E-3</v>
      </c>
      <c r="C194" s="18">
        <v>-6.5178525107645324E-4</v>
      </c>
      <c r="D194" s="18">
        <f t="shared" si="5"/>
        <v>-7.107590740055925E-4</v>
      </c>
      <c r="E194" s="18">
        <f t="shared" si="4"/>
        <v>-1.6111107165002669E-3</v>
      </c>
    </row>
    <row r="195" spans="1:5" hidden="1" x14ac:dyDescent="0.2">
      <c r="A195" s="20">
        <v>45320</v>
      </c>
      <c r="B195" s="18">
        <v>1.4334149027715126E-2</v>
      </c>
      <c r="C195" s="18">
        <v>7.5567748961808956E-3</v>
      </c>
      <c r="D195" s="18">
        <f t="shared" si="5"/>
        <v>9.4432902217661402E-3</v>
      </c>
      <c r="E195" s="18">
        <f t="shared" si="4"/>
        <v>4.890858805948986E-3</v>
      </c>
    </row>
    <row r="196" spans="1:5" hidden="1" x14ac:dyDescent="0.2">
      <c r="A196" s="39">
        <v>45321</v>
      </c>
      <c r="B196" s="18">
        <v>-2.7578876558708165E-3</v>
      </c>
      <c r="C196" s="18">
        <v>-6.0064993453989857E-4</v>
      </c>
      <c r="D196" s="18">
        <f t="shared" si="5"/>
        <v>-6.4750431122718327E-4</v>
      </c>
      <c r="E196" s="18">
        <f t="shared" si="4"/>
        <v>-2.1103833446436335E-3</v>
      </c>
    </row>
    <row r="197" spans="1:5" hidden="1" x14ac:dyDescent="0.2">
      <c r="A197" s="20">
        <v>45322</v>
      </c>
      <c r="B197" s="18">
        <v>-2.6946299569041599E-2</v>
      </c>
      <c r="C197" s="18">
        <v>-1.6105744611597972E-2</v>
      </c>
      <c r="D197" s="18">
        <f t="shared" si="5"/>
        <v>-1.9827420503844641E-2</v>
      </c>
      <c r="E197" s="18">
        <f t="shared" si="4"/>
        <v>-7.118879065196957E-3</v>
      </c>
    </row>
    <row r="198" spans="1:5" hidden="1" x14ac:dyDescent="0.2">
      <c r="A198" s="39">
        <v>45323</v>
      </c>
      <c r="B198" s="18">
        <v>1.5594319311505789E-2</v>
      </c>
      <c r="C198" s="18">
        <v>1.2493688211609788E-2</v>
      </c>
      <c r="D198" s="18">
        <f t="shared" si="5"/>
        <v>1.555028831577002E-2</v>
      </c>
      <c r="E198" s="18">
        <f t="shared" si="4"/>
        <v>4.4030995735768602E-5</v>
      </c>
    </row>
    <row r="199" spans="1:5" hidden="1" x14ac:dyDescent="0.2">
      <c r="A199" s="20">
        <v>45324</v>
      </c>
      <c r="B199" s="18">
        <v>1.8425905818578725E-2</v>
      </c>
      <c r="C199" s="18">
        <v>1.068444607751462E-2</v>
      </c>
      <c r="D199" s="18">
        <f t="shared" si="5"/>
        <v>1.3312242484586366E-2</v>
      </c>
      <c r="E199" s="18">
        <f t="shared" si="4"/>
        <v>5.113663333992359E-3</v>
      </c>
    </row>
    <row r="200" spans="1:5" hidden="1" x14ac:dyDescent="0.2">
      <c r="A200" s="39">
        <v>45327</v>
      </c>
      <c r="B200" s="18">
        <v>-1.3545120668058797E-2</v>
      </c>
      <c r="C200" s="18">
        <v>-3.1863375266721894E-3</v>
      </c>
      <c r="D200" s="18">
        <f t="shared" si="5"/>
        <v>-3.846018886618216E-3</v>
      </c>
      <c r="E200" s="18">
        <f t="shared" si="4"/>
        <v>-9.6991017814405805E-3</v>
      </c>
    </row>
    <row r="201" spans="1:5" hidden="1" x14ac:dyDescent="0.2">
      <c r="A201" s="20">
        <v>45328</v>
      </c>
      <c r="B201" s="18">
        <v>-3.943499985201715E-4</v>
      </c>
      <c r="C201" s="18">
        <v>2.3104108269635937E-3</v>
      </c>
      <c r="D201" s="18">
        <f t="shared" si="5"/>
        <v>2.9534992685747575E-3</v>
      </c>
      <c r="E201" s="18">
        <f t="shared" si="4"/>
        <v>-3.347849267094929E-3</v>
      </c>
    </row>
    <row r="202" spans="1:5" hidden="1" x14ac:dyDescent="0.2">
      <c r="A202" s="39">
        <v>45329</v>
      </c>
      <c r="B202" s="18">
        <v>2.1110272489710091E-2</v>
      </c>
      <c r="C202" s="18">
        <v>8.241457963390042E-3</v>
      </c>
      <c r="D202" s="18">
        <f t="shared" si="5"/>
        <v>1.0290248213387213E-2</v>
      </c>
      <c r="E202" s="18">
        <f t="shared" si="4"/>
        <v>1.0820024276322879E-2</v>
      </c>
    </row>
    <row r="203" spans="1:5" hidden="1" x14ac:dyDescent="0.2">
      <c r="A203" s="20">
        <v>45330</v>
      </c>
      <c r="B203" s="18">
        <v>1.4483452115521267E-4</v>
      </c>
      <c r="C203" s="18">
        <v>5.7058326082515265E-4</v>
      </c>
      <c r="D203" s="18">
        <f t="shared" si="5"/>
        <v>8.0131976866392818E-4</v>
      </c>
      <c r="E203" s="18">
        <f t="shared" si="4"/>
        <v>-6.5648524750871551E-4</v>
      </c>
    </row>
    <row r="204" spans="1:5" hidden="1" x14ac:dyDescent="0.2">
      <c r="A204" s="39">
        <v>45331</v>
      </c>
      <c r="B204" s="18">
        <v>1.5551320378321742E-2</v>
      </c>
      <c r="C204" s="18">
        <v>5.7423415255595245E-3</v>
      </c>
      <c r="D204" s="18">
        <f t="shared" si="5"/>
        <v>7.1988227928055986E-3</v>
      </c>
      <c r="E204" s="18">
        <f t="shared" ref="E204:E243" si="6">B204-D204</f>
        <v>8.3524975855161429E-3</v>
      </c>
    </row>
    <row r="205" spans="1:5" hidden="1" x14ac:dyDescent="0.2">
      <c r="A205" s="20">
        <v>45334</v>
      </c>
      <c r="B205" s="18">
        <v>-1.2578610351793862E-2</v>
      </c>
      <c r="C205" s="18">
        <v>-9.489536011326738E-4</v>
      </c>
      <c r="D205" s="18">
        <f t="shared" ref="D205:D264" si="7">$B$2+$B$3*C205</f>
        <v>-1.0783585094098895E-3</v>
      </c>
      <c r="E205" s="18">
        <f t="shared" si="6"/>
        <v>-1.1500251842383973E-2</v>
      </c>
    </row>
    <row r="206" spans="1:5" hidden="1" x14ac:dyDescent="0.2">
      <c r="A206" s="39">
        <v>45335</v>
      </c>
      <c r="B206" s="18">
        <v>-2.1528685465710518E-2</v>
      </c>
      <c r="C206" s="18">
        <v>-1.3674255653625456E-2</v>
      </c>
      <c r="D206" s="18">
        <f t="shared" si="7"/>
        <v>-1.6819650773409415E-2</v>
      </c>
      <c r="E206" s="18">
        <f t="shared" si="6"/>
        <v>-4.7090346923011027E-3</v>
      </c>
    </row>
    <row r="207" spans="1:5" hidden="1" x14ac:dyDescent="0.2">
      <c r="A207" s="20">
        <v>45336</v>
      </c>
      <c r="B207" s="18">
        <v>9.6653544862168594E-3</v>
      </c>
      <c r="C207" s="18">
        <v>9.5797632750176387E-3</v>
      </c>
      <c r="D207" s="18">
        <f t="shared" si="7"/>
        <v>1.1945741730310544E-2</v>
      </c>
      <c r="E207" s="18">
        <f t="shared" si="6"/>
        <v>-2.2803872440936845E-3</v>
      </c>
    </row>
    <row r="208" spans="1:5" hidden="1" x14ac:dyDescent="0.2">
      <c r="A208" s="39">
        <v>45337</v>
      </c>
      <c r="B208" s="18">
        <v>-7.1552280794778822E-3</v>
      </c>
      <c r="C208" s="18">
        <v>5.8212506847294954E-3</v>
      </c>
      <c r="D208" s="18">
        <f t="shared" si="7"/>
        <v>7.2964340032646577E-3</v>
      </c>
      <c r="E208" s="18">
        <f t="shared" si="6"/>
        <v>-1.4451662082742539E-2</v>
      </c>
    </row>
    <row r="209" spans="1:5" hidden="1" x14ac:dyDescent="0.2">
      <c r="A209" s="20">
        <v>45338</v>
      </c>
      <c r="B209" s="18">
        <v>-6.1492047694811092E-3</v>
      </c>
      <c r="C209" s="18">
        <v>-4.8034698371121065E-3</v>
      </c>
      <c r="D209" s="18">
        <f t="shared" si="7"/>
        <v>-5.8464234525125855E-3</v>
      </c>
      <c r="E209" s="18">
        <f t="shared" si="6"/>
        <v>-3.0278131696852371E-4</v>
      </c>
    </row>
    <row r="210" spans="1:5" hidden="1" x14ac:dyDescent="0.2">
      <c r="A210" s="39">
        <v>45342</v>
      </c>
      <c r="B210" s="18">
        <v>-3.1429935101373596E-3</v>
      </c>
      <c r="C210" s="18">
        <v>-6.0053220011653252E-3</v>
      </c>
      <c r="D210" s="18">
        <f t="shared" si="7"/>
        <v>-7.3331234219467887E-3</v>
      </c>
      <c r="E210" s="18">
        <f t="shared" si="6"/>
        <v>4.1901299118094291E-3</v>
      </c>
    </row>
    <row r="211" spans="1:5" hidden="1" x14ac:dyDescent="0.2">
      <c r="A211" s="20">
        <v>45343</v>
      </c>
      <c r="B211" s="18">
        <v>-1.514461188423355E-3</v>
      </c>
      <c r="C211" s="18">
        <v>1.264199922982101E-3</v>
      </c>
      <c r="D211" s="18">
        <f t="shared" si="7"/>
        <v>1.6593286829634135E-3</v>
      </c>
      <c r="E211" s="18">
        <f t="shared" si="6"/>
        <v>-3.1737898713867685E-3</v>
      </c>
    </row>
    <row r="212" spans="1:5" hidden="1" x14ac:dyDescent="0.2">
      <c r="A212" s="39">
        <v>45344</v>
      </c>
      <c r="B212" s="18">
        <v>2.3546635969438512E-2</v>
      </c>
      <c r="C212" s="18">
        <v>2.112288421741404E-2</v>
      </c>
      <c r="D212" s="18">
        <f t="shared" si="7"/>
        <v>2.622466726334818E-2</v>
      </c>
      <c r="E212" s="18">
        <f t="shared" si="6"/>
        <v>-2.6780312939096683E-3</v>
      </c>
    </row>
    <row r="213" spans="1:5" hidden="1" x14ac:dyDescent="0.2">
      <c r="A213" s="20">
        <v>45345</v>
      </c>
      <c r="B213" s="18">
        <v>-3.1822573102224805E-3</v>
      </c>
      <c r="C213" s="18">
        <v>3.4794754621159107E-4</v>
      </c>
      <c r="D213" s="18">
        <f t="shared" si="7"/>
        <v>5.2591775166819436E-4</v>
      </c>
      <c r="E213" s="18">
        <f t="shared" si="6"/>
        <v>-3.7081750618906751E-3</v>
      </c>
    </row>
    <row r="214" spans="1:5" hidden="1" x14ac:dyDescent="0.2">
      <c r="A214" s="39">
        <v>45348</v>
      </c>
      <c r="B214" s="18">
        <v>-6.8235817182245029E-3</v>
      </c>
      <c r="C214" s="18">
        <v>-3.7867513501905758E-3</v>
      </c>
      <c r="D214" s="18">
        <f t="shared" si="7"/>
        <v>-4.5887352037917587E-3</v>
      </c>
      <c r="E214" s="18">
        <f t="shared" si="6"/>
        <v>-2.2348465144327442E-3</v>
      </c>
    </row>
    <row r="215" spans="1:5" hidden="1" x14ac:dyDescent="0.2">
      <c r="A215" s="20">
        <v>45349</v>
      </c>
      <c r="B215" s="18">
        <v>-1.473300343196593E-4</v>
      </c>
      <c r="C215" s="18">
        <v>1.7063496993998672E-3</v>
      </c>
      <c r="D215" s="18">
        <f t="shared" si="7"/>
        <v>2.2062712094624757E-3</v>
      </c>
      <c r="E215" s="18">
        <f t="shared" si="6"/>
        <v>-2.353601243782135E-3</v>
      </c>
    </row>
    <row r="216" spans="1:5" hidden="1" x14ac:dyDescent="0.2">
      <c r="A216" s="39">
        <v>45350</v>
      </c>
      <c r="B216" s="18">
        <v>5.8895335202135968E-4</v>
      </c>
      <c r="C216" s="18">
        <v>-1.6581550604305439E-3</v>
      </c>
      <c r="D216" s="18">
        <f t="shared" si="7"/>
        <v>-1.955645932436194E-3</v>
      </c>
      <c r="E216" s="18">
        <f t="shared" si="6"/>
        <v>2.5445992844575537E-3</v>
      </c>
    </row>
    <row r="217" spans="1:5" hidden="1" x14ac:dyDescent="0.2">
      <c r="A217" s="20">
        <v>45351</v>
      </c>
      <c r="B217" s="18">
        <v>1.4519846548195714E-2</v>
      </c>
      <c r="C217" s="18">
        <v>5.2290946971491614E-3</v>
      </c>
      <c r="D217" s="18">
        <f t="shared" si="7"/>
        <v>6.5639326899026426E-3</v>
      </c>
      <c r="E217" s="18">
        <f t="shared" si="6"/>
        <v>7.9559138582930705E-3</v>
      </c>
    </row>
    <row r="218" spans="1:5" hidden="1" x14ac:dyDescent="0.2">
      <c r="A218" s="39">
        <v>45352</v>
      </c>
      <c r="B218" s="18">
        <v>4.4966752710937641E-3</v>
      </c>
      <c r="C218" s="18">
        <v>8.0078289488876297E-3</v>
      </c>
      <c r="D218" s="18">
        <f t="shared" si="7"/>
        <v>1.000124740354693E-2</v>
      </c>
      <c r="E218" s="18">
        <f t="shared" si="6"/>
        <v>-5.5045721324531657E-3</v>
      </c>
    </row>
    <row r="219" spans="1:5" hidden="1" x14ac:dyDescent="0.2">
      <c r="A219" s="20">
        <v>45355</v>
      </c>
      <c r="B219" s="18">
        <v>-1.3958435359194832E-3</v>
      </c>
      <c r="C219" s="18">
        <v>-1.1932620709189656E-3</v>
      </c>
      <c r="D219" s="18">
        <f t="shared" si="7"/>
        <v>-1.3805698840092979E-3</v>
      </c>
      <c r="E219" s="18">
        <f t="shared" si="6"/>
        <v>-1.5273651910185232E-5</v>
      </c>
    </row>
    <row r="220" spans="1:5" hidden="1" x14ac:dyDescent="0.2">
      <c r="A220" s="39">
        <v>45356</v>
      </c>
      <c r="B220" s="18">
        <v>-2.957212530494624E-2</v>
      </c>
      <c r="C220" s="18">
        <v>-1.0193100883444606E-2</v>
      </c>
      <c r="D220" s="18">
        <f t="shared" si="7"/>
        <v>-1.2513436710467122E-2</v>
      </c>
      <c r="E220" s="18">
        <f t="shared" si="6"/>
        <v>-1.7058688594479118E-2</v>
      </c>
    </row>
    <row r="221" spans="1:5" hidden="1" x14ac:dyDescent="0.2">
      <c r="A221" s="20">
        <v>45357</v>
      </c>
      <c r="B221" s="18">
        <v>-1.3906580920639566E-3</v>
      </c>
      <c r="C221" s="18">
        <v>5.1411032032746551E-3</v>
      </c>
      <c r="D221" s="18">
        <f t="shared" si="7"/>
        <v>6.4550865645917549E-3</v>
      </c>
      <c r="E221" s="18">
        <f t="shared" si="6"/>
        <v>-7.8457446566557107E-3</v>
      </c>
    </row>
    <row r="222" spans="1:5" hidden="1" x14ac:dyDescent="0.2">
      <c r="A222" s="39">
        <v>45358</v>
      </c>
      <c r="B222" s="18">
        <v>1.7533469277832836E-2</v>
      </c>
      <c r="C222" s="18">
        <v>1.0304127925951478E-2</v>
      </c>
      <c r="D222" s="18">
        <f t="shared" si="7"/>
        <v>1.2841786132952126E-2</v>
      </c>
      <c r="E222" s="18">
        <f t="shared" si="6"/>
        <v>4.6916831448807102E-3</v>
      </c>
    </row>
    <row r="223" spans="1:5" hidden="1" x14ac:dyDescent="0.2">
      <c r="A223" s="20">
        <v>45359</v>
      </c>
      <c r="B223" s="18">
        <v>-7.1370270030134408E-3</v>
      </c>
      <c r="C223" s="18">
        <v>-6.5285190034379825E-3</v>
      </c>
      <c r="D223" s="18">
        <f t="shared" si="7"/>
        <v>-7.9803219631247556E-3</v>
      </c>
      <c r="E223" s="18">
        <f t="shared" si="6"/>
        <v>8.4329496011131475E-4</v>
      </c>
    </row>
    <row r="224" spans="1:5" hidden="1" x14ac:dyDescent="0.2">
      <c r="A224" s="39">
        <v>45362</v>
      </c>
      <c r="B224" s="18">
        <v>-4.1849831885517608E-3</v>
      </c>
      <c r="C224" s="18">
        <v>-1.122238087346461E-3</v>
      </c>
      <c r="D224" s="18">
        <f t="shared" si="7"/>
        <v>-1.2927126937786514E-3</v>
      </c>
      <c r="E224" s="18">
        <f t="shared" si="6"/>
        <v>-2.8922704947731094E-3</v>
      </c>
    </row>
    <row r="225" spans="1:5" hidden="1" x14ac:dyDescent="0.2">
      <c r="A225" s="20">
        <v>45363</v>
      </c>
      <c r="B225" s="18">
        <v>2.6599426141890259E-2</v>
      </c>
      <c r="C225" s="18">
        <v>1.1201787981366396E-2</v>
      </c>
      <c r="D225" s="18">
        <f t="shared" si="7"/>
        <v>1.3952198225939436E-2</v>
      </c>
      <c r="E225" s="18">
        <f t="shared" si="6"/>
        <v>1.2647227915950823E-2</v>
      </c>
    </row>
    <row r="226" spans="1:5" hidden="1" x14ac:dyDescent="0.2">
      <c r="A226" s="39">
        <v>45364</v>
      </c>
      <c r="B226" s="18">
        <v>-4.3345559060903316E-4</v>
      </c>
      <c r="C226" s="18">
        <v>-1.9245297153407392E-3</v>
      </c>
      <c r="D226" s="18">
        <f t="shared" si="7"/>
        <v>-2.2851533403834977E-3</v>
      </c>
      <c r="E226" s="18">
        <f t="shared" si="6"/>
        <v>1.8516977497744645E-3</v>
      </c>
    </row>
    <row r="227" spans="1:5" hidden="1" x14ac:dyDescent="0.2">
      <c r="A227" s="20">
        <v>45365</v>
      </c>
      <c r="B227" s="18">
        <v>2.4379703433228039E-2</v>
      </c>
      <c r="C227" s="18">
        <v>-2.8710915621273925E-3</v>
      </c>
      <c r="D227" s="18">
        <f t="shared" si="7"/>
        <v>-3.4560573090874108E-3</v>
      </c>
      <c r="E227" s="18">
        <f t="shared" si="6"/>
        <v>2.783576074231545E-2</v>
      </c>
    </row>
    <row r="228" spans="1:5" hidden="1" x14ac:dyDescent="0.2">
      <c r="A228" s="39">
        <v>45366</v>
      </c>
      <c r="B228" s="18">
        <v>-2.0695085895169663E-2</v>
      </c>
      <c r="C228" s="18">
        <v>-6.4829174844615034E-3</v>
      </c>
      <c r="D228" s="18">
        <f t="shared" si="7"/>
        <v>-7.9239125486424908E-3</v>
      </c>
      <c r="E228" s="18">
        <f t="shared" si="6"/>
        <v>-1.2771173346527172E-2</v>
      </c>
    </row>
    <row r="229" spans="1:5" hidden="1" x14ac:dyDescent="0.2">
      <c r="A229" s="20">
        <v>45369</v>
      </c>
      <c r="B229" s="18">
        <v>2.1611965747849737E-3</v>
      </c>
      <c r="C229" s="18">
        <v>6.3180595049523447E-3</v>
      </c>
      <c r="D229" s="18">
        <f t="shared" si="7"/>
        <v>7.9109901690987521E-3</v>
      </c>
      <c r="E229" s="18">
        <f t="shared" si="6"/>
        <v>-5.7497935943137783E-3</v>
      </c>
    </row>
    <row r="230" spans="1:5" hidden="1" x14ac:dyDescent="0.2">
      <c r="A230" s="39">
        <v>45370</v>
      </c>
      <c r="B230" s="18">
        <v>9.8007110743907333E-3</v>
      </c>
      <c r="C230" s="18">
        <v>5.6491496501236416E-3</v>
      </c>
      <c r="D230" s="18">
        <f t="shared" si="7"/>
        <v>7.0835437572420298E-3</v>
      </c>
      <c r="E230" s="18">
        <f t="shared" si="6"/>
        <v>2.7171673171487035E-3</v>
      </c>
    </row>
    <row r="231" spans="1:5" hidden="1" x14ac:dyDescent="0.2">
      <c r="A231" s="20">
        <v>45371</v>
      </c>
      <c r="B231" s="18">
        <v>9.064827354288818E-3</v>
      </c>
      <c r="C231" s="18">
        <v>8.9041739128465913E-3</v>
      </c>
      <c r="D231" s="18">
        <f t="shared" si="7"/>
        <v>1.1110032718727576E-2</v>
      </c>
      <c r="E231" s="18">
        <f t="shared" si="6"/>
        <v>-2.0452053644387583E-3</v>
      </c>
    </row>
    <row r="232" spans="1:5" hidden="1" x14ac:dyDescent="0.2">
      <c r="A232" s="39">
        <v>45372</v>
      </c>
      <c r="B232" s="18">
        <v>9.7358383015082595E-3</v>
      </c>
      <c r="C232" s="18">
        <v>3.2365354015160275E-3</v>
      </c>
      <c r="D232" s="18">
        <f t="shared" si="7"/>
        <v>4.0991221811598694E-3</v>
      </c>
      <c r="E232" s="18">
        <f t="shared" si="6"/>
        <v>5.6367161203483901E-3</v>
      </c>
    </row>
    <row r="233" spans="1:5" hidden="1" x14ac:dyDescent="0.2">
      <c r="A233" s="20">
        <v>45373</v>
      </c>
      <c r="B233" s="18">
        <v>-1.4672743645930408E-3</v>
      </c>
      <c r="C233" s="18">
        <v>-1.4021878490156903E-3</v>
      </c>
      <c r="D233" s="18">
        <f t="shared" si="7"/>
        <v>-1.6390126086642943E-3</v>
      </c>
      <c r="E233" s="18">
        <f t="shared" si="6"/>
        <v>1.717382440712535E-4</v>
      </c>
    </row>
    <row r="234" spans="1:5" hidden="1" x14ac:dyDescent="0.2">
      <c r="A234" s="39">
        <v>45376</v>
      </c>
      <c r="B234" s="18">
        <v>-1.3714636037173933E-2</v>
      </c>
      <c r="C234" s="18">
        <v>-3.0549644525015296E-3</v>
      </c>
      <c r="D234" s="18">
        <f t="shared" si="7"/>
        <v>-3.6835094273055913E-3</v>
      </c>
      <c r="E234" s="18">
        <f t="shared" si="6"/>
        <v>-1.0031126609868341E-2</v>
      </c>
    </row>
    <row r="235" spans="1:5" hidden="1" x14ac:dyDescent="0.2">
      <c r="A235" s="20">
        <v>45377</v>
      </c>
      <c r="B235" s="18">
        <v>-2.8615575985908581E-3</v>
      </c>
      <c r="C235" s="18">
        <v>-2.799795225030266E-3</v>
      </c>
      <c r="D235" s="18">
        <f t="shared" si="7"/>
        <v>-3.3678632155429949E-3</v>
      </c>
      <c r="E235" s="18">
        <f t="shared" si="6"/>
        <v>5.0630561695213681E-4</v>
      </c>
    </row>
    <row r="236" spans="1:5" hidden="1" x14ac:dyDescent="0.2">
      <c r="A236" s="39">
        <v>45378</v>
      </c>
      <c r="B236" s="18">
        <v>-5.217430821915503E-4</v>
      </c>
      <c r="C236" s="18">
        <v>8.6306265255329251E-3</v>
      </c>
      <c r="D236" s="18">
        <f t="shared" si="7"/>
        <v>1.0771652588024556E-2</v>
      </c>
      <c r="E236" s="18">
        <f t="shared" si="6"/>
        <v>-1.1293395670216106E-2</v>
      </c>
    </row>
    <row r="237" spans="1:5" hidden="1" x14ac:dyDescent="0.2">
      <c r="A237" s="20">
        <v>45379</v>
      </c>
      <c r="B237" s="18">
        <v>-1.6846895159475794E-3</v>
      </c>
      <c r="C237" s="18">
        <v>1.1164855071790214E-3</v>
      </c>
      <c r="D237" s="18">
        <f t="shared" si="7"/>
        <v>1.4766048638217896E-3</v>
      </c>
      <c r="E237" s="18">
        <f t="shared" si="6"/>
        <v>-3.161294379769369E-3</v>
      </c>
    </row>
    <row r="238" spans="1:5" hidden="1" x14ac:dyDescent="0.2">
      <c r="A238" s="39">
        <v>45383</v>
      </c>
      <c r="B238" s="18">
        <v>9.1510157779823853E-3</v>
      </c>
      <c r="C238" s="18">
        <v>-2.0135845401164643E-3</v>
      </c>
      <c r="D238" s="18">
        <f t="shared" si="7"/>
        <v>-2.395314813842538E-3</v>
      </c>
      <c r="E238" s="18">
        <f t="shared" si="6"/>
        <v>1.1546330591824923E-2</v>
      </c>
    </row>
    <row r="239" spans="1:5" hidden="1" x14ac:dyDescent="0.2">
      <c r="A239" s="20">
        <v>45384</v>
      </c>
      <c r="B239" s="18">
        <v>-7.3720768810701109E-3</v>
      </c>
      <c r="C239" s="18">
        <v>-7.2390590731691296E-3</v>
      </c>
      <c r="D239" s="18">
        <f t="shared" si="7"/>
        <v>-8.8592652571057098E-3</v>
      </c>
      <c r="E239" s="18">
        <f t="shared" si="6"/>
        <v>1.4871883760355989E-3</v>
      </c>
    </row>
    <row r="240" spans="1:5" hidden="1" x14ac:dyDescent="0.2">
      <c r="A240" s="39">
        <v>45385</v>
      </c>
      <c r="B240" s="18">
        <v>-2.3491229787370171E-3</v>
      </c>
      <c r="C240" s="18">
        <v>1.091122364688113E-3</v>
      </c>
      <c r="D240" s="18">
        <f t="shared" si="7"/>
        <v>1.4452304699538935E-3</v>
      </c>
      <c r="E240" s="18">
        <f t="shared" si="6"/>
        <v>-3.7943534486909107E-3</v>
      </c>
    </row>
    <row r="241" spans="1:5" hidden="1" x14ac:dyDescent="0.2">
      <c r="A241" s="20">
        <v>45386</v>
      </c>
      <c r="B241" s="18">
        <v>-6.1125320498893743E-3</v>
      </c>
      <c r="C241" s="18">
        <v>-1.2334336350379616E-2</v>
      </c>
      <c r="D241" s="18">
        <f t="shared" si="7"/>
        <v>-1.5162160736979544E-2</v>
      </c>
      <c r="E241" s="18">
        <f t="shared" si="6"/>
        <v>9.04962868709017E-3</v>
      </c>
    </row>
    <row r="242" spans="1:5" hidden="1" x14ac:dyDescent="0.2">
      <c r="A242" s="39">
        <v>45387</v>
      </c>
      <c r="B242" s="18">
        <v>1.8282730433397898E-2</v>
      </c>
      <c r="C242" s="18">
        <v>1.1099194174331695E-2</v>
      </c>
      <c r="D242" s="18">
        <f t="shared" si="7"/>
        <v>1.3825288931814408E-2</v>
      </c>
      <c r="E242" s="18">
        <f t="shared" si="6"/>
        <v>4.4574415015834895E-3</v>
      </c>
    </row>
    <row r="243" spans="1:5" hidden="1" x14ac:dyDescent="0.2">
      <c r="A243" s="20">
        <v>45390</v>
      </c>
      <c r="B243" s="18">
        <v>-2.1855668461063793E-3</v>
      </c>
      <c r="C243" s="18">
        <v>-3.7463099831791524E-4</v>
      </c>
      <c r="D243" s="18">
        <f t="shared" si="7"/>
        <v>-3.6791722421013607E-4</v>
      </c>
      <c r="E243" s="18">
        <f t="shared" si="6"/>
        <v>-1.8176496218962432E-3</v>
      </c>
    </row>
    <row r="244" spans="1:5" hidden="1" x14ac:dyDescent="0.2">
      <c r="A244" s="39">
        <v>45391</v>
      </c>
      <c r="B244" s="18">
        <v>3.9802653369946928E-3</v>
      </c>
      <c r="C244" s="18">
        <v>1.4454931932483817E-3</v>
      </c>
      <c r="D244" s="18">
        <f t="shared" si="7"/>
        <v>1.8835897921288926E-3</v>
      </c>
      <c r="E244" s="18">
        <f t="shared" ref="E244:E263" si="8">B244-D244</f>
        <v>2.0966755448658001E-3</v>
      </c>
    </row>
    <row r="245" spans="1:5" hidden="1" x14ac:dyDescent="0.2">
      <c r="A245" s="20">
        <v>45392</v>
      </c>
      <c r="B245" s="18">
        <v>-7.0845026531562993E-3</v>
      </c>
      <c r="C245" s="18">
        <v>-9.4569806491084929E-3</v>
      </c>
      <c r="D245" s="18">
        <f t="shared" si="7"/>
        <v>-1.1602850564666464E-2</v>
      </c>
      <c r="E245" s="18">
        <f>B245-D245</f>
        <v>4.5183479115101649E-3</v>
      </c>
    </row>
    <row r="246" spans="1:5" hidden="1" x14ac:dyDescent="0.2">
      <c r="A246" s="39">
        <v>45393</v>
      </c>
      <c r="B246" s="18">
        <v>1.1033421100037577E-2</v>
      </c>
      <c r="C246" s="18">
        <v>7.4447977105855934E-3</v>
      </c>
      <c r="D246" s="18">
        <f t="shared" si="7"/>
        <v>9.3047736193244343E-3</v>
      </c>
      <c r="E246" s="18">
        <f t="shared" si="8"/>
        <v>1.7286474807131427E-3</v>
      </c>
    </row>
    <row r="247" spans="1:5" hidden="1" x14ac:dyDescent="0.2">
      <c r="A247" s="20">
        <v>45394</v>
      </c>
      <c r="B247" s="18">
        <v>-1.4091047051458583E-2</v>
      </c>
      <c r="C247" s="18">
        <v>-1.4550688295801639E-2</v>
      </c>
      <c r="D247" s="18">
        <f t="shared" si="7"/>
        <v>-1.790380440004196E-2</v>
      </c>
      <c r="E247" s="18">
        <f t="shared" si="8"/>
        <v>3.8127573485833774E-3</v>
      </c>
    </row>
    <row r="248" spans="1:5" hidden="1" x14ac:dyDescent="0.2">
      <c r="A248" s="39">
        <v>45397</v>
      </c>
      <c r="B248" s="18">
        <v>-1.9578121246329738E-2</v>
      </c>
      <c r="C248" s="18">
        <v>-1.202135494776202E-2</v>
      </c>
      <c r="D248" s="18">
        <f t="shared" si="7"/>
        <v>-1.477500043921396E-2</v>
      </c>
      <c r="E248" s="18">
        <f t="shared" si="8"/>
        <v>-4.803120807115778E-3</v>
      </c>
    </row>
    <row r="249" spans="1:5" hidden="1" x14ac:dyDescent="0.2">
      <c r="A249" s="20">
        <v>45398</v>
      </c>
      <c r="B249" s="18">
        <v>2.2724684621640012E-3</v>
      </c>
      <c r="C249" s="18">
        <v>-2.0565070133361507E-3</v>
      </c>
      <c r="D249" s="18">
        <f t="shared" si="7"/>
        <v>-2.4484102290128541E-3</v>
      </c>
      <c r="E249" s="18">
        <f t="shared" si="8"/>
        <v>4.7208786911768549E-3</v>
      </c>
    </row>
    <row r="250" spans="1:5" hidden="1" x14ac:dyDescent="0.2">
      <c r="A250" s="39">
        <v>45399</v>
      </c>
      <c r="B250" s="18">
        <v>-6.6091163315491475E-3</v>
      </c>
      <c r="C250" s="18">
        <v>-5.780602724641426E-3</v>
      </c>
      <c r="D250" s="18">
        <f t="shared" si="7"/>
        <v>-7.0551440235383806E-3</v>
      </c>
      <c r="E250" s="18">
        <f t="shared" si="8"/>
        <v>4.4602769198923316E-4</v>
      </c>
    </row>
    <row r="251" spans="1:5" hidden="1" x14ac:dyDescent="0.2">
      <c r="A251" s="20">
        <v>45400</v>
      </c>
      <c r="B251" s="18">
        <v>-1.8380910776025217E-2</v>
      </c>
      <c r="C251" s="18">
        <v>-2.2081601199982481E-3</v>
      </c>
      <c r="D251" s="18">
        <f t="shared" si="7"/>
        <v>-2.6360062377255851E-3</v>
      </c>
      <c r="E251" s="18">
        <f t="shared" si="8"/>
        <v>-1.5744904538299631E-2</v>
      </c>
    </row>
    <row r="252" spans="1:5" hidden="1" x14ac:dyDescent="0.2">
      <c r="A252" s="39">
        <v>45401</v>
      </c>
      <c r="B252" s="18">
        <v>-1.2738959800595251E-2</v>
      </c>
      <c r="C252" s="18">
        <v>-8.7585481274361499E-3</v>
      </c>
      <c r="D252" s="18">
        <f t="shared" si="7"/>
        <v>-1.0738884396714259E-2</v>
      </c>
      <c r="E252" s="18">
        <f t="shared" si="8"/>
        <v>-2.0000754038809916E-3</v>
      </c>
    </row>
    <row r="253" spans="1:5" hidden="1" x14ac:dyDescent="0.2">
      <c r="A253" s="20">
        <v>45404</v>
      </c>
      <c r="B253" s="18">
        <v>4.6100154621733225E-3</v>
      </c>
      <c r="C253" s="18">
        <v>8.7312480714667462E-3</v>
      </c>
      <c r="D253" s="18">
        <f t="shared" si="7"/>
        <v>1.0896122180657091E-2</v>
      </c>
      <c r="E253" s="18">
        <f t="shared" si="8"/>
        <v>-6.2861067184837686E-3</v>
      </c>
    </row>
    <row r="254" spans="1:5" hidden="1" x14ac:dyDescent="0.2">
      <c r="A254" s="39">
        <v>45405</v>
      </c>
      <c r="B254" s="18">
        <v>1.6485554251013834E-2</v>
      </c>
      <c r="C254" s="18">
        <v>1.1964576270872662E-2</v>
      </c>
      <c r="D254" s="18">
        <f t="shared" si="7"/>
        <v>1.4895772952192968E-2</v>
      </c>
      <c r="E254" s="18">
        <f t="shared" si="8"/>
        <v>1.5897812988208658E-3</v>
      </c>
    </row>
    <row r="255" spans="1:5" hidden="1" x14ac:dyDescent="0.2">
      <c r="A255" s="20">
        <v>45406</v>
      </c>
      <c r="B255" s="18">
        <v>3.6556930366773432E-3</v>
      </c>
      <c r="C255" s="18">
        <v>2.130100613548791E-4</v>
      </c>
      <c r="D255" s="18">
        <f t="shared" si="7"/>
        <v>3.5899909011214738E-4</v>
      </c>
      <c r="E255" s="18">
        <f t="shared" si="8"/>
        <v>3.2966939465651959E-3</v>
      </c>
    </row>
    <row r="256" spans="1:5" hidden="1" x14ac:dyDescent="0.2">
      <c r="A256" s="39">
        <v>45407</v>
      </c>
      <c r="B256" s="18">
        <v>-2.4495147663754269E-2</v>
      </c>
      <c r="C256" s="18">
        <v>-4.5764303535156259E-3</v>
      </c>
      <c r="D256" s="18">
        <f t="shared" si="7"/>
        <v>-5.5655739408847155E-3</v>
      </c>
      <c r="E256" s="18">
        <f t="shared" si="8"/>
        <v>-1.8929573722869554E-2</v>
      </c>
    </row>
    <row r="257" spans="1:8" hidden="1" x14ac:dyDescent="0.2">
      <c r="A257" s="20">
        <v>45408</v>
      </c>
      <c r="B257" s="18">
        <v>1.8243959456152314E-2</v>
      </c>
      <c r="C257" s="18">
        <v>1.020914263474304E-2</v>
      </c>
      <c r="D257" s="18">
        <f t="shared" si="7"/>
        <v>1.272428862888304E-2</v>
      </c>
      <c r="E257" s="18">
        <f t="shared" si="8"/>
        <v>5.5196708272692747E-3</v>
      </c>
    </row>
    <row r="258" spans="1:8" hidden="1" x14ac:dyDescent="0.2">
      <c r="A258" s="39">
        <v>45411</v>
      </c>
      <c r="B258" s="18">
        <v>-1.0016830434471991E-2</v>
      </c>
      <c r="C258" s="18">
        <v>3.1784486665891176E-3</v>
      </c>
      <c r="D258" s="18">
        <f t="shared" si="7"/>
        <v>4.0272684626882641E-3</v>
      </c>
      <c r="E258" s="18">
        <f t="shared" si="8"/>
        <v>-1.4044098897160254E-2</v>
      </c>
    </row>
    <row r="259" spans="1:8" hidden="1" x14ac:dyDescent="0.2">
      <c r="A259" s="20">
        <v>45412</v>
      </c>
      <c r="B259" s="18">
        <v>-3.2119336256292375E-2</v>
      </c>
      <c r="C259" s="18">
        <v>-1.5730513586862171E-2</v>
      </c>
      <c r="D259" s="18">
        <f t="shared" si="7"/>
        <v>-1.9363256965523819E-2</v>
      </c>
      <c r="E259" s="18">
        <f t="shared" si="8"/>
        <v>-1.2756079290768555E-2</v>
      </c>
    </row>
    <row r="260" spans="1:8" hidden="1" x14ac:dyDescent="0.2">
      <c r="A260" s="39">
        <v>45413</v>
      </c>
      <c r="B260" s="18">
        <v>1.4409422345184053E-2</v>
      </c>
      <c r="C260" s="18">
        <v>-3.4354388154940185E-3</v>
      </c>
      <c r="D260" s="18">
        <f t="shared" si="7"/>
        <v>-4.1541590136272444E-3</v>
      </c>
      <c r="E260" s="18">
        <f t="shared" si="8"/>
        <v>1.8563581358811296E-2</v>
      </c>
    </row>
    <row r="261" spans="1:8" hidden="1" x14ac:dyDescent="0.2">
      <c r="A261" s="20">
        <v>45414</v>
      </c>
      <c r="B261" s="18">
        <v>7.3428573991569657E-3</v>
      </c>
      <c r="C261" s="18">
        <v>9.1284370775730483E-3</v>
      </c>
      <c r="D261" s="18">
        <f t="shared" si="7"/>
        <v>1.1387447903486753E-2</v>
      </c>
      <c r="E261" s="18">
        <f t="shared" si="8"/>
        <v>-4.044590504329787E-3</v>
      </c>
    </row>
    <row r="262" spans="1:8" hidden="1" x14ac:dyDescent="0.2">
      <c r="A262" s="39">
        <v>45415</v>
      </c>
      <c r="B262" s="18">
        <v>2.2169688117622321E-2</v>
      </c>
      <c r="C262" s="18">
        <v>1.2556739721478527E-2</v>
      </c>
      <c r="D262" s="18">
        <f t="shared" si="7"/>
        <v>1.5628283497372476E-2</v>
      </c>
      <c r="E262" s="18">
        <f t="shared" si="8"/>
        <v>6.5414046202498452E-3</v>
      </c>
    </row>
    <row r="263" spans="1:8" hidden="1" x14ac:dyDescent="0.2">
      <c r="A263" s="20">
        <v>45418</v>
      </c>
      <c r="B263" s="18">
        <v>1.6918332602664732E-2</v>
      </c>
      <c r="C263" s="18">
        <v>1.0326123907011819E-2</v>
      </c>
      <c r="D263" s="18">
        <f t="shared" si="7"/>
        <v>1.2868995323356874E-2</v>
      </c>
      <c r="E263" s="18">
        <f t="shared" si="8"/>
        <v>4.0493372793078582E-3</v>
      </c>
    </row>
    <row r="264" spans="1:8" x14ac:dyDescent="0.2">
      <c r="A264" s="53">
        <v>45419</v>
      </c>
      <c r="B264" s="17">
        <v>-1.0156170906338358E-2</v>
      </c>
      <c r="C264" s="17">
        <v>1.3434298232750663E-3</v>
      </c>
      <c r="D264" s="18">
        <f t="shared" si="7"/>
        <v>1.7573366525514358E-3</v>
      </c>
      <c r="E264" s="18">
        <f>B264-D264</f>
        <v>-1.1913507558889794E-2</v>
      </c>
      <c r="F264" s="18">
        <f>E264</f>
        <v>-1.1913507558889794E-2</v>
      </c>
      <c r="G264">
        <f>E264/$B$5</f>
        <v>-1.2212927461645777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2.9315362997752725E-3</v>
      </c>
      <c r="C265" s="17">
        <v>-5.8356181661389783E-6</v>
      </c>
      <c r="D265" s="18">
        <f t="shared" ref="D265:D294" si="9">$B$2+$B$3*C265</f>
        <v>8.8285374410672834E-5</v>
      </c>
      <c r="E265" s="18">
        <f t="shared" ref="E265:E283" si="10">B265-D265</f>
        <v>2.8432509253645995E-3</v>
      </c>
      <c r="F265" s="18">
        <f>F264+E265</f>
        <v>-9.0702566335251946E-3</v>
      </c>
      <c r="G265">
        <f t="shared" ref="G265:G283" si="11">E265/$B$5</f>
        <v>0.29147098060825855</v>
      </c>
      <c r="H265" t="str">
        <f t="shared" ref="H265:H283" si="12">IF(ABS(G265)&lt;1.96, "no", "yes")</f>
        <v>no</v>
      </c>
    </row>
    <row r="266" spans="1:8" x14ac:dyDescent="0.2">
      <c r="A266" s="53">
        <v>45421</v>
      </c>
      <c r="B266" s="17">
        <v>4.3356751141718775E-3</v>
      </c>
      <c r="C266" s="17">
        <v>5.0909476986258362E-3</v>
      </c>
      <c r="D266" s="18">
        <f t="shared" si="9"/>
        <v>6.3930438363273374E-3</v>
      </c>
      <c r="E266" s="18">
        <f t="shared" si="10"/>
        <v>-2.05736872215546E-3</v>
      </c>
      <c r="F266" s="18">
        <f t="shared" ref="F266:F283" si="13">F265+E266</f>
        <v>-1.1127625355680654E-2</v>
      </c>
      <c r="G266">
        <f t="shared" si="11"/>
        <v>-0.21090761760413915</v>
      </c>
      <c r="H266" t="str">
        <f t="shared" si="12"/>
        <v>no</v>
      </c>
    </row>
    <row r="267" spans="1:8" x14ac:dyDescent="0.2">
      <c r="A267" s="54">
        <v>45422</v>
      </c>
      <c r="B267" s="17">
        <v>5.8692639645319122E-3</v>
      </c>
      <c r="C267" s="17">
        <v>1.6493988445498431E-3</v>
      </c>
      <c r="D267" s="18">
        <f t="shared" si="9"/>
        <v>2.1358225830030958E-3</v>
      </c>
      <c r="E267" s="18">
        <f t="shared" si="10"/>
        <v>3.7334413815288165E-3</v>
      </c>
      <c r="F267" s="18">
        <f t="shared" si="13"/>
        <v>-7.3941839741518377E-3</v>
      </c>
      <c r="G267">
        <f t="shared" si="11"/>
        <v>0.38272732484140964</v>
      </c>
      <c r="H267" t="str">
        <f t="shared" si="12"/>
        <v>no</v>
      </c>
    </row>
    <row r="268" spans="1:8" x14ac:dyDescent="0.2">
      <c r="A268" s="55">
        <v>45425</v>
      </c>
      <c r="B268" s="28">
        <v>-2.4594215865312297E-3</v>
      </c>
      <c r="C268" s="28">
        <v>-2.4130405535727206E-4</v>
      </c>
      <c r="D268" s="28">
        <f t="shared" si="9"/>
        <v>-2.0299081482891805E-4</v>
      </c>
      <c r="E268" s="28">
        <f t="shared" si="10"/>
        <v>-2.2564307717023117E-3</v>
      </c>
      <c r="F268" s="28">
        <f t="shared" si="13"/>
        <v>-9.6506147458541493E-3</v>
      </c>
      <c r="G268" s="34">
        <f t="shared" si="11"/>
        <v>-0.23131412139376525</v>
      </c>
      <c r="H268" s="34" t="str">
        <f t="shared" si="12"/>
        <v>no</v>
      </c>
    </row>
    <row r="269" spans="1:8" x14ac:dyDescent="0.2">
      <c r="A269" s="54">
        <v>45426</v>
      </c>
      <c r="B269" s="17">
        <v>6.8645632475898832E-3</v>
      </c>
      <c r="C269" s="17">
        <v>4.8378131397597279E-3</v>
      </c>
      <c r="D269" s="18">
        <f t="shared" si="9"/>
        <v>6.079914524599178E-3</v>
      </c>
      <c r="E269" s="18">
        <f t="shared" si="10"/>
        <v>7.8464872299070527E-4</v>
      </c>
      <c r="F269" s="18">
        <f t="shared" si="13"/>
        <v>-8.8659660228634432E-3</v>
      </c>
      <c r="G269">
        <f t="shared" si="11"/>
        <v>8.0436914900077428E-2</v>
      </c>
      <c r="H269" t="str">
        <f t="shared" si="12"/>
        <v>no</v>
      </c>
    </row>
    <row r="270" spans="1:8" x14ac:dyDescent="0.2">
      <c r="A270" s="53">
        <v>45427</v>
      </c>
      <c r="B270" s="17">
        <v>1.7483961947675875E-2</v>
      </c>
      <c r="C270" s="17">
        <v>1.1715927882596233E-2</v>
      </c>
      <c r="D270" s="18">
        <f t="shared" si="9"/>
        <v>1.4588193066490771E-2</v>
      </c>
      <c r="E270" s="18">
        <f t="shared" si="10"/>
        <v>2.895768881185104E-3</v>
      </c>
      <c r="F270" s="18">
        <f t="shared" si="13"/>
        <v>-5.9701971416783392E-3</v>
      </c>
      <c r="G270">
        <f t="shared" si="11"/>
        <v>0.29685476856238741</v>
      </c>
      <c r="H270" t="str">
        <f t="shared" si="12"/>
        <v>no</v>
      </c>
    </row>
    <row r="271" spans="1:8" x14ac:dyDescent="0.2">
      <c r="A271" s="54">
        <v>45428</v>
      </c>
      <c r="B271" s="17">
        <v>-4.9398884416582689E-3</v>
      </c>
      <c r="C271" s="17">
        <v>-2.0816677921287052E-3</v>
      </c>
      <c r="D271" s="18">
        <f t="shared" si="9"/>
        <v>-2.4795342974970169E-3</v>
      </c>
      <c r="E271" s="18">
        <f t="shared" si="10"/>
        <v>-2.460354144161252E-3</v>
      </c>
      <c r="F271" s="18">
        <f t="shared" si="13"/>
        <v>-8.4305512858395912E-3</v>
      </c>
      <c r="G271">
        <f t="shared" si="11"/>
        <v>-0.25221897534432841</v>
      </c>
      <c r="H271" t="str">
        <f t="shared" si="12"/>
        <v>no</v>
      </c>
    </row>
    <row r="272" spans="1:8" x14ac:dyDescent="0.2">
      <c r="A272" s="53">
        <v>45429</v>
      </c>
      <c r="B272" s="17">
        <v>-1.8528068581246115E-3</v>
      </c>
      <c r="C272" s="17">
        <v>1.1647735102702228E-3</v>
      </c>
      <c r="D272" s="18">
        <f t="shared" si="9"/>
        <v>1.536337478919489E-3</v>
      </c>
      <c r="E272" s="18">
        <f t="shared" si="10"/>
        <v>-3.3891443370441003E-3</v>
      </c>
      <c r="F272" s="18">
        <f t="shared" si="13"/>
        <v>-1.1819695622883691E-2</v>
      </c>
      <c r="G272">
        <f t="shared" si="11"/>
        <v>-0.34743230522803631</v>
      </c>
      <c r="H272" t="str">
        <f t="shared" si="12"/>
        <v>no</v>
      </c>
    </row>
    <row r="273" spans="1:16" x14ac:dyDescent="0.2">
      <c r="A273" s="54">
        <v>45432</v>
      </c>
      <c r="B273" s="17">
        <v>1.2208047392272547E-2</v>
      </c>
      <c r="C273" s="17">
        <v>9.163899374069473E-4</v>
      </c>
      <c r="D273" s="18">
        <f t="shared" si="9"/>
        <v>1.2290851718317112E-3</v>
      </c>
      <c r="E273" s="18">
        <f t="shared" si="10"/>
        <v>1.0978962220440836E-2</v>
      </c>
      <c r="F273" s="18">
        <f t="shared" si="13"/>
        <v>-8.4073340244285484E-4</v>
      </c>
      <c r="G273">
        <f t="shared" si="11"/>
        <v>1.1254894374271807</v>
      </c>
      <c r="H273" t="str">
        <f t="shared" si="12"/>
        <v>no</v>
      </c>
    </row>
    <row r="274" spans="1:16" x14ac:dyDescent="0.2">
      <c r="A274" s="53">
        <v>45433</v>
      </c>
      <c r="B274" s="17">
        <v>8.6991325738201564E-3</v>
      </c>
      <c r="C274" s="17">
        <v>2.501874243978186E-3</v>
      </c>
      <c r="D274" s="18">
        <f t="shared" si="9"/>
        <v>3.190340924093679E-3</v>
      </c>
      <c r="E274" s="18">
        <f t="shared" si="10"/>
        <v>5.5087916497264773E-3</v>
      </c>
      <c r="F274" s="18">
        <f t="shared" si="13"/>
        <v>4.6680582472836225E-3</v>
      </c>
      <c r="G274">
        <f t="shared" si="11"/>
        <v>0.56472430547313179</v>
      </c>
      <c r="H274" t="str">
        <f t="shared" si="12"/>
        <v>no</v>
      </c>
    </row>
    <row r="275" spans="1:16" x14ac:dyDescent="0.2">
      <c r="A275" s="54">
        <v>45434</v>
      </c>
      <c r="B275" s="17">
        <v>3.4494434272931418E-3</v>
      </c>
      <c r="C275" s="17">
        <v>-2.7061230392261271E-3</v>
      </c>
      <c r="D275" s="18">
        <f t="shared" si="9"/>
        <v>-3.2519900325200606E-3</v>
      </c>
      <c r="E275" s="18">
        <f t="shared" si="10"/>
        <v>6.7014334598132028E-3</v>
      </c>
      <c r="F275" s="18">
        <f t="shared" si="13"/>
        <v>1.1369491707096824E-2</v>
      </c>
      <c r="G275">
        <f t="shared" si="11"/>
        <v>0.68698593029114174</v>
      </c>
      <c r="H275" t="str">
        <f t="shared" si="12"/>
        <v>no</v>
      </c>
    </row>
    <row r="276" spans="1:16" x14ac:dyDescent="0.2">
      <c r="A276" s="53">
        <v>45435</v>
      </c>
      <c r="B276" s="17">
        <v>-8.1761053010077633E-3</v>
      </c>
      <c r="C276" s="17">
        <v>-7.3807894850155265E-3</v>
      </c>
      <c r="D276" s="18">
        <f t="shared" si="9"/>
        <v>-9.0345868193262395E-3</v>
      </c>
      <c r="E276" s="18">
        <f t="shared" si="10"/>
        <v>8.5848151831847616E-4</v>
      </c>
      <c r="F276" s="18">
        <f t="shared" si="13"/>
        <v>1.2227973225415301E-2</v>
      </c>
      <c r="G276">
        <f t="shared" si="11"/>
        <v>8.8005756982657474E-2</v>
      </c>
      <c r="H276" t="str">
        <f t="shared" si="12"/>
        <v>no</v>
      </c>
    </row>
    <row r="277" spans="1:16" x14ac:dyDescent="0.2">
      <c r="A277" s="54">
        <v>45436</v>
      </c>
      <c r="B277" s="17">
        <v>7.4004659688680086E-3</v>
      </c>
      <c r="C277" s="17">
        <v>7.0010425881694704E-3</v>
      </c>
      <c r="D277" s="18">
        <f t="shared" si="9"/>
        <v>8.755845268014241E-3</v>
      </c>
      <c r="E277" s="18">
        <f t="shared" si="10"/>
        <v>-1.3553792991462324E-3</v>
      </c>
      <c r="F277" s="18">
        <f t="shared" si="13"/>
        <v>1.0872593926269068E-2</v>
      </c>
      <c r="G277">
        <f t="shared" si="11"/>
        <v>-0.13894437873703586</v>
      </c>
      <c r="H277" t="str">
        <f t="shared" si="12"/>
        <v>no</v>
      </c>
    </row>
    <row r="278" spans="1:16" x14ac:dyDescent="0.2">
      <c r="A278" s="53">
        <v>45440</v>
      </c>
      <c r="B278" s="17">
        <v>3.7195540595691412E-4</v>
      </c>
      <c r="C278" s="17">
        <v>2.4880185293407742E-4</v>
      </c>
      <c r="D278" s="18">
        <f t="shared" si="9"/>
        <v>4.0327379962994234E-4</v>
      </c>
      <c r="E278" s="18">
        <f t="shared" si="10"/>
        <v>-3.1318393673028218E-5</v>
      </c>
      <c r="F278" s="18">
        <f t="shared" si="13"/>
        <v>1.0841275532596039E-2</v>
      </c>
      <c r="G278">
        <f t="shared" si="11"/>
        <v>-3.2105512860362297E-3</v>
      </c>
      <c r="H278" t="str">
        <f t="shared" si="12"/>
        <v>no</v>
      </c>
    </row>
    <row r="279" spans="1:16" x14ac:dyDescent="0.2">
      <c r="A279" s="54">
        <v>45441</v>
      </c>
      <c r="B279" s="17">
        <v>-2.6724667181527995E-3</v>
      </c>
      <c r="C279" s="17">
        <v>-7.3670465096804527E-3</v>
      </c>
      <c r="D279" s="18">
        <f t="shared" si="9"/>
        <v>-9.017586657724265E-3</v>
      </c>
      <c r="E279" s="18">
        <f t="shared" si="10"/>
        <v>6.3451199395714655E-3</v>
      </c>
      <c r="F279" s="18">
        <f t="shared" si="13"/>
        <v>1.7186395472167507E-2</v>
      </c>
      <c r="G279">
        <f t="shared" si="11"/>
        <v>0.65045906232379125</v>
      </c>
      <c r="H279" t="str">
        <f t="shared" si="12"/>
        <v>no</v>
      </c>
    </row>
    <row r="280" spans="1:16" x14ac:dyDescent="0.2">
      <c r="A280" s="61">
        <v>45442</v>
      </c>
      <c r="B280" s="37">
        <v>-3.3786155129083006E-2</v>
      </c>
      <c r="C280" s="37">
        <v>-5.9750355854433224E-3</v>
      </c>
      <c r="D280" s="37">
        <f t="shared" si="9"/>
        <v>-7.2956589028695656E-3</v>
      </c>
      <c r="E280" s="37">
        <f t="shared" si="10"/>
        <v>-2.6490496226213439E-2</v>
      </c>
      <c r="F280" s="37">
        <f t="shared" si="13"/>
        <v>-9.3041007540459325E-3</v>
      </c>
      <c r="G280" s="38">
        <f t="shared" si="11"/>
        <v>-2.7156276792079779</v>
      </c>
      <c r="H280" s="38" t="str">
        <f t="shared" si="12"/>
        <v>yes</v>
      </c>
    </row>
    <row r="281" spans="1:16" x14ac:dyDescent="0.2">
      <c r="A281" s="54">
        <v>45443</v>
      </c>
      <c r="B281" s="17">
        <v>1.1093460420283918E-3</v>
      </c>
      <c r="C281" s="17">
        <v>8.0278762048646701E-3</v>
      </c>
      <c r="D281" s="18">
        <f t="shared" si="9"/>
        <v>1.0026046006686096E-2</v>
      </c>
      <c r="E281" s="18">
        <f t="shared" si="10"/>
        <v>-8.9166999646577046E-3</v>
      </c>
      <c r="F281" s="18">
        <f t="shared" si="13"/>
        <v>-1.8220800718703637E-2</v>
      </c>
      <c r="G281">
        <f t="shared" si="11"/>
        <v>-0.91408016763597189</v>
      </c>
      <c r="H281" t="str">
        <f t="shared" si="12"/>
        <v>no</v>
      </c>
    </row>
    <row r="282" spans="1:16" x14ac:dyDescent="0.2">
      <c r="A282" s="53">
        <v>45446</v>
      </c>
      <c r="B282" s="17">
        <v>-3.8782975344235915E-3</v>
      </c>
      <c r="C282" s="17">
        <v>1.1160825806737495E-3</v>
      </c>
      <c r="D282" s="18">
        <f t="shared" si="9"/>
        <v>1.4761064407702792E-3</v>
      </c>
      <c r="E282" s="18">
        <f t="shared" si="10"/>
        <v>-5.3544039751938707E-3</v>
      </c>
      <c r="F282" s="18">
        <f t="shared" si="13"/>
        <v>-2.3575204693897508E-2</v>
      </c>
      <c r="G282">
        <f t="shared" si="11"/>
        <v>-0.54889751843565737</v>
      </c>
      <c r="H282" t="str">
        <f t="shared" si="12"/>
        <v>no</v>
      </c>
    </row>
    <row r="283" spans="1:16" x14ac:dyDescent="0.2">
      <c r="A283" s="54">
        <v>45447</v>
      </c>
      <c r="B283" s="17">
        <v>6.1665969491619954E-3</v>
      </c>
      <c r="C283" s="17">
        <v>1.5028090913065117E-3</v>
      </c>
      <c r="D283" s="18">
        <f t="shared" si="9"/>
        <v>1.9544899797224666E-3</v>
      </c>
      <c r="E283" s="18">
        <f t="shared" si="10"/>
        <v>4.2121069694395288E-3</v>
      </c>
      <c r="F283" s="18">
        <f t="shared" si="13"/>
        <v>-1.9363097724457979E-2</v>
      </c>
      <c r="G283">
        <f t="shared" si="11"/>
        <v>0.43179690468296839</v>
      </c>
      <c r="H283" t="str">
        <f t="shared" si="12"/>
        <v>no</v>
      </c>
    </row>
    <row r="284" spans="1:16" x14ac:dyDescent="0.2">
      <c r="A284" s="39">
        <v>45448</v>
      </c>
      <c r="B284" s="18">
        <v>1.9083302586953232E-2</v>
      </c>
      <c r="C284" s="18">
        <v>1.1847649793331305E-2</v>
      </c>
      <c r="D284" s="18">
        <f t="shared" si="9"/>
        <v>1.4751134039200101E-2</v>
      </c>
    </row>
    <row r="285" spans="1:16" x14ac:dyDescent="0.2">
      <c r="A285" s="20">
        <v>45449</v>
      </c>
      <c r="B285" s="18">
        <v>1.2026910456919282E-3</v>
      </c>
      <c r="C285" s="18">
        <v>-1.9981663563317653E-4</v>
      </c>
      <c r="D285" s="18">
        <f t="shared" si="9"/>
        <v>-1.5167057139090265E-4</v>
      </c>
    </row>
    <row r="286" spans="1:16" x14ac:dyDescent="0.2">
      <c r="A286" s="39">
        <v>45450</v>
      </c>
      <c r="B286" s="18">
        <v>-1.5781434163364416E-3</v>
      </c>
      <c r="C286" s="18">
        <v>-1.1152197300303701E-3</v>
      </c>
      <c r="D286" s="18">
        <f t="shared" si="9"/>
        <v>-1.284030934141824E-3</v>
      </c>
    </row>
    <row r="287" spans="1:16" x14ac:dyDescent="0.2">
      <c r="A287" s="20">
        <v>45453</v>
      </c>
      <c r="B287" s="18">
        <v>9.484480313962651E-3</v>
      </c>
      <c r="C287" s="18">
        <v>2.5808546645145203E-3</v>
      </c>
      <c r="D287" s="18">
        <f t="shared" si="9"/>
        <v>3.2880402853872276E-3</v>
      </c>
    </row>
    <row r="288" spans="1:16" x14ac:dyDescent="0.2">
      <c r="A288" s="39">
        <v>45454</v>
      </c>
      <c r="B288" s="18">
        <v>1.1241670839991169E-2</v>
      </c>
      <c r="C288" s="18">
        <v>2.7103813151374556E-3</v>
      </c>
      <c r="D288" s="18">
        <f t="shared" si="9"/>
        <v>3.4482657051864516E-3</v>
      </c>
      <c r="O288" s="67"/>
      <c r="P288" s="67"/>
    </row>
    <row r="289" spans="1:16" x14ac:dyDescent="0.2">
      <c r="A289" s="20">
        <v>45455</v>
      </c>
      <c r="B289" s="18">
        <v>1.9367695456959932E-2</v>
      </c>
      <c r="C289" s="18">
        <v>8.5036727919987065E-3</v>
      </c>
      <c r="D289" s="18">
        <f t="shared" si="9"/>
        <v>1.061460988559404E-2</v>
      </c>
      <c r="O289" s="67"/>
      <c r="P289" s="67"/>
    </row>
    <row r="290" spans="1:16" x14ac:dyDescent="0.2">
      <c r="A290" s="39">
        <v>45456</v>
      </c>
      <c r="B290" s="18">
        <v>1.1789978852640992E-3</v>
      </c>
      <c r="C290" s="18">
        <v>2.3446558536817097E-3</v>
      </c>
      <c r="D290" s="18">
        <f t="shared" si="9"/>
        <v>2.9958606185792346E-3</v>
      </c>
      <c r="O290" s="67"/>
      <c r="P290" s="67"/>
    </row>
    <row r="291" spans="1:16" x14ac:dyDescent="0.2">
      <c r="A291" s="20">
        <v>45457</v>
      </c>
      <c r="B291" s="18">
        <v>2.241984612523007E-3</v>
      </c>
      <c r="C291" s="18">
        <v>-3.9386069750091401E-4</v>
      </c>
      <c r="D291" s="18">
        <f t="shared" si="9"/>
        <v>-3.9170450357998646E-4</v>
      </c>
      <c r="O291" s="67"/>
      <c r="P291" s="67"/>
    </row>
    <row r="292" spans="1:16" x14ac:dyDescent="0.2">
      <c r="A292" s="39">
        <v>45460</v>
      </c>
      <c r="B292" s="18">
        <v>1.3105246858400532E-2</v>
      </c>
      <c r="C292" s="18">
        <v>7.6643865645527054E-3</v>
      </c>
      <c r="D292" s="18">
        <f t="shared" si="9"/>
        <v>9.5764066472835557E-3</v>
      </c>
      <c r="O292" s="67"/>
      <c r="P292" s="67"/>
    </row>
    <row r="293" spans="1:16" x14ac:dyDescent="0.2">
      <c r="A293" s="20">
        <v>45461</v>
      </c>
      <c r="B293" s="18">
        <v>-4.5275160813478266E-3</v>
      </c>
      <c r="C293" s="18">
        <v>2.5213273947457537E-3</v>
      </c>
      <c r="D293" s="18">
        <f t="shared" si="9"/>
        <v>3.2144046147176628E-3</v>
      </c>
    </row>
    <row r="294" spans="1:16" x14ac:dyDescent="0.2">
      <c r="A294" s="39">
        <v>45463</v>
      </c>
      <c r="B294" s="18">
        <v>-1.4338875328397949E-3</v>
      </c>
      <c r="C294" s="18">
        <v>-2.5259318472709014E-3</v>
      </c>
      <c r="D294" s="18">
        <f t="shared" si="9"/>
        <v>-3.029092202333781E-3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10E5-FC84-8F44-9ED9-0999CD68F2ED}">
  <sheetPr codeName="Sheet7"/>
  <dimension ref="A2:R294"/>
  <sheetViews>
    <sheetView topLeftCell="B1" zoomScale="81" workbookViewId="0">
      <selection activeCell="E264" sqref="E264:E283"/>
    </sheetView>
  </sheetViews>
  <sheetFormatPr baseColWidth="10" defaultRowHeight="15" x14ac:dyDescent="0.2"/>
  <cols>
    <col min="2" max="2" width="13.1640625" customWidth="1"/>
    <col min="3" max="3" width="15" customWidth="1"/>
    <col min="4" max="4" width="15.1640625" customWidth="1"/>
    <col min="5" max="5" width="15.6640625" customWidth="1"/>
    <col min="6" max="6" width="26.33203125" customWidth="1"/>
    <col min="7" max="7" width="15.83203125" customWidth="1"/>
    <col min="8" max="8" width="18" customWidth="1"/>
    <col min="9" max="9" width="5.6640625" customWidth="1"/>
    <col min="10" max="11" width="4.6640625" customWidth="1"/>
    <col min="12" max="12" width="3" customWidth="1"/>
    <col min="13" max="13" width="2.6640625" customWidth="1"/>
    <col min="14" max="14" width="17.6640625" customWidth="1"/>
  </cols>
  <sheetData>
    <row r="2" spans="1:18" x14ac:dyDescent="0.2">
      <c r="A2" t="s">
        <v>30</v>
      </c>
      <c r="B2">
        <f>INTERCEPT(B12:B263,C12:C263)</f>
        <v>2.6745312245891949E-4</v>
      </c>
      <c r="D2" t="s">
        <v>114</v>
      </c>
      <c r="E2">
        <f>_xlfn.STDEV.S(E12:E263)</f>
        <v>1.3895966240077417E-2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1.3168881478149606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0.32806725282217636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1.3923730436070383E-2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97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-1.1942548541776787E-3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2.7081847464350828E-2</v>
      </c>
      <c r="C12" s="18">
        <v>1.8474751389515376E-2</v>
      </c>
      <c r="D12" s="18">
        <f>$B$2+$B$3*C12</f>
        <v>2.4596634261139692E-2</v>
      </c>
      <c r="E12" s="18">
        <f>B12-D12</f>
        <v>2.4852132032111354E-3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1.5688519896936981E-3</v>
      </c>
      <c r="C13" s="18">
        <v>4.5212866424892972E-4</v>
      </c>
      <c r="D13" s="18">
        <f t="shared" ref="D13:D76" si="0">$B$2+$B$3*C13</f>
        <v>8.6285600169574473E-4</v>
      </c>
      <c r="E13" s="18">
        <f t="shared" ref="E13:E76" si="1">B13-D13</f>
        <v>7.0599598799795337E-4</v>
      </c>
      <c r="J13" s="67"/>
      <c r="K13" s="67"/>
      <c r="N13" s="18">
        <f>SUM(E267:E269)</f>
        <v>-3.098618678676314E-3</v>
      </c>
      <c r="O13" s="18">
        <f>SUM(E266:E270)</f>
        <v>-5.871500462882942E-4</v>
      </c>
      <c r="P13" s="18">
        <f>SUM(E268:E273)</f>
        <v>1.462504459860095E-2</v>
      </c>
      <c r="Q13" s="18">
        <f>SUM(E268:E278)</f>
        <v>-4.7665742158964658E-2</v>
      </c>
      <c r="R13" s="18">
        <f>SUM(E268:E283)</f>
        <v>-0.15896664929798715</v>
      </c>
    </row>
    <row r="14" spans="1:18" x14ac:dyDescent="0.2">
      <c r="A14" s="39">
        <v>45055</v>
      </c>
      <c r="B14" s="18">
        <v>1.6574117241509478E-2</v>
      </c>
      <c r="C14" s="18">
        <v>-4.5794212772585219E-3</v>
      </c>
      <c r="D14" s="18">
        <f t="shared" si="0"/>
        <v>-5.7631324814144758E-3</v>
      </c>
      <c r="E14" s="18">
        <f t="shared" si="1"/>
        <v>2.2337249722923953E-2</v>
      </c>
      <c r="J14" s="67"/>
      <c r="K14" s="67"/>
    </row>
    <row r="15" spans="1:18" x14ac:dyDescent="0.2">
      <c r="A15" s="20">
        <v>45056</v>
      </c>
      <c r="B15" s="18">
        <v>1.8242378771669676E-2</v>
      </c>
      <c r="C15" s="18">
        <v>4.4839652634049987E-3</v>
      </c>
      <c r="D15" s="18">
        <f t="shared" si="0"/>
        <v>6.1723338330509497E-3</v>
      </c>
      <c r="E15" s="18">
        <f t="shared" si="1"/>
        <v>1.2070044938618726E-2</v>
      </c>
      <c r="N15">
        <f>N13/(E2 * SQRT(3))</f>
        <v>-0.12874155689081507</v>
      </c>
      <c r="O15">
        <f>O13/(E2 * SQRT(5))</f>
        <v>-1.8896237855072096E-2</v>
      </c>
      <c r="P15">
        <f>P13/(E2 * SQRT(6))</f>
        <v>0.42966781526257714</v>
      </c>
      <c r="Q15">
        <f>Q13/(E2*SQRT(11))</f>
        <v>-1.0342398477622063</v>
      </c>
      <c r="R15">
        <f>R13/(E2*SQRT(16))</f>
        <v>-2.8599423485844175</v>
      </c>
    </row>
    <row r="16" spans="1:18" x14ac:dyDescent="0.2">
      <c r="A16" s="39">
        <v>45057</v>
      </c>
      <c r="B16" s="18">
        <v>-6.7366303202912592E-3</v>
      </c>
      <c r="C16" s="18">
        <v>-1.6966239932159066E-3</v>
      </c>
      <c r="D16" s="18">
        <f t="shared" si="0"/>
        <v>-1.9668109055055978E-3</v>
      </c>
      <c r="E16" s="18">
        <f t="shared" si="1"/>
        <v>-4.7698194147856613E-3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s="38" t="str">
        <f>IF(ABS(R15)&lt;O6, "no", "yes")</f>
        <v>yes</v>
      </c>
    </row>
    <row r="17" spans="1:5" x14ac:dyDescent="0.2">
      <c r="A17" s="20">
        <v>45058</v>
      </c>
      <c r="B17" s="18">
        <v>-8.1584684819632214E-3</v>
      </c>
      <c r="C17" s="18">
        <v>-1.5833068345566526E-3</v>
      </c>
      <c r="D17" s="18">
        <f t="shared" si="0"/>
        <v>-1.8175848823231589E-3</v>
      </c>
      <c r="E17" s="18">
        <f t="shared" si="1"/>
        <v>-6.3408835996400627E-3</v>
      </c>
    </row>
    <row r="18" spans="1:5" hidden="1" x14ac:dyDescent="0.2">
      <c r="A18" s="39">
        <v>45061</v>
      </c>
      <c r="B18" s="18">
        <v>7.5318808307722751E-3</v>
      </c>
      <c r="C18" s="18">
        <v>2.9581644391338813E-3</v>
      </c>
      <c r="D18" s="18">
        <f t="shared" si="0"/>
        <v>4.1630248116420179E-3</v>
      </c>
      <c r="E18" s="18">
        <f t="shared" si="1"/>
        <v>3.3688560191302572E-3</v>
      </c>
    </row>
    <row r="19" spans="1:5" hidden="1" x14ac:dyDescent="0.2">
      <c r="A19" s="20">
        <v>45062</v>
      </c>
      <c r="B19" s="18">
        <v>6.0491979937449258E-3</v>
      </c>
      <c r="C19" s="18">
        <v>-6.3776833731530314E-3</v>
      </c>
      <c r="D19" s="18">
        <f t="shared" si="0"/>
        <v>-8.1312425221628463E-3</v>
      </c>
      <c r="E19" s="18">
        <f t="shared" si="1"/>
        <v>1.4180440515907772E-2</v>
      </c>
    </row>
    <row r="20" spans="1:5" hidden="1" x14ac:dyDescent="0.2">
      <c r="A20" s="39">
        <v>45063</v>
      </c>
      <c r="B20" s="18">
        <v>2.3562798349053837E-2</v>
      </c>
      <c r="C20" s="18">
        <v>1.1890829058788244E-2</v>
      </c>
      <c r="D20" s="18">
        <f t="shared" si="0"/>
        <v>1.592634497767088E-2</v>
      </c>
      <c r="E20" s="18">
        <f t="shared" si="1"/>
        <v>7.636453371382957E-3</v>
      </c>
    </row>
    <row r="21" spans="1:5" hidden="1" x14ac:dyDescent="0.2">
      <c r="A21" s="20">
        <v>45064</v>
      </c>
      <c r="B21" s="18">
        <v>1.8817542033648493E-2</v>
      </c>
      <c r="C21" s="18">
        <v>9.445048649426635E-3</v>
      </c>
      <c r="D21" s="18">
        <f t="shared" si="0"/>
        <v>1.2705525744424555E-2</v>
      </c>
      <c r="E21" s="18">
        <f t="shared" si="1"/>
        <v>6.1120162892239378E-3</v>
      </c>
    </row>
    <row r="22" spans="1:5" hidden="1" x14ac:dyDescent="0.2">
      <c r="A22" s="39">
        <v>45065</v>
      </c>
      <c r="B22" s="18">
        <v>-1.3875901662658952E-2</v>
      </c>
      <c r="C22" s="18">
        <v>-1.4458676054706077E-3</v>
      </c>
      <c r="D22" s="18">
        <f t="shared" si="0"/>
        <v>-1.6365927904949211E-3</v>
      </c>
      <c r="E22" s="18">
        <f t="shared" si="1"/>
        <v>-1.2239308872164031E-2</v>
      </c>
    </row>
    <row r="23" spans="1:5" hidden="1" x14ac:dyDescent="0.2">
      <c r="A23" s="20">
        <v>45068</v>
      </c>
      <c r="B23" s="18">
        <v>-4.7532631305047257E-4</v>
      </c>
      <c r="C23" s="18">
        <v>1.550346964389604E-4</v>
      </c>
      <c r="D23" s="18">
        <f t="shared" si="0"/>
        <v>4.7161647669947666E-4</v>
      </c>
      <c r="E23" s="18">
        <f t="shared" si="1"/>
        <v>-9.4694278974994924E-4</v>
      </c>
    </row>
    <row r="24" spans="1:5" hidden="1" x14ac:dyDescent="0.2">
      <c r="A24" s="39">
        <v>45069</v>
      </c>
      <c r="B24" s="18">
        <v>-1.7216884012004829E-2</v>
      </c>
      <c r="C24" s="18">
        <v>-1.1222026747550129E-2</v>
      </c>
      <c r="D24" s="18">
        <f t="shared" si="0"/>
        <v>-1.4510700895852316E-2</v>
      </c>
      <c r="E24" s="18">
        <f t="shared" si="1"/>
        <v>-2.7061831161525138E-3</v>
      </c>
    </row>
    <row r="25" spans="1:5" hidden="1" x14ac:dyDescent="0.2">
      <c r="A25" s="20">
        <v>45070</v>
      </c>
      <c r="B25" s="18">
        <v>1.1711227731758589E-2</v>
      </c>
      <c r="C25" s="18">
        <v>-7.3186003353533646E-3</v>
      </c>
      <c r="D25" s="18">
        <f t="shared" si="0"/>
        <v>-9.3703249177625233E-3</v>
      </c>
      <c r="E25" s="18">
        <f t="shared" si="1"/>
        <v>2.1081552649521114E-2</v>
      </c>
    </row>
    <row r="26" spans="1:5" hidden="1" x14ac:dyDescent="0.2">
      <c r="A26" s="39">
        <v>45071</v>
      </c>
      <c r="B26" s="18">
        <v>4.0659128030566816E-3</v>
      </c>
      <c r="C26" s="18">
        <v>8.7575812659024255E-3</v>
      </c>
      <c r="D26" s="18">
        <f t="shared" si="0"/>
        <v>1.1800208095052162E-2</v>
      </c>
      <c r="E26" s="18">
        <f t="shared" si="1"/>
        <v>-7.7342952919954803E-3</v>
      </c>
    </row>
    <row r="27" spans="1:5" hidden="1" x14ac:dyDescent="0.2">
      <c r="A27" s="20">
        <v>45072</v>
      </c>
      <c r="B27" s="18">
        <v>2.6344547954864961E-2</v>
      </c>
      <c r="C27" s="18">
        <v>1.3049086777997321E-2</v>
      </c>
      <c r="D27" s="18">
        <f t="shared" si="0"/>
        <v>1.7451640840212501E-2</v>
      </c>
      <c r="E27" s="18">
        <f t="shared" si="1"/>
        <v>8.8929071146524596E-3</v>
      </c>
    </row>
    <row r="28" spans="1:5" hidden="1" x14ac:dyDescent="0.2">
      <c r="A28" s="39">
        <v>45076</v>
      </c>
      <c r="B28" s="18">
        <v>1.5920843254909611E-2</v>
      </c>
      <c r="C28" s="18">
        <v>1.660326849850513E-5</v>
      </c>
      <c r="D28" s="18">
        <f t="shared" si="0"/>
        <v>2.8931776995959037E-4</v>
      </c>
      <c r="E28" s="18">
        <f t="shared" si="1"/>
        <v>1.5631525484950021E-2</v>
      </c>
    </row>
    <row r="29" spans="1:5" hidden="1" x14ac:dyDescent="0.2">
      <c r="A29" s="20">
        <v>45077</v>
      </c>
      <c r="B29" s="18">
        <v>2.0605914496155453E-2</v>
      </c>
      <c r="C29" s="18">
        <v>-6.1086242098339349E-3</v>
      </c>
      <c r="D29" s="18">
        <f t="shared" si="0"/>
        <v>-7.7769216989269181E-3</v>
      </c>
      <c r="E29" s="18">
        <f t="shared" si="1"/>
        <v>2.8382836195082372E-2</v>
      </c>
    </row>
    <row r="30" spans="1:5" hidden="1" x14ac:dyDescent="0.2">
      <c r="A30" s="39">
        <v>45078</v>
      </c>
      <c r="B30" s="18">
        <v>-4.6915685404928076E-2</v>
      </c>
      <c r="C30" s="18">
        <v>9.8544535630327168E-3</v>
      </c>
      <c r="D30" s="18">
        <f t="shared" si="0"/>
        <v>1.3244666222809611E-2</v>
      </c>
      <c r="E30" s="18">
        <f t="shared" si="1"/>
        <v>-6.0160351627737689E-2</v>
      </c>
    </row>
    <row r="31" spans="1:5" hidden="1" x14ac:dyDescent="0.2">
      <c r="A31" s="20">
        <v>45079</v>
      </c>
      <c r="B31" s="18">
        <v>6.1063889703283358E-4</v>
      </c>
      <c r="C31" s="18">
        <v>1.4534424705965554E-2</v>
      </c>
      <c r="D31" s="18">
        <f t="shared" si="0"/>
        <v>1.9407664753053899E-2</v>
      </c>
      <c r="E31" s="18">
        <f t="shared" si="1"/>
        <v>-1.8797025856021065E-2</v>
      </c>
    </row>
    <row r="32" spans="1:5" hidden="1" x14ac:dyDescent="0.2">
      <c r="A32" s="39">
        <v>45082</v>
      </c>
      <c r="B32" s="18">
        <v>-1.4880424015819127E-2</v>
      </c>
      <c r="C32" s="18">
        <v>-2.0035816359177394E-3</v>
      </c>
      <c r="D32" s="18">
        <f t="shared" si="0"/>
        <v>-2.3710397870608611E-3</v>
      </c>
      <c r="E32" s="18">
        <f t="shared" si="1"/>
        <v>-1.2509384228758266E-2</v>
      </c>
    </row>
    <row r="33" spans="1:5" hidden="1" x14ac:dyDescent="0.2">
      <c r="A33" s="20">
        <v>45083</v>
      </c>
      <c r="B33" s="18">
        <v>1.4247628598030193E-2</v>
      </c>
      <c r="C33" s="18">
        <v>2.3538963079141606E-3</v>
      </c>
      <c r="D33" s="18">
        <f t="shared" si="0"/>
        <v>3.3672712715364728E-3</v>
      </c>
      <c r="E33" s="18">
        <f t="shared" si="1"/>
        <v>1.0880357326493721E-2</v>
      </c>
    </row>
    <row r="34" spans="1:5" hidden="1" x14ac:dyDescent="0.2">
      <c r="A34" s="39">
        <v>45084</v>
      </c>
      <c r="B34" s="18">
        <v>-3.345084949424626E-2</v>
      </c>
      <c r="C34" s="18">
        <v>-3.8120096998572883E-3</v>
      </c>
      <c r="D34" s="18">
        <f t="shared" si="0"/>
        <v>-4.7525372706388085E-3</v>
      </c>
      <c r="E34" s="18">
        <f t="shared" si="1"/>
        <v>-2.8698312223607452E-2</v>
      </c>
    </row>
    <row r="35" spans="1:5" hidden="1" x14ac:dyDescent="0.2">
      <c r="A35" s="20">
        <v>45085</v>
      </c>
      <c r="B35" s="18">
        <v>1.8470768812934635E-2</v>
      </c>
      <c r="C35" s="18">
        <v>6.1886426142414575E-3</v>
      </c>
      <c r="D35" s="18">
        <f t="shared" si="0"/>
        <v>8.4172032322160865E-3</v>
      </c>
      <c r="E35" s="18">
        <f t="shared" si="1"/>
        <v>1.0053565580718548E-2</v>
      </c>
    </row>
    <row r="36" spans="1:5" hidden="1" x14ac:dyDescent="0.2">
      <c r="A36" s="39">
        <v>45086</v>
      </c>
      <c r="B36" s="18">
        <v>2.7585572590089535E-2</v>
      </c>
      <c r="C36" s="18">
        <v>1.148059539441082E-3</v>
      </c>
      <c r="D36" s="18">
        <f t="shared" si="0"/>
        <v>1.7793191229347825E-3</v>
      </c>
      <c r="E36" s="18">
        <f t="shared" si="1"/>
        <v>2.5806253467154754E-2</v>
      </c>
    </row>
    <row r="37" spans="1:5" hidden="1" x14ac:dyDescent="0.2">
      <c r="A37" s="20">
        <v>45089</v>
      </c>
      <c r="B37" s="18">
        <v>-7.5240281195593228E-3</v>
      </c>
      <c r="C37" s="18">
        <v>9.3211488102371565E-3</v>
      </c>
      <c r="D37" s="18">
        <f t="shared" si="0"/>
        <v>1.2542363514679751E-2</v>
      </c>
      <c r="E37" s="18">
        <f t="shared" si="1"/>
        <v>-2.0066391634239074E-2</v>
      </c>
    </row>
    <row r="38" spans="1:5" hidden="1" x14ac:dyDescent="0.2">
      <c r="A38" s="39">
        <v>45090</v>
      </c>
      <c r="B38" s="18">
        <v>-2.2041326135906814E-2</v>
      </c>
      <c r="C38" s="18">
        <v>6.9324899514737748E-3</v>
      </c>
      <c r="D38" s="18">
        <f t="shared" si="0"/>
        <v>9.3967669744010433E-3</v>
      </c>
      <c r="E38" s="18">
        <f t="shared" si="1"/>
        <v>-3.143809311030786E-2</v>
      </c>
    </row>
    <row r="39" spans="1:5" hidden="1" x14ac:dyDescent="0.2">
      <c r="A39" s="20">
        <v>45091</v>
      </c>
      <c r="B39" s="18">
        <v>2.0096126126247782E-3</v>
      </c>
      <c r="C39" s="18">
        <v>8.1942552593217144E-4</v>
      </c>
      <c r="D39" s="18">
        <f t="shared" si="0"/>
        <v>1.3465448855760366E-3</v>
      </c>
      <c r="E39" s="18">
        <f t="shared" si="1"/>
        <v>6.6306772704874156E-4</v>
      </c>
    </row>
    <row r="40" spans="1:5" hidden="1" x14ac:dyDescent="0.2">
      <c r="A40" s="39">
        <v>45092</v>
      </c>
      <c r="B40" s="18">
        <v>1.2034522123223423E-2</v>
      </c>
      <c r="C40" s="18">
        <v>1.217813742034668E-2</v>
      </c>
      <c r="D40" s="18">
        <f t="shared" si="0"/>
        <v>1.6304697953775319E-2</v>
      </c>
      <c r="E40" s="18">
        <f t="shared" si="1"/>
        <v>-4.2701758305518957E-3</v>
      </c>
    </row>
    <row r="41" spans="1:5" hidden="1" x14ac:dyDescent="0.2">
      <c r="A41" s="20">
        <v>45093</v>
      </c>
      <c r="B41" s="18">
        <v>-7.5502544061634147E-4</v>
      </c>
      <c r="C41" s="18">
        <v>-3.6716195284263176E-3</v>
      </c>
      <c r="D41" s="18">
        <f t="shared" si="0"/>
        <v>-4.5676591178116527E-3</v>
      </c>
      <c r="E41" s="18">
        <f t="shared" si="1"/>
        <v>3.8126336771953113E-3</v>
      </c>
    </row>
    <row r="42" spans="1:5" hidden="1" x14ac:dyDescent="0.2">
      <c r="A42" s="39">
        <v>45097</v>
      </c>
      <c r="B42" s="18">
        <v>2.4603352112866572E-2</v>
      </c>
      <c r="C42" s="18">
        <v>-4.7351076976228645E-3</v>
      </c>
      <c r="D42" s="18">
        <f t="shared" si="0"/>
        <v>-5.9681540831680166E-3</v>
      </c>
      <c r="E42" s="18">
        <f t="shared" si="1"/>
        <v>3.057150619603459E-2</v>
      </c>
    </row>
    <row r="43" spans="1:5" hidden="1" x14ac:dyDescent="0.2">
      <c r="A43" s="20">
        <v>45098</v>
      </c>
      <c r="B43" s="18">
        <v>-3.4013889214044246E-2</v>
      </c>
      <c r="C43" s="18">
        <v>-5.2452815830036359E-3</v>
      </c>
      <c r="D43" s="18">
        <f t="shared" si="0"/>
        <v>-6.6399960261506628E-3</v>
      </c>
      <c r="E43" s="18">
        <f t="shared" si="1"/>
        <v>-2.7373893187893582E-2</v>
      </c>
    </row>
    <row r="44" spans="1:5" hidden="1" x14ac:dyDescent="0.2">
      <c r="A44" s="39">
        <v>45099</v>
      </c>
      <c r="B44" s="18">
        <v>1.7653595934777222E-2</v>
      </c>
      <c r="C44" s="18">
        <v>3.7107984144384432E-3</v>
      </c>
      <c r="D44" s="18">
        <f t="shared" si="0"/>
        <v>5.1541595733634532E-3</v>
      </c>
      <c r="E44" s="18">
        <f t="shared" si="1"/>
        <v>1.249943636141377E-2</v>
      </c>
    </row>
    <row r="45" spans="1:5" hidden="1" x14ac:dyDescent="0.2">
      <c r="A45" s="20">
        <v>45100</v>
      </c>
      <c r="B45" s="18">
        <v>-1.5003225142049881E-2</v>
      </c>
      <c r="C45" s="18">
        <v>-7.6588087666845661E-3</v>
      </c>
      <c r="D45" s="18">
        <f t="shared" si="0"/>
        <v>-9.8183413687693011E-3</v>
      </c>
      <c r="E45" s="18">
        <f t="shared" si="1"/>
        <v>-5.1848837732805797E-3</v>
      </c>
    </row>
    <row r="46" spans="1:5" hidden="1" x14ac:dyDescent="0.2">
      <c r="A46" s="39">
        <v>45103</v>
      </c>
      <c r="B46" s="18">
        <v>-1.2994273953175983E-2</v>
      </c>
      <c r="C46" s="18">
        <v>-4.4868382932564677E-3</v>
      </c>
      <c r="D46" s="18">
        <f t="shared" si="0"/>
        <v>-5.6412110470928289E-3</v>
      </c>
      <c r="E46" s="18">
        <f t="shared" si="1"/>
        <v>-7.3530629060831543E-3</v>
      </c>
    </row>
    <row r="47" spans="1:5" hidden="1" x14ac:dyDescent="0.2">
      <c r="A47" s="20">
        <v>45104</v>
      </c>
      <c r="B47" s="18">
        <v>7.0409377544493612E-3</v>
      </c>
      <c r="C47" s="18">
        <v>1.1455854954693034E-2</v>
      </c>
      <c r="D47" s="18">
        <f t="shared" si="0"/>
        <v>1.5353532735381467E-2</v>
      </c>
      <c r="E47" s="18">
        <f t="shared" si="1"/>
        <v>-8.3125949809321059E-3</v>
      </c>
    </row>
    <row r="48" spans="1:5" hidden="1" x14ac:dyDescent="0.2">
      <c r="A48" s="39">
        <v>45105</v>
      </c>
      <c r="B48" s="18">
        <v>1.6042410218870096E-2</v>
      </c>
      <c r="C48" s="18">
        <v>-3.5407668843834283E-4</v>
      </c>
      <c r="D48" s="18">
        <f t="shared" si="0"/>
        <v>-1.9882627196310469E-4</v>
      </c>
      <c r="E48" s="18">
        <f t="shared" si="1"/>
        <v>1.62412364908332E-2</v>
      </c>
    </row>
    <row r="49" spans="1:5" hidden="1" x14ac:dyDescent="0.2">
      <c r="A49" s="20">
        <v>45106</v>
      </c>
      <c r="B49" s="18">
        <v>-8.2010361295968837E-3</v>
      </c>
      <c r="C49" s="18">
        <v>4.4735446728059181E-3</v>
      </c>
      <c r="D49" s="18">
        <f t="shared" si="0"/>
        <v>6.1586110807977891E-3</v>
      </c>
      <c r="E49" s="18">
        <f t="shared" si="1"/>
        <v>-1.4359647210394674E-2</v>
      </c>
    </row>
    <row r="50" spans="1:5" hidden="1" x14ac:dyDescent="0.2">
      <c r="A50" s="39">
        <v>45107</v>
      </c>
      <c r="B50" s="18">
        <v>3.9443500146698618E-3</v>
      </c>
      <c r="C50" s="18">
        <v>1.2269004495714109E-2</v>
      </c>
      <c r="D50" s="18">
        <f t="shared" si="0"/>
        <v>1.6424359728353294E-2</v>
      </c>
      <c r="E50" s="18">
        <f t="shared" si="1"/>
        <v>-1.2480009713683432E-2</v>
      </c>
    </row>
    <row r="51" spans="1:5" hidden="1" x14ac:dyDescent="0.2">
      <c r="A51" s="20">
        <v>45110</v>
      </c>
      <c r="B51" s="18">
        <v>1.8460648443296979E-3</v>
      </c>
      <c r="C51" s="18">
        <v>1.1706778016009611E-3</v>
      </c>
      <c r="D51" s="18">
        <f t="shared" si="0"/>
        <v>1.8091048442972991E-3</v>
      </c>
      <c r="E51" s="18">
        <f t="shared" si="1"/>
        <v>3.6960000032398724E-5</v>
      </c>
    </row>
    <row r="52" spans="1:5" hidden="1" x14ac:dyDescent="0.2">
      <c r="A52" s="39">
        <v>45112</v>
      </c>
      <c r="B52" s="18">
        <v>1.0252791103436021E-2</v>
      </c>
      <c r="C52" s="18">
        <v>-1.9683184132291975E-3</v>
      </c>
      <c r="D52" s="18">
        <f t="shared" si="0"/>
        <v>-2.3246020670485605E-3</v>
      </c>
      <c r="E52" s="18">
        <f t="shared" si="1"/>
        <v>1.2577393170484581E-2</v>
      </c>
    </row>
    <row r="53" spans="1:5" hidden="1" x14ac:dyDescent="0.2">
      <c r="A53" s="20">
        <v>45113</v>
      </c>
      <c r="B53" s="18">
        <v>-1.7210770715385459E-2</v>
      </c>
      <c r="C53" s="18">
        <v>-7.9225113365009037E-3</v>
      </c>
      <c r="D53" s="18">
        <f t="shared" si="0"/>
        <v>-1.0165608157508783E-2</v>
      </c>
      <c r="E53" s="18">
        <f t="shared" si="1"/>
        <v>-7.0451625578766761E-3</v>
      </c>
    </row>
    <row r="54" spans="1:5" hidden="1" x14ac:dyDescent="0.2">
      <c r="A54" s="39">
        <v>45114</v>
      </c>
      <c r="B54" s="18">
        <v>-2.6172516813705027E-3</v>
      </c>
      <c r="C54" s="18">
        <v>-2.8651005386203243E-3</v>
      </c>
      <c r="D54" s="18">
        <f t="shared" si="0"/>
        <v>-3.505563819148445E-3</v>
      </c>
      <c r="E54" s="18">
        <f t="shared" si="1"/>
        <v>8.8831213777794231E-4</v>
      </c>
    </row>
    <row r="55" spans="1:5" hidden="1" x14ac:dyDescent="0.2">
      <c r="A55" s="20">
        <v>45117</v>
      </c>
      <c r="B55" s="18">
        <v>1.5363412408705424E-2</v>
      </c>
      <c r="C55" s="18">
        <v>2.405026057131332E-3</v>
      </c>
      <c r="D55" s="18">
        <f t="shared" si="0"/>
        <v>3.4346034322813171E-3</v>
      </c>
      <c r="E55" s="18">
        <f t="shared" si="1"/>
        <v>1.1928808976424107E-2</v>
      </c>
    </row>
    <row r="56" spans="1:5" hidden="1" x14ac:dyDescent="0.2">
      <c r="A56" s="39">
        <v>45118</v>
      </c>
      <c r="B56" s="18">
        <v>3.9283877626745012E-2</v>
      </c>
      <c r="C56" s="18">
        <v>6.7422110558885695E-3</v>
      </c>
      <c r="D56" s="18">
        <f t="shared" si="0"/>
        <v>9.1461909520255662E-3</v>
      </c>
      <c r="E56" s="18">
        <f t="shared" si="1"/>
        <v>3.0137686674719444E-2</v>
      </c>
    </row>
    <row r="57" spans="1:5" hidden="1" x14ac:dyDescent="0.2">
      <c r="A57" s="20">
        <v>45119</v>
      </c>
      <c r="B57" s="18">
        <v>2.7625687849666791E-2</v>
      </c>
      <c r="C57" s="18">
        <v>7.4112334853124739E-3</v>
      </c>
      <c r="D57" s="18">
        <f t="shared" si="0"/>
        <v>1.0027218659956278E-2</v>
      </c>
      <c r="E57" s="18">
        <f t="shared" si="1"/>
        <v>1.7598469189710513E-2</v>
      </c>
    </row>
    <row r="58" spans="1:5" hidden="1" x14ac:dyDescent="0.2">
      <c r="A58" s="39">
        <v>45120</v>
      </c>
      <c r="B58" s="18">
        <v>1.3595620696892574E-2</v>
      </c>
      <c r="C58" s="18">
        <v>8.4701534580691185E-3</v>
      </c>
      <c r="D58" s="18">
        <f t="shared" si="0"/>
        <v>1.1421697821564044E-2</v>
      </c>
      <c r="E58" s="18">
        <f t="shared" si="1"/>
        <v>2.1739228753285302E-3</v>
      </c>
    </row>
    <row r="59" spans="1:5" hidden="1" x14ac:dyDescent="0.2">
      <c r="A59" s="20">
        <v>45121</v>
      </c>
      <c r="B59" s="18">
        <v>-4.5144502162683953E-3</v>
      </c>
      <c r="C59" s="18">
        <v>-1.0244071333035398E-3</v>
      </c>
      <c r="D59" s="18">
        <f t="shared" si="0"/>
        <v>-1.0815764899256126E-3</v>
      </c>
      <c r="E59" s="18">
        <f t="shared" si="1"/>
        <v>-3.4328737263427827E-3</v>
      </c>
    </row>
    <row r="60" spans="1:5" hidden="1" x14ac:dyDescent="0.2">
      <c r="A60" s="39">
        <v>45124</v>
      </c>
      <c r="B60" s="18">
        <v>-5.7996539323242891E-3</v>
      </c>
      <c r="C60" s="18">
        <v>3.8553825145495324E-3</v>
      </c>
      <c r="D60" s="18">
        <f t="shared" si="0"/>
        <v>5.3445606611622386E-3</v>
      </c>
      <c r="E60" s="18">
        <f t="shared" si="1"/>
        <v>-1.1144214593486527E-2</v>
      </c>
    </row>
    <row r="61" spans="1:5" hidden="1" x14ac:dyDescent="0.2">
      <c r="A61" s="20">
        <v>45125</v>
      </c>
      <c r="B61" s="18">
        <v>-1.6226931846078374E-3</v>
      </c>
      <c r="C61" s="18">
        <v>7.1172752058423772E-3</v>
      </c>
      <c r="D61" s="18">
        <f t="shared" si="0"/>
        <v>9.6401084857700298E-3</v>
      </c>
      <c r="E61" s="18">
        <f t="shared" si="1"/>
        <v>-1.1262801670377867E-2</v>
      </c>
    </row>
    <row r="62" spans="1:5" hidden="1" x14ac:dyDescent="0.2">
      <c r="A62" s="39">
        <v>45126</v>
      </c>
      <c r="B62" s="18">
        <v>2.9609404034628195E-2</v>
      </c>
      <c r="C62" s="18">
        <v>2.3579103357320719E-3</v>
      </c>
      <c r="D62" s="18">
        <f t="shared" si="0"/>
        <v>3.3725572971948798E-3</v>
      </c>
      <c r="E62" s="18">
        <f t="shared" si="1"/>
        <v>2.6236846737433317E-2</v>
      </c>
    </row>
    <row r="63" spans="1:5" hidden="1" x14ac:dyDescent="0.2">
      <c r="A63" s="20">
        <v>45127</v>
      </c>
      <c r="B63" s="18">
        <v>-2.6496476381480782E-2</v>
      </c>
      <c r="C63" s="18">
        <v>-6.7568962189037407E-3</v>
      </c>
      <c r="D63" s="18">
        <f t="shared" si="0"/>
        <v>-8.6306234242311385E-3</v>
      </c>
      <c r="E63" s="18">
        <f t="shared" si="1"/>
        <v>-1.7865852957249642E-2</v>
      </c>
    </row>
    <row r="64" spans="1:5" hidden="1" x14ac:dyDescent="0.2">
      <c r="A64" s="39">
        <v>45128</v>
      </c>
      <c r="B64" s="18">
        <v>-4.3837844770200363E-4</v>
      </c>
      <c r="C64" s="18">
        <v>3.240945218980773E-4</v>
      </c>
      <c r="D64" s="18">
        <f t="shared" si="0"/>
        <v>6.9424935711825367E-4</v>
      </c>
      <c r="E64" s="18">
        <f t="shared" si="1"/>
        <v>-1.1326278048202573E-3</v>
      </c>
    </row>
    <row r="65" spans="1:5" hidden="1" x14ac:dyDescent="0.2">
      <c r="A65" s="20">
        <v>45131</v>
      </c>
      <c r="B65" s="18">
        <v>-1.0523469708485389E-2</v>
      </c>
      <c r="C65" s="18">
        <v>4.0341538771535568E-3</v>
      </c>
      <c r="D65" s="18">
        <f t="shared" si="0"/>
        <v>5.5799825497442092E-3</v>
      </c>
      <c r="E65" s="18">
        <f t="shared" si="1"/>
        <v>-1.6103452258229598E-2</v>
      </c>
    </row>
    <row r="66" spans="1:5" hidden="1" x14ac:dyDescent="0.2">
      <c r="A66" s="39">
        <v>45132</v>
      </c>
      <c r="B66" s="18">
        <v>1.6395878091117755E-3</v>
      </c>
      <c r="C66" s="18">
        <v>2.8146733515561628E-3</v>
      </c>
      <c r="D66" s="18">
        <f t="shared" si="0"/>
        <v>3.9740630990938424E-3</v>
      </c>
      <c r="E66" s="18">
        <f t="shared" si="1"/>
        <v>-2.3344752899820669E-3</v>
      </c>
    </row>
    <row r="67" spans="1:5" hidden="1" x14ac:dyDescent="0.2">
      <c r="A67" s="20">
        <v>45133</v>
      </c>
      <c r="B67" s="18">
        <v>-1.9908162585007272E-3</v>
      </c>
      <c r="C67" s="18">
        <v>-1.5543889679858758E-4</v>
      </c>
      <c r="D67" s="18">
        <f t="shared" si="0"/>
        <v>6.2757481555426702E-5</v>
      </c>
      <c r="E67" s="18">
        <f t="shared" si="1"/>
        <v>-2.0535737400561539E-3</v>
      </c>
    </row>
    <row r="68" spans="1:5" hidden="1" x14ac:dyDescent="0.2">
      <c r="A68" s="39">
        <v>45134</v>
      </c>
      <c r="B68" s="18">
        <v>-1.9062864738409457E-3</v>
      </c>
      <c r="C68" s="18">
        <v>-6.4246660644878828E-3</v>
      </c>
      <c r="D68" s="18">
        <f t="shared" si="0"/>
        <v>-8.1931134715341608E-3</v>
      </c>
      <c r="E68" s="18">
        <f t="shared" si="1"/>
        <v>6.2868269976932151E-3</v>
      </c>
    </row>
    <row r="69" spans="1:5" hidden="1" x14ac:dyDescent="0.2">
      <c r="A69" s="20">
        <v>45135</v>
      </c>
      <c r="B69" s="18">
        <v>1.9987341441576323E-3</v>
      </c>
      <c r="C69" s="18">
        <v>9.8778427947523451E-3</v>
      </c>
      <c r="D69" s="18">
        <f t="shared" si="0"/>
        <v>1.3275467224847688E-2</v>
      </c>
      <c r="E69" s="18">
        <f t="shared" si="1"/>
        <v>-1.1276733080690056E-2</v>
      </c>
    </row>
    <row r="70" spans="1:5" hidden="1" x14ac:dyDescent="0.2">
      <c r="A70" s="39">
        <v>45138</v>
      </c>
      <c r="B70" s="18">
        <v>-2.6154276732212045E-3</v>
      </c>
      <c r="C70" s="18">
        <v>1.4687129405193122E-3</v>
      </c>
      <c r="D70" s="18">
        <f t="shared" si="0"/>
        <v>2.2015837863712607E-3</v>
      </c>
      <c r="E70" s="18">
        <f t="shared" si="1"/>
        <v>-4.8170114595924652E-3</v>
      </c>
    </row>
    <row r="71" spans="1:5" hidden="1" x14ac:dyDescent="0.2">
      <c r="A71" s="20">
        <v>45139</v>
      </c>
      <c r="B71" s="18">
        <v>-3.2885805540110447E-3</v>
      </c>
      <c r="C71" s="18">
        <v>-2.6650876392156908E-3</v>
      </c>
      <c r="D71" s="18">
        <f t="shared" si="0"/>
        <v>-3.2421692025123771E-3</v>
      </c>
      <c r="E71" s="18">
        <f t="shared" si="1"/>
        <v>-4.641135149866752E-5</v>
      </c>
    </row>
    <row r="72" spans="1:5" hidden="1" x14ac:dyDescent="0.2">
      <c r="A72" s="39">
        <v>45140</v>
      </c>
      <c r="B72" s="18">
        <v>-1.6810193596634493E-2</v>
      </c>
      <c r="C72" s="18">
        <v>-1.3839541336347905E-2</v>
      </c>
      <c r="D72" s="18">
        <f t="shared" si="0"/>
        <v>-1.7957674834572859E-2</v>
      </c>
      <c r="E72" s="18">
        <f t="shared" si="1"/>
        <v>1.1474812379383657E-3</v>
      </c>
    </row>
    <row r="73" spans="1:5" hidden="1" x14ac:dyDescent="0.2">
      <c r="A73" s="20">
        <v>45141</v>
      </c>
      <c r="B73" s="18">
        <v>-2.2403586081609306E-2</v>
      </c>
      <c r="C73" s="18">
        <v>-2.5479738404268204E-3</v>
      </c>
      <c r="D73" s="18">
        <f t="shared" si="0"/>
        <v>-3.0879434289417277E-3</v>
      </c>
      <c r="E73" s="18">
        <f t="shared" si="1"/>
        <v>-1.9315642652667577E-2</v>
      </c>
    </row>
    <row r="74" spans="1:5" hidden="1" x14ac:dyDescent="0.2">
      <c r="A74" s="39">
        <v>45142</v>
      </c>
      <c r="B74" s="18">
        <v>-4.4999270577374961E-3</v>
      </c>
      <c r="C74" s="18">
        <v>-5.3000741550505159E-3</v>
      </c>
      <c r="D74" s="18">
        <f t="shared" si="0"/>
        <v>-6.7121517148674963E-3</v>
      </c>
      <c r="E74" s="18">
        <f t="shared" si="1"/>
        <v>2.2122246571300002E-3</v>
      </c>
    </row>
    <row r="75" spans="1:5" hidden="1" x14ac:dyDescent="0.2">
      <c r="A75" s="20">
        <v>45145</v>
      </c>
      <c r="B75" s="18">
        <v>6.8502667164662689E-3</v>
      </c>
      <c r="C75" s="18">
        <v>9.0240927793627801E-3</v>
      </c>
      <c r="D75" s="18">
        <f t="shared" si="0"/>
        <v>1.2151173948384331E-2</v>
      </c>
      <c r="E75" s="18">
        <f t="shared" si="1"/>
        <v>-5.3009072319180617E-3</v>
      </c>
    </row>
    <row r="76" spans="1:5" hidden="1" x14ac:dyDescent="0.2">
      <c r="A76" s="39">
        <v>45146</v>
      </c>
      <c r="B76" s="18">
        <v>-2.0734915802919529E-2</v>
      </c>
      <c r="C76" s="18">
        <v>-4.218283044793103E-3</v>
      </c>
      <c r="D76" s="18">
        <f t="shared" si="0"/>
        <v>-5.2875538233579222E-3</v>
      </c>
      <c r="E76" s="18">
        <f t="shared" si="1"/>
        <v>-1.5447361979561607E-2</v>
      </c>
    </row>
    <row r="77" spans="1:5" hidden="1" x14ac:dyDescent="0.2">
      <c r="A77" s="20">
        <v>45147</v>
      </c>
      <c r="B77" s="18">
        <v>-2.7034714957303252E-2</v>
      </c>
      <c r="C77" s="18">
        <v>-7.0387303805971024E-3</v>
      </c>
      <c r="D77" s="18">
        <f t="shared" ref="D77:D140" si="2">$B$2+$B$3*C77</f>
        <v>-9.0017674914144915E-3</v>
      </c>
      <c r="E77" s="18">
        <f t="shared" ref="E77:E140" si="3">B77-D77</f>
        <v>-1.8032947465888759E-2</v>
      </c>
    </row>
    <row r="78" spans="1:5" hidden="1" x14ac:dyDescent="0.2">
      <c r="A78" s="39">
        <v>45148</v>
      </c>
      <c r="B78" s="18">
        <v>1.1609796583682774E-2</v>
      </c>
      <c r="C78" s="18">
        <v>2.5071394456976925E-4</v>
      </c>
      <c r="D78" s="18">
        <f t="shared" si="2"/>
        <v>5.9761534455478565E-4</v>
      </c>
      <c r="E78" s="18">
        <f t="shared" si="3"/>
        <v>1.1012181239127989E-2</v>
      </c>
    </row>
    <row r="79" spans="1:5" hidden="1" x14ac:dyDescent="0.2">
      <c r="A79" s="20">
        <v>45149</v>
      </c>
      <c r="B79" s="18">
        <v>2.1608624823716838E-3</v>
      </c>
      <c r="C79" s="18">
        <v>-1.0696923700230787E-3</v>
      </c>
      <c r="D79" s="18">
        <f t="shared" si="2"/>
        <v>-1.1412120814325681E-3</v>
      </c>
      <c r="E79" s="18">
        <f t="shared" si="3"/>
        <v>3.3020745638042519E-3</v>
      </c>
    </row>
    <row r="80" spans="1:5" hidden="1" x14ac:dyDescent="0.2">
      <c r="A80" s="39">
        <v>45152</v>
      </c>
      <c r="B80" s="18">
        <v>1.6099724491290157E-2</v>
      </c>
      <c r="C80" s="18">
        <v>5.7504757517030658E-3</v>
      </c>
      <c r="D80" s="18">
        <f t="shared" si="2"/>
        <v>7.8401864841740124E-3</v>
      </c>
      <c r="E80" s="18">
        <f t="shared" si="3"/>
        <v>8.2595380071161448E-3</v>
      </c>
    </row>
    <row r="81" spans="1:5" hidden="1" x14ac:dyDescent="0.2">
      <c r="A81" s="20">
        <v>45153</v>
      </c>
      <c r="B81" s="18">
        <v>-1.5467330543918578E-2</v>
      </c>
      <c r="C81" s="18">
        <v>-1.1550909428841738E-2</v>
      </c>
      <c r="D81" s="18">
        <f t="shared" si="2"/>
        <v>-1.4943802600866841E-2</v>
      </c>
      <c r="E81" s="18">
        <f t="shared" si="3"/>
        <v>-5.2352794305173672E-4</v>
      </c>
    </row>
    <row r="82" spans="1:5" hidden="1" x14ac:dyDescent="0.2">
      <c r="A82" s="39">
        <v>45154</v>
      </c>
      <c r="B82" s="18">
        <v>-8.5735857914843727E-3</v>
      </c>
      <c r="C82" s="18">
        <v>-7.5553952105776867E-3</v>
      </c>
      <c r="D82" s="18">
        <f t="shared" si="2"/>
        <v>-9.6821572824087546E-3</v>
      </c>
      <c r="E82" s="18">
        <f t="shared" si="3"/>
        <v>1.1085714909243819E-3</v>
      </c>
    </row>
    <row r="83" spans="1:5" hidden="1" x14ac:dyDescent="0.2">
      <c r="A83" s="20">
        <v>45155</v>
      </c>
      <c r="B83" s="18">
        <v>-1.5218186508488385E-2</v>
      </c>
      <c r="C83" s="18">
        <v>-7.7129130290369829E-3</v>
      </c>
      <c r="D83" s="18">
        <f t="shared" si="2"/>
        <v>-9.8895906306074709E-3</v>
      </c>
      <c r="E83" s="18">
        <f t="shared" si="3"/>
        <v>-5.328595877880914E-3</v>
      </c>
    </row>
    <row r="84" spans="1:5" hidden="1" x14ac:dyDescent="0.2">
      <c r="A84" s="39">
        <v>45156</v>
      </c>
      <c r="B84" s="18">
        <v>4.8568216263953357E-3</v>
      </c>
      <c r="C84" s="18">
        <v>-1.4870682600087726E-4</v>
      </c>
      <c r="D84" s="18">
        <f t="shared" si="2"/>
        <v>7.1622865799182619E-5</v>
      </c>
      <c r="E84" s="18">
        <f t="shared" si="3"/>
        <v>4.785198760596153E-3</v>
      </c>
    </row>
    <row r="85" spans="1:5" hidden="1" x14ac:dyDescent="0.2">
      <c r="A85" s="20">
        <v>45159</v>
      </c>
      <c r="B85" s="18">
        <v>2.0504789347970176E-2</v>
      </c>
      <c r="C85" s="18">
        <v>6.8791885187959867E-3</v>
      </c>
      <c r="D85" s="18">
        <f t="shared" si="2"/>
        <v>9.3265749494461075E-3</v>
      </c>
      <c r="E85" s="18">
        <f t="shared" si="3"/>
        <v>1.1178214398524068E-2</v>
      </c>
    </row>
    <row r="86" spans="1:5" hidden="1" x14ac:dyDescent="0.2">
      <c r="A86" s="39">
        <v>45160</v>
      </c>
      <c r="B86" s="18">
        <v>-1.0859724175156127E-2</v>
      </c>
      <c r="C86" s="18">
        <v>-2.777466728829614E-3</v>
      </c>
      <c r="D86" s="18">
        <f t="shared" si="2"/>
        <v>-3.3901598936871878E-3</v>
      </c>
      <c r="E86" s="18">
        <f t="shared" si="3"/>
        <v>-7.469564281468939E-3</v>
      </c>
    </row>
    <row r="87" spans="1:5" hidden="1" x14ac:dyDescent="0.2">
      <c r="A87" s="20">
        <v>45161</v>
      </c>
      <c r="B87" s="18">
        <v>1.146255505296101E-2</v>
      </c>
      <c r="C87" s="18">
        <v>1.1044879965972587E-2</v>
      </c>
      <c r="D87" s="18">
        <f t="shared" si="2"/>
        <v>1.4812324643687124E-2</v>
      </c>
      <c r="E87" s="18">
        <f t="shared" si="3"/>
        <v>-3.3497695907261146E-3</v>
      </c>
    </row>
    <row r="88" spans="1:5" hidden="1" x14ac:dyDescent="0.2">
      <c r="A88" s="39">
        <v>45162</v>
      </c>
      <c r="B88" s="18">
        <v>-1.7309767474177118E-2</v>
      </c>
      <c r="C88" s="18">
        <v>-1.3457974663146133E-2</v>
      </c>
      <c r="D88" s="18">
        <f t="shared" si="2"/>
        <v>-1.7455194205032259E-2</v>
      </c>
      <c r="E88" s="18">
        <f t="shared" si="3"/>
        <v>1.4542673085514088E-4</v>
      </c>
    </row>
    <row r="89" spans="1:5" hidden="1" x14ac:dyDescent="0.2">
      <c r="A89" s="20">
        <v>45163</v>
      </c>
      <c r="B89" s="18">
        <v>1.9269042622927168E-2</v>
      </c>
      <c r="C89" s="18">
        <v>6.7179660376250894E-3</v>
      </c>
      <c r="D89" s="18">
        <f t="shared" si="2"/>
        <v>9.1142629748308321E-3</v>
      </c>
      <c r="E89" s="18">
        <f t="shared" si="3"/>
        <v>1.0154779648096336E-2</v>
      </c>
    </row>
    <row r="90" spans="1:5" hidden="1" x14ac:dyDescent="0.2">
      <c r="A90" s="39">
        <v>45166</v>
      </c>
      <c r="B90" s="18">
        <v>1.0741459486695915E-2</v>
      </c>
      <c r="C90" s="18">
        <v>6.2646197550364491E-3</v>
      </c>
      <c r="D90" s="18">
        <f t="shared" si="2"/>
        <v>8.5172566284338804E-3</v>
      </c>
      <c r="E90" s="18">
        <f t="shared" si="3"/>
        <v>2.2242028582620341E-3</v>
      </c>
    </row>
    <row r="91" spans="1:5" hidden="1" x14ac:dyDescent="0.2">
      <c r="A91" s="20">
        <v>45167</v>
      </c>
      <c r="B91" s="18">
        <v>1.133571626684704E-3</v>
      </c>
      <c r="C91" s="18">
        <v>1.4508307194546211E-2</v>
      </c>
      <c r="D91" s="18">
        <f t="shared" si="2"/>
        <v>1.9373270911815343E-2</v>
      </c>
      <c r="E91" s="18">
        <f t="shared" si="3"/>
        <v>-1.8239699285130639E-2</v>
      </c>
    </row>
    <row r="92" spans="1:5" hidden="1" x14ac:dyDescent="0.2">
      <c r="A92" s="39">
        <v>45168</v>
      </c>
      <c r="B92" s="18">
        <v>1.4531006371880428E-2</v>
      </c>
      <c r="C92" s="18">
        <v>3.833182103508026E-3</v>
      </c>
      <c r="D92" s="18">
        <f t="shared" si="2"/>
        <v>5.3153252029850585E-3</v>
      </c>
      <c r="E92" s="18">
        <f t="shared" si="3"/>
        <v>9.2156811688953698E-3</v>
      </c>
    </row>
    <row r="93" spans="1:5" hidden="1" x14ac:dyDescent="0.2">
      <c r="A93" s="20">
        <v>45169</v>
      </c>
      <c r="B93" s="18">
        <v>2.9854956649910003E-2</v>
      </c>
      <c r="C93" s="18">
        <v>-1.5969365120942491E-3</v>
      </c>
      <c r="D93" s="18">
        <f t="shared" si="2"/>
        <v>-1.8355336431309596E-3</v>
      </c>
      <c r="E93" s="18">
        <f t="shared" si="3"/>
        <v>3.1690490293040961E-2</v>
      </c>
    </row>
    <row r="94" spans="1:5" hidden="1" x14ac:dyDescent="0.2">
      <c r="A94" s="39">
        <v>45170</v>
      </c>
      <c r="B94" s="18">
        <v>3.1610705130691308E-4</v>
      </c>
      <c r="C94" s="18">
        <v>1.7991292600010311E-3</v>
      </c>
      <c r="D94" s="18">
        <f t="shared" si="2"/>
        <v>2.6367051213413784E-3</v>
      </c>
      <c r="E94" s="18">
        <f t="shared" si="3"/>
        <v>-2.3205980700344653E-3</v>
      </c>
    </row>
    <row r="95" spans="1:5" hidden="1" x14ac:dyDescent="0.2">
      <c r="A95" s="20">
        <v>45174</v>
      </c>
      <c r="B95" s="18">
        <v>-1.281996853963896E-2</v>
      </c>
      <c r="C95" s="18">
        <v>-4.194177587506065E-3</v>
      </c>
      <c r="D95" s="18">
        <f t="shared" si="2"/>
        <v>-5.2558096323589614E-3</v>
      </c>
      <c r="E95" s="18">
        <f t="shared" si="3"/>
        <v>-7.5641589072799982E-3</v>
      </c>
    </row>
    <row r="96" spans="1:5" hidden="1" x14ac:dyDescent="0.2">
      <c r="A96" s="39">
        <v>45175</v>
      </c>
      <c r="B96" s="18">
        <v>1.3397854791947772E-2</v>
      </c>
      <c r="C96" s="18">
        <v>-6.9715993514528618E-3</v>
      </c>
      <c r="D96" s="18">
        <f t="shared" si="2"/>
        <v>-8.9133634347838206E-3</v>
      </c>
      <c r="E96" s="18">
        <f t="shared" si="3"/>
        <v>2.2311218226731593E-2</v>
      </c>
    </row>
    <row r="97" spans="1:5" hidden="1" x14ac:dyDescent="0.2">
      <c r="A97" s="20">
        <v>45176</v>
      </c>
      <c r="B97" s="18">
        <v>4.1062864340724037E-3</v>
      </c>
      <c r="C97" s="18">
        <v>-3.2112659361860363E-3</v>
      </c>
      <c r="D97" s="18">
        <f t="shared" si="2"/>
        <v>-3.961424928386385E-3</v>
      </c>
      <c r="E97" s="18">
        <f t="shared" si="3"/>
        <v>8.0677113624587887E-3</v>
      </c>
    </row>
    <row r="98" spans="1:5" hidden="1" x14ac:dyDescent="0.2">
      <c r="A98" s="39">
        <v>45177</v>
      </c>
      <c r="B98" s="18">
        <v>1.0021065160891185E-2</v>
      </c>
      <c r="C98" s="18">
        <v>1.4266227216406246E-3</v>
      </c>
      <c r="D98" s="18">
        <f t="shared" si="2"/>
        <v>2.1461556759909796E-3</v>
      </c>
      <c r="E98" s="18">
        <f t="shared" si="3"/>
        <v>7.8749094849002062E-3</v>
      </c>
    </row>
    <row r="99" spans="1:5" hidden="1" x14ac:dyDescent="0.2">
      <c r="A99" s="20">
        <v>45180</v>
      </c>
      <c r="B99" s="18">
        <v>2.4470752855050293E-3</v>
      </c>
      <c r="C99" s="18">
        <v>6.7234531062752012E-3</v>
      </c>
      <c r="D99" s="18">
        <f t="shared" si="2"/>
        <v>9.1214888305024121E-3</v>
      </c>
      <c r="E99" s="18">
        <f t="shared" si="3"/>
        <v>-6.6744135449973829E-3</v>
      </c>
    </row>
    <row r="100" spans="1:5" hidden="1" x14ac:dyDescent="0.2">
      <c r="A100" s="39">
        <v>45181</v>
      </c>
      <c r="B100" s="18">
        <v>-1.6199933145019663E-2</v>
      </c>
      <c r="C100" s="18">
        <v>-5.6958856048289208E-3</v>
      </c>
      <c r="D100" s="18">
        <f t="shared" si="2"/>
        <v>-7.2333911218501338E-3</v>
      </c>
      <c r="E100" s="18">
        <f t="shared" si="3"/>
        <v>-8.9665420231695298E-3</v>
      </c>
    </row>
    <row r="101" spans="1:5" hidden="1" x14ac:dyDescent="0.2">
      <c r="A101" s="20">
        <v>45182</v>
      </c>
      <c r="B101" s="18">
        <v>-1.2902586044785891E-2</v>
      </c>
      <c r="C101" s="18">
        <v>1.2416323054647016E-3</v>
      </c>
      <c r="D101" s="18">
        <f t="shared" si="2"/>
        <v>1.9025439894695497E-3</v>
      </c>
      <c r="E101" s="18">
        <f t="shared" si="3"/>
        <v>-1.480513003425544E-2</v>
      </c>
    </row>
    <row r="102" spans="1:5" hidden="1" x14ac:dyDescent="0.2">
      <c r="A102" s="39">
        <v>45183</v>
      </c>
      <c r="B102" s="18">
        <v>-9.1454492244347207E-5</v>
      </c>
      <c r="C102" s="18">
        <v>8.4299188671679293E-3</v>
      </c>
      <c r="D102" s="18">
        <f t="shared" si="2"/>
        <v>1.1368713365674084E-2</v>
      </c>
      <c r="E102" s="18">
        <f t="shared" si="3"/>
        <v>-1.1460167857918431E-2</v>
      </c>
    </row>
    <row r="103" spans="1:5" hidden="1" x14ac:dyDescent="0.2">
      <c r="A103" s="20">
        <v>45184</v>
      </c>
      <c r="B103" s="18">
        <v>-1.9060226180609874E-2</v>
      </c>
      <c r="C103" s="18">
        <v>-1.2159612938677844E-2</v>
      </c>
      <c r="D103" s="18">
        <f t="shared" si="2"/>
        <v>-1.5745397038503375E-2</v>
      </c>
      <c r="E103" s="18">
        <f t="shared" si="3"/>
        <v>-3.3148291421064985E-3</v>
      </c>
    </row>
    <row r="104" spans="1:5" hidden="1" x14ac:dyDescent="0.2">
      <c r="A104" s="39">
        <v>45187</v>
      </c>
      <c r="B104" s="18">
        <v>1.8172482442007087E-3</v>
      </c>
      <c r="C104" s="18">
        <v>7.2128769712942464E-4</v>
      </c>
      <c r="D104" s="18">
        <f t="shared" si="2"/>
        <v>1.2173083419734056E-3</v>
      </c>
      <c r="E104" s="18">
        <f t="shared" si="3"/>
        <v>5.9993990222730314E-4</v>
      </c>
    </row>
    <row r="105" spans="1:5" hidden="1" x14ac:dyDescent="0.2">
      <c r="A105" s="20">
        <v>45188</v>
      </c>
      <c r="B105" s="18">
        <v>3.2558348653040081E-3</v>
      </c>
      <c r="C105" s="18">
        <v>-2.151010615372817E-3</v>
      </c>
      <c r="D105" s="18">
        <f t="shared" si="2"/>
        <v>-2.5651872627497083E-3</v>
      </c>
      <c r="E105" s="18">
        <f t="shared" si="3"/>
        <v>5.8210221280537164E-3</v>
      </c>
    </row>
    <row r="106" spans="1:5" hidden="1" x14ac:dyDescent="0.2">
      <c r="A106" s="39">
        <v>45189</v>
      </c>
      <c r="B106" s="18">
        <v>-1.2378363076338106E-2</v>
      </c>
      <c r="C106" s="18">
        <v>-9.3947947580595992E-3</v>
      </c>
      <c r="D106" s="18">
        <f t="shared" si="2"/>
        <v>-1.2104440745583887E-2</v>
      </c>
      <c r="E106" s="18">
        <f t="shared" si="3"/>
        <v>-2.7392233075421851E-4</v>
      </c>
    </row>
    <row r="107" spans="1:5" hidden="1" x14ac:dyDescent="0.2">
      <c r="A107" s="20">
        <v>45190</v>
      </c>
      <c r="B107" s="18">
        <v>-2.0748257515014301E-2</v>
      </c>
      <c r="C107" s="18">
        <v>-1.6400934103219411E-2</v>
      </c>
      <c r="D107" s="18">
        <f t="shared" si="2"/>
        <v>-2.1330742611164914E-2</v>
      </c>
      <c r="E107" s="18">
        <f t="shared" si="3"/>
        <v>5.8248509615061242E-4</v>
      </c>
    </row>
    <row r="108" spans="1:5" hidden="1" x14ac:dyDescent="0.2">
      <c r="A108" s="39">
        <v>45191</v>
      </c>
      <c r="B108" s="18">
        <v>-1.0450088646489997E-2</v>
      </c>
      <c r="C108" s="18">
        <v>-2.2955984771939608E-3</v>
      </c>
      <c r="D108" s="18">
        <f t="shared" si="2"/>
        <v>-2.7555933042998793E-3</v>
      </c>
      <c r="E108" s="18">
        <f t="shared" si="3"/>
        <v>-7.6944953421901174E-3</v>
      </c>
    </row>
    <row r="109" spans="1:5" hidden="1" x14ac:dyDescent="0.2">
      <c r="A109" s="20">
        <v>45194</v>
      </c>
      <c r="B109" s="18">
        <v>-4.3590818667049724E-4</v>
      </c>
      <c r="C109" s="18">
        <v>4.0230650909416354E-3</v>
      </c>
      <c r="D109" s="18">
        <f t="shared" si="2"/>
        <v>5.5653798586080758E-3</v>
      </c>
      <c r="E109" s="18">
        <f t="shared" si="3"/>
        <v>-6.001288045278573E-3</v>
      </c>
    </row>
    <row r="110" spans="1:5" hidden="1" x14ac:dyDescent="0.2">
      <c r="A110" s="39">
        <v>45195</v>
      </c>
      <c r="B110" s="18">
        <v>-1.865860613409609E-2</v>
      </c>
      <c r="C110" s="18">
        <v>-1.4734533990868215E-2</v>
      </c>
      <c r="D110" s="18">
        <f t="shared" si="2"/>
        <v>-1.9136280053692105E-2</v>
      </c>
      <c r="E110" s="18">
        <f t="shared" si="3"/>
        <v>4.776739195960153E-4</v>
      </c>
    </row>
    <row r="111" spans="1:5" hidden="1" x14ac:dyDescent="0.2">
      <c r="A111" s="20">
        <v>45196</v>
      </c>
      <c r="B111" s="18">
        <v>1.1853186806771721E-3</v>
      </c>
      <c r="C111" s="18">
        <v>2.2931406074522265E-4</v>
      </c>
      <c r="D111" s="18">
        <f t="shared" si="2"/>
        <v>5.6943409118162308E-4</v>
      </c>
      <c r="E111" s="18">
        <f t="shared" si="3"/>
        <v>6.1588458949554897E-4</v>
      </c>
    </row>
    <row r="112" spans="1:5" hidden="1" x14ac:dyDescent="0.2">
      <c r="A112" s="39">
        <v>45197</v>
      </c>
      <c r="B112" s="18">
        <v>2.3183269232738279E-3</v>
      </c>
      <c r="C112" s="18">
        <v>5.8931739705165853E-3</v>
      </c>
      <c r="D112" s="18">
        <f t="shared" si="2"/>
        <v>8.0281040772438427E-3</v>
      </c>
      <c r="E112" s="18">
        <f t="shared" si="3"/>
        <v>-5.7097771539700148E-3</v>
      </c>
    </row>
    <row r="113" spans="1:5" hidden="1" x14ac:dyDescent="0.2">
      <c r="A113" s="20">
        <v>45198</v>
      </c>
      <c r="B113" s="18">
        <v>-2.0669272028175367E-3</v>
      </c>
      <c r="C113" s="18">
        <v>-2.7095820861420261E-3</v>
      </c>
      <c r="D113" s="18">
        <f t="shared" si="2"/>
        <v>-3.3007634123132503E-3</v>
      </c>
      <c r="E113" s="18">
        <f t="shared" si="3"/>
        <v>1.2338362094957136E-3</v>
      </c>
    </row>
    <row r="114" spans="1:5" hidden="1" x14ac:dyDescent="0.2">
      <c r="A114" s="39">
        <v>45201</v>
      </c>
      <c r="B114" s="18">
        <v>4.5862468159705294E-3</v>
      </c>
      <c r="C114" s="18">
        <v>7.9367555590792449E-5</v>
      </c>
      <c r="D114" s="18">
        <f t="shared" si="2"/>
        <v>3.7197131573747904E-4</v>
      </c>
      <c r="E114" s="18">
        <f t="shared" si="3"/>
        <v>4.2142755002330503E-3</v>
      </c>
    </row>
    <row r="115" spans="1:5" hidden="1" x14ac:dyDescent="0.2">
      <c r="A115" s="20">
        <v>45202</v>
      </c>
      <c r="B115" s="18">
        <v>-1.9046615887780227E-2</v>
      </c>
      <c r="C115" s="18">
        <v>-1.3744071674259506E-2</v>
      </c>
      <c r="D115" s="18">
        <f t="shared" si="2"/>
        <v>-1.7831951968092747E-2</v>
      </c>
      <c r="E115" s="18">
        <f t="shared" si="3"/>
        <v>-1.2146639196874802E-3</v>
      </c>
    </row>
    <row r="116" spans="1:5" hidden="1" x14ac:dyDescent="0.2">
      <c r="A116" s="39">
        <v>45203</v>
      </c>
      <c r="B116" s="18">
        <v>1.020851309729176E-2</v>
      </c>
      <c r="C116" s="18">
        <v>8.1097549571607086E-3</v>
      </c>
      <c r="D116" s="18">
        <f t="shared" si="2"/>
        <v>1.0947093307227479E-2</v>
      </c>
      <c r="E116" s="18">
        <f t="shared" si="3"/>
        <v>-7.3858020993571895E-4</v>
      </c>
    </row>
    <row r="117" spans="1:5" hidden="1" x14ac:dyDescent="0.2">
      <c r="A117" s="20">
        <v>45204</v>
      </c>
      <c r="B117" s="18">
        <v>6.9356588021873833E-4</v>
      </c>
      <c r="C117" s="18">
        <v>-1.304030159777203E-3</v>
      </c>
      <c r="D117" s="18">
        <f t="shared" si="2"/>
        <v>-1.4498087393449285E-3</v>
      </c>
      <c r="E117" s="18">
        <f t="shared" si="3"/>
        <v>2.1433746195636668E-3</v>
      </c>
    </row>
    <row r="118" spans="1:5" hidden="1" x14ac:dyDescent="0.2">
      <c r="A118" s="39">
        <v>45205</v>
      </c>
      <c r="B118" s="18">
        <v>2.6483915486278153E-2</v>
      </c>
      <c r="C118" s="18">
        <v>1.1814893014644445E-2</v>
      </c>
      <c r="D118" s="18">
        <f t="shared" si="2"/>
        <v>1.5826345701145959E-2</v>
      </c>
      <c r="E118" s="18">
        <f t="shared" si="3"/>
        <v>1.0657569785132194E-2</v>
      </c>
    </row>
    <row r="119" spans="1:5" hidden="1" x14ac:dyDescent="0.2">
      <c r="A119" s="20">
        <v>45208</v>
      </c>
      <c r="B119" s="18">
        <v>-6.7527738742723109E-4</v>
      </c>
      <c r="C119" s="18">
        <v>6.3038542996403102E-3</v>
      </c>
      <c r="D119" s="18">
        <f t="shared" si="2"/>
        <v>8.5689241352076215E-3</v>
      </c>
      <c r="E119" s="18">
        <f t="shared" si="3"/>
        <v>-9.2442015226348526E-3</v>
      </c>
    </row>
    <row r="120" spans="1:5" hidden="1" x14ac:dyDescent="0.2">
      <c r="A120" s="39">
        <v>45209</v>
      </c>
      <c r="B120" s="18">
        <v>-1.6406430827656804E-3</v>
      </c>
      <c r="C120" s="18">
        <v>5.2079907813922244E-3</v>
      </c>
      <c r="D120" s="18">
        <f t="shared" si="2"/>
        <v>7.1257944564039151E-3</v>
      </c>
      <c r="E120" s="18">
        <f t="shared" si="3"/>
        <v>-8.7664375391695963E-3</v>
      </c>
    </row>
    <row r="121" spans="1:5" hidden="1" x14ac:dyDescent="0.2">
      <c r="A121" s="20">
        <v>45210</v>
      </c>
      <c r="B121" s="18">
        <v>-1.4501146066714377E-4</v>
      </c>
      <c r="C121" s="18">
        <v>4.2930081710337298E-3</v>
      </c>
      <c r="D121" s="18">
        <f t="shared" si="2"/>
        <v>5.9208647013660196E-3</v>
      </c>
      <c r="E121" s="18">
        <f t="shared" si="3"/>
        <v>-6.0658761620331634E-3</v>
      </c>
    </row>
    <row r="122" spans="1:5" hidden="1" x14ac:dyDescent="0.2">
      <c r="A122" s="39">
        <v>45211</v>
      </c>
      <c r="B122" s="18">
        <v>-5.6563416033854619E-3</v>
      </c>
      <c r="C122" s="18">
        <v>-6.2464343461184901E-3</v>
      </c>
      <c r="D122" s="18">
        <f t="shared" si="2"/>
        <v>-7.9584022340488132E-3</v>
      </c>
      <c r="E122" s="18">
        <f t="shared" si="3"/>
        <v>2.3020606306633513E-3</v>
      </c>
    </row>
    <row r="123" spans="1:5" hidden="1" x14ac:dyDescent="0.2">
      <c r="A123" s="20">
        <v>45212</v>
      </c>
      <c r="B123" s="18">
        <v>-5.2995145466857574E-3</v>
      </c>
      <c r="C123" s="18">
        <v>-5.018858888767519E-3</v>
      </c>
      <c r="D123" s="18">
        <f t="shared" si="2"/>
        <v>-6.3418226637147893E-3</v>
      </c>
      <c r="E123" s="18">
        <f t="shared" si="3"/>
        <v>1.0423081170290319E-3</v>
      </c>
    </row>
    <row r="124" spans="1:5" hidden="1" x14ac:dyDescent="0.2">
      <c r="A124" s="39">
        <v>45215</v>
      </c>
      <c r="B124" s="18">
        <v>1.9258036426472946E-2</v>
      </c>
      <c r="C124" s="18">
        <v>1.059436938392988E-2</v>
      </c>
      <c r="D124" s="18">
        <f t="shared" si="2"/>
        <v>1.4219052597729863E-2</v>
      </c>
      <c r="E124" s="18">
        <f t="shared" si="3"/>
        <v>5.0389838287430832E-3</v>
      </c>
    </row>
    <row r="125" spans="1:5" hidden="1" x14ac:dyDescent="0.2">
      <c r="A125" s="20">
        <v>45216</v>
      </c>
      <c r="B125" s="18">
        <v>6.2821871855280875E-3</v>
      </c>
      <c r="C125" s="18">
        <v>-9.824505308242415E-5</v>
      </c>
      <c r="D125" s="18">
        <f t="shared" si="2"/>
        <v>1.3807537647322345E-4</v>
      </c>
      <c r="E125" s="18">
        <f t="shared" si="3"/>
        <v>6.1441118090548637E-3</v>
      </c>
    </row>
    <row r="126" spans="1:5" hidden="1" x14ac:dyDescent="0.2">
      <c r="A126" s="39">
        <v>45217</v>
      </c>
      <c r="B126" s="18">
        <v>-2.3875383006009443E-2</v>
      </c>
      <c r="C126" s="18">
        <v>-1.3399820506516447E-2</v>
      </c>
      <c r="D126" s="18">
        <f t="shared" si="2"/>
        <v>-1.7378611685420452E-2</v>
      </c>
      <c r="E126" s="18">
        <f t="shared" si="3"/>
        <v>-6.4967713205889913E-3</v>
      </c>
    </row>
    <row r="127" spans="1:5" hidden="1" x14ac:dyDescent="0.2">
      <c r="A127" s="20">
        <v>45218</v>
      </c>
      <c r="B127" s="18">
        <v>1.7038528578841472E-2</v>
      </c>
      <c r="C127" s="18">
        <v>-8.4828481963210578E-3</v>
      </c>
      <c r="D127" s="18">
        <f t="shared" si="2"/>
        <v>-1.0903509126989798E-2</v>
      </c>
      <c r="E127" s="18">
        <f t="shared" si="3"/>
        <v>2.7942037705831271E-2</v>
      </c>
    </row>
    <row r="128" spans="1:5" hidden="1" x14ac:dyDescent="0.2">
      <c r="A128" s="39">
        <v>45219</v>
      </c>
      <c r="B128" s="18">
        <v>-2.203353675138997E-2</v>
      </c>
      <c r="C128" s="18">
        <v>-1.2585283719027562E-2</v>
      </c>
      <c r="D128" s="18">
        <f t="shared" si="2"/>
        <v>-1.6305957844017067E-2</v>
      </c>
      <c r="E128" s="18">
        <f t="shared" si="3"/>
        <v>-5.727578907372903E-3</v>
      </c>
    </row>
    <row r="129" spans="1:5" hidden="1" x14ac:dyDescent="0.2">
      <c r="A129" s="20">
        <v>45222</v>
      </c>
      <c r="B129" s="18">
        <v>-8.4915232851834332E-3</v>
      </c>
      <c r="C129" s="18">
        <v>-1.6855698941634634E-3</v>
      </c>
      <c r="D129" s="18">
        <f t="shared" si="2"/>
        <v>-1.9522538934786629E-3</v>
      </c>
      <c r="E129" s="18">
        <f t="shared" si="3"/>
        <v>-6.5392693917047705E-3</v>
      </c>
    </row>
    <row r="130" spans="1:5" hidden="1" x14ac:dyDescent="0.2">
      <c r="A130" s="39">
        <v>45223</v>
      </c>
      <c r="B130" s="18">
        <v>1.0990088681342769E-2</v>
      </c>
      <c r="C130" s="18">
        <v>7.2657922227272742E-3</v>
      </c>
      <c r="D130" s="18">
        <f t="shared" si="2"/>
        <v>9.8356887850545843E-3</v>
      </c>
      <c r="E130" s="18">
        <f t="shared" si="3"/>
        <v>1.1543998962881847E-3</v>
      </c>
    </row>
    <row r="131" spans="1:5" hidden="1" x14ac:dyDescent="0.2">
      <c r="A131" s="20">
        <v>45224</v>
      </c>
      <c r="B131" s="18">
        <v>-3.5060246821086882E-2</v>
      </c>
      <c r="C131" s="18">
        <v>-1.4339628627712542E-2</v>
      </c>
      <c r="D131" s="18">
        <f t="shared" si="2"/>
        <v>-1.8616233861443836E-2</v>
      </c>
      <c r="E131" s="18">
        <f t="shared" si="3"/>
        <v>-1.6444012959643046E-2</v>
      </c>
    </row>
    <row r="132" spans="1:5" hidden="1" x14ac:dyDescent="0.2">
      <c r="A132" s="39">
        <v>45225</v>
      </c>
      <c r="B132" s="18">
        <v>-4.1104194755599011E-3</v>
      </c>
      <c r="C132" s="18">
        <v>-1.1832519778109618E-2</v>
      </c>
      <c r="D132" s="18">
        <f t="shared" si="2"/>
        <v>-1.5314651932119745E-2</v>
      </c>
      <c r="E132" s="18">
        <f t="shared" si="3"/>
        <v>1.1204232456559843E-2</v>
      </c>
    </row>
    <row r="133" spans="1:5" hidden="1" x14ac:dyDescent="0.2">
      <c r="A133" s="20">
        <v>45226</v>
      </c>
      <c r="B133" s="18">
        <v>1.6306240450771892E-3</v>
      </c>
      <c r="C133" s="18">
        <v>-4.8002802297685276E-3</v>
      </c>
      <c r="D133" s="18">
        <f t="shared" si="2"/>
        <v>-6.05397901831373E-3</v>
      </c>
      <c r="E133" s="18">
        <f t="shared" si="3"/>
        <v>7.6846030633909192E-3</v>
      </c>
    </row>
    <row r="134" spans="1:5" hidden="1" x14ac:dyDescent="0.2">
      <c r="A134" s="39">
        <v>45229</v>
      </c>
      <c r="B134" s="18">
        <v>1.3735629978755659E-2</v>
      </c>
      <c r="C134" s="18">
        <v>1.2010022325859904E-2</v>
      </c>
      <c r="D134" s="18">
        <f t="shared" si="2"/>
        <v>1.6083309178376894E-2</v>
      </c>
      <c r="E134" s="18">
        <f t="shared" si="3"/>
        <v>-2.3476791996212346E-3</v>
      </c>
    </row>
    <row r="135" spans="1:5" hidden="1" x14ac:dyDescent="0.2">
      <c r="A135" s="20">
        <v>45230</v>
      </c>
      <c r="B135" s="18">
        <v>7.8284889889250753E-3</v>
      </c>
      <c r="C135" s="18">
        <v>6.4749573072333533E-3</v>
      </c>
      <c r="D135" s="18">
        <f t="shared" si="2"/>
        <v>8.7942476579623945E-3</v>
      </c>
      <c r="E135" s="18">
        <f t="shared" si="3"/>
        <v>-9.6575866903731919E-4</v>
      </c>
    </row>
    <row r="136" spans="1:5" hidden="1" x14ac:dyDescent="0.2">
      <c r="A136" s="39">
        <v>45231</v>
      </c>
      <c r="B136" s="18">
        <v>1.5336237440665812E-2</v>
      </c>
      <c r="C136" s="18">
        <v>1.0505999486313922E-2</v>
      </c>
      <c r="D136" s="18">
        <f t="shared" si="2"/>
        <v>1.4102679326935786E-2</v>
      </c>
      <c r="E136" s="18">
        <f t="shared" si="3"/>
        <v>1.2335581137300263E-3</v>
      </c>
    </row>
    <row r="137" spans="1:5" hidden="1" x14ac:dyDescent="0.2">
      <c r="A137" s="20">
        <v>45232</v>
      </c>
      <c r="B137" s="18">
        <v>2.0597380731744552E-2</v>
      </c>
      <c r="C137" s="18">
        <v>1.885855702012762E-2</v>
      </c>
      <c r="D137" s="18">
        <f t="shared" si="2"/>
        <v>2.5102063347157602E-2</v>
      </c>
      <c r="E137" s="18">
        <f t="shared" si="3"/>
        <v>-4.5046826154130498E-3</v>
      </c>
    </row>
    <row r="138" spans="1:5" hidden="1" x14ac:dyDescent="0.2">
      <c r="A138" s="39">
        <v>45233</v>
      </c>
      <c r="B138" s="18">
        <v>-3.0753186429959278E-3</v>
      </c>
      <c r="C138" s="18">
        <v>9.3937302530313627E-3</v>
      </c>
      <c r="D138" s="18">
        <f t="shared" si="2"/>
        <v>1.2637945156446751E-2</v>
      </c>
      <c r="E138" s="18">
        <f t="shared" si="3"/>
        <v>-1.5713263799442677E-2</v>
      </c>
    </row>
    <row r="139" spans="1:5" hidden="1" x14ac:dyDescent="0.2">
      <c r="A139" s="20">
        <v>45236</v>
      </c>
      <c r="B139" s="18">
        <v>-2.4112214238769525E-4</v>
      </c>
      <c r="C139" s="18">
        <v>1.7529924220356374E-3</v>
      </c>
      <c r="D139" s="18">
        <f t="shared" si="2"/>
        <v>2.5759480662470918E-3</v>
      </c>
      <c r="E139" s="18">
        <f t="shared" si="3"/>
        <v>-2.817070208634787E-3</v>
      </c>
    </row>
    <row r="140" spans="1:5" hidden="1" x14ac:dyDescent="0.2">
      <c r="A140" s="39">
        <v>45237</v>
      </c>
      <c r="B140" s="18">
        <v>2.1309652050299999E-2</v>
      </c>
      <c r="C140" s="18">
        <v>2.8401189192852616E-3</v>
      </c>
      <c r="D140" s="18">
        <f t="shared" si="2"/>
        <v>4.0075720656507149E-3</v>
      </c>
      <c r="E140" s="18">
        <f t="shared" si="3"/>
        <v>1.7302079984649284E-2</v>
      </c>
    </row>
    <row r="141" spans="1:5" hidden="1" x14ac:dyDescent="0.2">
      <c r="A141" s="20">
        <v>45238</v>
      </c>
      <c r="B141" s="18">
        <v>-1.7466963975866223E-3</v>
      </c>
      <c r="C141" s="18">
        <v>1.0049156221052513E-3</v>
      </c>
      <c r="D141" s="18">
        <f t="shared" ref="D141:D204" si="4">$B$2+$B$3*C141</f>
        <v>1.5908145947634226E-3</v>
      </c>
      <c r="E141" s="18">
        <f t="shared" ref="E141:E204" si="5">B141-D141</f>
        <v>-3.3375109923500451E-3</v>
      </c>
    </row>
    <row r="142" spans="1:5" hidden="1" x14ac:dyDescent="0.2">
      <c r="A142" s="39">
        <v>45239</v>
      </c>
      <c r="B142" s="18">
        <v>-6.9040222912043481E-3</v>
      </c>
      <c r="C142" s="18">
        <v>-8.0838393067328429E-3</v>
      </c>
      <c r="D142" s="18">
        <f t="shared" si="4"/>
        <v>-1.037805904941827E-2</v>
      </c>
      <c r="E142" s="18">
        <f t="shared" si="5"/>
        <v>3.474036758213922E-3</v>
      </c>
    </row>
    <row r="143" spans="1:5" hidden="1" x14ac:dyDescent="0.2">
      <c r="A143" s="20">
        <v>45240</v>
      </c>
      <c r="B143" s="18">
        <v>1.7237234402318169E-2</v>
      </c>
      <c r="C143" s="18">
        <v>1.5616441094852496E-2</v>
      </c>
      <c r="D143" s="18">
        <f t="shared" si="4"/>
        <v>2.0832559311320657E-2</v>
      </c>
      <c r="E143" s="18">
        <f t="shared" si="5"/>
        <v>-3.5953249090024883E-3</v>
      </c>
    </row>
    <row r="144" spans="1:5" hidden="1" x14ac:dyDescent="0.2">
      <c r="A144" s="39">
        <v>45243</v>
      </c>
      <c r="B144" s="18">
        <v>7.7236276429706319E-3</v>
      </c>
      <c r="C144" s="18">
        <v>-8.3583893324035152E-4</v>
      </c>
      <c r="D144" s="18">
        <f t="shared" si="4"/>
        <v>-8.3325326220759954E-4</v>
      </c>
      <c r="E144" s="18">
        <f t="shared" si="5"/>
        <v>8.5568809051782321E-3</v>
      </c>
    </row>
    <row r="145" spans="1:5" hidden="1" x14ac:dyDescent="0.2">
      <c r="A145" s="20">
        <v>45244</v>
      </c>
      <c r="B145" s="18">
        <v>2.7406264362540123E-2</v>
      </c>
      <c r="C145" s="18">
        <v>1.9075017703661823E-2</v>
      </c>
      <c r="D145" s="18">
        <f t="shared" si="4"/>
        <v>2.5387117855771718E-2</v>
      </c>
      <c r="E145" s="18">
        <f t="shared" si="5"/>
        <v>2.0191465067684045E-3</v>
      </c>
    </row>
    <row r="146" spans="1:5" hidden="1" x14ac:dyDescent="0.2">
      <c r="A146" s="39">
        <v>45245</v>
      </c>
      <c r="B146" s="18">
        <v>-7.9574282494929705E-3</v>
      </c>
      <c r="C146" s="18">
        <v>1.5970120755575135E-3</v>
      </c>
      <c r="D146" s="18">
        <f t="shared" si="4"/>
        <v>2.3705393966779792E-3</v>
      </c>
      <c r="E146" s="18">
        <f t="shared" si="5"/>
        <v>-1.032796764617095E-2</v>
      </c>
    </row>
    <row r="147" spans="1:5" hidden="1" x14ac:dyDescent="0.2">
      <c r="A147" s="20">
        <v>45246</v>
      </c>
      <c r="B147" s="18">
        <v>9.2517024555176519E-3</v>
      </c>
      <c r="C147" s="18">
        <v>1.1904273935798848E-3</v>
      </c>
      <c r="D147" s="18">
        <f t="shared" si="4"/>
        <v>1.8351128478985251E-3</v>
      </c>
      <c r="E147" s="18">
        <f t="shared" si="5"/>
        <v>7.4165896076191264E-3</v>
      </c>
    </row>
    <row r="148" spans="1:5" hidden="1" x14ac:dyDescent="0.2">
      <c r="A148" s="39">
        <v>45247</v>
      </c>
      <c r="B148" s="18">
        <v>-1.0385155754054631E-3</v>
      </c>
      <c r="C148" s="18">
        <v>1.2820490603360213E-3</v>
      </c>
      <c r="D148" s="18">
        <f t="shared" si="4"/>
        <v>1.9557683349327331E-3</v>
      </c>
      <c r="E148" s="18">
        <f t="shared" si="5"/>
        <v>-2.9942839103381962E-3</v>
      </c>
    </row>
    <row r="149" spans="1:5" hidden="1" x14ac:dyDescent="0.2">
      <c r="A149" s="20">
        <v>45250</v>
      </c>
      <c r="B149" s="18">
        <v>1.7674649351444582E-2</v>
      </c>
      <c r="C149" s="18">
        <v>7.3902780973298388E-3</v>
      </c>
      <c r="D149" s="18">
        <f t="shared" si="4"/>
        <v>9.999622757889081E-3</v>
      </c>
      <c r="E149" s="18">
        <f t="shared" si="5"/>
        <v>7.6750265935555013E-3</v>
      </c>
    </row>
    <row r="150" spans="1:5" hidden="1" x14ac:dyDescent="0.2">
      <c r="A150" s="39">
        <v>45251</v>
      </c>
      <c r="B150" s="18">
        <v>-3.5978495495574414E-3</v>
      </c>
      <c r="C150" s="18">
        <v>-2.0209310950652926E-3</v>
      </c>
      <c r="D150" s="18">
        <f t="shared" si="4"/>
        <v>-2.393887084183274E-3</v>
      </c>
      <c r="E150" s="18">
        <f t="shared" si="5"/>
        <v>-1.2039624653741674E-3</v>
      </c>
    </row>
    <row r="151" spans="1:5" hidden="1" x14ac:dyDescent="0.2">
      <c r="A151" s="20">
        <v>45252</v>
      </c>
      <c r="B151" s="18">
        <v>-2.1398667992101883E-3</v>
      </c>
      <c r="C151" s="18">
        <v>4.06112922094648E-3</v>
      </c>
      <c r="D151" s="18">
        <f t="shared" si="4"/>
        <v>5.6155060602683434E-3</v>
      </c>
      <c r="E151" s="18">
        <f t="shared" si="5"/>
        <v>-7.7553728594785317E-3</v>
      </c>
    </row>
    <row r="152" spans="1:5" hidden="1" x14ac:dyDescent="0.2">
      <c r="A152" s="39">
        <v>45254</v>
      </c>
      <c r="B152" s="18">
        <v>2.4124352434218288E-3</v>
      </c>
      <c r="C152" s="18">
        <v>5.9687366788407914E-4</v>
      </c>
      <c r="D152" s="18">
        <f t="shared" si="4"/>
        <v>1.0534689814383064E-3</v>
      </c>
      <c r="E152" s="18">
        <f t="shared" si="5"/>
        <v>1.3589662619835224E-3</v>
      </c>
    </row>
    <row r="153" spans="1:5" hidden="1" x14ac:dyDescent="0.2">
      <c r="A153" s="20">
        <v>45257</v>
      </c>
      <c r="B153" s="18">
        <v>1.8272327932722376E-3</v>
      </c>
      <c r="C153" s="18">
        <v>-1.9541574600900891E-3</v>
      </c>
      <c r="D153" s="18">
        <f t="shared" si="4"/>
        <v>-2.305953675697906E-3</v>
      </c>
      <c r="E153" s="18">
        <f t="shared" si="5"/>
        <v>4.1331864689701436E-3</v>
      </c>
    </row>
    <row r="154" spans="1:5" hidden="1" x14ac:dyDescent="0.2">
      <c r="A154" s="39">
        <v>45258</v>
      </c>
      <c r="B154" s="18">
        <v>5.7833985101218843E-4</v>
      </c>
      <c r="C154" s="18">
        <v>9.8011853060331333E-4</v>
      </c>
      <c r="D154" s="18">
        <f t="shared" si="4"/>
        <v>1.5581595988642374E-3</v>
      </c>
      <c r="E154" s="18">
        <f t="shared" si="5"/>
        <v>-9.79819747852049E-4</v>
      </c>
    </row>
    <row r="155" spans="1:5" hidden="1" x14ac:dyDescent="0.2">
      <c r="A155" s="20">
        <v>45259</v>
      </c>
      <c r="B155" s="18">
        <v>2.4141963532680055E-2</v>
      </c>
      <c r="C155" s="18">
        <v>-9.4624863923831182E-4</v>
      </c>
      <c r="D155" s="18">
        <f t="shared" si="4"/>
        <v>-9.7865049544004767E-4</v>
      </c>
      <c r="E155" s="18">
        <f t="shared" si="5"/>
        <v>2.5120614028120103E-2</v>
      </c>
    </row>
    <row r="156" spans="1:5" hidden="1" x14ac:dyDescent="0.2">
      <c r="A156" s="39">
        <v>45260</v>
      </c>
      <c r="B156" s="18">
        <v>9.3553221144201837E-2</v>
      </c>
      <c r="C156" s="18">
        <v>3.7840728581564065E-3</v>
      </c>
      <c r="D156" s="18">
        <f t="shared" si="4"/>
        <v>5.250653819833374E-3</v>
      </c>
      <c r="E156" s="18">
        <f t="shared" si="5"/>
        <v>8.8302567324368461E-2</v>
      </c>
    </row>
    <row r="157" spans="1:5" hidden="1" x14ac:dyDescent="0.2">
      <c r="A157" s="20">
        <v>45261</v>
      </c>
      <c r="B157" s="18">
        <v>3.2155710701260887E-2</v>
      </c>
      <c r="C157" s="18">
        <v>5.8737421236076948E-3</v>
      </c>
      <c r="D157" s="18">
        <f t="shared" si="4"/>
        <v>8.002514508359369E-3</v>
      </c>
      <c r="E157" s="18">
        <f t="shared" si="5"/>
        <v>2.4153196192901516E-2</v>
      </c>
    </row>
    <row r="158" spans="1:5" hidden="1" x14ac:dyDescent="0.2">
      <c r="A158" s="39">
        <v>45264</v>
      </c>
      <c r="B158" s="18">
        <v>-3.5923061211803553E-2</v>
      </c>
      <c r="C158" s="18">
        <v>-5.4085091269721053E-3</v>
      </c>
      <c r="D158" s="18">
        <f t="shared" si="4"/>
        <v>-6.8549484441996853E-3</v>
      </c>
      <c r="E158" s="18">
        <f t="shared" si="5"/>
        <v>-2.9068112767603869E-2</v>
      </c>
    </row>
    <row r="159" spans="1:5" hidden="1" x14ac:dyDescent="0.2">
      <c r="A159" s="20">
        <v>45265</v>
      </c>
      <c r="B159" s="18">
        <v>1.4360841535732138E-3</v>
      </c>
      <c r="C159" s="18">
        <v>-5.6886972616143616E-4</v>
      </c>
      <c r="D159" s="18">
        <f t="shared" si="4"/>
        <v>-4.8168467757381804E-4</v>
      </c>
      <c r="E159" s="18">
        <f t="shared" si="5"/>
        <v>1.9177688311470319E-3</v>
      </c>
    </row>
    <row r="160" spans="1:5" hidden="1" x14ac:dyDescent="0.2">
      <c r="A160" s="39">
        <v>45266</v>
      </c>
      <c r="B160" s="18">
        <v>-7.5292125980049862E-3</v>
      </c>
      <c r="C160" s="18">
        <v>-3.9062028088695522E-3</v>
      </c>
      <c r="D160" s="18">
        <f t="shared" si="4"/>
        <v>-4.8765790595029015E-3</v>
      </c>
      <c r="E160" s="18">
        <f t="shared" si="5"/>
        <v>-2.6526335385020847E-3</v>
      </c>
    </row>
    <row r="161" spans="1:5" hidden="1" x14ac:dyDescent="0.2">
      <c r="A161" s="20">
        <v>45267</v>
      </c>
      <c r="B161" s="18">
        <v>-1.1239307412513888E-3</v>
      </c>
      <c r="C161" s="18">
        <v>7.9681890658929166E-3</v>
      </c>
      <c r="D161" s="18">
        <f t="shared" si="4"/>
        <v>1.0760666862882063E-2</v>
      </c>
      <c r="E161" s="18">
        <f t="shared" si="5"/>
        <v>-1.1884597604133452E-2</v>
      </c>
    </row>
    <row r="162" spans="1:5" hidden="1" x14ac:dyDescent="0.2">
      <c r="A162" s="39">
        <v>45268</v>
      </c>
      <c r="B162" s="18">
        <v>7.8761821169954782E-3</v>
      </c>
      <c r="C162" s="18">
        <v>4.0954978699407896E-3</v>
      </c>
      <c r="D162" s="18">
        <f t="shared" si="4"/>
        <v>5.6607657267853627E-3</v>
      </c>
      <c r="E162" s="18">
        <f t="shared" si="5"/>
        <v>2.2154163902101155E-3</v>
      </c>
    </row>
    <row r="163" spans="1:5" hidden="1" x14ac:dyDescent="0.2">
      <c r="A163" s="20">
        <v>45271</v>
      </c>
      <c r="B163" s="18">
        <v>5.143392439468375E-3</v>
      </c>
      <c r="C163" s="18">
        <v>3.924494286698943E-3</v>
      </c>
      <c r="D163" s="18">
        <f t="shared" si="4"/>
        <v>5.4355731347802859E-3</v>
      </c>
      <c r="E163" s="18">
        <f t="shared" si="5"/>
        <v>-2.9218069531191087E-4</v>
      </c>
    </row>
    <row r="164" spans="1:5" hidden="1" x14ac:dyDescent="0.2">
      <c r="A164" s="39">
        <v>45272</v>
      </c>
      <c r="B164" s="18">
        <v>1.7255041362520984E-2</v>
      </c>
      <c r="C164" s="18">
        <v>4.5993575202152304E-3</v>
      </c>
      <c r="D164" s="18">
        <f t="shared" si="4"/>
        <v>6.3242925283939645E-3</v>
      </c>
      <c r="E164" s="18">
        <f t="shared" si="5"/>
        <v>1.093074883412702E-2</v>
      </c>
    </row>
    <row r="165" spans="1:5" hidden="1" x14ac:dyDescent="0.2">
      <c r="A165" s="20">
        <v>45273</v>
      </c>
      <c r="B165" s="18">
        <v>3.3924710443136163E-3</v>
      </c>
      <c r="C165" s="18">
        <v>1.3650676351045998E-2</v>
      </c>
      <c r="D165" s="18">
        <f t="shared" si="4"/>
        <v>1.8243867018809368E-2</v>
      </c>
      <c r="E165" s="18">
        <f t="shared" si="5"/>
        <v>-1.4851395974495751E-2</v>
      </c>
    </row>
    <row r="166" spans="1:5" hidden="1" x14ac:dyDescent="0.2">
      <c r="A166" s="39">
        <v>45274</v>
      </c>
      <c r="B166" s="18">
        <v>-4.2746295769657827E-4</v>
      </c>
      <c r="C166" s="18">
        <v>2.6470624846992585E-3</v>
      </c>
      <c r="D166" s="18">
        <f t="shared" si="4"/>
        <v>3.7533383350849938E-3</v>
      </c>
      <c r="E166" s="18">
        <f t="shared" si="5"/>
        <v>-4.180801292781572E-3</v>
      </c>
    </row>
    <row r="167" spans="1:5" hidden="1" x14ac:dyDescent="0.2">
      <c r="A167" s="20">
        <v>45275</v>
      </c>
      <c r="B167" s="18">
        <v>1.7067769584990788E-2</v>
      </c>
      <c r="C167" s="18">
        <v>-7.62494933082003E-5</v>
      </c>
      <c r="D167" s="18">
        <f t="shared" si="4"/>
        <v>1.6704106844445436E-4</v>
      </c>
      <c r="E167" s="18">
        <f t="shared" si="5"/>
        <v>1.6900728516546334E-2</v>
      </c>
    </row>
    <row r="168" spans="1:5" hidden="1" x14ac:dyDescent="0.2">
      <c r="A168" s="39">
        <v>45278</v>
      </c>
      <c r="B168" s="18">
        <v>7.607163770492642E-3</v>
      </c>
      <c r="C168" s="18">
        <v>4.5283443669004164E-3</v>
      </c>
      <c r="D168" s="18">
        <f t="shared" si="4"/>
        <v>6.2307761484547194E-3</v>
      </c>
      <c r="E168" s="18">
        <f t="shared" si="5"/>
        <v>1.3763876220379227E-3</v>
      </c>
    </row>
    <row r="169" spans="1:5" hidden="1" x14ac:dyDescent="0.2">
      <c r="A169" s="20">
        <v>45279</v>
      </c>
      <c r="B169" s="18">
        <v>2.8451497385455493E-3</v>
      </c>
      <c r="C169" s="18">
        <v>5.8664078189105684E-3</v>
      </c>
      <c r="D169" s="18">
        <f t="shared" si="4"/>
        <v>7.9928560494312607E-3</v>
      </c>
      <c r="E169" s="18">
        <f t="shared" si="5"/>
        <v>-5.1477063108857114E-3</v>
      </c>
    </row>
    <row r="170" spans="1:5" hidden="1" x14ac:dyDescent="0.2">
      <c r="A170" s="39">
        <v>45280</v>
      </c>
      <c r="B170" s="18">
        <v>-1.5472503136263138E-2</v>
      </c>
      <c r="C170" s="18">
        <v>-1.4684266911006771E-2</v>
      </c>
      <c r="D170" s="18">
        <f t="shared" si="4"/>
        <v>-1.90700839319973E-2</v>
      </c>
      <c r="E170" s="18">
        <f t="shared" si="5"/>
        <v>3.5975807957341621E-3</v>
      </c>
    </row>
    <row r="171" spans="1:5" hidden="1" x14ac:dyDescent="0.2">
      <c r="A171" s="20">
        <v>45281</v>
      </c>
      <c r="B171" s="18">
        <v>2.6897269214595232E-2</v>
      </c>
      <c r="C171" s="18">
        <v>1.0301467821202559E-2</v>
      </c>
      <c r="D171" s="18">
        <f t="shared" si="4"/>
        <v>1.3833334001297774E-2</v>
      </c>
      <c r="E171" s="18">
        <f t="shared" si="5"/>
        <v>1.3063935213297458E-2</v>
      </c>
    </row>
    <row r="172" spans="1:5" hidden="1" x14ac:dyDescent="0.2">
      <c r="A172" s="39">
        <v>45282</v>
      </c>
      <c r="B172" s="18">
        <v>-3.4052978287857361E-3</v>
      </c>
      <c r="C172" s="18">
        <v>1.6600585268868873E-3</v>
      </c>
      <c r="D172" s="18">
        <f t="shared" si="4"/>
        <v>2.4535645211954246E-3</v>
      </c>
      <c r="E172" s="18">
        <f t="shared" si="5"/>
        <v>-5.8588623499811606E-3</v>
      </c>
    </row>
    <row r="173" spans="1:5" hidden="1" x14ac:dyDescent="0.2">
      <c r="A173" s="20">
        <v>45286</v>
      </c>
      <c r="B173" s="18">
        <v>-4.5043602831706941E-4</v>
      </c>
      <c r="C173" s="18">
        <v>4.2316894655107795E-3</v>
      </c>
      <c r="D173" s="18">
        <f t="shared" si="4"/>
        <v>5.8401148248234903E-3</v>
      </c>
      <c r="E173" s="18">
        <f t="shared" si="5"/>
        <v>-6.2905508531405597E-3</v>
      </c>
    </row>
    <row r="174" spans="1:5" hidden="1" x14ac:dyDescent="0.2">
      <c r="A174" s="39">
        <v>45287</v>
      </c>
      <c r="B174" s="18">
        <v>1.8782985573075894E-3</v>
      </c>
      <c r="C174" s="18">
        <v>1.4304577464787638E-3</v>
      </c>
      <c r="D174" s="18">
        <f t="shared" si="4"/>
        <v>2.151205974746901E-3</v>
      </c>
      <c r="E174" s="18">
        <f t="shared" si="5"/>
        <v>-2.729074174393116E-4</v>
      </c>
    </row>
    <row r="175" spans="1:5" hidden="1" x14ac:dyDescent="0.2">
      <c r="A175" s="20">
        <v>45288</v>
      </c>
      <c r="B175" s="18">
        <v>-4.2742564805505756E-3</v>
      </c>
      <c r="C175" s="18">
        <v>3.7017460804378288E-4</v>
      </c>
      <c r="D175" s="18">
        <f t="shared" si="4"/>
        <v>7.5493167641382569E-4</v>
      </c>
      <c r="E175" s="18">
        <f t="shared" si="5"/>
        <v>-5.0291881569644011E-3</v>
      </c>
    </row>
    <row r="176" spans="1:5" hidden="1" x14ac:dyDescent="0.2">
      <c r="A176" s="39">
        <v>45289</v>
      </c>
      <c r="B176" s="18">
        <v>-9.1871605325233308E-3</v>
      </c>
      <c r="C176" s="18">
        <v>-2.8264750133749628E-3</v>
      </c>
      <c r="D176" s="18">
        <f t="shared" si="4"/>
        <v>-3.4546983227497011E-3</v>
      </c>
      <c r="E176" s="18">
        <f t="shared" si="5"/>
        <v>-5.7324622097736297E-3</v>
      </c>
    </row>
    <row r="177" spans="1:5" hidden="1" x14ac:dyDescent="0.2">
      <c r="A177" s="20">
        <v>45293</v>
      </c>
      <c r="B177" s="18">
        <v>-2.6639995863201871E-2</v>
      </c>
      <c r="C177" s="18">
        <v>-5.6605790054923277E-3</v>
      </c>
      <c r="D177" s="18">
        <f t="shared" si="4"/>
        <v>-7.1868962796441229E-3</v>
      </c>
      <c r="E177" s="18">
        <f t="shared" si="5"/>
        <v>-1.9453099583557749E-2</v>
      </c>
    </row>
    <row r="178" spans="1:5" hidden="1" x14ac:dyDescent="0.2">
      <c r="A178" s="39">
        <v>45294</v>
      </c>
      <c r="B178" s="18">
        <v>-1.6749291222894702E-2</v>
      </c>
      <c r="C178" s="18">
        <v>-8.016314922730805E-3</v>
      </c>
      <c r="D178" s="18">
        <f t="shared" si="4"/>
        <v>-1.028913698843748E-2</v>
      </c>
      <c r="E178" s="18">
        <f t="shared" si="5"/>
        <v>-6.4601542344572219E-3</v>
      </c>
    </row>
    <row r="179" spans="1:5" hidden="1" x14ac:dyDescent="0.2">
      <c r="A179" s="20">
        <v>45295</v>
      </c>
      <c r="B179" s="18">
        <v>-2.382462775852634E-3</v>
      </c>
      <c r="C179" s="18">
        <v>-3.4283812973570083E-3</v>
      </c>
      <c r="D179" s="18">
        <f t="shared" si="4"/>
        <v>-4.2473415742210023E-3</v>
      </c>
      <c r="E179" s="18">
        <f t="shared" si="5"/>
        <v>1.8648787983683683E-3</v>
      </c>
    </row>
    <row r="180" spans="1:5" hidden="1" x14ac:dyDescent="0.2">
      <c r="A180" s="39">
        <v>45296</v>
      </c>
      <c r="B180" s="18">
        <v>-4.7775302423247457E-4</v>
      </c>
      <c r="C180" s="18">
        <v>1.8256861788026324E-3</v>
      </c>
      <c r="D180" s="18">
        <f t="shared" si="4"/>
        <v>2.6716776129536912E-3</v>
      </c>
      <c r="E180" s="18">
        <f t="shared" si="5"/>
        <v>-3.1494306371861657E-3</v>
      </c>
    </row>
    <row r="181" spans="1:5" hidden="1" x14ac:dyDescent="0.2">
      <c r="A181" s="20">
        <v>45299</v>
      </c>
      <c r="B181" s="18">
        <v>3.8826026729812613E-2</v>
      </c>
      <c r="C181" s="18">
        <v>1.4114629309846638E-2</v>
      </c>
      <c r="D181" s="18">
        <f t="shared" si="4"/>
        <v>1.8854841171397612E-2</v>
      </c>
      <c r="E181" s="18">
        <f t="shared" si="5"/>
        <v>1.9971185558415001E-2</v>
      </c>
    </row>
    <row r="182" spans="1:5" hidden="1" x14ac:dyDescent="0.2">
      <c r="A182" s="39">
        <v>45300</v>
      </c>
      <c r="B182" s="18">
        <v>1.8017605518283464E-3</v>
      </c>
      <c r="C182" s="18">
        <v>-1.4779006799081618E-3</v>
      </c>
      <c r="D182" s="18">
        <f t="shared" si="4"/>
        <v>-1.6787767665598105E-3</v>
      </c>
      <c r="E182" s="18">
        <f t="shared" si="5"/>
        <v>3.4805373183881567E-3</v>
      </c>
    </row>
    <row r="183" spans="1:5" hidden="1" x14ac:dyDescent="0.2">
      <c r="A183" s="20">
        <v>45301</v>
      </c>
      <c r="B183" s="18">
        <v>1.0675797324648739E-2</v>
      </c>
      <c r="C183" s="18">
        <v>5.6659718937244197E-3</v>
      </c>
      <c r="D183" s="18">
        <f t="shared" si="4"/>
        <v>7.728904355157295E-3</v>
      </c>
      <c r="E183" s="18">
        <f t="shared" si="5"/>
        <v>2.9468929694914442E-3</v>
      </c>
    </row>
    <row r="184" spans="1:5" hidden="1" x14ac:dyDescent="0.2">
      <c r="A184" s="39">
        <v>45302</v>
      </c>
      <c r="B184" s="18">
        <v>2.7448675853871674E-2</v>
      </c>
      <c r="C184" s="18">
        <v>-6.7105557838686991E-4</v>
      </c>
      <c r="D184" s="18">
        <f t="shared" si="4"/>
        <v>-6.1625201524386267E-4</v>
      </c>
      <c r="E184" s="18">
        <f t="shared" si="5"/>
        <v>2.8064927869115536E-2</v>
      </c>
    </row>
    <row r="185" spans="1:5" hidden="1" x14ac:dyDescent="0.2">
      <c r="A185" s="20">
        <v>45303</v>
      </c>
      <c r="B185" s="18">
        <v>2.0264684182202952E-3</v>
      </c>
      <c r="C185" s="18">
        <v>7.5097559411041459E-4</v>
      </c>
      <c r="D185" s="18">
        <f t="shared" si="4"/>
        <v>1.2564039816412229E-3</v>
      </c>
      <c r="E185" s="18">
        <f t="shared" si="5"/>
        <v>7.7006443657907236E-4</v>
      </c>
    </row>
    <row r="186" spans="1:5" hidden="1" x14ac:dyDescent="0.2">
      <c r="A186" s="39">
        <v>45307</v>
      </c>
      <c r="B186" s="18">
        <v>-1.007596341076844E-2</v>
      </c>
      <c r="C186" s="18">
        <v>-3.7313402367431525E-3</v>
      </c>
      <c r="D186" s="18">
        <f t="shared" si="4"/>
        <v>-4.6463046107732067E-3</v>
      </c>
      <c r="E186" s="18">
        <f t="shared" si="5"/>
        <v>-5.4296587999952337E-3</v>
      </c>
    </row>
    <row r="187" spans="1:5" hidden="1" x14ac:dyDescent="0.2">
      <c r="A187" s="20">
        <v>45308</v>
      </c>
      <c r="B187" s="18">
        <v>8.358228891686581E-3</v>
      </c>
      <c r="C187" s="18">
        <v>-5.6168971839904991E-3</v>
      </c>
      <c r="D187" s="18">
        <f t="shared" si="4"/>
        <v>-7.1293722066333963E-3</v>
      </c>
      <c r="E187" s="18">
        <f t="shared" si="5"/>
        <v>1.5487601098319977E-2</v>
      </c>
    </row>
    <row r="188" spans="1:5" hidden="1" x14ac:dyDescent="0.2">
      <c r="A188" s="39">
        <v>45309</v>
      </c>
      <c r="B188" s="18">
        <v>1.1125876304526106E-2</v>
      </c>
      <c r="C188" s="18">
        <v>8.805260963896E-3</v>
      </c>
      <c r="D188" s="18">
        <f t="shared" si="4"/>
        <v>1.1862996924231296E-2</v>
      </c>
      <c r="E188" s="18">
        <f t="shared" si="5"/>
        <v>-7.3712061970519077E-4</v>
      </c>
    </row>
    <row r="189" spans="1:5" hidden="1" x14ac:dyDescent="0.2">
      <c r="A189" s="20">
        <v>45310</v>
      </c>
      <c r="B189" s="18">
        <v>2.3391479648154245E-2</v>
      </c>
      <c r="C189" s="18">
        <v>1.2313502764936146E-2</v>
      </c>
      <c r="D189" s="18">
        <f t="shared" si="4"/>
        <v>1.6482958971690075E-2</v>
      </c>
      <c r="E189" s="18">
        <f t="shared" si="5"/>
        <v>6.9085206764641707E-3</v>
      </c>
    </row>
    <row r="190" spans="1:5" hidden="1" x14ac:dyDescent="0.2">
      <c r="A190" s="39">
        <v>45313</v>
      </c>
      <c r="B190" s="18">
        <v>-2.0649003438979463E-3</v>
      </c>
      <c r="C190" s="18">
        <v>2.1943252026270788E-3</v>
      </c>
      <c r="D190" s="18">
        <f t="shared" si="4"/>
        <v>3.1571339742501809E-3</v>
      </c>
      <c r="E190" s="18">
        <f t="shared" si="5"/>
        <v>-5.2220343181481272E-3</v>
      </c>
    </row>
    <row r="191" spans="1:5" hidden="1" x14ac:dyDescent="0.2">
      <c r="A191" s="20">
        <v>45314</v>
      </c>
      <c r="B191" s="18">
        <v>-1.2593619369040576E-2</v>
      </c>
      <c r="C191" s="18">
        <v>2.921374261968035E-3</v>
      </c>
      <c r="D191" s="18">
        <f t="shared" si="4"/>
        <v>4.1145762633763025E-3</v>
      </c>
      <c r="E191" s="18">
        <f t="shared" si="5"/>
        <v>-1.6708195632416878E-2</v>
      </c>
    </row>
    <row r="192" spans="1:5" hidden="1" x14ac:dyDescent="0.2">
      <c r="A192" s="39">
        <v>45315</v>
      </c>
      <c r="B192" s="18">
        <v>3.9742299053613372E-4</v>
      </c>
      <c r="C192" s="18">
        <v>8.1192841178312491E-4</v>
      </c>
      <c r="D192" s="18">
        <f t="shared" si="4"/>
        <v>1.3366720248103414E-3</v>
      </c>
      <c r="E192" s="18">
        <f t="shared" si="5"/>
        <v>-9.3924903427420768E-4</v>
      </c>
    </row>
    <row r="193" spans="1:5" hidden="1" x14ac:dyDescent="0.2">
      <c r="A193" s="20">
        <v>45316</v>
      </c>
      <c r="B193" s="18">
        <v>7.7650707794558738E-3</v>
      </c>
      <c r="C193" s="18">
        <v>5.2603655277063677E-3</v>
      </c>
      <c r="D193" s="18">
        <f t="shared" si="4"/>
        <v>7.194766139069826E-3</v>
      </c>
      <c r="E193" s="18">
        <f t="shared" si="5"/>
        <v>5.7030464038604779E-4</v>
      </c>
    </row>
    <row r="194" spans="1:5" hidden="1" x14ac:dyDescent="0.2">
      <c r="A194" s="39">
        <v>45317</v>
      </c>
      <c r="B194" s="18">
        <v>3.2613133979850772E-3</v>
      </c>
      <c r="C194" s="18">
        <v>-6.5178525107645324E-4</v>
      </c>
      <c r="D194" s="18">
        <f t="shared" si="4"/>
        <v>-5.9087514960426001E-4</v>
      </c>
      <c r="E194" s="18">
        <f t="shared" si="5"/>
        <v>3.852188547589337E-3</v>
      </c>
    </row>
    <row r="195" spans="1:5" hidden="1" x14ac:dyDescent="0.2">
      <c r="A195" s="20">
        <v>45320</v>
      </c>
      <c r="B195" s="18">
        <v>2.8291749845189784E-2</v>
      </c>
      <c r="C195" s="18">
        <v>7.5567748961808956E-3</v>
      </c>
      <c r="D195" s="18">
        <f t="shared" si="4"/>
        <v>1.021888041894517E-2</v>
      </c>
      <c r="E195" s="18">
        <f t="shared" si="5"/>
        <v>1.8072869426244614E-2</v>
      </c>
    </row>
    <row r="196" spans="1:5" hidden="1" x14ac:dyDescent="0.2">
      <c r="A196" s="39">
        <v>45321</v>
      </c>
      <c r="B196" s="18">
        <v>-4.5151888192718204E-4</v>
      </c>
      <c r="C196" s="18">
        <v>-6.0064993453989857E-4</v>
      </c>
      <c r="D196" s="18">
        <f t="shared" si="4"/>
        <v>-5.235356573225048E-4</v>
      </c>
      <c r="E196" s="18">
        <f t="shared" si="5"/>
        <v>7.2016775395322761E-5</v>
      </c>
    </row>
    <row r="197" spans="1:5" hidden="1" x14ac:dyDescent="0.2">
      <c r="A197" s="20">
        <v>45322</v>
      </c>
      <c r="B197" s="18">
        <v>-2.3077452278883914E-2</v>
      </c>
      <c r="C197" s="18">
        <v>-1.6105744611597972E-2</v>
      </c>
      <c r="D197" s="18">
        <f t="shared" si="4"/>
        <v>-2.0942011068289114E-2</v>
      </c>
      <c r="E197" s="18">
        <f t="shared" si="5"/>
        <v>-2.1354412105948004E-3</v>
      </c>
    </row>
    <row r="198" spans="1:5" hidden="1" x14ac:dyDescent="0.2">
      <c r="A198" s="39">
        <v>45323</v>
      </c>
      <c r="B198" s="18">
        <v>9.64116079440136E-3</v>
      </c>
      <c r="C198" s="18">
        <v>1.2493688211609788E-2</v>
      </c>
      <c r="D198" s="18">
        <f t="shared" si="4"/>
        <v>1.6720243050823338E-2</v>
      </c>
      <c r="E198" s="18">
        <f t="shared" si="5"/>
        <v>-7.0790822564219778E-3</v>
      </c>
    </row>
    <row r="199" spans="1:5" hidden="1" x14ac:dyDescent="0.2">
      <c r="A199" s="20">
        <v>45324</v>
      </c>
      <c r="B199" s="18">
        <v>6.554013991876495E-3</v>
      </c>
      <c r="C199" s="18">
        <v>1.068444607751462E-2</v>
      </c>
      <c r="D199" s="18">
        <f t="shared" si="4"/>
        <v>1.4337673527905968E-2</v>
      </c>
      <c r="E199" s="18">
        <f t="shared" si="5"/>
        <v>-7.7836595360294726E-3</v>
      </c>
    </row>
    <row r="200" spans="1:5" hidden="1" x14ac:dyDescent="0.2">
      <c r="A200" s="39">
        <v>45327</v>
      </c>
      <c r="B200" s="18">
        <v>8.576603279723205E-3</v>
      </c>
      <c r="C200" s="18">
        <v>-3.1863375266721894E-3</v>
      </c>
      <c r="D200" s="18">
        <f t="shared" si="4"/>
        <v>-3.9285970013537225E-3</v>
      </c>
      <c r="E200" s="18">
        <f t="shared" si="5"/>
        <v>1.2505200281076927E-2</v>
      </c>
    </row>
    <row r="201" spans="1:5" hidden="1" x14ac:dyDescent="0.2">
      <c r="A201" s="20">
        <v>45328</v>
      </c>
      <c r="B201" s="18">
        <v>-7.9137434764483539E-3</v>
      </c>
      <c r="C201" s="18">
        <v>2.3104108269635937E-3</v>
      </c>
      <c r="D201" s="18">
        <f t="shared" si="4"/>
        <v>3.3100057570706375E-3</v>
      </c>
      <c r="E201" s="18">
        <f t="shared" si="5"/>
        <v>-1.122374923351899E-2</v>
      </c>
    </row>
    <row r="202" spans="1:5" hidden="1" x14ac:dyDescent="0.2">
      <c r="A202" s="39">
        <v>45329</v>
      </c>
      <c r="B202" s="18">
        <v>1.0530744118373736E-2</v>
      </c>
      <c r="C202" s="18">
        <v>8.241457963390042E-3</v>
      </c>
      <c r="D202" s="18">
        <f t="shared" si="4"/>
        <v>1.1120531435162489E-2</v>
      </c>
      <c r="E202" s="18">
        <f t="shared" si="5"/>
        <v>-5.8978731678875282E-4</v>
      </c>
    </row>
    <row r="203" spans="1:5" hidden="1" x14ac:dyDescent="0.2">
      <c r="A203" s="20">
        <v>45330</v>
      </c>
      <c r="B203" s="18">
        <v>1.0767286395280351E-2</v>
      </c>
      <c r="C203" s="18">
        <v>5.7058326082515265E-4</v>
      </c>
      <c r="D203" s="18">
        <f t="shared" si="4"/>
        <v>1.0188474559811754E-3</v>
      </c>
      <c r="E203" s="18">
        <f t="shared" si="5"/>
        <v>9.7484389392991748E-3</v>
      </c>
    </row>
    <row r="204" spans="1:5" hidden="1" x14ac:dyDescent="0.2">
      <c r="A204" s="39">
        <v>45331</v>
      </c>
      <c r="B204" s="18">
        <v>-2.2264944295989908E-3</v>
      </c>
      <c r="C204" s="18">
        <v>5.7423415255595245E-3</v>
      </c>
      <c r="D204" s="18">
        <f t="shared" si="4"/>
        <v>7.8294746181739368E-3</v>
      </c>
      <c r="E204" s="18">
        <f t="shared" si="5"/>
        <v>-1.0055969047772928E-2</v>
      </c>
    </row>
    <row r="205" spans="1:5" hidden="1" x14ac:dyDescent="0.2">
      <c r="A205" s="20">
        <v>45334</v>
      </c>
      <c r="B205" s="18">
        <v>-1.3662702803928339E-2</v>
      </c>
      <c r="C205" s="18">
        <v>-9.489536011326738E-4</v>
      </c>
      <c r="D205" s="18">
        <f t="shared" ref="D205:D264" si="6">$B$2+$B$3*C205</f>
        <v>-9.8221262769902415E-4</v>
      </c>
      <c r="E205" s="18">
        <f t="shared" ref="E205:E264" si="7">B205-D205</f>
        <v>-1.2680490176229315E-2</v>
      </c>
    </row>
    <row r="206" spans="1:5" hidden="1" x14ac:dyDescent="0.2">
      <c r="A206" s="39">
        <v>45335</v>
      </c>
      <c r="B206" s="18">
        <v>-2.147459568990906E-2</v>
      </c>
      <c r="C206" s="18">
        <v>-1.3674255653625456E-2</v>
      </c>
      <c r="D206" s="18">
        <f t="shared" si="6"/>
        <v>-1.7740012077992161E-2</v>
      </c>
      <c r="E206" s="18">
        <f t="shared" si="7"/>
        <v>-3.7345836119168987E-3</v>
      </c>
    </row>
    <row r="207" spans="1:5" hidden="1" x14ac:dyDescent="0.2">
      <c r="A207" s="20">
        <v>45336</v>
      </c>
      <c r="B207" s="18">
        <v>2.8454576830324818E-2</v>
      </c>
      <c r="C207" s="18">
        <v>9.5797632750176387E-3</v>
      </c>
      <c r="D207" s="18">
        <f t="shared" si="6"/>
        <v>1.2882929838202677E-2</v>
      </c>
      <c r="E207" s="18">
        <f t="shared" si="7"/>
        <v>1.5571646992122141E-2</v>
      </c>
    </row>
    <row r="208" spans="1:5" hidden="1" x14ac:dyDescent="0.2">
      <c r="A208" s="39">
        <v>45337</v>
      </c>
      <c r="B208" s="18">
        <v>9.6491234607636311E-3</v>
      </c>
      <c r="C208" s="18">
        <v>5.8212506847294954E-3</v>
      </c>
      <c r="D208" s="18">
        <f t="shared" si="6"/>
        <v>7.9333891546389153E-3</v>
      </c>
      <c r="E208" s="18">
        <f t="shared" si="7"/>
        <v>1.7157343061247159E-3</v>
      </c>
    </row>
    <row r="209" spans="1:5" hidden="1" x14ac:dyDescent="0.2">
      <c r="A209" s="20">
        <v>45338</v>
      </c>
      <c r="B209" s="18">
        <v>-7.6042953043347072E-3</v>
      </c>
      <c r="C209" s="18">
        <v>-4.8034698371121065E-3</v>
      </c>
      <c r="D209" s="18">
        <f t="shared" si="6"/>
        <v>-6.0581793744206728E-3</v>
      </c>
      <c r="E209" s="18">
        <f t="shared" si="7"/>
        <v>-1.5461159299140345E-3</v>
      </c>
    </row>
    <row r="210" spans="1:5" hidden="1" x14ac:dyDescent="0.2">
      <c r="A210" s="39">
        <v>45342</v>
      </c>
      <c r="B210" s="18">
        <v>-1.1493792423398763E-2</v>
      </c>
      <c r="C210" s="18">
        <v>-6.0053220011653252E-3</v>
      </c>
      <c r="D210" s="18">
        <f t="shared" si="6"/>
        <v>-7.6408842446881184E-3</v>
      </c>
      <c r="E210" s="18">
        <f t="shared" si="7"/>
        <v>-3.8529081787106447E-3</v>
      </c>
    </row>
    <row r="211" spans="1:5" hidden="1" x14ac:dyDescent="0.2">
      <c r="A211" s="20">
        <v>45343</v>
      </c>
      <c r="B211" s="18">
        <v>-9.9165734252431026E-3</v>
      </c>
      <c r="C211" s="18">
        <v>1.264199922982101E-3</v>
      </c>
      <c r="D211" s="18">
        <f t="shared" si="6"/>
        <v>1.9322630175026344E-3</v>
      </c>
      <c r="E211" s="18">
        <f t="shared" si="7"/>
        <v>-1.1848836442745737E-2</v>
      </c>
    </row>
    <row r="212" spans="1:5" hidden="1" x14ac:dyDescent="0.2">
      <c r="A212" s="39">
        <v>45344</v>
      </c>
      <c r="B212" s="18">
        <v>3.5619822166885529E-2</v>
      </c>
      <c r="C212" s="18">
        <v>2.112288421741404E-2</v>
      </c>
      <c r="D212" s="18">
        <f t="shared" si="6"/>
        <v>2.8083928996039155E-2</v>
      </c>
      <c r="E212" s="18">
        <f t="shared" si="7"/>
        <v>7.5358931708463736E-3</v>
      </c>
    </row>
    <row r="213" spans="1:5" hidden="1" x14ac:dyDescent="0.2">
      <c r="A213" s="20">
        <v>45345</v>
      </c>
      <c r="B213" s="18">
        <v>-2.8947219444077632E-3</v>
      </c>
      <c r="C213" s="18">
        <v>3.4794754621159107E-4</v>
      </c>
      <c r="D213" s="18">
        <f t="shared" si="6"/>
        <v>7.2566112212626207E-4</v>
      </c>
      <c r="E213" s="18">
        <f t="shared" si="7"/>
        <v>-3.6203830665340253E-3</v>
      </c>
    </row>
    <row r="214" spans="1:5" hidden="1" x14ac:dyDescent="0.2">
      <c r="A214" s="39">
        <v>45348</v>
      </c>
      <c r="B214" s="18">
        <v>2.5922267053918535E-2</v>
      </c>
      <c r="C214" s="18">
        <v>-3.7867513501905758E-3</v>
      </c>
      <c r="D214" s="18">
        <f t="shared" si="6"/>
        <v>-4.7192748493293489E-3</v>
      </c>
      <c r="E214" s="18">
        <f t="shared" si="7"/>
        <v>3.0641541903247884E-2</v>
      </c>
    </row>
    <row r="215" spans="1:5" hidden="1" x14ac:dyDescent="0.2">
      <c r="A215" s="20">
        <v>45349</v>
      </c>
      <c r="B215" s="18">
        <v>-2.9628975254155643E-3</v>
      </c>
      <c r="C215" s="18">
        <v>1.7063496993998672E-3</v>
      </c>
      <c r="D215" s="18">
        <f t="shared" si="6"/>
        <v>2.5145248176262252E-3</v>
      </c>
      <c r="E215" s="18">
        <f t="shared" si="7"/>
        <v>-5.4774223430417894E-3</v>
      </c>
    </row>
    <row r="216" spans="1:5" hidden="1" x14ac:dyDescent="0.2">
      <c r="A216" s="39">
        <v>45350</v>
      </c>
      <c r="B216" s="18">
        <v>9.0145030711497043E-4</v>
      </c>
      <c r="C216" s="18">
        <v>-1.6581550604305439E-3</v>
      </c>
      <c r="D216" s="18">
        <f t="shared" si="6"/>
        <v>-1.9161516238614636E-3</v>
      </c>
      <c r="E216" s="18">
        <f t="shared" si="7"/>
        <v>2.8176019309764343E-3</v>
      </c>
    </row>
    <row r="217" spans="1:5" hidden="1" x14ac:dyDescent="0.2">
      <c r="A217" s="20">
        <v>45351</v>
      </c>
      <c r="B217" s="18">
        <v>3.0189872449265076E-2</v>
      </c>
      <c r="C217" s="18">
        <v>5.2290946971491614E-3</v>
      </c>
      <c r="D217" s="18">
        <f t="shared" si="6"/>
        <v>7.1535859529367109E-3</v>
      </c>
      <c r="E217" s="18">
        <f t="shared" si="7"/>
        <v>2.3036286496328363E-2</v>
      </c>
    </row>
    <row r="218" spans="1:5" hidden="1" x14ac:dyDescent="0.2">
      <c r="A218" s="39">
        <v>45352</v>
      </c>
      <c r="B218" s="18">
        <v>2.6099455396155546E-2</v>
      </c>
      <c r="C218" s="18">
        <v>8.0078289488876297E-3</v>
      </c>
      <c r="D218" s="18">
        <f t="shared" si="6"/>
        <v>1.0812868154978571E-2</v>
      </c>
      <c r="E218" s="18">
        <f t="shared" si="7"/>
        <v>1.5286587241176975E-2</v>
      </c>
    </row>
    <row r="219" spans="1:5" hidden="1" x14ac:dyDescent="0.2">
      <c r="A219" s="20">
        <v>45355</v>
      </c>
      <c r="B219" s="18">
        <v>-7.0689472764349226E-3</v>
      </c>
      <c r="C219" s="18">
        <v>-1.1932620709189656E-3</v>
      </c>
      <c r="D219" s="18">
        <f t="shared" si="6"/>
        <v>-1.3039395559714013E-3</v>
      </c>
      <c r="E219" s="18">
        <f t="shared" si="7"/>
        <v>-5.7650077204635213E-3</v>
      </c>
    </row>
    <row r="220" spans="1:5" hidden="1" x14ac:dyDescent="0.2">
      <c r="A220" s="39">
        <v>45356</v>
      </c>
      <c r="B220" s="18">
        <v>-5.0502193322757405E-2</v>
      </c>
      <c r="C220" s="18">
        <v>-1.0193100883444606E-2</v>
      </c>
      <c r="D220" s="18">
        <f t="shared" si="6"/>
        <v>-1.3155720620431487E-2</v>
      </c>
      <c r="E220" s="18">
        <f t="shared" si="7"/>
        <v>-3.7346472702325918E-2</v>
      </c>
    </row>
    <row r="221" spans="1:5" hidden="1" x14ac:dyDescent="0.2">
      <c r="A221" s="20">
        <v>45357</v>
      </c>
      <c r="B221" s="18">
        <v>1.6803400105416033E-2</v>
      </c>
      <c r="C221" s="18">
        <v>5.1411032032746551E-3</v>
      </c>
      <c r="D221" s="18">
        <f t="shared" si="6"/>
        <v>7.037710997544841E-3</v>
      </c>
      <c r="E221" s="18">
        <f t="shared" si="7"/>
        <v>9.7656891078711922E-3</v>
      </c>
    </row>
    <row r="222" spans="1:5" hidden="1" x14ac:dyDescent="0.2">
      <c r="A222" s="39">
        <v>45358</v>
      </c>
      <c r="B222" s="18">
        <v>-4.4441980681576565E-3</v>
      </c>
      <c r="C222" s="18">
        <v>1.0304127925951478E-2</v>
      </c>
      <c r="D222" s="18">
        <f t="shared" si="6"/>
        <v>1.3836837061713573E-2</v>
      </c>
      <c r="E222" s="18">
        <f t="shared" si="7"/>
        <v>-1.8281035129871229E-2</v>
      </c>
    </row>
    <row r="223" spans="1:5" hidden="1" x14ac:dyDescent="0.2">
      <c r="A223" s="20">
        <v>45359</v>
      </c>
      <c r="B223" s="18">
        <v>9.4570035747518766E-3</v>
      </c>
      <c r="C223" s="18">
        <v>-6.5285190034379825E-3</v>
      </c>
      <c r="D223" s="18">
        <f t="shared" si="6"/>
        <v>-8.3298761759532988E-3</v>
      </c>
      <c r="E223" s="18">
        <f t="shared" si="7"/>
        <v>1.7786879750705177E-2</v>
      </c>
    </row>
    <row r="224" spans="1:5" hidden="1" x14ac:dyDescent="0.2">
      <c r="A224" s="39">
        <v>45362</v>
      </c>
      <c r="B224" s="18">
        <v>2.3584884255274385E-3</v>
      </c>
      <c r="C224" s="18">
        <v>-1.122238087346461E-3</v>
      </c>
      <c r="D224" s="18">
        <f t="shared" si="6"/>
        <v>-1.2104089137941654E-3</v>
      </c>
      <c r="E224" s="18">
        <f t="shared" si="7"/>
        <v>3.5688973393216039E-3</v>
      </c>
    </row>
    <row r="225" spans="1:5" hidden="1" x14ac:dyDescent="0.2">
      <c r="A225" s="20">
        <v>45363</v>
      </c>
      <c r="B225" s="18">
        <v>2.0261754911439223E-3</v>
      </c>
      <c r="C225" s="18">
        <v>1.1201787981366396E-2</v>
      </c>
      <c r="D225" s="18">
        <f t="shared" si="6"/>
        <v>1.5018954949456398E-2</v>
      </c>
      <c r="E225" s="18">
        <f t="shared" si="7"/>
        <v>-1.2992779458312476E-2</v>
      </c>
    </row>
    <row r="226" spans="1:5" hidden="1" x14ac:dyDescent="0.2">
      <c r="A226" s="39">
        <v>45364</v>
      </c>
      <c r="B226" s="18">
        <v>-5.029091724347956E-3</v>
      </c>
      <c r="C226" s="18">
        <v>-1.9245297153407392E-3</v>
      </c>
      <c r="D226" s="18">
        <f t="shared" si="6"/>
        <v>-2.2669372497909996E-3</v>
      </c>
      <c r="E226" s="18">
        <f t="shared" si="7"/>
        <v>-2.7621544745569564E-3</v>
      </c>
    </row>
    <row r="227" spans="1:5" hidden="1" x14ac:dyDescent="0.2">
      <c r="A227" s="20">
        <v>45365</v>
      </c>
      <c r="B227" s="18">
        <v>-4.463691524859037E-3</v>
      </c>
      <c r="C227" s="18">
        <v>-2.8710915621273925E-3</v>
      </c>
      <c r="D227" s="18">
        <f t="shared" si="6"/>
        <v>-3.5134533269981843E-3</v>
      </c>
      <c r="E227" s="18">
        <f t="shared" si="7"/>
        <v>-9.5023819786085265E-4</v>
      </c>
    </row>
    <row r="228" spans="1:5" hidden="1" x14ac:dyDescent="0.2">
      <c r="A228" s="39">
        <v>45366</v>
      </c>
      <c r="B228" s="18">
        <v>-2.9638676289748256E-2</v>
      </c>
      <c r="C228" s="18">
        <v>-6.4829174844615034E-3</v>
      </c>
      <c r="D228" s="18">
        <f t="shared" si="6"/>
        <v>-8.2698240760908145E-3</v>
      </c>
      <c r="E228" s="18">
        <f t="shared" si="7"/>
        <v>-2.136885221365744E-2</v>
      </c>
    </row>
    <row r="229" spans="1:5" hidden="1" x14ac:dyDescent="0.2">
      <c r="A229" s="20">
        <v>45369</v>
      </c>
      <c r="B229" s="18">
        <v>2.0996902118670002E-2</v>
      </c>
      <c r="C229" s="18">
        <v>6.3180595049523447E-3</v>
      </c>
      <c r="D229" s="18">
        <f t="shared" si="6"/>
        <v>8.5876308017203192E-3</v>
      </c>
      <c r="E229" s="18">
        <f t="shared" si="7"/>
        <v>1.2409271316949683E-2</v>
      </c>
    </row>
    <row r="230" spans="1:5" hidden="1" x14ac:dyDescent="0.2">
      <c r="A230" s="39">
        <v>45370</v>
      </c>
      <c r="B230" s="18">
        <v>3.1280926042276391E-3</v>
      </c>
      <c r="C230" s="18">
        <v>5.6491496501236416E-3</v>
      </c>
      <c r="D230" s="18">
        <f t="shared" si="6"/>
        <v>7.7067513419397746E-3</v>
      </c>
      <c r="E230" s="18">
        <f t="shared" si="7"/>
        <v>-4.5786587377121355E-3</v>
      </c>
    </row>
    <row r="231" spans="1:5" hidden="1" x14ac:dyDescent="0.2">
      <c r="A231" s="20">
        <v>45371</v>
      </c>
      <c r="B231" s="18">
        <v>1.5358950043559583E-2</v>
      </c>
      <c r="C231" s="18">
        <v>8.9041739128465913E-3</v>
      </c>
      <c r="D231" s="18">
        <f t="shared" si="6"/>
        <v>1.1993254214369756E-2</v>
      </c>
      <c r="E231" s="18">
        <f t="shared" si="7"/>
        <v>3.3656958291898263E-3</v>
      </c>
    </row>
    <row r="232" spans="1:5" hidden="1" x14ac:dyDescent="0.2">
      <c r="A232" s="39">
        <v>45372</v>
      </c>
      <c r="B232" s="18">
        <v>7.5470883165529301E-3</v>
      </c>
      <c r="C232" s="18">
        <v>3.2365354015160275E-3</v>
      </c>
      <c r="D232" s="18">
        <f t="shared" si="6"/>
        <v>4.5296082326989106E-3</v>
      </c>
      <c r="E232" s="18">
        <f t="shared" si="7"/>
        <v>3.0174800838540195E-3</v>
      </c>
    </row>
    <row r="233" spans="1:5" hidden="1" x14ac:dyDescent="0.2">
      <c r="A233" s="20">
        <v>45373</v>
      </c>
      <c r="B233" s="18">
        <v>-2.0105417107402213E-3</v>
      </c>
      <c r="C233" s="18">
        <v>-1.4021878490156903E-3</v>
      </c>
      <c r="D233" s="18">
        <f t="shared" si="6"/>
        <v>-1.5790714369199965E-3</v>
      </c>
      <c r="E233" s="18">
        <f t="shared" si="7"/>
        <v>-4.3147027382022473E-4</v>
      </c>
    </row>
    <row r="234" spans="1:5" hidden="1" x14ac:dyDescent="0.2">
      <c r="A234" s="39">
        <v>45376</v>
      </c>
      <c r="B234" s="18">
        <v>-5.5559867710414101E-3</v>
      </c>
      <c r="C234" s="18">
        <v>-3.0549644525015296E-3</v>
      </c>
      <c r="D234" s="18">
        <f t="shared" si="6"/>
        <v>-3.7555933570363647E-3</v>
      </c>
      <c r="E234" s="18">
        <f t="shared" si="7"/>
        <v>-1.8003934140050455E-3</v>
      </c>
    </row>
    <row r="235" spans="1:5" hidden="1" x14ac:dyDescent="0.2">
      <c r="A235" s="20">
        <v>45377</v>
      </c>
      <c r="B235" s="18">
        <v>-7.5159382190281843E-4</v>
      </c>
      <c r="C235" s="18">
        <v>-2.799795225030266E-3</v>
      </c>
      <c r="D235" s="18">
        <f t="shared" si="6"/>
        <v>-3.4195640256923579E-3</v>
      </c>
      <c r="E235" s="18">
        <f t="shared" si="7"/>
        <v>2.6679702037895395E-3</v>
      </c>
    </row>
    <row r="236" spans="1:5" hidden="1" x14ac:dyDescent="0.2">
      <c r="A236" s="39">
        <v>45378</v>
      </c>
      <c r="B236" s="18">
        <v>-1.4550489411113254E-2</v>
      </c>
      <c r="C236" s="18">
        <v>8.6306265255329251E-3</v>
      </c>
      <c r="D236" s="18">
        <f t="shared" si="6"/>
        <v>1.163302290215064E-2</v>
      </c>
      <c r="E236" s="18">
        <f t="shared" si="7"/>
        <v>-2.6183512313263893E-2</v>
      </c>
    </row>
    <row r="237" spans="1:5" hidden="1" x14ac:dyDescent="0.2">
      <c r="A237" s="20">
        <v>45379</v>
      </c>
      <c r="B237" s="18">
        <v>-6.6359782849978455E-4</v>
      </c>
      <c r="C237" s="18">
        <v>1.1164855071790214E-3</v>
      </c>
      <c r="D237" s="18">
        <f t="shared" si="6"/>
        <v>1.7377396540701477E-3</v>
      </c>
      <c r="E237" s="18">
        <f t="shared" si="7"/>
        <v>-2.4013374825699323E-3</v>
      </c>
    </row>
    <row r="238" spans="1:5" hidden="1" x14ac:dyDescent="0.2">
      <c r="A238" s="39">
        <v>45383</v>
      </c>
      <c r="B238" s="18">
        <v>3.5859098894164276E-3</v>
      </c>
      <c r="C238" s="18">
        <v>-2.0135845401164643E-3</v>
      </c>
      <c r="D238" s="18">
        <f t="shared" si="6"/>
        <v>-2.3842124930438906E-3</v>
      </c>
      <c r="E238" s="18">
        <f t="shared" si="7"/>
        <v>5.9701223824603182E-3</v>
      </c>
    </row>
    <row r="239" spans="1:5" hidden="1" x14ac:dyDescent="0.2">
      <c r="A239" s="20">
        <v>45384</v>
      </c>
      <c r="B239" s="18">
        <v>5.7566451132800012E-3</v>
      </c>
      <c r="C239" s="18">
        <v>-7.2390590731691296E-3</v>
      </c>
      <c r="D239" s="18">
        <f t="shared" si="6"/>
        <v>-9.2655779723298613E-3</v>
      </c>
      <c r="E239" s="18">
        <f t="shared" si="7"/>
        <v>1.5022223085609862E-2</v>
      </c>
    </row>
    <row r="240" spans="1:5" hidden="1" x14ac:dyDescent="0.2">
      <c r="A240" s="39">
        <v>45385</v>
      </c>
      <c r="B240" s="18">
        <v>2.4341003830767871E-3</v>
      </c>
      <c r="C240" s="18">
        <v>1.091122364688113E-3</v>
      </c>
      <c r="D240" s="18">
        <f t="shared" si="6"/>
        <v>1.7043392323325285E-3</v>
      </c>
      <c r="E240" s="18">
        <f t="shared" si="7"/>
        <v>7.2976115074425865E-4</v>
      </c>
    </row>
    <row r="241" spans="1:5" hidden="1" x14ac:dyDescent="0.2">
      <c r="A241" s="20">
        <v>45386</v>
      </c>
      <c r="B241" s="18">
        <v>-3.4783709698736343E-2</v>
      </c>
      <c r="C241" s="18">
        <v>-1.2334336350379616E-2</v>
      </c>
      <c r="D241" s="18">
        <f t="shared" si="6"/>
        <v>-1.5975488228519234E-2</v>
      </c>
      <c r="E241" s="18">
        <f t="shared" si="7"/>
        <v>-1.8808221470217108E-2</v>
      </c>
    </row>
    <row r="242" spans="1:5" hidden="1" x14ac:dyDescent="0.2">
      <c r="A242" s="39">
        <v>45387</v>
      </c>
      <c r="B242" s="18">
        <v>2.6416053203795364E-2</v>
      </c>
      <c r="C242" s="18">
        <v>1.1099194174331695E-2</v>
      </c>
      <c r="D242" s="18">
        <f t="shared" si="6"/>
        <v>1.4883850380933185E-2</v>
      </c>
      <c r="E242" s="18">
        <f t="shared" si="7"/>
        <v>1.153220282286218E-2</v>
      </c>
    </row>
    <row r="243" spans="1:5" hidden="1" x14ac:dyDescent="0.2">
      <c r="A243" s="20">
        <v>45390</v>
      </c>
      <c r="B243" s="18">
        <v>-5.9613866303431795E-4</v>
      </c>
      <c r="C243" s="18">
        <v>-3.7463099831791524E-4</v>
      </c>
      <c r="D243" s="18">
        <f t="shared" si="6"/>
        <v>-2.2589399903002951E-4</v>
      </c>
      <c r="E243" s="18">
        <f t="shared" si="7"/>
        <v>-3.7024466400428844E-4</v>
      </c>
    </row>
    <row r="244" spans="1:5" hidden="1" x14ac:dyDescent="0.2">
      <c r="A244" s="39">
        <v>45391</v>
      </c>
      <c r="B244" s="18">
        <v>2.1209477187151826E-3</v>
      </c>
      <c r="C244" s="18">
        <v>1.4454931932483817E-3</v>
      </c>
      <c r="D244" s="18">
        <f t="shared" si="6"/>
        <v>2.1710059763949139E-3</v>
      </c>
      <c r="E244" s="18">
        <f t="shared" si="7"/>
        <v>-5.0058257679731245E-5</v>
      </c>
    </row>
    <row r="245" spans="1:5" hidden="1" x14ac:dyDescent="0.2">
      <c r="A245" s="20">
        <v>45392</v>
      </c>
      <c r="B245" s="18">
        <v>-9.0948246760695906E-3</v>
      </c>
      <c r="C245" s="18">
        <v>-9.4569806491084929E-3</v>
      </c>
      <c r="D245" s="18">
        <f t="shared" si="6"/>
        <v>-1.2186332608467488E-2</v>
      </c>
      <c r="E245" s="18">
        <f t="shared" si="7"/>
        <v>3.091507932397897E-3</v>
      </c>
    </row>
    <row r="246" spans="1:5" hidden="1" x14ac:dyDescent="0.2">
      <c r="A246" s="39">
        <v>45393</v>
      </c>
      <c r="B246" s="18">
        <v>-1.5685384394528157E-3</v>
      </c>
      <c r="C246" s="18">
        <v>7.4447977105855934E-3</v>
      </c>
      <c r="D246" s="18">
        <f t="shared" si="6"/>
        <v>1.007141899040904E-2</v>
      </c>
      <c r="E246" s="18">
        <f t="shared" si="7"/>
        <v>-1.1639957429861856E-2</v>
      </c>
    </row>
    <row r="247" spans="1:5" hidden="1" x14ac:dyDescent="0.2">
      <c r="A247" s="20">
        <v>45394</v>
      </c>
      <c r="B247" s="18">
        <v>-1.6145787727392502E-2</v>
      </c>
      <c r="C247" s="18">
        <v>-1.4550688295801639E-2</v>
      </c>
      <c r="D247" s="18">
        <f t="shared" si="6"/>
        <v>-1.8894175836832127E-2</v>
      </c>
      <c r="E247" s="18">
        <f t="shared" si="7"/>
        <v>2.7483881094396249E-3</v>
      </c>
    </row>
    <row r="248" spans="1:5" hidden="1" x14ac:dyDescent="0.2">
      <c r="A248" s="39">
        <v>45397</v>
      </c>
      <c r="B248" s="18">
        <v>-7.2777977877762745E-2</v>
      </c>
      <c r="C248" s="18">
        <v>-1.202135494776202E-2</v>
      </c>
      <c r="D248" s="18">
        <f t="shared" si="6"/>
        <v>-1.556332672892562E-2</v>
      </c>
      <c r="E248" s="18">
        <f t="shared" si="7"/>
        <v>-5.7214651148837128E-2</v>
      </c>
    </row>
    <row r="249" spans="1:5" hidden="1" x14ac:dyDescent="0.2">
      <c r="A249" s="20">
        <v>45398</v>
      </c>
      <c r="B249" s="18">
        <v>1.6526275789352951E-2</v>
      </c>
      <c r="C249" s="18">
        <v>-2.0565070133361507E-3</v>
      </c>
      <c r="D249" s="18">
        <f t="shared" si="6"/>
        <v>-2.4407365893018007E-3</v>
      </c>
      <c r="E249" s="18">
        <f t="shared" si="7"/>
        <v>1.8967012378654752E-2</v>
      </c>
    </row>
    <row r="250" spans="1:5" hidden="1" x14ac:dyDescent="0.2">
      <c r="A250" s="39">
        <v>45399</v>
      </c>
      <c r="B250" s="18">
        <v>-3.9293000838636072E-3</v>
      </c>
      <c r="C250" s="18">
        <v>-5.780602724641426E-3</v>
      </c>
      <c r="D250" s="18">
        <f t="shared" si="6"/>
        <v>-7.344954092848242E-3</v>
      </c>
      <c r="E250" s="18">
        <f t="shared" si="7"/>
        <v>3.4156540089846348E-3</v>
      </c>
    </row>
    <row r="251" spans="1:5" hidden="1" x14ac:dyDescent="0.2">
      <c r="A251" s="20">
        <v>45400</v>
      </c>
      <c r="B251" s="18">
        <v>-1.5923401398404646E-2</v>
      </c>
      <c r="C251" s="18">
        <v>-2.2081601199982481E-3</v>
      </c>
      <c r="D251" s="18">
        <f t="shared" si="6"/>
        <v>-2.6404467680444348E-3</v>
      </c>
      <c r="E251" s="18">
        <f t="shared" si="7"/>
        <v>-1.3282954630360212E-2</v>
      </c>
    </row>
    <row r="252" spans="1:5" hidden="1" x14ac:dyDescent="0.2">
      <c r="A252" s="39">
        <v>45401</v>
      </c>
      <c r="B252" s="18">
        <v>-5.7003204847352329E-3</v>
      </c>
      <c r="C252" s="18">
        <v>-8.7585481274361499E-3</v>
      </c>
      <c r="D252" s="18">
        <f t="shared" si="6"/>
        <v>-1.1266575098628663E-2</v>
      </c>
      <c r="E252" s="18">
        <f t="shared" si="7"/>
        <v>5.5662546138934305E-3</v>
      </c>
    </row>
    <row r="253" spans="1:5" hidden="1" x14ac:dyDescent="0.2">
      <c r="A253" s="20">
        <v>45404</v>
      </c>
      <c r="B253" s="18">
        <v>1.2723108110428649E-2</v>
      </c>
      <c r="C253" s="18">
        <v>8.7312480714667462E-3</v>
      </c>
      <c r="D253" s="18">
        <f t="shared" si="6"/>
        <v>1.1765530223405709E-2</v>
      </c>
      <c r="E253" s="18">
        <f t="shared" si="7"/>
        <v>9.575778870229406E-4</v>
      </c>
    </row>
    <row r="254" spans="1:5" hidden="1" x14ac:dyDescent="0.2">
      <c r="A254" s="39">
        <v>45405</v>
      </c>
      <c r="B254" s="18">
        <v>1.0482056473662515E-2</v>
      </c>
      <c r="C254" s="18">
        <v>1.1964576270872662E-2</v>
      </c>
      <c r="D254" s="18">
        <f t="shared" si="6"/>
        <v>1.6023461807199248E-2</v>
      </c>
      <c r="E254" s="18">
        <f t="shared" si="7"/>
        <v>-5.5414053335367322E-3</v>
      </c>
    </row>
    <row r="255" spans="1:5" hidden="1" x14ac:dyDescent="0.2">
      <c r="A255" s="20">
        <v>45406</v>
      </c>
      <c r="B255" s="18">
        <v>-1.77103883684393E-3</v>
      </c>
      <c r="C255" s="18">
        <v>2.130100613548791E-4</v>
      </c>
      <c r="D255" s="18">
        <f t="shared" si="6"/>
        <v>5.4796354762249731E-4</v>
      </c>
      <c r="E255" s="18">
        <f t="shared" si="7"/>
        <v>-2.3190023844664271E-3</v>
      </c>
    </row>
    <row r="256" spans="1:5" hidden="1" x14ac:dyDescent="0.2">
      <c r="A256" s="39">
        <v>45407</v>
      </c>
      <c r="B256" s="18">
        <v>-1.1043269177251069E-2</v>
      </c>
      <c r="C256" s="18">
        <v>-4.5764303535156259E-3</v>
      </c>
      <c r="D256" s="18">
        <f t="shared" si="6"/>
        <v>-5.7591937693864384E-3</v>
      </c>
      <c r="E256" s="18">
        <f t="shared" si="7"/>
        <v>-5.284075407864631E-3</v>
      </c>
    </row>
    <row r="257" spans="1:8" hidden="1" x14ac:dyDescent="0.2">
      <c r="A257" s="20">
        <v>45408</v>
      </c>
      <c r="B257" s="18">
        <v>4.2104457460214739E-3</v>
      </c>
      <c r="C257" s="18">
        <v>1.020914263474304E-2</v>
      </c>
      <c r="D257" s="18">
        <f t="shared" si="6"/>
        <v>1.3711752057504427E-2</v>
      </c>
      <c r="E257" s="18">
        <f t="shared" si="7"/>
        <v>-9.5013063114829533E-3</v>
      </c>
    </row>
    <row r="258" spans="1:8" hidden="1" x14ac:dyDescent="0.2">
      <c r="A258" s="39">
        <v>45411</v>
      </c>
      <c r="B258" s="18">
        <v>5.2862180926731561E-3</v>
      </c>
      <c r="C258" s="18">
        <v>3.1784486665891176E-3</v>
      </c>
      <c r="D258" s="18">
        <f t="shared" si="6"/>
        <v>4.453114499928394E-3</v>
      </c>
      <c r="E258" s="18">
        <f t="shared" si="7"/>
        <v>8.331035927447621E-4</v>
      </c>
    </row>
    <row r="259" spans="1:8" hidden="1" x14ac:dyDescent="0.2">
      <c r="A259" s="20">
        <v>45412</v>
      </c>
      <c r="B259" s="18">
        <v>-2.4660757647016029E-2</v>
      </c>
      <c r="C259" s="18">
        <v>-1.5730513586862171E-2</v>
      </c>
      <c r="D259" s="18">
        <f t="shared" si="6"/>
        <v>-2.0447873779122078E-2</v>
      </c>
      <c r="E259" s="18">
        <f t="shared" si="7"/>
        <v>-4.2128838678939518E-3</v>
      </c>
    </row>
    <row r="260" spans="1:8" hidden="1" x14ac:dyDescent="0.2">
      <c r="A260" s="39">
        <v>45413</v>
      </c>
      <c r="B260" s="18">
        <v>-9.2952399591750279E-4</v>
      </c>
      <c r="C260" s="18">
        <v>-3.4354388154940185E-3</v>
      </c>
      <c r="D260" s="18">
        <f t="shared" si="6"/>
        <v>-4.25663553620862E-3</v>
      </c>
      <c r="E260" s="18">
        <f t="shared" si="7"/>
        <v>3.3271115402911172E-3</v>
      </c>
    </row>
    <row r="261" spans="1:8" hidden="1" x14ac:dyDescent="0.2">
      <c r="A261" s="20">
        <v>45414</v>
      </c>
      <c r="B261" s="18">
        <v>1.2802772560956077E-2</v>
      </c>
      <c r="C261" s="18">
        <v>9.1284370775730483E-3</v>
      </c>
      <c r="D261" s="18">
        <f t="shared" si="6"/>
        <v>1.2288583717989502E-2</v>
      </c>
      <c r="E261" s="18">
        <f t="shared" si="7"/>
        <v>5.1418884296657551E-4</v>
      </c>
    </row>
    <row r="262" spans="1:8" hidden="1" x14ac:dyDescent="0.2">
      <c r="A262" s="39">
        <v>45415</v>
      </c>
      <c r="B262" s="18">
        <v>5.6222599193673783E-3</v>
      </c>
      <c r="C262" s="18">
        <v>1.2556739721478527E-2</v>
      </c>
      <c r="D262" s="18">
        <f t="shared" si="6"/>
        <v>1.6803274836871319E-2</v>
      </c>
      <c r="E262" s="18">
        <f t="shared" si="7"/>
        <v>-1.118101491750394E-2</v>
      </c>
    </row>
    <row r="263" spans="1:8" hidden="1" x14ac:dyDescent="0.2">
      <c r="A263" s="20">
        <v>45418</v>
      </c>
      <c r="B263" s="18">
        <v>7.198734435612808E-3</v>
      </c>
      <c r="C263" s="18">
        <v>1.0326123907011819E-2</v>
      </c>
      <c r="D263" s="18">
        <f t="shared" si="6"/>
        <v>1.3865803308471498E-2</v>
      </c>
      <c r="E263" s="18">
        <f t="shared" si="7"/>
        <v>-6.6670688728586898E-3</v>
      </c>
    </row>
    <row r="264" spans="1:8" x14ac:dyDescent="0.2">
      <c r="A264" s="53">
        <v>45419</v>
      </c>
      <c r="B264" s="17">
        <v>5.623371111372677E-3</v>
      </c>
      <c r="C264" s="17">
        <v>1.3434298232750663E-3</v>
      </c>
      <c r="D264" s="18">
        <f t="shared" si="6"/>
        <v>2.0365999341510014E-3</v>
      </c>
      <c r="E264" s="18">
        <f t="shared" si="7"/>
        <v>3.5867711772216756E-3</v>
      </c>
      <c r="F264" s="18">
        <f>E264</f>
        <v>3.5867711772216756E-3</v>
      </c>
      <c r="G264">
        <f>E264/$B$5</f>
        <v>0.25760130833400063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6.4579897352325943E-3</v>
      </c>
      <c r="C265" s="17">
        <v>-5.8356181661389783E-6</v>
      </c>
      <c r="D265" s="18">
        <f t="shared" ref="D265:D294" si="8">$B$2+$B$3*C265</f>
        <v>2.5976826606075737E-4</v>
      </c>
      <c r="E265" s="18">
        <f t="shared" ref="E265:E294" si="9">B265-D265</f>
        <v>6.1982214691718371E-3</v>
      </c>
      <c r="F265" s="18">
        <f>F264+E265</f>
        <v>9.7849926463935127E-3</v>
      </c>
      <c r="G265">
        <f t="shared" ref="G265:G283" si="10">E265/$B$5</f>
        <v>0.4451552331920271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-1.3621423889934481E-2</v>
      </c>
      <c r="C266" s="17">
        <v>5.0909476986258362E-3</v>
      </c>
      <c r="D266" s="18">
        <f t="shared" si="8"/>
        <v>6.9716618079251327E-3</v>
      </c>
      <c r="E266" s="18">
        <f t="shared" si="9"/>
        <v>-2.0593085697859614E-2</v>
      </c>
      <c r="F266" s="18">
        <f t="shared" ref="F266:F283" si="12">F265+E266</f>
        <v>-1.0808093051466102E-2</v>
      </c>
      <c r="G266">
        <f t="shared" si="10"/>
        <v>-1.4789919836793024</v>
      </c>
      <c r="H266" t="str">
        <f t="shared" si="11"/>
        <v>no</v>
      </c>
    </row>
    <row r="267" spans="1:8" x14ac:dyDescent="0.2">
      <c r="A267" s="54">
        <v>45422</v>
      </c>
      <c r="B267" s="17">
        <v>5.450985930474328E-3</v>
      </c>
      <c r="C267" s="17">
        <v>1.6493988445498431E-3</v>
      </c>
      <c r="D267" s="18">
        <f t="shared" si="8"/>
        <v>2.4395269118662986E-3</v>
      </c>
      <c r="E267" s="18">
        <f t="shared" si="9"/>
        <v>3.0114590186080294E-3</v>
      </c>
      <c r="F267" s="18">
        <f t="shared" si="12"/>
        <v>-7.7966340328580724E-3</v>
      </c>
      <c r="G267">
        <f t="shared" si="10"/>
        <v>0.21628248495867439</v>
      </c>
      <c r="H267" t="str">
        <f t="shared" si="11"/>
        <v>no</v>
      </c>
    </row>
    <row r="268" spans="1:8" x14ac:dyDescent="0.2">
      <c r="A268" s="55">
        <v>45425</v>
      </c>
      <c r="B268" s="28">
        <v>3.0723717569824949E-3</v>
      </c>
      <c r="C268" s="28">
        <v>-2.4130405535727206E-4</v>
      </c>
      <c r="D268" s="28">
        <f t="shared" si="8"/>
        <v>-5.0317328060757243E-5</v>
      </c>
      <c r="E268" s="28">
        <f t="shared" si="9"/>
        <v>3.1226890850432521E-3</v>
      </c>
      <c r="F268" s="28">
        <f t="shared" si="12"/>
        <v>-4.6739449478148207E-3</v>
      </c>
      <c r="G268" s="34">
        <f t="shared" si="10"/>
        <v>0.22427100979732492</v>
      </c>
      <c r="H268" s="34" t="str">
        <f t="shared" si="11"/>
        <v>no</v>
      </c>
    </row>
    <row r="269" spans="1:8" x14ac:dyDescent="0.2">
      <c r="A269" s="54">
        <v>45426</v>
      </c>
      <c r="B269" s="17">
        <v>-2.5944548747756091E-3</v>
      </c>
      <c r="C269" s="17">
        <v>4.8378131397597279E-3</v>
      </c>
      <c r="D269" s="18">
        <f t="shared" si="8"/>
        <v>6.6383119075519867E-3</v>
      </c>
      <c r="E269" s="18">
        <f t="shared" si="9"/>
        <v>-9.232766782327595E-3</v>
      </c>
      <c r="F269" s="18">
        <f t="shared" si="12"/>
        <v>-1.3906711730142416E-2</v>
      </c>
      <c r="G269">
        <f t="shared" si="10"/>
        <v>-0.6630957719785695</v>
      </c>
      <c r="H269" t="str">
        <f t="shared" si="11"/>
        <v>no</v>
      </c>
    </row>
    <row r="270" spans="1:8" x14ac:dyDescent="0.2">
      <c r="A270" s="53">
        <v>45427</v>
      </c>
      <c r="B270" s="17">
        <v>3.8800574021952361E-2</v>
      </c>
      <c r="C270" s="17">
        <v>1.1715927882596233E-2</v>
      </c>
      <c r="D270" s="18">
        <f t="shared" si="8"/>
        <v>1.5696019691704727E-2</v>
      </c>
      <c r="E270" s="18">
        <f t="shared" si="9"/>
        <v>2.3104554330247634E-2</v>
      </c>
      <c r="F270" s="18">
        <f t="shared" si="12"/>
        <v>9.1978426001052185E-3</v>
      </c>
      <c r="G270">
        <f t="shared" si="10"/>
        <v>1.6593652424061367</v>
      </c>
      <c r="H270" t="str">
        <f t="shared" si="11"/>
        <v>no</v>
      </c>
    </row>
    <row r="271" spans="1:8" x14ac:dyDescent="0.2">
      <c r="A271" s="54">
        <v>45428</v>
      </c>
      <c r="B271" s="17">
        <v>-9.946466531237208E-3</v>
      </c>
      <c r="C271" s="17">
        <v>-2.0816677921287052E-3</v>
      </c>
      <c r="D271" s="18">
        <f t="shared" si="8"/>
        <v>-2.4738705206835097E-3</v>
      </c>
      <c r="E271" s="18">
        <f t="shared" si="9"/>
        <v>-7.4725960105536983E-3</v>
      </c>
      <c r="F271" s="18">
        <f t="shared" si="12"/>
        <v>1.7252465895515202E-3</v>
      </c>
      <c r="G271">
        <f t="shared" si="10"/>
        <v>-0.53668060042267285</v>
      </c>
      <c r="H271" t="str">
        <f t="shared" si="11"/>
        <v>no</v>
      </c>
    </row>
    <row r="272" spans="1:8" x14ac:dyDescent="0.2">
      <c r="A272" s="53">
        <v>45429</v>
      </c>
      <c r="B272" s="17">
        <v>3.2668271730815768E-3</v>
      </c>
      <c r="C272" s="17">
        <v>1.1647735102702228E-3</v>
      </c>
      <c r="D272" s="18">
        <f t="shared" si="8"/>
        <v>1.8013295530226031E-3</v>
      </c>
      <c r="E272" s="18">
        <f t="shared" si="9"/>
        <v>1.4654976200589736E-3</v>
      </c>
      <c r="F272" s="18">
        <f t="shared" si="12"/>
        <v>3.1907442096104936E-3</v>
      </c>
      <c r="G272">
        <f t="shared" si="10"/>
        <v>0.10525179489704146</v>
      </c>
      <c r="H272" t="str">
        <f t="shared" si="11"/>
        <v>no</v>
      </c>
    </row>
    <row r="273" spans="1:8" x14ac:dyDescent="0.2">
      <c r="A273" s="54">
        <v>45432</v>
      </c>
      <c r="B273" s="17">
        <v>5.1119025259394046E-3</v>
      </c>
      <c r="C273" s="17">
        <v>9.163899374069473E-4</v>
      </c>
      <c r="D273" s="18">
        <f t="shared" si="8"/>
        <v>1.474236169807022E-3</v>
      </c>
      <c r="E273" s="18">
        <f t="shared" si="9"/>
        <v>3.6376663561323826E-3</v>
      </c>
      <c r="F273" s="18">
        <f t="shared" si="12"/>
        <v>6.8284105657428762E-3</v>
      </c>
      <c r="G273">
        <f t="shared" si="10"/>
        <v>0.26125659160340803</v>
      </c>
      <c r="H273" t="str">
        <f t="shared" si="11"/>
        <v>no</v>
      </c>
    </row>
    <row r="274" spans="1:8" x14ac:dyDescent="0.2">
      <c r="A274" s="53">
        <v>45433</v>
      </c>
      <c r="B274" s="17">
        <v>-1.1530247890690792E-2</v>
      </c>
      <c r="C274" s="17">
        <v>2.501874243978186E-3</v>
      </c>
      <c r="D274" s="18">
        <f t="shared" si="8"/>
        <v>3.562141661677308E-3</v>
      </c>
      <c r="E274" s="18">
        <f t="shared" si="9"/>
        <v>-1.50923895523681E-2</v>
      </c>
      <c r="F274" s="18">
        <f t="shared" si="12"/>
        <v>-8.2639789866252242E-3</v>
      </c>
      <c r="G274">
        <f t="shared" si="10"/>
        <v>-1.0839329030150013</v>
      </c>
      <c r="H274" t="str">
        <f t="shared" si="11"/>
        <v>no</v>
      </c>
    </row>
    <row r="275" spans="1:8" x14ac:dyDescent="0.2">
      <c r="A275" s="54">
        <v>45434</v>
      </c>
      <c r="B275" s="17">
        <v>2.1138694103273181E-4</v>
      </c>
      <c r="C275" s="17">
        <v>-2.7061230392261271E-3</v>
      </c>
      <c r="D275" s="18">
        <f t="shared" si="8"/>
        <v>-3.2962082344269667E-3</v>
      </c>
      <c r="E275" s="18">
        <f t="shared" si="9"/>
        <v>3.5075951754596985E-3</v>
      </c>
      <c r="F275" s="18">
        <f t="shared" si="12"/>
        <v>-4.7563838111655257E-3</v>
      </c>
      <c r="G275">
        <f t="shared" si="10"/>
        <v>0.25191490107945724</v>
      </c>
      <c r="H275" t="str">
        <f t="shared" si="11"/>
        <v>no</v>
      </c>
    </row>
    <row r="276" spans="1:8" x14ac:dyDescent="0.2">
      <c r="A276" s="53">
        <v>45435</v>
      </c>
      <c r="B276" s="17">
        <v>-1.8497593720437355E-2</v>
      </c>
      <c r="C276" s="17">
        <v>-7.3807894850155265E-3</v>
      </c>
      <c r="D276" s="18">
        <f t="shared" si="8"/>
        <v>-9.452221071875315E-3</v>
      </c>
      <c r="E276" s="18">
        <f t="shared" si="9"/>
        <v>-9.0453726485620403E-3</v>
      </c>
      <c r="F276" s="18">
        <f t="shared" si="12"/>
        <v>-1.3801756459727567E-2</v>
      </c>
      <c r="G276">
        <f t="shared" si="10"/>
        <v>-0.64963715651441933</v>
      </c>
      <c r="H276" t="str">
        <f t="shared" si="11"/>
        <v>no</v>
      </c>
    </row>
    <row r="277" spans="1:8" x14ac:dyDescent="0.2">
      <c r="A277" s="56">
        <v>45436</v>
      </c>
      <c r="B277" s="37">
        <v>-2.2543595088730051E-2</v>
      </c>
      <c r="C277" s="37">
        <v>7.0010425881694704E-3</v>
      </c>
      <c r="D277" s="37">
        <f t="shared" si="8"/>
        <v>9.48704312916707E-3</v>
      </c>
      <c r="E277" s="37">
        <f t="shared" si="9"/>
        <v>-3.2030638217897117E-2</v>
      </c>
      <c r="F277" s="37">
        <f t="shared" si="12"/>
        <v>-4.5832394677624684E-2</v>
      </c>
      <c r="G277" s="38">
        <f t="shared" si="10"/>
        <v>-2.300435099987252</v>
      </c>
      <c r="H277" s="38" t="str">
        <f t="shared" si="11"/>
        <v>yes</v>
      </c>
    </row>
    <row r="278" spans="1:8" x14ac:dyDescent="0.2">
      <c r="A278" s="53">
        <v>45440</v>
      </c>
      <c r="B278" s="17">
        <v>-9.0348841804558377E-3</v>
      </c>
      <c r="C278" s="17">
        <v>2.4880185293407742E-4</v>
      </c>
      <c r="D278" s="18">
        <f t="shared" si="8"/>
        <v>5.9509733374220688E-4</v>
      </c>
      <c r="E278" s="18">
        <f t="shared" si="9"/>
        <v>-9.6299815141980445E-3</v>
      </c>
      <c r="F278" s="18">
        <f t="shared" si="12"/>
        <v>-5.5462376191822732E-2</v>
      </c>
      <c r="G278">
        <f t="shared" si="10"/>
        <v>-0.69162366783910967</v>
      </c>
      <c r="H278" t="str">
        <f t="shared" si="11"/>
        <v>no</v>
      </c>
    </row>
    <row r="279" spans="1:8" x14ac:dyDescent="0.2">
      <c r="A279" s="54">
        <v>45441</v>
      </c>
      <c r="B279" s="17">
        <v>6.6341302896062437E-3</v>
      </c>
      <c r="C279" s="17">
        <v>-7.3670465096804527E-3</v>
      </c>
      <c r="D279" s="18">
        <f t="shared" si="8"/>
        <v>-9.434123110540843E-3</v>
      </c>
      <c r="E279" s="18">
        <f t="shared" si="9"/>
        <v>1.6068253400147087E-2</v>
      </c>
      <c r="F279" s="18">
        <f t="shared" si="12"/>
        <v>-3.9394122791675645E-2</v>
      </c>
      <c r="G279">
        <f t="shared" si="10"/>
        <v>1.1540192819677957</v>
      </c>
      <c r="H279" t="str">
        <f t="shared" si="11"/>
        <v>no</v>
      </c>
    </row>
    <row r="280" spans="1:8" x14ac:dyDescent="0.2">
      <c r="A280" s="61">
        <v>45442</v>
      </c>
      <c r="B280" s="37">
        <v>-0.19737144294339892</v>
      </c>
      <c r="C280" s="37">
        <v>-5.9750355854433224E-3</v>
      </c>
      <c r="D280" s="37">
        <f t="shared" si="8"/>
        <v>-7.6010004227840154E-3</v>
      </c>
      <c r="E280" s="37">
        <f t="shared" si="9"/>
        <v>-0.1897704425206149</v>
      </c>
      <c r="F280" s="37">
        <f t="shared" si="12"/>
        <v>-0.22916456531229054</v>
      </c>
      <c r="G280" s="38">
        <f t="shared" si="10"/>
        <v>-13.629281563007101</v>
      </c>
      <c r="H280" s="38" t="str">
        <f t="shared" si="11"/>
        <v>yes</v>
      </c>
    </row>
    <row r="281" spans="1:8" x14ac:dyDescent="0.2">
      <c r="A281" s="56">
        <v>45443</v>
      </c>
      <c r="B281" s="37">
        <v>7.5363618517580333E-2</v>
      </c>
      <c r="C281" s="37">
        <v>8.0278762048646701E-3</v>
      </c>
      <c r="D281" s="37">
        <f t="shared" si="8"/>
        <v>1.083926814877095E-2</v>
      </c>
      <c r="E281" s="37">
        <f t="shared" si="9"/>
        <v>6.452435036880938E-2</v>
      </c>
      <c r="F281" s="37">
        <f t="shared" si="12"/>
        <v>-0.16464021494348116</v>
      </c>
      <c r="G281" s="38">
        <f t="shared" si="10"/>
        <v>4.6341280926880488</v>
      </c>
      <c r="H281" s="38" t="str">
        <f t="shared" si="11"/>
        <v>yes</v>
      </c>
    </row>
    <row r="282" spans="1:8" x14ac:dyDescent="0.2">
      <c r="A282" s="53">
        <v>45446</v>
      </c>
      <c r="B282" s="17">
        <v>9.2987893338634109E-3</v>
      </c>
      <c r="C282" s="17">
        <v>1.1160825806737495E-3</v>
      </c>
      <c r="D282" s="18">
        <f t="shared" si="8"/>
        <v>1.7372090449309149E-3</v>
      </c>
      <c r="E282" s="18">
        <f t="shared" si="9"/>
        <v>7.561580288932496E-3</v>
      </c>
      <c r="F282" s="18">
        <f t="shared" si="12"/>
        <v>-0.15707863465454866</v>
      </c>
      <c r="G282">
        <f t="shared" si="10"/>
        <v>0.54307143646961886</v>
      </c>
      <c r="H282" t="str">
        <f t="shared" si="11"/>
        <v>no</v>
      </c>
    </row>
    <row r="283" spans="1:8" x14ac:dyDescent="0.2">
      <c r="A283" s="54">
        <v>45447</v>
      </c>
      <c r="B283" s="17">
        <v>-7.4381640730675214E-3</v>
      </c>
      <c r="C283" s="17">
        <v>1.5028090913065117E-3</v>
      </c>
      <c r="D283" s="18">
        <f t="shared" si="8"/>
        <v>2.2464846032290353E-3</v>
      </c>
      <c r="E283" s="18">
        <f t="shared" si="9"/>
        <v>-9.6846486762965575E-3</v>
      </c>
      <c r="F283" s="18">
        <f t="shared" si="12"/>
        <v>-0.16676328333084522</v>
      </c>
      <c r="G283">
        <f t="shared" si="10"/>
        <v>-0.69554985431259198</v>
      </c>
      <c r="H283" t="str">
        <f t="shared" si="11"/>
        <v>no</v>
      </c>
    </row>
    <row r="284" spans="1:8" x14ac:dyDescent="0.2">
      <c r="A284" s="39">
        <v>45448</v>
      </c>
      <c r="B284" s="18">
        <v>7.1106745797360205E-3</v>
      </c>
      <c r="C284" s="18">
        <v>1.1847649793331305E-2</v>
      </c>
      <c r="D284" s="18">
        <f t="shared" si="8"/>
        <v>1.5869482714759284E-2</v>
      </c>
      <c r="E284" s="18">
        <f t="shared" si="9"/>
        <v>-8.7588081350232633E-3</v>
      </c>
    </row>
    <row r="285" spans="1:8" x14ac:dyDescent="0.2">
      <c r="A285" s="20">
        <v>45449</v>
      </c>
      <c r="B285" s="18">
        <v>2.6339061522996587E-2</v>
      </c>
      <c r="C285" s="18">
        <v>-1.9981663563317653E-4</v>
      </c>
      <c r="D285" s="18">
        <f t="shared" si="8"/>
        <v>4.3169632573288041E-6</v>
      </c>
      <c r="E285" s="18">
        <f t="shared" si="9"/>
        <v>2.6334744559739259E-2</v>
      </c>
    </row>
    <row r="286" spans="1:8" x14ac:dyDescent="0.2">
      <c r="A286" s="39">
        <v>45450</v>
      </c>
      <c r="B286" s="18">
        <v>-3.7483718733936078E-3</v>
      </c>
      <c r="C286" s="18">
        <v>-1.1152197300303701E-3</v>
      </c>
      <c r="D286" s="18">
        <f t="shared" si="8"/>
        <v>-1.2011665222274751E-3</v>
      </c>
      <c r="E286" s="18">
        <f t="shared" si="9"/>
        <v>-2.5472053511661329E-3</v>
      </c>
    </row>
    <row r="287" spans="1:8" x14ac:dyDescent="0.2">
      <c r="A287" s="20">
        <v>45453</v>
      </c>
      <c r="B287" s="18">
        <v>-4.1378708042327794E-5</v>
      </c>
      <c r="C287" s="18">
        <v>2.5808546645145203E-3</v>
      </c>
      <c r="D287" s="18">
        <f t="shared" si="8"/>
        <v>3.6661500413910477E-3</v>
      </c>
      <c r="E287" s="18">
        <f t="shared" si="9"/>
        <v>-3.7075287494333755E-3</v>
      </c>
    </row>
    <row r="288" spans="1:8" x14ac:dyDescent="0.2">
      <c r="A288" s="39">
        <v>45454</v>
      </c>
      <c r="B288" s="18">
        <v>-3.5147931506571695E-3</v>
      </c>
      <c r="C288" s="18">
        <v>2.7103813151374556E-3</v>
      </c>
      <c r="D288" s="18">
        <f t="shared" si="8"/>
        <v>3.8367221524225606E-3</v>
      </c>
      <c r="E288" s="18">
        <f t="shared" si="9"/>
        <v>-7.35151530307973E-3</v>
      </c>
    </row>
    <row r="289" spans="1:5" x14ac:dyDescent="0.2">
      <c r="A289" s="20">
        <v>45455</v>
      </c>
      <c r="B289" s="18">
        <v>-2.1536178691763386E-2</v>
      </c>
      <c r="C289" s="18">
        <v>8.5036727919987065E-3</v>
      </c>
      <c r="D289" s="18">
        <f t="shared" si="8"/>
        <v>1.1465839035138569E-2</v>
      </c>
      <c r="E289" s="18">
        <f t="shared" si="9"/>
        <v>-3.3002017726901957E-2</v>
      </c>
    </row>
    <row r="290" spans="1:5" x14ac:dyDescent="0.2">
      <c r="A290" s="39">
        <v>45456</v>
      </c>
      <c r="B290" s="18">
        <v>-2.8710689271547851E-2</v>
      </c>
      <c r="C290" s="18">
        <v>2.3446558536817097E-3</v>
      </c>
      <c r="D290" s="18">
        <f t="shared" si="8"/>
        <v>3.3551026268773317E-3</v>
      </c>
      <c r="E290" s="18">
        <f t="shared" si="9"/>
        <v>-3.2065791898425185E-2</v>
      </c>
    </row>
    <row r="291" spans="1:5" x14ac:dyDescent="0.2">
      <c r="A291" s="20">
        <v>45457</v>
      </c>
      <c r="B291" s="18">
        <v>1.2705682289010811E-2</v>
      </c>
      <c r="C291" s="18">
        <v>-3.9386069750091401E-4</v>
      </c>
      <c r="D291" s="18">
        <f t="shared" si="8"/>
        <v>-2.5121736197016768E-4</v>
      </c>
      <c r="E291" s="18">
        <f t="shared" si="9"/>
        <v>1.2956899650980978E-2</v>
      </c>
    </row>
    <row r="292" spans="1:5" x14ac:dyDescent="0.2">
      <c r="A292" s="39">
        <v>45460</v>
      </c>
      <c r="B292" s="18">
        <v>-6.2947762821291553E-3</v>
      </c>
      <c r="C292" s="18">
        <v>7.6643865645527054E-3</v>
      </c>
      <c r="D292" s="18">
        <f t="shared" si="8"/>
        <v>1.0360592949590599E-2</v>
      </c>
      <c r="E292" s="18">
        <f t="shared" si="9"/>
        <v>-1.6655369231719754E-2</v>
      </c>
    </row>
    <row r="293" spans="1:5" x14ac:dyDescent="0.2">
      <c r="A293" s="20">
        <v>45461</v>
      </c>
      <c r="B293" s="18">
        <v>5.7705916525547796E-3</v>
      </c>
      <c r="C293" s="18">
        <v>2.5213273947457537E-3</v>
      </c>
      <c r="D293" s="18">
        <f t="shared" si="8"/>
        <v>3.5877592853607752E-3</v>
      </c>
      <c r="E293" s="18">
        <f t="shared" si="9"/>
        <v>2.1828323671940044E-3</v>
      </c>
    </row>
    <row r="294" spans="1:5" x14ac:dyDescent="0.2">
      <c r="A294" s="39">
        <v>45463</v>
      </c>
      <c r="B294" s="18">
        <v>4.3095679735462467E-2</v>
      </c>
      <c r="C294" s="18">
        <v>-2.5259318472709014E-3</v>
      </c>
      <c r="D294" s="18">
        <f t="shared" si="8"/>
        <v>-3.0589165894004799E-3</v>
      </c>
      <c r="E294" s="18">
        <f t="shared" si="9"/>
        <v>4.6154596324862948E-2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23A2-DF4F-8F42-8F28-83C8EDFC2E75}">
  <sheetPr codeName="Sheet12"/>
  <dimension ref="A2:R294"/>
  <sheetViews>
    <sheetView zoomScale="80" zoomScaleNormal="80" workbookViewId="0">
      <selection activeCell="E264" sqref="E264:E283"/>
    </sheetView>
  </sheetViews>
  <sheetFormatPr baseColWidth="10" defaultRowHeight="15" x14ac:dyDescent="0.2"/>
  <cols>
    <col min="2" max="2" width="13.6640625" customWidth="1"/>
    <col min="3" max="3" width="15" customWidth="1"/>
    <col min="4" max="4" width="16.83203125" customWidth="1"/>
    <col min="5" max="5" width="16" customWidth="1"/>
    <col min="6" max="6" width="25" customWidth="1"/>
    <col min="7" max="7" width="17.5" customWidth="1"/>
    <col min="9" max="9" width="4.1640625" customWidth="1"/>
    <col min="10" max="10" width="5.33203125" customWidth="1"/>
    <col min="11" max="11" width="5" customWidth="1"/>
    <col min="12" max="12" width="4" customWidth="1"/>
    <col min="13" max="13" width="3.1640625" customWidth="1"/>
    <col min="14" max="14" width="15.83203125" customWidth="1"/>
  </cols>
  <sheetData>
    <row r="2" spans="1:18" x14ac:dyDescent="0.2">
      <c r="A2" t="s">
        <v>30</v>
      </c>
      <c r="B2">
        <f>INTERCEPT(B12:B263,C12:C263)</f>
        <v>6.6663620862634533E-4</v>
      </c>
      <c r="D2" t="s">
        <v>114</v>
      </c>
      <c r="E2">
        <f>_xlfn.STDEV.S(E12:E263)</f>
        <v>1.3498614080399976E-2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1.5813846475844331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0.42730437355331385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1.3525584365192458E-2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108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-1.503152056483914E-2</v>
      </c>
      <c r="C11" s="18">
        <v>-7.2187323343824161E-3</v>
      </c>
      <c r="D11" t="s">
        <v>44</v>
      </c>
      <c r="E11" t="s">
        <v>45</v>
      </c>
      <c r="F11" t="s">
        <v>98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9.9648740564228788E-3</v>
      </c>
      <c r="C12" s="18">
        <v>1.8474751389515376E-2</v>
      </c>
      <c r="D12" s="18">
        <f>$B$2+$B$3*C12</f>
        <v>2.9882324423945131E-2</v>
      </c>
      <c r="E12" s="18">
        <f>B12-D12</f>
        <v>-1.9917450367522252E-2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9.6366204209767936E-3</v>
      </c>
      <c r="C13" s="18">
        <v>4.5212866424892972E-4</v>
      </c>
      <c r="D13" s="18">
        <f t="shared" ref="D13:D76" si="0">$B$2+$B$3*C13</f>
        <v>1.3816255370024595E-3</v>
      </c>
      <c r="E13" s="18">
        <f t="shared" ref="E13:E75" si="1">B13-D13</f>
        <v>8.2549948839743346E-3</v>
      </c>
      <c r="J13" s="67"/>
      <c r="K13" s="67"/>
      <c r="N13" s="18">
        <f>SUM(E267:E269)</f>
        <v>-1.3591640489953864E-2</v>
      </c>
      <c r="O13" s="18">
        <f>SUM(E266:E270)</f>
        <v>1.5121696980057085E-2</v>
      </c>
      <c r="P13" s="18">
        <f>SUM(E268:E273)</f>
        <v>3.0846244313512038E-2</v>
      </c>
      <c r="Q13" s="18">
        <f>SUM(E268:E278)</f>
        <v>-3.1676176808981965E-2</v>
      </c>
      <c r="R13" s="18">
        <f>SUM(E268:E283)</f>
        <v>-0.10372068204585179</v>
      </c>
    </row>
    <row r="14" spans="1:18" x14ac:dyDescent="0.2">
      <c r="A14" s="39">
        <v>45055</v>
      </c>
      <c r="B14" s="18">
        <v>5.4671506582215645E-3</v>
      </c>
      <c r="C14" s="18">
        <v>-4.5794212772585219E-3</v>
      </c>
      <c r="D14" s="18">
        <f t="shared" si="0"/>
        <v>-6.5751902940517767E-3</v>
      </c>
      <c r="E14" s="18">
        <f t="shared" si="1"/>
        <v>1.2042340952273342E-2</v>
      </c>
      <c r="J14" s="67"/>
      <c r="K14" s="67"/>
    </row>
    <row r="15" spans="1:18" x14ac:dyDescent="0.2">
      <c r="A15" s="20">
        <v>45056</v>
      </c>
      <c r="B15" s="18">
        <v>2.8886018208081232E-2</v>
      </c>
      <c r="C15" s="18">
        <v>4.4839652634049987E-3</v>
      </c>
      <c r="D15" s="18">
        <f t="shared" si="0"/>
        <v>7.7575100364768992E-3</v>
      </c>
      <c r="E15" s="18">
        <f t="shared" si="1"/>
        <v>2.1128508171604332E-2</v>
      </c>
      <c r="N15">
        <f>N13/(E2 * SQRT(3))</f>
        <v>-0.5813291089636784</v>
      </c>
      <c r="O15">
        <f>O13/(E2 * SQRT(5))</f>
        <v>0.50098687437338763</v>
      </c>
      <c r="P15">
        <f>P13/(E2 * SQRT(6))</f>
        <v>0.93290514368485511</v>
      </c>
      <c r="Q15">
        <f>Q13/(E2*SQRT(11))</f>
        <v>-0.70753387006054258</v>
      </c>
      <c r="R15">
        <f>R13/(E2*SQRT(16))</f>
        <v>-1.9209505773717632</v>
      </c>
    </row>
    <row r="16" spans="1:18" x14ac:dyDescent="0.2">
      <c r="A16" s="39">
        <v>45057</v>
      </c>
      <c r="B16" s="18">
        <v>-3.4570997348341015E-3</v>
      </c>
      <c r="C16" s="18">
        <v>-1.6966239932159066E-3</v>
      </c>
      <c r="D16" s="18">
        <f t="shared" si="0"/>
        <v>-2.0163789269686846E-3</v>
      </c>
      <c r="E16" s="18">
        <f t="shared" si="1"/>
        <v>-1.4407208078654169E-3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5.8112664123768365E-3</v>
      </c>
      <c r="C17" s="18">
        <v>-1.5833068345566526E-3</v>
      </c>
      <c r="D17" s="18">
        <f t="shared" si="0"/>
        <v>-1.837180911957051E-3</v>
      </c>
      <c r="E17" s="18">
        <f t="shared" si="1"/>
        <v>7.6484473243338871E-3</v>
      </c>
    </row>
    <row r="18" spans="1:5" hidden="1" x14ac:dyDescent="0.2">
      <c r="A18" s="39">
        <v>45061</v>
      </c>
      <c r="B18" s="18">
        <v>1.7442887145167951E-2</v>
      </c>
      <c r="C18" s="18">
        <v>2.9581644391338813E-3</v>
      </c>
      <c r="D18" s="18">
        <f t="shared" si="0"/>
        <v>5.3446320377028801E-3</v>
      </c>
      <c r="E18" s="18">
        <f t="shared" si="1"/>
        <v>1.209825510746507E-2</v>
      </c>
    </row>
    <row r="19" spans="1:5" hidden="1" x14ac:dyDescent="0.2">
      <c r="A19" s="20">
        <v>45062</v>
      </c>
      <c r="B19" s="18">
        <v>1.1011736029349128E-2</v>
      </c>
      <c r="C19" s="18">
        <v>-6.3776833731530314E-3</v>
      </c>
      <c r="D19" s="18">
        <f t="shared" si="0"/>
        <v>-9.4189343648323591E-3</v>
      </c>
      <c r="E19" s="18">
        <f t="shared" si="1"/>
        <v>2.0430670394181488E-2</v>
      </c>
    </row>
    <row r="20" spans="1:5" hidden="1" x14ac:dyDescent="0.2">
      <c r="A20" s="39">
        <v>45063</v>
      </c>
      <c r="B20" s="18">
        <v>5.2708063617133538E-2</v>
      </c>
      <c r="C20" s="18">
        <v>1.1890829058788244E-2</v>
      </c>
      <c r="D20" s="18">
        <f t="shared" si="0"/>
        <v>1.9470610729244928E-2</v>
      </c>
      <c r="E20" s="18">
        <f t="shared" si="1"/>
        <v>3.3237452887888611E-2</v>
      </c>
    </row>
    <row r="21" spans="1:5" hidden="1" x14ac:dyDescent="0.2">
      <c r="A21" s="20">
        <v>45064</v>
      </c>
      <c r="B21" s="18">
        <v>3.4995535847783144E-2</v>
      </c>
      <c r="C21" s="18">
        <v>9.445048649426635E-3</v>
      </c>
      <c r="D21" s="18">
        <f t="shared" si="0"/>
        <v>1.560289113851771E-2</v>
      </c>
      <c r="E21" s="18">
        <f t="shared" si="1"/>
        <v>1.9392644709265432E-2</v>
      </c>
    </row>
    <row r="22" spans="1:5" hidden="1" x14ac:dyDescent="0.2">
      <c r="A22" s="39">
        <v>45065</v>
      </c>
      <c r="B22" s="18">
        <v>2.5476676757452132E-4</v>
      </c>
      <c r="C22" s="18">
        <v>-1.4458676054706077E-3</v>
      </c>
      <c r="D22" s="18">
        <f t="shared" si="0"/>
        <v>-1.6198366251045397E-3</v>
      </c>
      <c r="E22" s="18">
        <f t="shared" si="1"/>
        <v>1.874603392679061E-3</v>
      </c>
    </row>
    <row r="23" spans="1:5" hidden="1" x14ac:dyDescent="0.2">
      <c r="A23" s="20">
        <v>45068</v>
      </c>
      <c r="B23" s="18">
        <v>2.1360511102166413E-3</v>
      </c>
      <c r="C23" s="18">
        <v>1.550346964389604E-4</v>
      </c>
      <c r="D23" s="18">
        <f t="shared" si="0"/>
        <v>9.1180569741783021E-4</v>
      </c>
      <c r="E23" s="18">
        <f t="shared" si="1"/>
        <v>1.2242454127988111E-3</v>
      </c>
    </row>
    <row r="24" spans="1:5" hidden="1" x14ac:dyDescent="0.2">
      <c r="A24" s="39">
        <v>45069</v>
      </c>
      <c r="B24" s="18">
        <v>-2.1998865206106832E-2</v>
      </c>
      <c r="C24" s="18">
        <v>-1.1222026747550129E-2</v>
      </c>
      <c r="D24" s="18">
        <f t="shared" si="0"/>
        <v>-1.7079704604731294E-2</v>
      </c>
      <c r="E24" s="18">
        <f t="shared" si="1"/>
        <v>-4.9191606013755385E-3</v>
      </c>
    </row>
    <row r="25" spans="1:5" hidden="1" x14ac:dyDescent="0.2">
      <c r="A25" s="20">
        <v>45070</v>
      </c>
      <c r="B25" s="18">
        <v>4.8185969407492646E-3</v>
      </c>
      <c r="C25" s="18">
        <v>-7.3186003353533646E-3</v>
      </c>
      <c r="D25" s="18">
        <f t="shared" si="0"/>
        <v>-1.0906886003507749E-2</v>
      </c>
      <c r="E25" s="18">
        <f t="shared" si="1"/>
        <v>1.5725482944257012E-2</v>
      </c>
    </row>
    <row r="26" spans="1:5" hidden="1" x14ac:dyDescent="0.2">
      <c r="A26" s="39">
        <v>45071</v>
      </c>
      <c r="B26" s="18">
        <v>5.8163450828592644E-2</v>
      </c>
      <c r="C26" s="18">
        <v>8.7575812659024255E-3</v>
      </c>
      <c r="D26" s="18">
        <f t="shared" si="0"/>
        <v>1.4515740772497485E-2</v>
      </c>
      <c r="E26" s="18">
        <f t="shared" si="1"/>
        <v>4.3647710056095163E-2</v>
      </c>
    </row>
    <row r="27" spans="1:5" hidden="1" x14ac:dyDescent="0.2">
      <c r="A27" s="20">
        <v>45072</v>
      </c>
      <c r="B27" s="18">
        <v>1.0681094367705812E-2</v>
      </c>
      <c r="C27" s="18">
        <v>1.3049086777997321E-2</v>
      </c>
      <c r="D27" s="18">
        <f t="shared" si="0"/>
        <v>2.1302261704348326E-2</v>
      </c>
      <c r="E27" s="18">
        <f t="shared" si="1"/>
        <v>-1.0621167336642513E-2</v>
      </c>
    </row>
    <row r="28" spans="1:5" hidden="1" x14ac:dyDescent="0.2">
      <c r="A28" s="39">
        <v>45076</v>
      </c>
      <c r="B28" s="18">
        <v>2.1694586886174871E-2</v>
      </c>
      <c r="C28" s="18">
        <v>1.660326849850513E-5</v>
      </c>
      <c r="D28" s="18">
        <f t="shared" si="0"/>
        <v>6.9289236252960363E-4</v>
      </c>
      <c r="E28" s="18">
        <f t="shared" si="1"/>
        <v>2.1001694523645267E-2</v>
      </c>
    </row>
    <row r="29" spans="1:5" hidden="1" x14ac:dyDescent="0.2">
      <c r="A29" s="20">
        <v>45077</v>
      </c>
      <c r="B29" s="18">
        <v>-7.9034926043556331E-3</v>
      </c>
      <c r="C29" s="18">
        <v>-6.1086242098339349E-3</v>
      </c>
      <c r="D29" s="18">
        <f t="shared" si="0"/>
        <v>-8.9934483346676281E-3</v>
      </c>
      <c r="E29" s="18">
        <f t="shared" si="1"/>
        <v>1.089955730311995E-3</v>
      </c>
    </row>
    <row r="30" spans="1:5" hidden="1" x14ac:dyDescent="0.2">
      <c r="A30" s="39">
        <v>45078</v>
      </c>
      <c r="B30" s="18">
        <v>-3.340811385042386E-3</v>
      </c>
      <c r="C30" s="18">
        <v>9.8544535630327168E-3</v>
      </c>
      <c r="D30" s="18">
        <f t="shared" si="0"/>
        <v>1.6250317783539997E-2</v>
      </c>
      <c r="E30" s="18">
        <f t="shared" si="1"/>
        <v>-1.9591129168582383E-2</v>
      </c>
    </row>
    <row r="31" spans="1:5" hidden="1" x14ac:dyDescent="0.2">
      <c r="A31" s="20">
        <v>45079</v>
      </c>
      <c r="B31" s="18">
        <v>9.6139135330075565E-3</v>
      </c>
      <c r="C31" s="18">
        <v>1.4534424705965554E-2</v>
      </c>
      <c r="D31" s="18">
        <f t="shared" si="0"/>
        <v>2.3651152300112159E-2</v>
      </c>
      <c r="E31" s="18">
        <f t="shared" si="1"/>
        <v>-1.4037238767104603E-2</v>
      </c>
    </row>
    <row r="32" spans="1:5" hidden="1" x14ac:dyDescent="0.2">
      <c r="A32" s="39">
        <v>45082</v>
      </c>
      <c r="B32" s="18">
        <v>1.5560635942289958E-2</v>
      </c>
      <c r="C32" s="18">
        <v>-2.0035816359177394E-3</v>
      </c>
      <c r="D32" s="18">
        <f t="shared" si="0"/>
        <v>-2.5017970305960709E-3</v>
      </c>
      <c r="E32" s="18">
        <f t="shared" si="1"/>
        <v>1.8062432972886028E-2</v>
      </c>
    </row>
    <row r="33" spans="1:5" hidden="1" x14ac:dyDescent="0.2">
      <c r="A33" s="20">
        <v>45083</v>
      </c>
      <c r="B33" s="18">
        <v>-1.6346646256930608E-3</v>
      </c>
      <c r="C33" s="18">
        <v>2.3538963079141606E-3</v>
      </c>
      <c r="D33" s="18">
        <f t="shared" si="0"/>
        <v>4.3890516919674778E-3</v>
      </c>
      <c r="E33" s="18">
        <f t="shared" si="1"/>
        <v>-6.0237163176605386E-3</v>
      </c>
    </row>
    <row r="34" spans="1:5" hidden="1" x14ac:dyDescent="0.2">
      <c r="A34" s="39">
        <v>45084</v>
      </c>
      <c r="B34" s="18">
        <v>-4.9442211357129562E-2</v>
      </c>
      <c r="C34" s="18">
        <v>-3.8120096998572883E-3</v>
      </c>
      <c r="D34" s="18">
        <f t="shared" si="0"/>
        <v>-5.3616174071709133E-3</v>
      </c>
      <c r="E34" s="18">
        <f t="shared" si="1"/>
        <v>-4.4080593949958648E-2</v>
      </c>
    </row>
    <row r="35" spans="1:5" hidden="1" x14ac:dyDescent="0.2">
      <c r="A35" s="20">
        <v>45085</v>
      </c>
      <c r="B35" s="18">
        <v>1.3287438359194992E-2</v>
      </c>
      <c r="C35" s="18">
        <v>6.1886426142414575E-3</v>
      </c>
      <c r="D35" s="18">
        <f t="shared" si="0"/>
        <v>1.0453260628174577E-2</v>
      </c>
      <c r="E35" s="18">
        <f t="shared" si="1"/>
        <v>2.8341777310204146E-3</v>
      </c>
    </row>
    <row r="36" spans="1:5" hidden="1" x14ac:dyDescent="0.2">
      <c r="A36" s="39">
        <v>45086</v>
      </c>
      <c r="B36" s="18">
        <v>-2.4470383174756138E-3</v>
      </c>
      <c r="C36" s="18">
        <v>1.148059539441082E-3</v>
      </c>
      <c r="D36" s="18">
        <f t="shared" si="0"/>
        <v>2.4821599388113276E-3</v>
      </c>
      <c r="E36" s="18">
        <f t="shared" si="1"/>
        <v>-4.9291982562869414E-3</v>
      </c>
    </row>
    <row r="37" spans="1:5" hidden="1" x14ac:dyDescent="0.2">
      <c r="A37" s="20">
        <v>45089</v>
      </c>
      <c r="B37" s="18">
        <v>2.3069763146621902E-2</v>
      </c>
      <c r="C37" s="18">
        <v>9.3211488102371565E-3</v>
      </c>
      <c r="D37" s="18">
        <f t="shared" si="0"/>
        <v>1.5406957834985288E-2</v>
      </c>
      <c r="E37" s="18">
        <f t="shared" si="1"/>
        <v>7.662805311636614E-3</v>
      </c>
    </row>
    <row r="38" spans="1:5" hidden="1" x14ac:dyDescent="0.2">
      <c r="A38" s="39">
        <v>45090</v>
      </c>
      <c r="B38" s="18">
        <v>1.5319841660486944E-2</v>
      </c>
      <c r="C38" s="18">
        <v>6.9324899514737748E-3</v>
      </c>
      <c r="D38" s="18">
        <f t="shared" si="0"/>
        <v>1.1629569387420324E-2</v>
      </c>
      <c r="E38" s="18">
        <f t="shared" si="1"/>
        <v>3.6902722730666193E-3</v>
      </c>
    </row>
    <row r="39" spans="1:5" hidden="1" x14ac:dyDescent="0.2">
      <c r="A39" s="20">
        <v>45091</v>
      </c>
      <c r="B39" s="18">
        <v>2.2696184598348879E-2</v>
      </c>
      <c r="C39" s="18">
        <v>8.1942552593217144E-4</v>
      </c>
      <c r="D39" s="18">
        <f t="shared" si="0"/>
        <v>1.9624631551742808E-3</v>
      </c>
      <c r="E39" s="18">
        <f t="shared" si="1"/>
        <v>2.0733721443174598E-2</v>
      </c>
    </row>
    <row r="40" spans="1:5" hidden="1" x14ac:dyDescent="0.2">
      <c r="A40" s="39">
        <v>45092</v>
      </c>
      <c r="B40" s="18">
        <v>1.2444690890300425E-2</v>
      </c>
      <c r="C40" s="18">
        <v>1.217813742034668E-2</v>
      </c>
      <c r="D40" s="18">
        <f t="shared" si="0"/>
        <v>1.9924955761336079E-2</v>
      </c>
      <c r="E40" s="18">
        <f t="shared" si="1"/>
        <v>-7.4802648710356537E-3</v>
      </c>
    </row>
    <row r="41" spans="1:5" hidden="1" x14ac:dyDescent="0.2">
      <c r="A41" s="20">
        <v>45093</v>
      </c>
      <c r="B41" s="18">
        <v>-1.5477853516048801E-2</v>
      </c>
      <c r="C41" s="18">
        <v>-3.6716195284263176E-3</v>
      </c>
      <c r="D41" s="18">
        <f t="shared" si="0"/>
        <v>-5.1396065453982289E-3</v>
      </c>
      <c r="E41" s="18">
        <f t="shared" si="1"/>
        <v>-1.0338246970650573E-2</v>
      </c>
    </row>
    <row r="42" spans="1:5" hidden="1" x14ac:dyDescent="0.2">
      <c r="A42" s="39">
        <v>45097</v>
      </c>
      <c r="B42" s="18">
        <v>-1.0592753839684388E-2</v>
      </c>
      <c r="C42" s="18">
        <v>-4.7351076976228645E-3</v>
      </c>
      <c r="D42" s="18">
        <f t="shared" si="0"/>
        <v>-6.8213904090533243E-3</v>
      </c>
      <c r="E42" s="18">
        <f t="shared" si="1"/>
        <v>-3.7713634306310636E-3</v>
      </c>
    </row>
    <row r="43" spans="1:5" hidden="1" x14ac:dyDescent="0.2">
      <c r="A43" s="20">
        <v>45098</v>
      </c>
      <c r="B43" s="18">
        <v>-2.2681375293399419E-2</v>
      </c>
      <c r="C43" s="18">
        <v>-5.2452815830036359E-3</v>
      </c>
      <c r="D43" s="18">
        <f t="shared" si="0"/>
        <v>-7.6281715589929765E-3</v>
      </c>
      <c r="E43" s="18">
        <f t="shared" si="1"/>
        <v>-1.5053203734406443E-2</v>
      </c>
    </row>
    <row r="44" spans="1:5" hidden="1" x14ac:dyDescent="0.2">
      <c r="A44" s="39">
        <v>45099</v>
      </c>
      <c r="B44" s="18">
        <v>5.6144977921637196E-3</v>
      </c>
      <c r="C44" s="18">
        <v>3.7107984144384432E-3</v>
      </c>
      <c r="D44" s="18">
        <f t="shared" si="0"/>
        <v>6.5348358514999557E-3</v>
      </c>
      <c r="E44" s="18">
        <f t="shared" si="1"/>
        <v>-9.2033805933623616E-4</v>
      </c>
    </row>
    <row r="45" spans="1:5" hidden="1" x14ac:dyDescent="0.2">
      <c r="A45" s="20">
        <v>45100</v>
      </c>
      <c r="B45" s="18">
        <v>-1.2512057293372125E-2</v>
      </c>
      <c r="C45" s="18">
        <v>-7.6588087666845661E-3</v>
      </c>
      <c r="D45" s="18">
        <f t="shared" si="0"/>
        <v>-1.1444886393793693E-2</v>
      </c>
      <c r="E45" s="18">
        <f t="shared" si="1"/>
        <v>-1.0671708995784318E-3</v>
      </c>
    </row>
    <row r="46" spans="1:5" hidden="1" x14ac:dyDescent="0.2">
      <c r="A46" s="39">
        <v>45103</v>
      </c>
      <c r="B46" s="18">
        <v>-9.2451419391417211E-3</v>
      </c>
      <c r="C46" s="18">
        <v>-4.4868382932564677E-3</v>
      </c>
      <c r="D46" s="18">
        <f t="shared" si="0"/>
        <v>-6.4287809845233728E-3</v>
      </c>
      <c r="E46" s="18">
        <f t="shared" si="1"/>
        <v>-2.8163609546183483E-3</v>
      </c>
    </row>
    <row r="47" spans="1:5" hidden="1" x14ac:dyDescent="0.2">
      <c r="A47" s="20">
        <v>45104</v>
      </c>
      <c r="B47" s="18">
        <v>3.6991865306723604E-3</v>
      </c>
      <c r="C47" s="18">
        <v>1.1455854954693034E-2</v>
      </c>
      <c r="D47" s="18">
        <f t="shared" si="0"/>
        <v>1.8782749358931969E-2</v>
      </c>
      <c r="E47" s="18">
        <f t="shared" si="1"/>
        <v>-1.5083562828259608E-2</v>
      </c>
    </row>
    <row r="48" spans="1:5" hidden="1" x14ac:dyDescent="0.2">
      <c r="A48" s="39">
        <v>45105</v>
      </c>
      <c r="B48" s="18">
        <v>1.6130751505786689E-2</v>
      </c>
      <c r="C48" s="18">
        <v>-3.5407668843834283E-4</v>
      </c>
      <c r="D48" s="18">
        <f t="shared" si="0"/>
        <v>1.0670476946241338E-4</v>
      </c>
      <c r="E48" s="18">
        <f t="shared" si="1"/>
        <v>1.6024046736324276E-2</v>
      </c>
    </row>
    <row r="49" spans="1:5" hidden="1" x14ac:dyDescent="0.2">
      <c r="A49" s="20">
        <v>45106</v>
      </c>
      <c r="B49" s="18">
        <v>-1.0752653483672159E-3</v>
      </c>
      <c r="C49" s="18">
        <v>4.4735446728059181E-3</v>
      </c>
      <c r="D49" s="18">
        <f t="shared" si="0"/>
        <v>7.7410310744847497E-3</v>
      </c>
      <c r="E49" s="18">
        <f t="shared" si="1"/>
        <v>-8.8162964228519665E-3</v>
      </c>
    </row>
    <row r="50" spans="1:5" hidden="1" x14ac:dyDescent="0.2">
      <c r="A50" s="39">
        <v>45107</v>
      </c>
      <c r="B50" s="18">
        <v>2.5342930192991053E-2</v>
      </c>
      <c r="C50" s="18">
        <v>1.2269004495714109E-2</v>
      </c>
      <c r="D50" s="18">
        <f t="shared" si="0"/>
        <v>2.0068651559293028E-2</v>
      </c>
      <c r="E50" s="18">
        <f t="shared" si="1"/>
        <v>5.2742786336980249E-3</v>
      </c>
    </row>
    <row r="51" spans="1:5" hidden="1" x14ac:dyDescent="0.2">
      <c r="A51" s="20">
        <v>45110</v>
      </c>
      <c r="B51" s="18">
        <v>1.6015525045518508E-3</v>
      </c>
      <c r="C51" s="18">
        <v>1.1706778016009611E-3</v>
      </c>
      <c r="D51" s="18">
        <f t="shared" si="0"/>
        <v>2.5179281113460001E-3</v>
      </c>
      <c r="E51" s="18">
        <f t="shared" si="1"/>
        <v>-9.163756067941493E-4</v>
      </c>
    </row>
    <row r="52" spans="1:5" hidden="1" x14ac:dyDescent="0.2">
      <c r="A52" s="39">
        <v>45112</v>
      </c>
      <c r="B52" s="18">
        <v>5.1344265523263211E-3</v>
      </c>
      <c r="C52" s="18">
        <v>-1.9683184132291975E-3</v>
      </c>
      <c r="D52" s="18">
        <f t="shared" si="0"/>
        <v>-2.4460323116120598E-3</v>
      </c>
      <c r="E52" s="18">
        <f t="shared" si="1"/>
        <v>7.5804588639383809E-3</v>
      </c>
    </row>
    <row r="53" spans="1:5" hidden="1" x14ac:dyDescent="0.2">
      <c r="A53" s="20">
        <v>45113</v>
      </c>
      <c r="B53" s="18">
        <v>-1.7551598742185592E-2</v>
      </c>
      <c r="C53" s="18">
        <v>-7.9225113365009037E-3</v>
      </c>
      <c r="D53" s="18">
        <f t="shared" si="0"/>
        <v>-1.1861901589229812E-2</v>
      </c>
      <c r="E53" s="18">
        <f t="shared" si="1"/>
        <v>-5.6896971529557805E-3</v>
      </c>
    </row>
    <row r="54" spans="1:5" hidden="1" x14ac:dyDescent="0.2">
      <c r="A54" s="39">
        <v>45114</v>
      </c>
      <c r="B54" s="18">
        <v>-5.1275327590540876E-3</v>
      </c>
      <c r="C54" s="18">
        <v>-2.8651005386203243E-3</v>
      </c>
      <c r="D54" s="18">
        <f t="shared" si="0"/>
        <v>-3.8641897969337253E-3</v>
      </c>
      <c r="E54" s="18">
        <f t="shared" si="1"/>
        <v>-1.2633429621203623E-3</v>
      </c>
    </row>
    <row r="55" spans="1:5" hidden="1" x14ac:dyDescent="0.2">
      <c r="A55" s="20">
        <v>45117</v>
      </c>
      <c r="B55" s="18">
        <v>2.2821793849552741E-2</v>
      </c>
      <c r="C55" s="18">
        <v>2.405026057131332E-3</v>
      </c>
      <c r="D55" s="18">
        <f t="shared" si="0"/>
        <v>4.4699074924143553E-3</v>
      </c>
      <c r="E55" s="18">
        <f t="shared" si="1"/>
        <v>1.8351886357138386E-2</v>
      </c>
    </row>
    <row r="56" spans="1:5" hidden="1" x14ac:dyDescent="0.2">
      <c r="A56" s="39">
        <v>45118</v>
      </c>
      <c r="B56" s="18">
        <v>-7.3549740525036267E-3</v>
      </c>
      <c r="C56" s="18">
        <v>6.7422110558885695E-3</v>
      </c>
      <c r="D56" s="18">
        <f t="shared" si="0"/>
        <v>1.1328665263182559E-2</v>
      </c>
      <c r="E56" s="18">
        <f t="shared" si="1"/>
        <v>-1.8683639315686187E-2</v>
      </c>
    </row>
    <row r="57" spans="1:5" hidden="1" x14ac:dyDescent="0.2">
      <c r="A57" s="20">
        <v>45119</v>
      </c>
      <c r="B57" s="18">
        <v>-1.7806993713087582E-4</v>
      </c>
      <c r="C57" s="18">
        <v>7.4112334853124739E-3</v>
      </c>
      <c r="D57" s="18">
        <f t="shared" si="0"/>
        <v>1.2386647061963161E-2</v>
      </c>
      <c r="E57" s="18">
        <f t="shared" si="1"/>
        <v>-1.2564716999094037E-2</v>
      </c>
    </row>
    <row r="58" spans="1:5" hidden="1" x14ac:dyDescent="0.2">
      <c r="A58" s="39">
        <v>45120</v>
      </c>
      <c r="B58" s="18">
        <v>2.8699156626702527E-2</v>
      </c>
      <c r="C58" s="18">
        <v>8.4701534580691185E-3</v>
      </c>
      <c r="D58" s="18">
        <f t="shared" si="0"/>
        <v>1.4061206849901045E-2</v>
      </c>
      <c r="E58" s="18">
        <f t="shared" si="1"/>
        <v>1.4637949776801482E-2</v>
      </c>
    </row>
    <row r="59" spans="1:5" hidden="1" x14ac:dyDescent="0.2">
      <c r="A59" s="20">
        <v>45121</v>
      </c>
      <c r="B59" s="18">
        <v>5.0740195927656551E-3</v>
      </c>
      <c r="C59" s="18">
        <v>-1.0244071333035398E-3</v>
      </c>
      <c r="D59" s="18">
        <f t="shared" si="0"/>
        <v>-9.5334550485585241E-4</v>
      </c>
      <c r="E59" s="18">
        <f t="shared" si="1"/>
        <v>6.0273650976215079E-3</v>
      </c>
    </row>
    <row r="60" spans="1:5" hidden="1" x14ac:dyDescent="0.2">
      <c r="A60" s="39">
        <v>45124</v>
      </c>
      <c r="B60" s="18">
        <v>2.0676108582381225E-2</v>
      </c>
      <c r="C60" s="18">
        <v>3.8553825145495324E-3</v>
      </c>
      <c r="D60" s="18">
        <f t="shared" si="0"/>
        <v>6.7634789277004432E-3</v>
      </c>
      <c r="E60" s="18">
        <f t="shared" si="1"/>
        <v>1.3912629654680781E-2</v>
      </c>
    </row>
    <row r="61" spans="1:5" hidden="1" x14ac:dyDescent="0.2">
      <c r="A61" s="20">
        <v>45125</v>
      </c>
      <c r="B61" s="18">
        <v>8.0185015713682972E-3</v>
      </c>
      <c r="C61" s="18">
        <v>7.1172752058423772E-3</v>
      </c>
      <c r="D61" s="18">
        <f t="shared" si="0"/>
        <v>1.1921785951778816E-2</v>
      </c>
      <c r="E61" s="18">
        <f t="shared" si="1"/>
        <v>-3.903284380410519E-3</v>
      </c>
    </row>
    <row r="62" spans="1:5" hidden="1" x14ac:dyDescent="0.2">
      <c r="A62" s="39">
        <v>45126</v>
      </c>
      <c r="B62" s="18">
        <v>1.0249016239585185E-2</v>
      </c>
      <c r="C62" s="18">
        <v>2.3579103357320719E-3</v>
      </c>
      <c r="D62" s="18">
        <f t="shared" si="0"/>
        <v>4.3953994139337002E-3</v>
      </c>
      <c r="E62" s="18">
        <f t="shared" si="1"/>
        <v>5.8536168256514845E-3</v>
      </c>
    </row>
    <row r="63" spans="1:5" hidden="1" x14ac:dyDescent="0.2">
      <c r="A63" s="20">
        <v>45127</v>
      </c>
      <c r="B63" s="18">
        <v>-4.0397836912038909E-2</v>
      </c>
      <c r="C63" s="18">
        <v>-6.7568962189037407E-3</v>
      </c>
      <c r="D63" s="18">
        <f t="shared" si="0"/>
        <v>-1.0018615737269336E-2</v>
      </c>
      <c r="E63" s="18">
        <f t="shared" si="1"/>
        <v>-3.0379221174769572E-2</v>
      </c>
    </row>
    <row r="64" spans="1:5" hidden="1" x14ac:dyDescent="0.2">
      <c r="A64" s="39">
        <v>45128</v>
      </c>
      <c r="B64" s="18">
        <v>5.4242928101708721E-3</v>
      </c>
      <c r="C64" s="18">
        <v>3.240945218980773E-4</v>
      </c>
      <c r="D64" s="18">
        <f t="shared" si="0"/>
        <v>1.1791543099221816E-3</v>
      </c>
      <c r="E64" s="18">
        <f t="shared" si="1"/>
        <v>4.2451385002486904E-3</v>
      </c>
    </row>
    <row r="65" spans="1:5" hidden="1" x14ac:dyDescent="0.2">
      <c r="A65" s="20">
        <v>45131</v>
      </c>
      <c r="B65" s="18">
        <v>-6.838324061621992E-3</v>
      </c>
      <c r="C65" s="18">
        <v>4.0341538771535568E-3</v>
      </c>
      <c r="D65" s="18">
        <f t="shared" si="0"/>
        <v>7.0461852159501969E-3</v>
      </c>
      <c r="E65" s="18">
        <f t="shared" si="1"/>
        <v>-1.3884509277572189E-2</v>
      </c>
    </row>
    <row r="66" spans="1:5" hidden="1" x14ac:dyDescent="0.2">
      <c r="A66" s="39">
        <v>45132</v>
      </c>
      <c r="B66" s="18">
        <v>7.5081776701324543E-3</v>
      </c>
      <c r="C66" s="18">
        <v>2.8146733515561628E-3</v>
      </c>
      <c r="D66" s="18">
        <f t="shared" si="0"/>
        <v>5.1177174347422829E-3</v>
      </c>
      <c r="E66" s="18">
        <f t="shared" si="1"/>
        <v>2.3904602353901714E-3</v>
      </c>
    </row>
    <row r="67" spans="1:5" hidden="1" x14ac:dyDescent="0.2">
      <c r="A67" s="20">
        <v>45133</v>
      </c>
      <c r="B67" s="18">
        <v>-8.7743145518719423E-3</v>
      </c>
      <c r="C67" s="18">
        <v>-1.5543889679858758E-4</v>
      </c>
      <c r="D67" s="18">
        <f t="shared" si="0"/>
        <v>4.2082752359159784E-4</v>
      </c>
      <c r="E67" s="18">
        <f t="shared" si="1"/>
        <v>-9.1951420754635398E-3</v>
      </c>
    </row>
    <row r="68" spans="1:5" hidden="1" x14ac:dyDescent="0.2">
      <c r="A68" s="39">
        <v>45134</v>
      </c>
      <c r="B68" s="18">
        <v>-3.0107236292862161E-2</v>
      </c>
      <c r="C68" s="18">
        <v>-6.4246660644878828E-3</v>
      </c>
      <c r="D68" s="18">
        <f t="shared" si="0"/>
        <v>-9.4932320716114918E-3</v>
      </c>
      <c r="E68" s="18">
        <f t="shared" si="1"/>
        <v>-2.0614004221250669E-2</v>
      </c>
    </row>
    <row r="69" spans="1:5" hidden="1" x14ac:dyDescent="0.2">
      <c r="A69" s="20">
        <v>45135</v>
      </c>
      <c r="B69" s="18">
        <v>1.7235462548774949E-2</v>
      </c>
      <c r="C69" s="18">
        <v>9.8778427947523451E-3</v>
      </c>
      <c r="D69" s="18">
        <f t="shared" si="0"/>
        <v>1.6287305155500212E-2</v>
      </c>
      <c r="E69" s="18">
        <f t="shared" si="1"/>
        <v>9.4815739327473725E-4</v>
      </c>
    </row>
    <row r="70" spans="1:5" hidden="1" x14ac:dyDescent="0.2">
      <c r="A70" s="39">
        <v>45138</v>
      </c>
      <c r="B70" s="18">
        <v>2.3633146911435921E-2</v>
      </c>
      <c r="C70" s="18">
        <v>1.4687129405193122E-3</v>
      </c>
      <c r="D70" s="18">
        <f t="shared" si="0"/>
        <v>2.9892363044721742E-3</v>
      </c>
      <c r="E70" s="18">
        <f t="shared" si="1"/>
        <v>2.0643910606963745E-2</v>
      </c>
    </row>
    <row r="71" spans="1:5" hidden="1" x14ac:dyDescent="0.2">
      <c r="A71" s="20">
        <v>45139</v>
      </c>
      <c r="B71" s="18">
        <v>1.2675839877251294E-2</v>
      </c>
      <c r="C71" s="18">
        <v>-2.6650876392156908E-3</v>
      </c>
      <c r="D71" s="18">
        <f t="shared" si="0"/>
        <v>-3.5478924684963888E-3</v>
      </c>
      <c r="E71" s="18">
        <f t="shared" si="1"/>
        <v>1.6223732345747682E-2</v>
      </c>
    </row>
    <row r="72" spans="1:5" hidden="1" x14ac:dyDescent="0.2">
      <c r="A72" s="39">
        <v>45140</v>
      </c>
      <c r="B72" s="18">
        <v>-4.6105169570813453E-2</v>
      </c>
      <c r="C72" s="18">
        <v>-1.3839541336347905E-2</v>
      </c>
      <c r="D72" s="18">
        <f t="shared" si="0"/>
        <v>-2.1219001990284383E-2</v>
      </c>
      <c r="E72" s="18">
        <f t="shared" si="1"/>
        <v>-2.488616758052907E-2</v>
      </c>
    </row>
    <row r="73" spans="1:5" hidden="1" x14ac:dyDescent="0.2">
      <c r="A73" s="20">
        <v>45141</v>
      </c>
      <c r="B73" s="18">
        <v>-4.9185123144882548E-3</v>
      </c>
      <c r="C73" s="18">
        <v>-2.5479738404268204E-3</v>
      </c>
      <c r="D73" s="18">
        <f t="shared" si="0"/>
        <v>-3.3626905050713769E-3</v>
      </c>
      <c r="E73" s="18">
        <f t="shared" si="1"/>
        <v>-1.5558218094168779E-3</v>
      </c>
    </row>
    <row r="74" spans="1:5" hidden="1" x14ac:dyDescent="0.2">
      <c r="A74" s="39">
        <v>45142</v>
      </c>
      <c r="B74" s="18">
        <v>-1.5649570216239139E-2</v>
      </c>
      <c r="C74" s="18">
        <v>-5.3000741550505159E-3</v>
      </c>
      <c r="D74" s="18">
        <f t="shared" si="0"/>
        <v>-7.7148196912295765E-3</v>
      </c>
      <c r="E74" s="18">
        <f t="shared" si="1"/>
        <v>-7.9347505250095627E-3</v>
      </c>
    </row>
    <row r="75" spans="1:5" hidden="1" x14ac:dyDescent="0.2">
      <c r="A75" s="20">
        <v>45145</v>
      </c>
      <c r="B75" s="18">
        <v>5.9097760034239055E-3</v>
      </c>
      <c r="C75" s="18">
        <v>9.0240927793627801E-3</v>
      </c>
      <c r="D75" s="18">
        <f t="shared" si="0"/>
        <v>1.4937197988288183E-2</v>
      </c>
      <c r="E75" s="18">
        <f t="shared" si="1"/>
        <v>-9.0274219848642777E-3</v>
      </c>
    </row>
    <row r="76" spans="1:5" hidden="1" x14ac:dyDescent="0.2">
      <c r="A76" s="39">
        <v>45146</v>
      </c>
      <c r="B76" s="18">
        <v>-3.7124430143131715E-3</v>
      </c>
      <c r="C76" s="18">
        <v>-4.218283044793103E-3</v>
      </c>
      <c r="D76" s="18">
        <f t="shared" si="0"/>
        <v>-6.004091837575185E-3</v>
      </c>
      <c r="E76" s="18">
        <f t="shared" ref="E76:E139" si="2">B76-D76</f>
        <v>2.2916488232620135E-3</v>
      </c>
    </row>
    <row r="77" spans="1:5" hidden="1" x14ac:dyDescent="0.2">
      <c r="A77" s="20">
        <v>45147</v>
      </c>
      <c r="B77" s="18">
        <v>-4.522185703953352E-3</v>
      </c>
      <c r="C77" s="18">
        <v>-7.0387303805971024E-3</v>
      </c>
      <c r="D77" s="18">
        <f t="shared" ref="D77:D140" si="3">$B$2+$B$3*C77</f>
        <v>-1.0464303953736046E-2</v>
      </c>
      <c r="E77" s="18">
        <f t="shared" si="2"/>
        <v>5.9421182497826942E-3</v>
      </c>
    </row>
    <row r="78" spans="1:5" hidden="1" x14ac:dyDescent="0.2">
      <c r="A78" s="39">
        <v>45148</v>
      </c>
      <c r="B78" s="18">
        <v>8.4857862830218789E-3</v>
      </c>
      <c r="C78" s="18">
        <v>2.5071394456976925E-4</v>
      </c>
      <c r="D78" s="18">
        <f t="shared" si="3"/>
        <v>1.063111391504313E-3</v>
      </c>
      <c r="E78" s="18">
        <f t="shared" si="2"/>
        <v>7.4226748915175661E-3</v>
      </c>
    </row>
    <row r="79" spans="1:5" hidden="1" x14ac:dyDescent="0.2">
      <c r="A79" s="20">
        <v>45149</v>
      </c>
      <c r="B79" s="18">
        <v>4.3964007953265494E-3</v>
      </c>
      <c r="C79" s="18">
        <v>-1.0696923700230787E-3</v>
      </c>
      <c r="D79" s="18">
        <f t="shared" si="3"/>
        <v>-1.0249588829663581E-3</v>
      </c>
      <c r="E79" s="18">
        <f t="shared" si="2"/>
        <v>5.4213596782929077E-3</v>
      </c>
    </row>
    <row r="80" spans="1:5" hidden="1" x14ac:dyDescent="0.2">
      <c r="A80" s="39">
        <v>45152</v>
      </c>
      <c r="B80" s="18">
        <v>1.5732669870910154E-2</v>
      </c>
      <c r="C80" s="18">
        <v>5.7504757517030658E-3</v>
      </c>
      <c r="D80" s="18">
        <f t="shared" si="3"/>
        <v>9.7603502786761265E-3</v>
      </c>
      <c r="E80" s="18">
        <f t="shared" si="2"/>
        <v>5.9723195922340277E-3</v>
      </c>
    </row>
    <row r="81" spans="1:5" hidden="1" x14ac:dyDescent="0.2">
      <c r="A81" s="20">
        <v>45153</v>
      </c>
      <c r="B81" s="18">
        <v>-1.1674195316588643E-2</v>
      </c>
      <c r="C81" s="18">
        <v>-1.1550909428841738E-2</v>
      </c>
      <c r="D81" s="18">
        <f t="shared" si="3"/>
        <v>-1.7599794627782252E-2</v>
      </c>
      <c r="E81" s="18">
        <f t="shared" si="2"/>
        <v>5.9255993111936092E-3</v>
      </c>
    </row>
    <row r="82" spans="1:5" hidden="1" x14ac:dyDescent="0.2">
      <c r="A82" s="39">
        <v>45154</v>
      </c>
      <c r="B82" s="18">
        <v>-1.8048563306962584E-2</v>
      </c>
      <c r="C82" s="18">
        <v>-7.5553952105776867E-3</v>
      </c>
      <c r="D82" s="18">
        <f t="shared" si="3"/>
        <v>-1.1281349783814164E-2</v>
      </c>
      <c r="E82" s="18">
        <f t="shared" si="2"/>
        <v>-6.7672135231484198E-3</v>
      </c>
    </row>
    <row r="83" spans="1:5" hidden="1" x14ac:dyDescent="0.2">
      <c r="A83" s="20">
        <v>45155</v>
      </c>
      <c r="B83" s="18">
        <v>-1.0664213560623304E-2</v>
      </c>
      <c r="C83" s="18">
        <v>-7.7129130290369829E-3</v>
      </c>
      <c r="D83" s="18">
        <f t="shared" si="3"/>
        <v>-1.1530446043646687E-2</v>
      </c>
      <c r="E83" s="18">
        <f t="shared" si="2"/>
        <v>8.6623248302338321E-4</v>
      </c>
    </row>
    <row r="84" spans="1:5" hidden="1" x14ac:dyDescent="0.2">
      <c r="A84" s="39">
        <v>45156</v>
      </c>
      <c r="B84" s="18">
        <v>-3.936455357910762E-3</v>
      </c>
      <c r="C84" s="18">
        <v>-1.4870682600087726E-4</v>
      </c>
      <c r="D84" s="18">
        <f t="shared" si="3"/>
        <v>4.3147351699754843E-4</v>
      </c>
      <c r="E84" s="18">
        <f t="shared" si="2"/>
        <v>-4.3679288749083108E-3</v>
      </c>
    </row>
    <row r="85" spans="1:5" hidden="1" x14ac:dyDescent="0.2">
      <c r="A85" s="20">
        <v>45159</v>
      </c>
      <c r="B85" s="18">
        <v>2.4376753844933097E-2</v>
      </c>
      <c r="C85" s="18">
        <v>6.8791885187959867E-3</v>
      </c>
      <c r="D85" s="18">
        <f t="shared" si="3"/>
        <v>1.1545279320089415E-2</v>
      </c>
      <c r="E85" s="18">
        <f t="shared" si="2"/>
        <v>1.2831474524843681E-2</v>
      </c>
    </row>
    <row r="86" spans="1:5" hidden="1" x14ac:dyDescent="0.2">
      <c r="A86" s="39">
        <v>45160</v>
      </c>
      <c r="B86" s="18">
        <v>1.2835757996215946E-2</v>
      </c>
      <c r="C86" s="18">
        <v>-2.777466728829614E-3</v>
      </c>
      <c r="D86" s="18">
        <f t="shared" si="3"/>
        <v>-3.7256070355213616E-3</v>
      </c>
      <c r="E86" s="18">
        <f t="shared" si="2"/>
        <v>1.6561365031737309E-2</v>
      </c>
    </row>
    <row r="87" spans="1:5" hidden="1" x14ac:dyDescent="0.2">
      <c r="A87" s="20">
        <v>45161</v>
      </c>
      <c r="B87" s="18">
        <v>1.0999951221414728E-2</v>
      </c>
      <c r="C87" s="18">
        <v>1.1044879965972587E-2</v>
      </c>
      <c r="D87" s="18">
        <f t="shared" si="3"/>
        <v>1.8132839821228271E-2</v>
      </c>
      <c r="E87" s="18">
        <f t="shared" si="2"/>
        <v>-7.132888599813543E-3</v>
      </c>
    </row>
    <row r="88" spans="1:5" hidden="1" x14ac:dyDescent="0.2">
      <c r="A88" s="39">
        <v>45162</v>
      </c>
      <c r="B88" s="18">
        <v>-3.2500038684253996E-2</v>
      </c>
      <c r="C88" s="18">
        <v>-1.3457974663146133E-2</v>
      </c>
      <c r="D88" s="18">
        <f t="shared" si="3"/>
        <v>-2.061559831125323E-2</v>
      </c>
      <c r="E88" s="18">
        <f t="shared" si="2"/>
        <v>-1.1884440373000765E-2</v>
      </c>
    </row>
    <row r="89" spans="1:5" hidden="1" x14ac:dyDescent="0.2">
      <c r="A89" s="20">
        <v>45163</v>
      </c>
      <c r="B89" s="18">
        <v>2.5676105380665559E-2</v>
      </c>
      <c r="C89" s="18">
        <v>6.7179660376250894E-3</v>
      </c>
      <c r="D89" s="18">
        <f t="shared" si="3"/>
        <v>1.1290324563520287E-2</v>
      </c>
      <c r="E89" s="18">
        <f t="shared" si="2"/>
        <v>1.4385780817145272E-2</v>
      </c>
    </row>
    <row r="90" spans="1:5" hidden="1" x14ac:dyDescent="0.2">
      <c r="A90" s="39">
        <v>45166</v>
      </c>
      <c r="B90" s="18">
        <v>8.2674939105618073E-3</v>
      </c>
      <c r="C90" s="18">
        <v>6.2646197550364491E-3</v>
      </c>
      <c r="D90" s="18">
        <f t="shared" si="3"/>
        <v>1.0573409712195139E-2</v>
      </c>
      <c r="E90" s="18">
        <f t="shared" si="2"/>
        <v>-2.3059158016333313E-3</v>
      </c>
    </row>
    <row r="91" spans="1:5" hidden="1" x14ac:dyDescent="0.2">
      <c r="A91" s="20">
        <v>45167</v>
      </c>
      <c r="B91" s="18">
        <v>1.8581403818265674E-2</v>
      </c>
      <c r="C91" s="18">
        <v>1.4508307194546211E-2</v>
      </c>
      <c r="D91" s="18">
        <f t="shared" si="3"/>
        <v>2.3609850468520502E-2</v>
      </c>
      <c r="E91" s="18">
        <f t="shared" si="2"/>
        <v>-5.0284466502548281E-3</v>
      </c>
    </row>
    <row r="92" spans="1:5" hidden="1" x14ac:dyDescent="0.2">
      <c r="A92" s="39">
        <v>45168</v>
      </c>
      <c r="B92" s="18">
        <v>1.6186700288880251E-2</v>
      </c>
      <c r="C92" s="18">
        <v>3.833182103508026E-3</v>
      </c>
      <c r="D92" s="18">
        <f t="shared" si="3"/>
        <v>6.7283715385093408E-3</v>
      </c>
      <c r="E92" s="18">
        <f t="shared" si="2"/>
        <v>9.4583287503709097E-3</v>
      </c>
    </row>
    <row r="93" spans="1:5" hidden="1" x14ac:dyDescent="0.2">
      <c r="A93" s="20">
        <v>45169</v>
      </c>
      <c r="B93" s="18">
        <v>1.0030376466476643E-3</v>
      </c>
      <c r="C93" s="18">
        <v>-1.5969365120942491E-3</v>
      </c>
      <c r="D93" s="18">
        <f t="shared" si="3"/>
        <v>-1.8587346747665325E-3</v>
      </c>
      <c r="E93" s="18">
        <f t="shared" si="2"/>
        <v>2.8617723214141967E-3</v>
      </c>
    </row>
    <row r="94" spans="1:5" hidden="1" x14ac:dyDescent="0.2">
      <c r="A94" s="39">
        <v>45170</v>
      </c>
      <c r="B94" s="18">
        <v>3.4814593914562764E-3</v>
      </c>
      <c r="C94" s="18">
        <v>1.7991292600010311E-3</v>
      </c>
      <c r="D94" s="18">
        <f t="shared" si="3"/>
        <v>3.5117515994119177E-3</v>
      </c>
      <c r="E94" s="18">
        <f t="shared" si="2"/>
        <v>-3.0292207955641328E-5</v>
      </c>
    </row>
    <row r="95" spans="1:5" hidden="1" x14ac:dyDescent="0.2">
      <c r="A95" s="20">
        <v>45174</v>
      </c>
      <c r="B95" s="18">
        <v>1.0628161741510045E-2</v>
      </c>
      <c r="C95" s="18">
        <v>-4.194177587506065E-3</v>
      </c>
      <c r="D95" s="18">
        <f t="shared" si="3"/>
        <v>-5.9659718374984608E-3</v>
      </c>
      <c r="E95" s="18">
        <f t="shared" si="2"/>
        <v>1.6594133579008505E-2</v>
      </c>
    </row>
    <row r="96" spans="1:5" hidden="1" x14ac:dyDescent="0.2">
      <c r="A96" s="39">
        <v>45175</v>
      </c>
      <c r="B96" s="18">
        <v>2.2607620768431147E-3</v>
      </c>
      <c r="C96" s="18">
        <v>-6.9715993514528618E-3</v>
      </c>
      <c r="D96" s="18">
        <f t="shared" si="3"/>
        <v>-1.0358143974870801E-2</v>
      </c>
      <c r="E96" s="18">
        <f t="shared" si="2"/>
        <v>1.2618906051713915E-2</v>
      </c>
    </row>
    <row r="97" spans="1:5" hidden="1" x14ac:dyDescent="0.2">
      <c r="A97" s="20">
        <v>45176</v>
      </c>
      <c r="B97" s="18">
        <v>1.3533567448786865E-3</v>
      </c>
      <c r="C97" s="18">
        <v>-3.2112659361860363E-3</v>
      </c>
      <c r="D97" s="18">
        <f t="shared" si="3"/>
        <v>-4.4116104421691041E-3</v>
      </c>
      <c r="E97" s="18">
        <f t="shared" si="2"/>
        <v>5.7649671870477906E-3</v>
      </c>
    </row>
    <row r="98" spans="1:5" hidden="1" x14ac:dyDescent="0.2">
      <c r="A98" s="39">
        <v>45177</v>
      </c>
      <c r="B98" s="18">
        <v>1.2514182587504141E-3</v>
      </c>
      <c r="C98" s="18">
        <v>1.4266227216406246E-3</v>
      </c>
      <c r="D98" s="18">
        <f t="shared" si="3"/>
        <v>2.9226754785239492E-3</v>
      </c>
      <c r="E98" s="18">
        <f t="shared" si="2"/>
        <v>-1.6712572197735351E-3</v>
      </c>
    </row>
    <row r="99" spans="1:5" hidden="1" x14ac:dyDescent="0.2">
      <c r="A99" s="20">
        <v>45180</v>
      </c>
      <c r="B99" s="18">
        <v>9.782183821121837E-3</v>
      </c>
      <c r="C99" s="18">
        <v>6.7234531062752012E-3</v>
      </c>
      <c r="D99" s="18">
        <f t="shared" si="3"/>
        <v>1.1299001729643817E-2</v>
      </c>
      <c r="E99" s="18">
        <f t="shared" si="2"/>
        <v>-1.51681790852198E-3</v>
      </c>
    </row>
    <row r="100" spans="1:5" hidden="1" x14ac:dyDescent="0.2">
      <c r="A100" s="39">
        <v>45181</v>
      </c>
      <c r="B100" s="18">
        <v>-2.8220575497639344E-2</v>
      </c>
      <c r="C100" s="18">
        <v>-5.6958856048289208E-3</v>
      </c>
      <c r="D100" s="18">
        <f t="shared" si="3"/>
        <v>-8.3407498412472834E-3</v>
      </c>
      <c r="E100" s="18">
        <f t="shared" si="2"/>
        <v>-1.9879825656392063E-2</v>
      </c>
    </row>
    <row r="101" spans="1:5" hidden="1" x14ac:dyDescent="0.2">
      <c r="A101" s="20">
        <v>45182</v>
      </c>
      <c r="B101" s="18">
        <v>4.3135281426227579E-3</v>
      </c>
      <c r="C101" s="18">
        <v>1.2416323054647016E-3</v>
      </c>
      <c r="D101" s="18">
        <f t="shared" si="3"/>
        <v>2.6301344744330897E-3</v>
      </c>
      <c r="E101" s="18">
        <f t="shared" si="2"/>
        <v>1.6833936681896681E-3</v>
      </c>
    </row>
    <row r="102" spans="1:5" hidden="1" x14ac:dyDescent="0.2">
      <c r="A102" s="39">
        <v>45183</v>
      </c>
      <c r="B102" s="18">
        <v>-2.1475523703268218E-3</v>
      </c>
      <c r="C102" s="18">
        <v>8.4299188671679293E-3</v>
      </c>
      <c r="D102" s="18">
        <f t="shared" si="3"/>
        <v>1.3997580485548064E-2</v>
      </c>
      <c r="E102" s="18">
        <f t="shared" si="2"/>
        <v>-1.6145132855874884E-2</v>
      </c>
    </row>
    <row r="103" spans="1:5" hidden="1" x14ac:dyDescent="0.2">
      <c r="A103" s="20">
        <v>45184</v>
      </c>
      <c r="B103" s="18">
        <v>-1.7844077414561066E-2</v>
      </c>
      <c r="C103" s="18">
        <v>-1.2159612938677844E-2</v>
      </c>
      <c r="D103" s="18">
        <f t="shared" si="3"/>
        <v>-1.8562389013167827E-2</v>
      </c>
      <c r="E103" s="18">
        <f t="shared" si="2"/>
        <v>7.1831159860676064E-4</v>
      </c>
    </row>
    <row r="104" spans="1:5" hidden="1" x14ac:dyDescent="0.2">
      <c r="A104" s="39">
        <v>45187</v>
      </c>
      <c r="B104" s="18">
        <v>-1.8461770465990623E-3</v>
      </c>
      <c r="C104" s="18">
        <v>7.2128769712942464E-4</v>
      </c>
      <c r="D104" s="18">
        <f t="shared" si="3"/>
        <v>1.8072694993583479E-3</v>
      </c>
      <c r="E104" s="18">
        <f t="shared" si="2"/>
        <v>-3.6534465459574102E-3</v>
      </c>
    </row>
    <row r="105" spans="1:5" hidden="1" x14ac:dyDescent="0.2">
      <c r="A105" s="20">
        <v>45188</v>
      </c>
      <c r="B105" s="18">
        <v>-1.0682602844305111E-2</v>
      </c>
      <c r="C105" s="18">
        <v>-2.151010615372817E-3</v>
      </c>
      <c r="D105" s="18">
        <f t="shared" si="3"/>
        <v>-2.7349389553153716E-3</v>
      </c>
      <c r="E105" s="18">
        <f t="shared" si="2"/>
        <v>-7.9476638889897401E-3</v>
      </c>
    </row>
    <row r="106" spans="1:5" hidden="1" x14ac:dyDescent="0.2">
      <c r="A106" s="39">
        <v>45189</v>
      </c>
      <c r="B106" s="18">
        <v>-3.1101449228995159E-3</v>
      </c>
      <c r="C106" s="18">
        <v>-9.3947947580595992E-3</v>
      </c>
      <c r="D106" s="18">
        <f t="shared" si="3"/>
        <v>-1.4190147988975813E-2</v>
      </c>
      <c r="E106" s="18">
        <f t="shared" si="2"/>
        <v>1.1080003066076297E-2</v>
      </c>
    </row>
    <row r="107" spans="1:5" hidden="1" x14ac:dyDescent="0.2">
      <c r="A107" s="20">
        <v>45190</v>
      </c>
      <c r="B107" s="18">
        <v>-3.6841572072246032E-2</v>
      </c>
      <c r="C107" s="18">
        <v>-1.6400934103219411E-2</v>
      </c>
      <c r="D107" s="18">
        <f t="shared" si="3"/>
        <v>-2.5269549188248794E-2</v>
      </c>
      <c r="E107" s="18">
        <f t="shared" si="2"/>
        <v>-1.1572022883997238E-2</v>
      </c>
    </row>
    <row r="108" spans="1:5" hidden="1" x14ac:dyDescent="0.2">
      <c r="A108" s="39">
        <v>45191</v>
      </c>
      <c r="B108" s="18">
        <v>8.2979952240795907E-3</v>
      </c>
      <c r="C108" s="18">
        <v>-2.2955984771939608E-3</v>
      </c>
      <c r="D108" s="18">
        <f t="shared" si="3"/>
        <v>-2.9635879802263876E-3</v>
      </c>
      <c r="E108" s="18">
        <f t="shared" si="2"/>
        <v>1.1261583204305979E-2</v>
      </c>
    </row>
    <row r="109" spans="1:5" hidden="1" x14ac:dyDescent="0.2">
      <c r="A109" s="20">
        <v>45194</v>
      </c>
      <c r="B109" s="18">
        <v>9.7275773828124912E-3</v>
      </c>
      <c r="C109" s="18">
        <v>4.0230650909416354E-3</v>
      </c>
      <c r="D109" s="18">
        <f t="shared" si="3"/>
        <v>7.0286495796743186E-3</v>
      </c>
      <c r="E109" s="18">
        <f t="shared" si="2"/>
        <v>2.6989278031381726E-3</v>
      </c>
    </row>
    <row r="110" spans="1:5" hidden="1" x14ac:dyDescent="0.2">
      <c r="A110" s="39">
        <v>45195</v>
      </c>
      <c r="B110" s="18">
        <v>-2.6542461043013055E-2</v>
      </c>
      <c r="C110" s="18">
        <v>-1.4734533990868215E-2</v>
      </c>
      <c r="D110" s="18">
        <f t="shared" si="3"/>
        <v>-2.2634329633843639E-2</v>
      </c>
      <c r="E110" s="18">
        <f t="shared" si="2"/>
        <v>-3.9081314091694158E-3</v>
      </c>
    </row>
    <row r="111" spans="1:5" hidden="1" x14ac:dyDescent="0.2">
      <c r="A111" s="20">
        <v>45196</v>
      </c>
      <c r="B111" s="18">
        <v>3.2131905776593417E-3</v>
      </c>
      <c r="C111" s="18">
        <v>2.2931406074522265E-4</v>
      </c>
      <c r="D111" s="18">
        <f t="shared" si="3"/>
        <v>1.0292699437640844E-3</v>
      </c>
      <c r="E111" s="18">
        <f t="shared" si="2"/>
        <v>2.1839206338952573E-3</v>
      </c>
    </row>
    <row r="112" spans="1:5" hidden="1" x14ac:dyDescent="0.2">
      <c r="A112" s="39">
        <v>45197</v>
      </c>
      <c r="B112" s="18">
        <v>1.3067854944598389E-2</v>
      </c>
      <c r="C112" s="18">
        <v>5.8931739705165853E-3</v>
      </c>
      <c r="D112" s="18">
        <f t="shared" si="3"/>
        <v>9.9860110511454693E-3</v>
      </c>
      <c r="E112" s="18">
        <f t="shared" si="2"/>
        <v>3.0818438934529201E-3</v>
      </c>
    </row>
    <row r="113" spans="1:5" hidden="1" x14ac:dyDescent="0.2">
      <c r="A113" s="20">
        <v>45198</v>
      </c>
      <c r="B113" s="18">
        <v>9.8280138919151216E-3</v>
      </c>
      <c r="C113" s="18">
        <v>-2.7095820861420261E-3</v>
      </c>
      <c r="D113" s="18">
        <f t="shared" si="3"/>
        <v>-3.6182553037684556E-3</v>
      </c>
      <c r="E113" s="18">
        <f t="shared" si="2"/>
        <v>1.3446269195683577E-2</v>
      </c>
    </row>
    <row r="114" spans="1:5" hidden="1" x14ac:dyDescent="0.2">
      <c r="A114" s="39">
        <v>45201</v>
      </c>
      <c r="B114" s="18">
        <v>-6.673181188776911E-3</v>
      </c>
      <c r="C114" s="18">
        <v>7.9367555590792449E-5</v>
      </c>
      <c r="D114" s="18">
        <f t="shared" si="3"/>
        <v>7.9214684255392851E-4</v>
      </c>
      <c r="E114" s="18">
        <f t="shared" si="2"/>
        <v>-7.4653280313308392E-3</v>
      </c>
    </row>
    <row r="115" spans="1:5" hidden="1" x14ac:dyDescent="0.2">
      <c r="A115" s="20">
        <v>45202</v>
      </c>
      <c r="B115" s="18">
        <v>-2.5196748602379193E-2</v>
      </c>
      <c r="C115" s="18">
        <v>-1.3744071674259506E-2</v>
      </c>
      <c r="D115" s="18">
        <f t="shared" si="3"/>
        <v>-2.1068027732347713E-2</v>
      </c>
      <c r="E115" s="18">
        <f t="shared" si="2"/>
        <v>-4.1287208700314798E-3</v>
      </c>
    </row>
    <row r="116" spans="1:5" hidden="1" x14ac:dyDescent="0.2">
      <c r="A116" s="39">
        <v>45203</v>
      </c>
      <c r="B116" s="18">
        <v>1.3672353387742087E-2</v>
      </c>
      <c r="C116" s="18">
        <v>8.1097549571607086E-3</v>
      </c>
      <c r="D116" s="18">
        <f t="shared" si="3"/>
        <v>1.3491278193552041E-2</v>
      </c>
      <c r="E116" s="18">
        <f t="shared" si="2"/>
        <v>1.8107519419004528E-4</v>
      </c>
    </row>
    <row r="117" spans="1:5" hidden="1" x14ac:dyDescent="0.2">
      <c r="A117" s="20">
        <v>45204</v>
      </c>
      <c r="B117" s="18">
        <v>-2.6794103583991369E-3</v>
      </c>
      <c r="C117" s="18">
        <v>-1.304030159777203E-3</v>
      </c>
      <c r="D117" s="18">
        <f t="shared" si="3"/>
        <v>-1.3955370660323988E-3</v>
      </c>
      <c r="E117" s="18">
        <f t="shared" si="2"/>
        <v>-1.2838732923667381E-3</v>
      </c>
    </row>
    <row r="118" spans="1:5" hidden="1" x14ac:dyDescent="0.2">
      <c r="A118" s="39">
        <v>45205</v>
      </c>
      <c r="B118" s="18">
        <v>2.4763763028268437E-2</v>
      </c>
      <c r="C118" s="18">
        <v>1.1814893014644445E-2</v>
      </c>
      <c r="D118" s="18">
        <f t="shared" si="3"/>
        <v>1.9350526634837634E-2</v>
      </c>
      <c r="E118" s="18">
        <f t="shared" si="2"/>
        <v>5.4132363934308037E-3</v>
      </c>
    </row>
    <row r="119" spans="1:5" hidden="1" x14ac:dyDescent="0.2">
      <c r="A119" s="20">
        <v>45208</v>
      </c>
      <c r="B119" s="18">
        <v>6.6165326125338098E-3</v>
      </c>
      <c r="C119" s="18">
        <v>6.3038542996403102E-3</v>
      </c>
      <c r="D119" s="18">
        <f t="shared" si="3"/>
        <v>1.0635454618686651E-2</v>
      </c>
      <c r="E119" s="18">
        <f t="shared" si="2"/>
        <v>-4.0189220061528416E-3</v>
      </c>
    </row>
    <row r="120" spans="1:5" hidden="1" x14ac:dyDescent="0.2">
      <c r="A120" s="39">
        <v>45209</v>
      </c>
      <c r="B120" s="18">
        <v>-1.0860522938818562E-2</v>
      </c>
      <c r="C120" s="18">
        <v>5.2079907813922244E-3</v>
      </c>
      <c r="D120" s="18">
        <f t="shared" si="3"/>
        <v>8.9024728750812642E-3</v>
      </c>
      <c r="E120" s="18">
        <f t="shared" si="2"/>
        <v>-1.9762995813899828E-2</v>
      </c>
    </row>
    <row r="121" spans="1:5" hidden="1" x14ac:dyDescent="0.2">
      <c r="A121" s="20">
        <v>45210</v>
      </c>
      <c r="B121" s="18">
        <v>6.6271740153567293E-4</v>
      </c>
      <c r="C121" s="18">
        <v>4.2930081710337298E-3</v>
      </c>
      <c r="D121" s="18">
        <f t="shared" si="3"/>
        <v>7.4555334222536117E-3</v>
      </c>
      <c r="E121" s="18">
        <f t="shared" si="2"/>
        <v>-6.7928160207179388E-3</v>
      </c>
    </row>
    <row r="122" spans="1:5" hidden="1" x14ac:dyDescent="0.2">
      <c r="A122" s="39">
        <v>45211</v>
      </c>
      <c r="B122" s="18">
        <v>2.6492232430255225E-3</v>
      </c>
      <c r="C122" s="18">
        <v>-6.2464343461184901E-3</v>
      </c>
      <c r="D122" s="18">
        <f t="shared" si="3"/>
        <v>-9.2113791684695426E-3</v>
      </c>
      <c r="E122" s="18">
        <f t="shared" si="2"/>
        <v>1.1860602411495065E-2</v>
      </c>
    </row>
    <row r="123" spans="1:5" hidden="1" x14ac:dyDescent="0.2">
      <c r="A123" s="20">
        <v>45212</v>
      </c>
      <c r="B123" s="18">
        <v>-1.8727217374495786E-2</v>
      </c>
      <c r="C123" s="18">
        <v>-5.018858888767519E-3</v>
      </c>
      <c r="D123" s="18">
        <f t="shared" si="3"/>
        <v>-7.2701101864632769E-3</v>
      </c>
      <c r="E123" s="18">
        <f t="shared" si="2"/>
        <v>-1.1457107188032509E-2</v>
      </c>
    </row>
    <row r="124" spans="1:5" hidden="1" x14ac:dyDescent="0.2">
      <c r="A124" s="39">
        <v>45215</v>
      </c>
      <c r="B124" s="18">
        <v>3.5840916831018088E-3</v>
      </c>
      <c r="C124" s="18">
        <v>1.059436938392988E-2</v>
      </c>
      <c r="D124" s="18">
        <f t="shared" si="3"/>
        <v>1.7420409303211606E-2</v>
      </c>
      <c r="E124" s="18">
        <f t="shared" si="2"/>
        <v>-1.3836317620109798E-2</v>
      </c>
    </row>
    <row r="125" spans="1:5" hidden="1" x14ac:dyDescent="0.2">
      <c r="A125" s="20">
        <v>45216</v>
      </c>
      <c r="B125" s="18">
        <v>3.0527646558837773E-2</v>
      </c>
      <c r="C125" s="18">
        <v>-9.824505308242415E-5</v>
      </c>
      <c r="D125" s="18">
        <f t="shared" si="3"/>
        <v>5.1127298998068207E-4</v>
      </c>
      <c r="E125" s="18">
        <f t="shared" si="2"/>
        <v>3.0016373568857092E-2</v>
      </c>
    </row>
    <row r="126" spans="1:5" hidden="1" x14ac:dyDescent="0.2">
      <c r="A126" s="39">
        <v>45217</v>
      </c>
      <c r="B126" s="18">
        <v>-3.1294490376228334E-2</v>
      </c>
      <c r="C126" s="18">
        <v>-1.3399820506516447E-2</v>
      </c>
      <c r="D126" s="18">
        <f t="shared" si="3"/>
        <v>-2.0523634220765828E-2</v>
      </c>
      <c r="E126" s="18">
        <f t="shared" si="2"/>
        <v>-1.0770856155462506E-2</v>
      </c>
    </row>
    <row r="127" spans="1:5" hidden="1" x14ac:dyDescent="0.2">
      <c r="A127" s="20">
        <v>45218</v>
      </c>
      <c r="B127" s="18">
        <v>1.6888188996625253E-2</v>
      </c>
      <c r="C127" s="18">
        <v>-8.4828481963210578E-3</v>
      </c>
      <c r="D127" s="18">
        <f t="shared" si="3"/>
        <v>-1.2748009696825074E-2</v>
      </c>
      <c r="E127" s="18">
        <f t="shared" si="2"/>
        <v>2.9636198693450327E-2</v>
      </c>
    </row>
    <row r="128" spans="1:5" hidden="1" x14ac:dyDescent="0.2">
      <c r="A128" s="39">
        <v>45219</v>
      </c>
      <c r="B128" s="18">
        <v>-3.1197491539788902E-2</v>
      </c>
      <c r="C128" s="18">
        <v>-1.2585283719027562E-2</v>
      </c>
      <c r="D128" s="18">
        <f t="shared" si="3"/>
        <v>-1.9235538250138157E-2</v>
      </c>
      <c r="E128" s="18">
        <f t="shared" si="2"/>
        <v>-1.1961953289650745E-2</v>
      </c>
    </row>
    <row r="129" spans="1:5" hidden="1" x14ac:dyDescent="0.2">
      <c r="A129" s="20">
        <v>45222</v>
      </c>
      <c r="B129" s="18">
        <v>-2.0829198770003776E-3</v>
      </c>
      <c r="C129" s="18">
        <v>-1.6855698941634634E-3</v>
      </c>
      <c r="D129" s="18">
        <f t="shared" si="3"/>
        <v>-1.9988981444342734E-3</v>
      </c>
      <c r="E129" s="18">
        <f t="shared" si="2"/>
        <v>-8.4021732566104228E-5</v>
      </c>
    </row>
    <row r="130" spans="1:5" hidden="1" x14ac:dyDescent="0.2">
      <c r="A130" s="39">
        <v>45223</v>
      </c>
      <c r="B130" s="18">
        <v>2.403119739976578E-2</v>
      </c>
      <c r="C130" s="18">
        <v>7.2657922227272742E-3</v>
      </c>
      <c r="D130" s="18">
        <f t="shared" si="3"/>
        <v>1.2156648482185631E-2</v>
      </c>
      <c r="E130" s="18">
        <f t="shared" si="2"/>
        <v>1.1874548917580149E-2</v>
      </c>
    </row>
    <row r="131" spans="1:5" hidden="1" x14ac:dyDescent="0.2">
      <c r="A131" s="20">
        <v>45224</v>
      </c>
      <c r="B131" s="18">
        <v>-4.3687712798435308E-2</v>
      </c>
      <c r="C131" s="18">
        <v>-1.4339628627712542E-2</v>
      </c>
      <c r="D131" s="18">
        <f t="shared" si="3"/>
        <v>-2.2009832355300497E-2</v>
      </c>
      <c r="E131" s="18">
        <f t="shared" si="2"/>
        <v>-2.167788044313481E-2</v>
      </c>
    </row>
    <row r="132" spans="1:5" hidden="1" x14ac:dyDescent="0.2">
      <c r="A132" s="39">
        <v>45225</v>
      </c>
      <c r="B132" s="18">
        <v>3.9195031719471141E-2</v>
      </c>
      <c r="C132" s="18">
        <v>-1.1832519778109618E-2</v>
      </c>
      <c r="D132" s="18">
        <f t="shared" si="3"/>
        <v>-1.8045128910715365E-2</v>
      </c>
      <c r="E132" s="18">
        <f t="shared" si="2"/>
        <v>5.7240160630186505E-2</v>
      </c>
    </row>
    <row r="133" spans="1:5" hidden="1" x14ac:dyDescent="0.2">
      <c r="A133" s="20">
        <v>45226</v>
      </c>
      <c r="B133" s="18">
        <v>5.5540384622840833E-3</v>
      </c>
      <c r="C133" s="18">
        <v>-4.8002802297685276E-3</v>
      </c>
      <c r="D133" s="18">
        <f t="shared" si="3"/>
        <v>-6.924453250832679E-3</v>
      </c>
      <c r="E133" s="18">
        <f t="shared" si="2"/>
        <v>1.2478491713116761E-2</v>
      </c>
    </row>
    <row r="134" spans="1:5" hidden="1" x14ac:dyDescent="0.2">
      <c r="A134" s="39">
        <v>45229</v>
      </c>
      <c r="B134" s="18">
        <v>2.6226905661624667E-2</v>
      </c>
      <c r="C134" s="18">
        <v>1.2010022325859904E-2</v>
      </c>
      <c r="D134" s="18">
        <f t="shared" si="3"/>
        <v>1.9659101131887485E-2</v>
      </c>
      <c r="E134" s="18">
        <f t="shared" si="2"/>
        <v>6.5678045297371812E-3</v>
      </c>
    </row>
    <row r="135" spans="1:5" hidden="1" x14ac:dyDescent="0.2">
      <c r="A135" s="20">
        <v>45230</v>
      </c>
      <c r="B135" s="18">
        <v>2.3410838415928614E-2</v>
      </c>
      <c r="C135" s="18">
        <v>6.4749573072333533E-3</v>
      </c>
      <c r="D135" s="18">
        <f t="shared" si="3"/>
        <v>1.0906034288049812E-2</v>
      </c>
      <c r="E135" s="18">
        <f t="shared" si="2"/>
        <v>1.2504804127878803E-2</v>
      </c>
    </row>
    <row r="136" spans="1:5" hidden="1" x14ac:dyDescent="0.2">
      <c r="A136" s="39">
        <v>45231</v>
      </c>
      <c r="B136" s="18">
        <v>1.9987978638481119E-2</v>
      </c>
      <c r="C136" s="18">
        <v>1.0505999486313922E-2</v>
      </c>
      <c r="D136" s="18">
        <f t="shared" si="3"/>
        <v>1.7280662503813118E-2</v>
      </c>
      <c r="E136" s="18">
        <f t="shared" si="2"/>
        <v>2.7073161346680003E-3</v>
      </c>
    </row>
    <row r="137" spans="1:5" hidden="1" x14ac:dyDescent="0.2">
      <c r="A137" s="20">
        <v>45232</v>
      </c>
      <c r="B137" s="18">
        <v>1.0025632545063612E-2</v>
      </c>
      <c r="C137" s="18">
        <v>1.885855702012762E-2</v>
      </c>
      <c r="D137" s="18">
        <f t="shared" si="3"/>
        <v>3.0489268755851798E-2</v>
      </c>
      <c r="E137" s="18">
        <f t="shared" si="2"/>
        <v>-2.0463636210788186E-2</v>
      </c>
    </row>
    <row r="138" spans="1:5" hidden="1" x14ac:dyDescent="0.2">
      <c r="A138" s="39">
        <v>45233</v>
      </c>
      <c r="B138" s="18">
        <v>1.2228312195596835E-2</v>
      </c>
      <c r="C138" s="18">
        <v>9.3937302530313627E-3</v>
      </c>
      <c r="D138" s="18">
        <f t="shared" si="3"/>
        <v>1.5521737014319574E-2</v>
      </c>
      <c r="E138" s="18">
        <f t="shared" si="2"/>
        <v>-3.2934248187227386E-3</v>
      </c>
    </row>
    <row r="139" spans="1:5" hidden="1" x14ac:dyDescent="0.2">
      <c r="A139" s="20">
        <v>45236</v>
      </c>
      <c r="B139" s="18">
        <v>4.1037480952919037E-3</v>
      </c>
      <c r="C139" s="18">
        <v>1.7529924220356374E-3</v>
      </c>
      <c r="D139" s="18">
        <f t="shared" si="3"/>
        <v>3.4387915121653536E-3</v>
      </c>
      <c r="E139" s="18">
        <f t="shared" si="2"/>
        <v>6.6495658312655005E-4</v>
      </c>
    </row>
    <row r="140" spans="1:5" hidden="1" x14ac:dyDescent="0.2">
      <c r="A140" s="39">
        <v>45237</v>
      </c>
      <c r="B140" s="18">
        <v>7.6487043816679812E-3</v>
      </c>
      <c r="C140" s="18">
        <v>2.8401189192852616E-3</v>
      </c>
      <c r="D140" s="18">
        <f t="shared" si="3"/>
        <v>5.1579566648981496E-3</v>
      </c>
      <c r="E140" s="18">
        <f t="shared" ref="E140:E203" si="4">B140-D140</f>
        <v>2.4907477167698316E-3</v>
      </c>
    </row>
    <row r="141" spans="1:5" hidden="1" x14ac:dyDescent="0.2">
      <c r="A141" s="20">
        <v>45238</v>
      </c>
      <c r="B141" s="18">
        <v>1.8602147619165565E-2</v>
      </c>
      <c r="C141" s="18">
        <v>1.0049156221052513E-3</v>
      </c>
      <c r="D141" s="18">
        <f t="shared" ref="D141:D204" si="5">$B$2+$B$3*C141</f>
        <v>2.2557943455413492E-3</v>
      </c>
      <c r="E141" s="18">
        <f t="shared" si="4"/>
        <v>1.6346353273624215E-2</v>
      </c>
    </row>
    <row r="142" spans="1:5" hidden="1" x14ac:dyDescent="0.2">
      <c r="A142" s="39">
        <v>45239</v>
      </c>
      <c r="B142" s="18">
        <v>-8.9073084163469041E-3</v>
      </c>
      <c r="C142" s="18">
        <v>-8.0838393067328429E-3</v>
      </c>
      <c r="D142" s="18">
        <f t="shared" si="5"/>
        <v>-1.2117023164580559E-2</v>
      </c>
      <c r="E142" s="18">
        <f t="shared" si="4"/>
        <v>3.2097147482336545E-3</v>
      </c>
    </row>
    <row r="143" spans="1:5" hidden="1" x14ac:dyDescent="0.2">
      <c r="A143" s="20">
        <v>45240</v>
      </c>
      <c r="B143" s="18">
        <v>2.4202916876925551E-2</v>
      </c>
      <c r="C143" s="18">
        <v>1.5616441094852496E-2</v>
      </c>
      <c r="D143" s="18">
        <f t="shared" si="5"/>
        <v>2.5362236405932714E-2</v>
      </c>
      <c r="E143" s="18">
        <f t="shared" si="4"/>
        <v>-1.1593195290071634E-3</v>
      </c>
    </row>
    <row r="144" spans="1:5" hidden="1" x14ac:dyDescent="0.2">
      <c r="A144" s="39">
        <v>45243</v>
      </c>
      <c r="B144" s="18">
        <v>5.7501470205312266E-3</v>
      </c>
      <c r="C144" s="18">
        <v>-8.3583893324035152E-4</v>
      </c>
      <c r="D144" s="18">
        <f t="shared" si="5"/>
        <v>-6.5514664825329643E-4</v>
      </c>
      <c r="E144" s="18">
        <f t="shared" si="4"/>
        <v>6.4052936687845228E-3</v>
      </c>
    </row>
    <row r="145" spans="1:5" hidden="1" x14ac:dyDescent="0.2">
      <c r="A145" s="20">
        <v>45244</v>
      </c>
      <c r="B145" s="18">
        <v>2.4686346436597839E-2</v>
      </c>
      <c r="C145" s="18">
        <v>1.9075017703661823E-2</v>
      </c>
      <c r="D145" s="18">
        <f t="shared" si="5"/>
        <v>3.0831576357598423E-2</v>
      </c>
      <c r="E145" s="18">
        <f t="shared" si="4"/>
        <v>-6.1452299210005834E-3</v>
      </c>
    </row>
    <row r="146" spans="1:5" hidden="1" x14ac:dyDescent="0.2">
      <c r="A146" s="39">
        <v>45245</v>
      </c>
      <c r="B146" s="18">
        <v>-4.9986373290118458E-3</v>
      </c>
      <c r="C146" s="18">
        <v>1.5970120755575135E-3</v>
      </c>
      <c r="D146" s="18">
        <f t="shared" si="5"/>
        <v>3.192126586919948E-3</v>
      </c>
      <c r="E146" s="18">
        <f t="shared" si="4"/>
        <v>-8.1907639159317942E-3</v>
      </c>
    </row>
    <row r="147" spans="1:5" hidden="1" x14ac:dyDescent="0.2">
      <c r="A147" s="20">
        <v>45246</v>
      </c>
      <c r="B147" s="18">
        <v>2.1201487648656592E-3</v>
      </c>
      <c r="C147" s="18">
        <v>1.1904273935798848E-3</v>
      </c>
      <c r="D147" s="18">
        <f t="shared" si="5"/>
        <v>2.5491598128975267E-3</v>
      </c>
      <c r="E147" s="18">
        <f t="shared" si="4"/>
        <v>-4.2901104803186752E-4</v>
      </c>
    </row>
    <row r="148" spans="1:5" hidden="1" x14ac:dyDescent="0.2">
      <c r="A148" s="39">
        <v>45247</v>
      </c>
      <c r="B148" s="18">
        <v>3.1887471044140803E-3</v>
      </c>
      <c r="C148" s="18">
        <v>1.2820490603360213E-3</v>
      </c>
      <c r="D148" s="18">
        <f t="shared" si="5"/>
        <v>2.6940489100917781E-3</v>
      </c>
      <c r="E148" s="18">
        <f t="shared" si="4"/>
        <v>4.9469819432230219E-4</v>
      </c>
    </row>
    <row r="149" spans="1:5" hidden="1" x14ac:dyDescent="0.2">
      <c r="A149" s="20">
        <v>45250</v>
      </c>
      <c r="B149" s="18">
        <v>1.9194323980317618E-2</v>
      </c>
      <c r="C149" s="18">
        <v>7.3902780973298388E-3</v>
      </c>
      <c r="D149" s="18">
        <f t="shared" si="5"/>
        <v>1.2353508533123248E-2</v>
      </c>
      <c r="E149" s="18">
        <f t="shared" si="4"/>
        <v>6.8408154471943702E-3</v>
      </c>
    </row>
    <row r="150" spans="1:5" hidden="1" x14ac:dyDescent="0.2">
      <c r="A150" s="39">
        <v>45251</v>
      </c>
      <c r="B150" s="18">
        <v>2.2192190095249309E-3</v>
      </c>
      <c r="C150" s="18">
        <v>-2.0209310950652926E-3</v>
      </c>
      <c r="D150" s="18">
        <f t="shared" si="5"/>
        <v>-2.5292331989359047E-3</v>
      </c>
      <c r="E150" s="18">
        <f t="shared" si="4"/>
        <v>4.7484522084608356E-3</v>
      </c>
    </row>
    <row r="151" spans="1:5" hidden="1" x14ac:dyDescent="0.2">
      <c r="A151" s="20">
        <v>45252</v>
      </c>
      <c r="B151" s="18">
        <v>1.8850219695507597E-3</v>
      </c>
      <c r="C151" s="18">
        <v>4.06112922094648E-3</v>
      </c>
      <c r="D151" s="18">
        <f t="shared" si="5"/>
        <v>7.0888436104876379E-3</v>
      </c>
      <c r="E151" s="18">
        <f t="shared" si="4"/>
        <v>-5.2038216409368782E-3</v>
      </c>
    </row>
    <row r="152" spans="1:5" hidden="1" x14ac:dyDescent="0.2">
      <c r="A152" s="39">
        <v>45254</v>
      </c>
      <c r="B152" s="18">
        <v>6.3316480595685398E-3</v>
      </c>
      <c r="C152" s="18">
        <v>5.9687366788407914E-4</v>
      </c>
      <c r="D152" s="18">
        <f t="shared" si="5"/>
        <v>1.6105230635656378E-3</v>
      </c>
      <c r="E152" s="18">
        <f t="shared" si="4"/>
        <v>4.7211249960029018E-3</v>
      </c>
    </row>
    <row r="153" spans="1:5" hidden="1" x14ac:dyDescent="0.2">
      <c r="A153" s="20">
        <v>45257</v>
      </c>
      <c r="B153" s="18">
        <v>-4.9711181180124298E-3</v>
      </c>
      <c r="C153" s="18">
        <v>-1.9541574600900891E-3</v>
      </c>
      <c r="D153" s="18">
        <f t="shared" si="5"/>
        <v>-2.4236383977227112E-3</v>
      </c>
      <c r="E153" s="18">
        <f t="shared" si="4"/>
        <v>-2.5474797202897186E-3</v>
      </c>
    </row>
    <row r="154" spans="1:5" hidden="1" x14ac:dyDescent="0.2">
      <c r="A154" s="39">
        <v>45258</v>
      </c>
      <c r="B154" s="18">
        <v>-7.9188690705535025E-3</v>
      </c>
      <c r="C154" s="18">
        <v>9.8011853060331333E-4</v>
      </c>
      <c r="D154" s="18">
        <f t="shared" si="5"/>
        <v>2.2165806057354385E-3</v>
      </c>
      <c r="E154" s="18">
        <f t="shared" si="4"/>
        <v>-1.0135449676288941E-2</v>
      </c>
    </row>
    <row r="155" spans="1:5" hidden="1" x14ac:dyDescent="0.2">
      <c r="A155" s="20">
        <v>45259</v>
      </c>
      <c r="B155" s="18">
        <v>2.0579043115828144E-2</v>
      </c>
      <c r="C155" s="18">
        <v>-9.4624863923831182E-4</v>
      </c>
      <c r="D155" s="18">
        <f t="shared" si="5"/>
        <v>-8.297468622627817E-4</v>
      </c>
      <c r="E155" s="18">
        <f t="shared" si="4"/>
        <v>2.1408789978090925E-2</v>
      </c>
    </row>
    <row r="156" spans="1:5" hidden="1" x14ac:dyDescent="0.2">
      <c r="A156" s="39">
        <v>45260</v>
      </c>
      <c r="B156" s="18">
        <v>1.0030485664294098E-2</v>
      </c>
      <c r="C156" s="18">
        <v>3.7840728581564065E-3</v>
      </c>
      <c r="D156" s="18">
        <f t="shared" si="5"/>
        <v>6.6507109318558327E-3</v>
      </c>
      <c r="E156" s="18">
        <f t="shared" si="4"/>
        <v>3.3797747324382649E-3</v>
      </c>
    </row>
    <row r="157" spans="1:5" hidden="1" x14ac:dyDescent="0.2">
      <c r="A157" s="20">
        <v>45261</v>
      </c>
      <c r="B157" s="18">
        <v>7.3642894754362143E-3</v>
      </c>
      <c r="C157" s="18">
        <v>5.8737421236076948E-3</v>
      </c>
      <c r="D157" s="18">
        <f t="shared" si="5"/>
        <v>9.9552818267695398E-3</v>
      </c>
      <c r="E157" s="18">
        <f t="shared" si="4"/>
        <v>-2.5909923513333256E-3</v>
      </c>
    </row>
    <row r="158" spans="1:5" hidden="1" x14ac:dyDescent="0.2">
      <c r="A158" s="39">
        <v>45264</v>
      </c>
      <c r="B158" s="18">
        <v>-4.5889242910104322E-3</v>
      </c>
      <c r="C158" s="18">
        <v>-5.4085091269721053E-3</v>
      </c>
      <c r="D158" s="18">
        <f t="shared" si="5"/>
        <v>-7.8862970910876275E-3</v>
      </c>
      <c r="E158" s="18">
        <f t="shared" si="4"/>
        <v>3.2973728000771953E-3</v>
      </c>
    </row>
    <row r="159" spans="1:5" hidden="1" x14ac:dyDescent="0.2">
      <c r="A159" s="20">
        <v>45265</v>
      </c>
      <c r="B159" s="18">
        <v>8.7253946976240115E-4</v>
      </c>
      <c r="C159" s="18">
        <v>-5.6886972616143616E-4</v>
      </c>
      <c r="D159" s="18">
        <f t="shared" si="5"/>
        <v>-2.3296564280091039E-4</v>
      </c>
      <c r="E159" s="18">
        <f t="shared" si="4"/>
        <v>1.1055051125633117E-3</v>
      </c>
    </row>
    <row r="160" spans="1:5" hidden="1" x14ac:dyDescent="0.2">
      <c r="A160" s="39">
        <v>45266</v>
      </c>
      <c r="B160" s="18">
        <v>-2.8915031807953406E-3</v>
      </c>
      <c r="C160" s="18">
        <v>-3.9062028088695522E-3</v>
      </c>
      <c r="D160" s="18">
        <f t="shared" si="5"/>
        <v>-5.5105729436711543E-3</v>
      </c>
      <c r="E160" s="18">
        <f t="shared" si="4"/>
        <v>2.6190697628758136E-3</v>
      </c>
    </row>
    <row r="161" spans="1:5" hidden="1" x14ac:dyDescent="0.2">
      <c r="A161" s="20">
        <v>45267</v>
      </c>
      <c r="B161" s="18">
        <v>2.1130120343049175E-3</v>
      </c>
      <c r="C161" s="18">
        <v>7.9681890658929166E-3</v>
      </c>
      <c r="D161" s="18">
        <f t="shared" si="5"/>
        <v>1.3267408066479549E-2</v>
      </c>
      <c r="E161" s="18">
        <f t="shared" si="4"/>
        <v>-1.1154396032174631E-2</v>
      </c>
    </row>
    <row r="162" spans="1:5" hidden="1" x14ac:dyDescent="0.2">
      <c r="A162" s="39">
        <v>45268</v>
      </c>
      <c r="B162" s="18">
        <v>1.6577513575325442E-2</v>
      </c>
      <c r="C162" s="18">
        <v>4.0954978699407896E-3</v>
      </c>
      <c r="D162" s="18">
        <f t="shared" si="5"/>
        <v>7.1431936643654576E-3</v>
      </c>
      <c r="E162" s="18">
        <f t="shared" si="4"/>
        <v>9.4343199109599846E-3</v>
      </c>
    </row>
    <row r="163" spans="1:5" hidden="1" x14ac:dyDescent="0.2">
      <c r="A163" s="20">
        <v>45271</v>
      </c>
      <c r="B163" s="18">
        <v>8.639895118855101E-3</v>
      </c>
      <c r="C163" s="18">
        <v>3.924494286698943E-3</v>
      </c>
      <c r="D163" s="18">
        <f t="shared" si="5"/>
        <v>6.8727712231448747E-3</v>
      </c>
      <c r="E163" s="18">
        <f t="shared" si="4"/>
        <v>1.7671238957102263E-3</v>
      </c>
    </row>
    <row r="164" spans="1:5" hidden="1" x14ac:dyDescent="0.2">
      <c r="A164" s="39">
        <v>45272</v>
      </c>
      <c r="B164" s="18">
        <v>1.6110712262066063E-2</v>
      </c>
      <c r="C164" s="18">
        <v>4.5993575202152304E-3</v>
      </c>
      <c r="D164" s="18">
        <f t="shared" si="5"/>
        <v>7.9399895798467207E-3</v>
      </c>
      <c r="E164" s="18">
        <f t="shared" si="4"/>
        <v>8.1707226822193418E-3</v>
      </c>
    </row>
    <row r="165" spans="1:5" hidden="1" x14ac:dyDescent="0.2">
      <c r="A165" s="20">
        <v>45273</v>
      </c>
      <c r="B165" s="18">
        <v>-1.1723507190849469E-3</v>
      </c>
      <c r="C165" s="18">
        <v>1.3650676351045998E-2</v>
      </c>
      <c r="D165" s="18">
        <f t="shared" si="5"/>
        <v>2.2253606219314374E-2</v>
      </c>
      <c r="E165" s="18">
        <f t="shared" si="4"/>
        <v>-2.3425956938399321E-2</v>
      </c>
    </row>
    <row r="166" spans="1:5" hidden="1" x14ac:dyDescent="0.2">
      <c r="A166" s="39">
        <v>45274</v>
      </c>
      <c r="B166" s="18">
        <v>-4.925660846021418E-2</v>
      </c>
      <c r="C166" s="18">
        <v>2.6470624846992585E-3</v>
      </c>
      <c r="D166" s="18">
        <f t="shared" si="5"/>
        <v>4.8526601831264558E-3</v>
      </c>
      <c r="E166" s="18">
        <f t="shared" si="4"/>
        <v>-5.4109268643340633E-2</v>
      </c>
    </row>
    <row r="167" spans="1:5" hidden="1" x14ac:dyDescent="0.2">
      <c r="A167" s="20">
        <v>45275</v>
      </c>
      <c r="B167" s="18">
        <v>2.6234917035284022E-2</v>
      </c>
      <c r="C167" s="18">
        <v>-7.62494933082003E-5</v>
      </c>
      <c r="D167" s="18">
        <f t="shared" si="5"/>
        <v>5.4605643052266543E-4</v>
      </c>
      <c r="E167" s="18">
        <f t="shared" si="4"/>
        <v>2.5688860604761356E-2</v>
      </c>
    </row>
    <row r="168" spans="1:5" hidden="1" x14ac:dyDescent="0.2">
      <c r="A168" s="39">
        <v>45278</v>
      </c>
      <c r="B168" s="18">
        <v>7.8482764456251353E-3</v>
      </c>
      <c r="C168" s="18">
        <v>4.5283443669004164E-3</v>
      </c>
      <c r="D168" s="18">
        <f t="shared" si="5"/>
        <v>7.8276904694181138E-3</v>
      </c>
      <c r="E168" s="18">
        <f t="shared" si="4"/>
        <v>2.0585976207021517E-5</v>
      </c>
    </row>
    <row r="169" spans="1:5" hidden="1" x14ac:dyDescent="0.2">
      <c r="A169" s="20">
        <v>45279</v>
      </c>
      <c r="B169" s="18">
        <v>5.6699417888403936E-3</v>
      </c>
      <c r="C169" s="18">
        <v>5.8664078189105684E-3</v>
      </c>
      <c r="D169" s="18">
        <f t="shared" si="5"/>
        <v>9.9436834699207968E-3</v>
      </c>
      <c r="E169" s="18">
        <f t="shared" si="4"/>
        <v>-4.2737416810804032E-3</v>
      </c>
    </row>
    <row r="170" spans="1:5" hidden="1" x14ac:dyDescent="0.2">
      <c r="A170" s="39">
        <v>45280</v>
      </c>
      <c r="B170" s="18">
        <v>-1.9654991094961383E-2</v>
      </c>
      <c r="C170" s="18">
        <v>-1.4684266911006771E-2</v>
      </c>
      <c r="D170" s="18">
        <f t="shared" si="5"/>
        <v>-2.2554838045471849E-2</v>
      </c>
      <c r="E170" s="18">
        <f t="shared" si="4"/>
        <v>2.8998469505104665E-3</v>
      </c>
    </row>
    <row r="171" spans="1:5" hidden="1" x14ac:dyDescent="0.2">
      <c r="A171" s="20">
        <v>45281</v>
      </c>
      <c r="B171" s="18">
        <v>1.0031741272865435E-2</v>
      </c>
      <c r="C171" s="18">
        <v>1.0301467821202559E-2</v>
      </c>
      <c r="D171" s="18">
        <f t="shared" si="5"/>
        <v>1.6957219268661131E-2</v>
      </c>
      <c r="E171" s="18">
        <f t="shared" si="4"/>
        <v>-6.9254779957956952E-3</v>
      </c>
    </row>
    <row r="172" spans="1:5" hidden="1" x14ac:dyDescent="0.2">
      <c r="A172" s="39">
        <v>45282</v>
      </c>
      <c r="B172" s="18">
        <v>-4.5807722014985508E-3</v>
      </c>
      <c r="C172" s="18">
        <v>1.6600585268868873E-3</v>
      </c>
      <c r="D172" s="18">
        <f t="shared" si="5"/>
        <v>3.2918272771368987E-3</v>
      </c>
      <c r="E172" s="18">
        <f t="shared" si="4"/>
        <v>-7.8725994786354499E-3</v>
      </c>
    </row>
    <row r="173" spans="1:5" hidden="1" x14ac:dyDescent="0.2">
      <c r="A173" s="20">
        <v>45286</v>
      </c>
      <c r="B173" s="18">
        <v>5.2755970757374371E-3</v>
      </c>
      <c r="C173" s="18">
        <v>4.2316894655107795E-3</v>
      </c>
      <c r="D173" s="18">
        <f t="shared" si="5"/>
        <v>7.3585649627298678E-3</v>
      </c>
      <c r="E173" s="18">
        <f t="shared" si="4"/>
        <v>-2.0829678869924307E-3</v>
      </c>
    </row>
    <row r="174" spans="1:5" hidden="1" x14ac:dyDescent="0.2">
      <c r="A174" s="39">
        <v>45287</v>
      </c>
      <c r="B174" s="18">
        <v>3.6079879174357732E-3</v>
      </c>
      <c r="C174" s="18">
        <v>1.4304577464787638E-3</v>
      </c>
      <c r="D174" s="18">
        <f t="shared" si="5"/>
        <v>2.9287401279260877E-3</v>
      </c>
      <c r="E174" s="18">
        <f t="shared" si="4"/>
        <v>6.792477895096855E-4</v>
      </c>
    </row>
    <row r="175" spans="1:5" hidden="1" x14ac:dyDescent="0.2">
      <c r="A175" s="20">
        <v>45288</v>
      </c>
      <c r="B175" s="18">
        <v>-1.8472032723224618E-3</v>
      </c>
      <c r="C175" s="18">
        <v>3.7017460804378288E-4</v>
      </c>
      <c r="D175" s="18">
        <f t="shared" si="5"/>
        <v>1.2520246507123686E-3</v>
      </c>
      <c r="E175" s="18">
        <f t="shared" si="4"/>
        <v>-3.0992279230348304E-3</v>
      </c>
    </row>
    <row r="176" spans="1:5" hidden="1" x14ac:dyDescent="0.2">
      <c r="A176" s="39">
        <v>45289</v>
      </c>
      <c r="B176" s="18">
        <v>5.7369361040671141E-3</v>
      </c>
      <c r="C176" s="18">
        <v>-2.8264750133749628E-3</v>
      </c>
      <c r="D176" s="18">
        <f t="shared" si="5"/>
        <v>-3.8031079843058261E-3</v>
      </c>
      <c r="E176" s="18">
        <f t="shared" si="4"/>
        <v>9.5400440883729402E-3</v>
      </c>
    </row>
    <row r="177" spans="1:5" hidden="1" x14ac:dyDescent="0.2">
      <c r="A177" s="20">
        <v>45293</v>
      </c>
      <c r="B177" s="18">
        <v>-2.6851011288683391E-2</v>
      </c>
      <c r="C177" s="18">
        <v>-5.6605790054923277E-3</v>
      </c>
      <c r="D177" s="18">
        <f t="shared" si="5"/>
        <v>-8.2849165270979797E-3</v>
      </c>
      <c r="E177" s="18">
        <f t="shared" si="4"/>
        <v>-1.8566094761585411E-2</v>
      </c>
    </row>
    <row r="178" spans="1:5" hidden="1" x14ac:dyDescent="0.2">
      <c r="A178" s="39">
        <v>45294</v>
      </c>
      <c r="B178" s="18">
        <v>-1.7774074050400546E-2</v>
      </c>
      <c r="C178" s="18">
        <v>-8.016314922730805E-3</v>
      </c>
      <c r="D178" s="18">
        <f t="shared" si="5"/>
        <v>-1.2010241140382141E-2</v>
      </c>
      <c r="E178" s="18">
        <f t="shared" si="4"/>
        <v>-5.7638329100184044E-3</v>
      </c>
    </row>
    <row r="179" spans="1:5" hidden="1" x14ac:dyDescent="0.2">
      <c r="A179" s="20">
        <v>45295</v>
      </c>
      <c r="B179" s="18">
        <v>-5.079213294511109E-3</v>
      </c>
      <c r="C179" s="18">
        <v>-3.4283812973570083E-3</v>
      </c>
      <c r="D179" s="18">
        <f t="shared" si="5"/>
        <v>-4.7549533410796291E-3</v>
      </c>
      <c r="E179" s="18">
        <f t="shared" si="4"/>
        <v>-3.2425995343147995E-4</v>
      </c>
    </row>
    <row r="180" spans="1:5" hidden="1" x14ac:dyDescent="0.2">
      <c r="A180" s="39">
        <v>45296</v>
      </c>
      <c r="B180" s="18">
        <v>6.3851311392399968E-3</v>
      </c>
      <c r="C180" s="18">
        <v>1.8256861788026324E-3</v>
      </c>
      <c r="D180" s="18">
        <f t="shared" si="5"/>
        <v>3.5537483030919164E-3</v>
      </c>
      <c r="E180" s="18">
        <f t="shared" si="4"/>
        <v>2.8313828361480804E-3</v>
      </c>
    </row>
    <row r="181" spans="1:5" hidden="1" x14ac:dyDescent="0.2">
      <c r="A181" s="20">
        <v>45299</v>
      </c>
      <c r="B181" s="18">
        <v>2.9726747248313146E-2</v>
      </c>
      <c r="C181" s="18">
        <v>1.4114629309846638E-2</v>
      </c>
      <c r="D181" s="18">
        <f t="shared" si="5"/>
        <v>2.298729430556308E-2</v>
      </c>
      <c r="E181" s="18">
        <f t="shared" si="4"/>
        <v>6.7394529427500655E-3</v>
      </c>
    </row>
    <row r="182" spans="1:5" hidden="1" x14ac:dyDescent="0.2">
      <c r="A182" s="39">
        <v>45300</v>
      </c>
      <c r="B182" s="18">
        <v>3.4613120252913188E-3</v>
      </c>
      <c r="C182" s="18">
        <v>-1.4779006799081618E-3</v>
      </c>
      <c r="D182" s="18">
        <f t="shared" si="5"/>
        <v>-1.6704932372350171E-3</v>
      </c>
      <c r="E182" s="18">
        <f t="shared" si="4"/>
        <v>5.1318052625263354E-3</v>
      </c>
    </row>
    <row r="183" spans="1:5" hidden="1" x14ac:dyDescent="0.2">
      <c r="A183" s="20">
        <v>45301</v>
      </c>
      <c r="B183" s="18">
        <v>2.2371084009805475E-2</v>
      </c>
      <c r="C183" s="18">
        <v>5.6659718937244197E-3</v>
      </c>
      <c r="D183" s="18">
        <f t="shared" si="5"/>
        <v>9.62671717500704E-3</v>
      </c>
      <c r="E183" s="18">
        <f t="shared" si="4"/>
        <v>1.2744366834798435E-2</v>
      </c>
    </row>
    <row r="184" spans="1:5" hidden="1" x14ac:dyDescent="0.2">
      <c r="A184" s="39">
        <v>45302</v>
      </c>
      <c r="B184" s="18">
        <v>1.7023707668341714E-2</v>
      </c>
      <c r="C184" s="18">
        <v>-6.7105557838686991E-4</v>
      </c>
      <c r="D184" s="18">
        <f t="shared" si="5"/>
        <v>-3.9456078071054283E-4</v>
      </c>
      <c r="E184" s="18">
        <f t="shared" si="4"/>
        <v>1.7418268449052258E-2</v>
      </c>
    </row>
    <row r="185" spans="1:5" hidden="1" x14ac:dyDescent="0.2">
      <c r="A185" s="20">
        <v>45303</v>
      </c>
      <c r="B185" s="18">
        <v>3.744143684244472E-3</v>
      </c>
      <c r="C185" s="18">
        <v>7.5097559411041459E-4</v>
      </c>
      <c r="D185" s="18">
        <f t="shared" si="5"/>
        <v>1.8542174838631536E-3</v>
      </c>
      <c r="E185" s="18">
        <f t="shared" si="4"/>
        <v>1.8899262003813184E-3</v>
      </c>
    </row>
    <row r="186" spans="1:5" hidden="1" x14ac:dyDescent="0.2">
      <c r="A186" s="39">
        <v>45307</v>
      </c>
      <c r="B186" s="18">
        <v>-2.2216669868337924E-3</v>
      </c>
      <c r="C186" s="18">
        <v>-3.7313402367431525E-3</v>
      </c>
      <c r="D186" s="18">
        <f t="shared" si="5"/>
        <v>-5.2340479566733399E-3</v>
      </c>
      <c r="E186" s="18">
        <f t="shared" si="4"/>
        <v>3.0123809698395475E-3</v>
      </c>
    </row>
    <row r="187" spans="1:5" hidden="1" x14ac:dyDescent="0.2">
      <c r="A187" s="20">
        <v>45308</v>
      </c>
      <c r="B187" s="18">
        <v>-2.7515986746329268E-5</v>
      </c>
      <c r="C187" s="18">
        <v>-5.6168971839904991E-3</v>
      </c>
      <c r="D187" s="18">
        <f t="shared" si="5"/>
        <v>-8.2158387651964648E-3</v>
      </c>
      <c r="E187" s="18">
        <f t="shared" si="4"/>
        <v>8.1883227784501356E-3</v>
      </c>
    </row>
    <row r="188" spans="1:5" hidden="1" x14ac:dyDescent="0.2">
      <c r="A188" s="39">
        <v>45309</v>
      </c>
      <c r="B188" s="18">
        <v>2.5318256730381572E-2</v>
      </c>
      <c r="C188" s="18">
        <v>8.805260963896E-3</v>
      </c>
      <c r="D188" s="18">
        <f t="shared" si="5"/>
        <v>1.4591140714905988E-2</v>
      </c>
      <c r="E188" s="18">
        <f t="shared" si="4"/>
        <v>1.0727116015475584E-2</v>
      </c>
    </row>
    <row r="189" spans="1:5" hidden="1" x14ac:dyDescent="0.2">
      <c r="A189" s="20">
        <v>45310</v>
      </c>
      <c r="B189" s="18">
        <v>4.2226973110117694E-3</v>
      </c>
      <c r="C189" s="18">
        <v>1.2313502764936146E-2</v>
      </c>
      <c r="D189" s="18">
        <f t="shared" si="5"/>
        <v>2.0139020439084838E-2</v>
      </c>
      <c r="E189" s="18">
        <f t="shared" si="4"/>
        <v>-1.5916323128073069E-2</v>
      </c>
    </row>
    <row r="190" spans="1:5" hidden="1" x14ac:dyDescent="0.2">
      <c r="A190" s="39">
        <v>45313</v>
      </c>
      <c r="B190" s="18">
        <v>4.458660171111184E-3</v>
      </c>
      <c r="C190" s="18">
        <v>2.1943252026270788E-3</v>
      </c>
      <c r="D190" s="18">
        <f t="shared" si="5"/>
        <v>4.1367083958684086E-3</v>
      </c>
      <c r="E190" s="18">
        <f t="shared" si="4"/>
        <v>3.2195177524277536E-4</v>
      </c>
    </row>
    <row r="191" spans="1:5" hidden="1" x14ac:dyDescent="0.2">
      <c r="A191" s="20">
        <v>45314</v>
      </c>
      <c r="B191" s="18">
        <v>1.2890832445864309E-3</v>
      </c>
      <c r="C191" s="18">
        <v>2.921374261968035E-3</v>
      </c>
      <c r="D191" s="18">
        <f t="shared" si="5"/>
        <v>5.2864526163508996E-3</v>
      </c>
      <c r="E191" s="18">
        <f t="shared" si="4"/>
        <v>-3.9973693717644688E-3</v>
      </c>
    </row>
    <row r="192" spans="1:5" hidden="1" x14ac:dyDescent="0.2">
      <c r="A192" s="39">
        <v>45315</v>
      </c>
      <c r="B192" s="18">
        <v>1.3272809623888771E-2</v>
      </c>
      <c r="C192" s="18">
        <v>8.1192841178312491E-4</v>
      </c>
      <c r="D192" s="18">
        <f t="shared" si="5"/>
        <v>1.9506073339577907E-3</v>
      </c>
      <c r="E192" s="18">
        <f t="shared" si="4"/>
        <v>1.132220228993098E-2</v>
      </c>
    </row>
    <row r="193" spans="1:5" hidden="1" x14ac:dyDescent="0.2">
      <c r="A193" s="20">
        <v>45316</v>
      </c>
      <c r="B193" s="18">
        <v>4.2833821545837925E-3</v>
      </c>
      <c r="C193" s="18">
        <v>5.2603655277063677E-3</v>
      </c>
      <c r="D193" s="18">
        <f t="shared" si="5"/>
        <v>8.9852974948235794E-3</v>
      </c>
      <c r="E193" s="18">
        <f t="shared" si="4"/>
        <v>-4.701915340239787E-3</v>
      </c>
    </row>
    <row r="194" spans="1:5" hidden="1" x14ac:dyDescent="0.2">
      <c r="A194" s="39">
        <v>45317</v>
      </c>
      <c r="B194" s="18">
        <v>3.5868473453977145E-3</v>
      </c>
      <c r="C194" s="18">
        <v>-6.5178525107645324E-4</v>
      </c>
      <c r="D194" s="18">
        <f t="shared" si="5"/>
        <v>-3.6408698094792294E-4</v>
      </c>
      <c r="E194" s="18">
        <f t="shared" si="4"/>
        <v>3.9509343263456377E-3</v>
      </c>
    </row>
    <row r="195" spans="1:5" hidden="1" x14ac:dyDescent="0.2">
      <c r="A195" s="20">
        <v>45320</v>
      </c>
      <c r="B195" s="18">
        <v>2.3133691693296488E-2</v>
      </c>
      <c r="C195" s="18">
        <v>7.5567748961808956E-3</v>
      </c>
      <c r="D195" s="18">
        <f t="shared" si="5"/>
        <v>1.2616804014698262E-2</v>
      </c>
      <c r="E195" s="18">
        <f t="shared" si="4"/>
        <v>1.0516887678598225E-2</v>
      </c>
    </row>
    <row r="196" spans="1:5" hidden="1" x14ac:dyDescent="0.2">
      <c r="A196" s="39">
        <v>45321</v>
      </c>
      <c r="B196" s="18">
        <v>-1.9181060214883416E-3</v>
      </c>
      <c r="C196" s="18">
        <v>-6.0064993453989857E-4</v>
      </c>
      <c r="D196" s="18">
        <f t="shared" si="5"/>
        <v>-2.8322237642764499E-4</v>
      </c>
      <c r="E196" s="18">
        <f t="shared" si="4"/>
        <v>-1.6348836450606967E-3</v>
      </c>
    </row>
    <row r="197" spans="1:5" hidden="1" x14ac:dyDescent="0.2">
      <c r="A197" s="20">
        <v>45322</v>
      </c>
      <c r="B197" s="18">
        <v>-2.5873972687867952E-2</v>
      </c>
      <c r="C197" s="18">
        <v>-1.6105744611597972E-2</v>
      </c>
      <c r="D197" s="18">
        <f t="shared" si="5"/>
        <v>-2.4802741058070399E-2</v>
      </c>
      <c r="E197" s="18">
        <f t="shared" si="4"/>
        <v>-1.0712316297975533E-3</v>
      </c>
    </row>
    <row r="198" spans="1:5" hidden="1" x14ac:dyDescent="0.2">
      <c r="A198" s="39">
        <v>45323</v>
      </c>
      <c r="B198" s="18">
        <v>7.3164037200343923E-3</v>
      </c>
      <c r="C198" s="18">
        <v>1.2493688211609788E-2</v>
      </c>
      <c r="D198" s="18">
        <f t="shared" si="5"/>
        <v>2.0423962938172675E-2</v>
      </c>
      <c r="E198" s="18">
        <f t="shared" si="4"/>
        <v>-1.3107559218138283E-2</v>
      </c>
    </row>
    <row r="199" spans="1:5" hidden="1" x14ac:dyDescent="0.2">
      <c r="A199" s="20">
        <v>45324</v>
      </c>
      <c r="B199" s="18">
        <v>1.3359257837832317E-2</v>
      </c>
      <c r="C199" s="18">
        <v>1.068444607751462E-2</v>
      </c>
      <c r="D199" s="18">
        <f t="shared" si="5"/>
        <v>1.7562855203551678E-2</v>
      </c>
      <c r="E199" s="18">
        <f t="shared" si="4"/>
        <v>-4.2035973657193609E-3</v>
      </c>
    </row>
    <row r="200" spans="1:5" hidden="1" x14ac:dyDescent="0.2">
      <c r="A200" s="39">
        <v>45327</v>
      </c>
      <c r="B200" s="18">
        <v>4.5309600893506108E-3</v>
      </c>
      <c r="C200" s="18">
        <v>-3.1863375266721894E-3</v>
      </c>
      <c r="D200" s="18">
        <f t="shared" si="5"/>
        <v>-4.3721890380752091E-3</v>
      </c>
      <c r="E200" s="18">
        <f t="shared" si="4"/>
        <v>8.903149127425819E-3</v>
      </c>
    </row>
    <row r="201" spans="1:5" hidden="1" x14ac:dyDescent="0.2">
      <c r="A201" s="20">
        <v>45328</v>
      </c>
      <c r="B201" s="18">
        <v>-9.415950251729921E-3</v>
      </c>
      <c r="C201" s="18">
        <v>2.3104108269635937E-3</v>
      </c>
      <c r="D201" s="18">
        <f t="shared" si="5"/>
        <v>4.3202844199994265E-3</v>
      </c>
      <c r="E201" s="18">
        <f t="shared" si="4"/>
        <v>-1.3736234671729347E-2</v>
      </c>
    </row>
    <row r="202" spans="1:5" hidden="1" x14ac:dyDescent="0.2">
      <c r="A202" s="39">
        <v>45329</v>
      </c>
      <c r="B202" s="18">
        <v>1.664416005946423E-2</v>
      </c>
      <c r="C202" s="18">
        <v>8.241457963390042E-3</v>
      </c>
      <c r="D202" s="18">
        <f t="shared" si="5"/>
        <v>1.3699551305643827E-2</v>
      </c>
      <c r="E202" s="18">
        <f t="shared" si="4"/>
        <v>2.9446087538204033E-3</v>
      </c>
    </row>
    <row r="203" spans="1:5" hidden="1" x14ac:dyDescent="0.2">
      <c r="A203" s="20">
        <v>45330</v>
      </c>
      <c r="B203" s="18">
        <v>1.1412034981370223E-2</v>
      </c>
      <c r="C203" s="18">
        <v>5.7058326082515265E-4</v>
      </c>
      <c r="D203" s="18">
        <f t="shared" si="5"/>
        <v>1.568947817463906E-3</v>
      </c>
      <c r="E203" s="18">
        <f t="shared" si="4"/>
        <v>9.843087163906316E-3</v>
      </c>
    </row>
    <row r="204" spans="1:5" hidden="1" x14ac:dyDescent="0.2">
      <c r="A204" s="39">
        <v>45331</v>
      </c>
      <c r="B204" s="18">
        <v>1.6925019391056395E-2</v>
      </c>
      <c r="C204" s="18">
        <v>5.7423415255595245E-3</v>
      </c>
      <c r="D204" s="18">
        <f t="shared" si="5"/>
        <v>9.7474869383327497E-3</v>
      </c>
      <c r="E204" s="18">
        <f t="shared" ref="E204:E263" si="6">B204-D204</f>
        <v>7.1775324527236454E-3</v>
      </c>
    </row>
    <row r="205" spans="1:5" hidden="1" x14ac:dyDescent="0.2">
      <c r="A205" s="20">
        <v>45334</v>
      </c>
      <c r="B205" s="18">
        <v>-3.1478370825174351E-2</v>
      </c>
      <c r="C205" s="18">
        <v>-9.489536011326738E-4</v>
      </c>
      <c r="D205" s="18">
        <f t="shared" ref="D205:D264" si="7">$B$2+$B$3*C205</f>
        <v>-8.3402444747482677E-4</v>
      </c>
      <c r="E205" s="18">
        <f t="shared" si="6"/>
        <v>-3.0644346377699524E-2</v>
      </c>
    </row>
    <row r="206" spans="1:5" hidden="1" x14ac:dyDescent="0.2">
      <c r="A206" s="39">
        <v>45335</v>
      </c>
      <c r="B206" s="18">
        <v>-1.7260387682363265E-2</v>
      </c>
      <c r="C206" s="18">
        <v>-1.3674255653625456E-2</v>
      </c>
      <c r="D206" s="18">
        <f t="shared" si="7"/>
        <v>-2.095762174916159E-2</v>
      </c>
      <c r="E206" s="18">
        <f t="shared" si="6"/>
        <v>3.6972340667983244E-3</v>
      </c>
    </row>
    <row r="207" spans="1:5" hidden="1" x14ac:dyDescent="0.2">
      <c r="A207" s="20">
        <v>45336</v>
      </c>
      <c r="B207" s="18">
        <v>2.3573188074038631E-2</v>
      </c>
      <c r="C207" s="18">
        <v>9.5797632750176387E-3</v>
      </c>
      <c r="D207" s="18">
        <f t="shared" si="7"/>
        <v>1.5815926779232409E-2</v>
      </c>
      <c r="E207" s="18">
        <f t="shared" si="6"/>
        <v>7.7572612948062225E-3</v>
      </c>
    </row>
    <row r="208" spans="1:5" hidden="1" x14ac:dyDescent="0.2">
      <c r="A208" s="39">
        <v>45337</v>
      </c>
      <c r="B208" s="18">
        <v>-1.5151515151515138E-2</v>
      </c>
      <c r="C208" s="18">
        <v>5.8212506847294954E-3</v>
      </c>
      <c r="D208" s="18">
        <f t="shared" si="7"/>
        <v>9.8722726711979389E-3</v>
      </c>
      <c r="E208" s="18">
        <f t="shared" si="6"/>
        <v>-2.5023787822713077E-2</v>
      </c>
    </row>
    <row r="209" spans="1:5" hidden="1" x14ac:dyDescent="0.2">
      <c r="A209" s="20">
        <v>45338</v>
      </c>
      <c r="B209" s="18">
        <v>-1.9230769230769273E-2</v>
      </c>
      <c r="C209" s="18">
        <v>-4.8034698371121065E-3</v>
      </c>
      <c r="D209" s="18">
        <f t="shared" si="7"/>
        <v>-6.9294972469176371E-3</v>
      </c>
      <c r="E209" s="18">
        <f t="shared" si="6"/>
        <v>-1.2301271983851636E-2</v>
      </c>
    </row>
    <row r="210" spans="1:5" hidden="1" x14ac:dyDescent="0.2">
      <c r="A210" s="39">
        <v>45342</v>
      </c>
      <c r="B210" s="18">
        <v>-1.5895389731413356E-2</v>
      </c>
      <c r="C210" s="18">
        <v>-6.0053220011653252E-3</v>
      </c>
      <c r="D210" s="18">
        <f t="shared" si="7"/>
        <v>-8.830087807817525E-3</v>
      </c>
      <c r="E210" s="18">
        <f t="shared" si="6"/>
        <v>-7.0653019235958313E-3</v>
      </c>
    </row>
    <row r="211" spans="1:5" hidden="1" x14ac:dyDescent="0.2">
      <c r="A211" s="20">
        <v>45343</v>
      </c>
      <c r="B211" s="18">
        <v>-6.5087193019337519E-3</v>
      </c>
      <c r="C211" s="18">
        <v>1.264199922982101E-3</v>
      </c>
      <c r="D211" s="18">
        <f t="shared" si="7"/>
        <v>2.6658225583076627E-3</v>
      </c>
      <c r="E211" s="18">
        <f t="shared" si="6"/>
        <v>-9.1745418602414142E-3</v>
      </c>
    </row>
    <row r="212" spans="1:5" hidden="1" x14ac:dyDescent="0.2">
      <c r="A212" s="39">
        <v>45344</v>
      </c>
      <c r="B212" s="18">
        <v>2.8438136029388605E-2</v>
      </c>
      <c r="C212" s="18">
        <v>2.112288421741404E-2</v>
      </c>
      <c r="D212" s="18">
        <f t="shared" si="7"/>
        <v>3.407004102274843E-2</v>
      </c>
      <c r="E212" s="18">
        <f t="shared" si="6"/>
        <v>-5.631904993359825E-3</v>
      </c>
    </row>
    <row r="213" spans="1:5" hidden="1" x14ac:dyDescent="0.2">
      <c r="A213" s="20">
        <v>45345</v>
      </c>
      <c r="B213" s="18">
        <v>2.2879950601206733E-3</v>
      </c>
      <c r="C213" s="18">
        <v>3.4794754621159107E-4</v>
      </c>
      <c r="D213" s="18">
        <f t="shared" si="7"/>
        <v>1.2168751163700304E-3</v>
      </c>
      <c r="E213" s="18">
        <f t="shared" si="6"/>
        <v>1.0711199437506429E-3</v>
      </c>
    </row>
    <row r="214" spans="1:5" hidden="1" x14ac:dyDescent="0.2">
      <c r="A214" s="39">
        <v>45348</v>
      </c>
      <c r="B214" s="18">
        <v>1.1271518699335292E-2</v>
      </c>
      <c r="C214" s="18">
        <v>-3.7867513501905758E-3</v>
      </c>
      <c r="D214" s="18">
        <f t="shared" si="7"/>
        <v>-5.3216742407846546E-3</v>
      </c>
      <c r="E214" s="18">
        <f t="shared" si="6"/>
        <v>1.6593192940119947E-2</v>
      </c>
    </row>
    <row r="215" spans="1:5" hidden="1" x14ac:dyDescent="0.2">
      <c r="A215" s="20">
        <v>45349</v>
      </c>
      <c r="B215" s="18">
        <v>-1.6058229134937041E-2</v>
      </c>
      <c r="C215" s="18">
        <v>1.7063496993998672E-3</v>
      </c>
      <c r="D215" s="18">
        <f t="shared" si="7"/>
        <v>3.3650314266676076E-3</v>
      </c>
      <c r="E215" s="18">
        <f t="shared" si="6"/>
        <v>-1.9423260561604649E-2</v>
      </c>
    </row>
    <row r="216" spans="1:5" hidden="1" x14ac:dyDescent="0.2">
      <c r="A216" s="39">
        <v>45350</v>
      </c>
      <c r="B216" s="18">
        <v>-9.5810888243942349E-3</v>
      </c>
      <c r="C216" s="18">
        <v>-1.6581550604305439E-3</v>
      </c>
      <c r="D216" s="18">
        <f t="shared" si="7"/>
        <v>-1.9555447472529549E-3</v>
      </c>
      <c r="E216" s="18">
        <f t="shared" si="6"/>
        <v>-7.6255440771412801E-3</v>
      </c>
    </row>
    <row r="217" spans="1:5" hidden="1" x14ac:dyDescent="0.2">
      <c r="A217" s="20">
        <v>45351</v>
      </c>
      <c r="B217" s="18">
        <v>1.5201633559464245E-2</v>
      </c>
      <c r="C217" s="18">
        <v>5.2290946971491614E-3</v>
      </c>
      <c r="D217" s="18">
        <f t="shared" si="7"/>
        <v>8.9358462834631999E-3</v>
      </c>
      <c r="E217" s="18">
        <f t="shared" si="6"/>
        <v>6.265787276001045E-3</v>
      </c>
    </row>
    <row r="218" spans="1:5" hidden="1" x14ac:dyDescent="0.2">
      <c r="A218" s="39">
        <v>45352</v>
      </c>
      <c r="B218" s="18">
        <v>2.9688307978510409E-3</v>
      </c>
      <c r="C218" s="18">
        <v>8.0078289488876297E-3</v>
      </c>
      <c r="D218" s="18">
        <f t="shared" si="7"/>
        <v>1.3330093968879431E-2</v>
      </c>
      <c r="E218" s="18">
        <f t="shared" si="6"/>
        <v>-1.036126317102839E-2</v>
      </c>
    </row>
    <row r="219" spans="1:5" hidden="1" x14ac:dyDescent="0.2">
      <c r="A219" s="20">
        <v>45355</v>
      </c>
      <c r="B219" s="18">
        <v>3.1798430220255636E-3</v>
      </c>
      <c r="C219" s="18">
        <v>-1.1932620709189656E-3</v>
      </c>
      <c r="D219" s="18">
        <f t="shared" si="7"/>
        <v>-1.2203701108697139E-3</v>
      </c>
      <c r="E219" s="18">
        <f t="shared" si="6"/>
        <v>4.4002131328952773E-3</v>
      </c>
    </row>
    <row r="220" spans="1:5" hidden="1" x14ac:dyDescent="0.2">
      <c r="A220" s="39">
        <v>45356</v>
      </c>
      <c r="B220" s="18">
        <v>-4.6309063636633119E-2</v>
      </c>
      <c r="C220" s="18">
        <v>-1.0193100883444606E-2</v>
      </c>
      <c r="D220" s="18">
        <f t="shared" si="7"/>
        <v>-1.5452577039732277E-2</v>
      </c>
      <c r="E220" s="18">
        <f t="shared" si="6"/>
        <v>-3.0856486596900844E-2</v>
      </c>
    </row>
    <row r="221" spans="1:5" hidden="1" x14ac:dyDescent="0.2">
      <c r="A221" s="20">
        <v>45357</v>
      </c>
      <c r="B221" s="18">
        <v>1.2294441863345273E-3</v>
      </c>
      <c r="C221" s="18">
        <v>5.1411032032746551E-3</v>
      </c>
      <c r="D221" s="18">
        <f t="shared" si="7"/>
        <v>8.7966978859320352E-3</v>
      </c>
      <c r="E221" s="18">
        <f t="shared" si="6"/>
        <v>-7.5672536995975079E-3</v>
      </c>
    </row>
    <row r="222" spans="1:5" hidden="1" x14ac:dyDescent="0.2">
      <c r="A222" s="39">
        <v>45358</v>
      </c>
      <c r="B222" s="18">
        <v>3.6461311662034035E-2</v>
      </c>
      <c r="C222" s="18">
        <v>1.0304127925951478E-2</v>
      </c>
      <c r="D222" s="18">
        <f t="shared" si="7"/>
        <v>1.6961425917472038E-2</v>
      </c>
      <c r="E222" s="18">
        <f t="shared" si="6"/>
        <v>1.9499885744561997E-2</v>
      </c>
    </row>
    <row r="223" spans="1:5" hidden="1" x14ac:dyDescent="0.2">
      <c r="A223" s="20">
        <v>45359</v>
      </c>
      <c r="B223" s="18">
        <v>-1.3540287707870413E-2</v>
      </c>
      <c r="C223" s="18">
        <v>-6.5285190034379825E-3</v>
      </c>
      <c r="D223" s="18">
        <f t="shared" si="7"/>
        <v>-9.6574635148737025E-3</v>
      </c>
      <c r="E223" s="18">
        <f t="shared" si="6"/>
        <v>-3.8828241929967106E-3</v>
      </c>
    </row>
    <row r="224" spans="1:5" hidden="1" x14ac:dyDescent="0.2">
      <c r="A224" s="39">
        <v>45362</v>
      </c>
      <c r="B224" s="18">
        <v>-1.2406325236153926E-3</v>
      </c>
      <c r="C224" s="18">
        <v>-1.122238087346461E-3</v>
      </c>
      <c r="D224" s="18">
        <f t="shared" si="7"/>
        <v>-1.1080538736378662E-3</v>
      </c>
      <c r="E224" s="18">
        <f t="shared" si="6"/>
        <v>-1.3257864997752639E-4</v>
      </c>
    </row>
    <row r="225" spans="1:5" hidden="1" x14ac:dyDescent="0.2">
      <c r="A225" s="20">
        <v>45363</v>
      </c>
      <c r="B225" s="18">
        <v>4.3370256293781662E-2</v>
      </c>
      <c r="C225" s="18">
        <v>1.1201787981366396E-2</v>
      </c>
      <c r="D225" s="18">
        <f t="shared" si="7"/>
        <v>1.8380971747854982E-2</v>
      </c>
      <c r="E225" s="18">
        <f t="shared" si="6"/>
        <v>2.4989284545926679E-2</v>
      </c>
    </row>
    <row r="226" spans="1:5" hidden="1" x14ac:dyDescent="0.2">
      <c r="A226" s="39">
        <v>45364</v>
      </c>
      <c r="B226" s="18">
        <v>-1.605956825952326E-2</v>
      </c>
      <c r="C226" s="18">
        <v>-1.9245297153407392E-3</v>
      </c>
      <c r="D226" s="18">
        <f t="shared" si="7"/>
        <v>-2.3767855370335389E-3</v>
      </c>
      <c r="E226" s="18">
        <f t="shared" si="6"/>
        <v>-1.3682782722489722E-2</v>
      </c>
    </row>
    <row r="227" spans="1:5" hidden="1" x14ac:dyDescent="0.2">
      <c r="A227" s="20">
        <v>45365</v>
      </c>
      <c r="B227" s="18">
        <v>3.359573338428401E-3</v>
      </c>
      <c r="C227" s="18">
        <v>-2.8710915621273925E-3</v>
      </c>
      <c r="D227" s="18">
        <f t="shared" si="7"/>
        <v>-3.8736639095311208E-3</v>
      </c>
      <c r="E227" s="18">
        <f t="shared" si="6"/>
        <v>7.2332372479595218E-3</v>
      </c>
    </row>
    <row r="228" spans="1:5" hidden="1" x14ac:dyDescent="0.2">
      <c r="A228" s="39">
        <v>45366</v>
      </c>
      <c r="B228" s="18">
        <v>-4.5645252069427711E-2</v>
      </c>
      <c r="C228" s="18">
        <v>-6.4829174844615034E-3</v>
      </c>
      <c r="D228" s="18">
        <f t="shared" si="7"/>
        <v>-9.5853499728577683E-3</v>
      </c>
      <c r="E228" s="18">
        <f t="shared" si="6"/>
        <v>-3.6059902096569944E-2</v>
      </c>
    </row>
    <row r="229" spans="1:5" hidden="1" x14ac:dyDescent="0.2">
      <c r="A229" s="20">
        <v>45369</v>
      </c>
      <c r="B229" s="18">
        <v>1.5983136505319351E-2</v>
      </c>
      <c r="C229" s="18">
        <v>6.3180595049523447E-3</v>
      </c>
      <c r="D229" s="18">
        <f t="shared" si="7"/>
        <v>1.0657918512282887E-2</v>
      </c>
      <c r="E229" s="18">
        <f t="shared" si="6"/>
        <v>5.325217993036464E-3</v>
      </c>
    </row>
    <row r="230" spans="1:5" hidden="1" x14ac:dyDescent="0.2">
      <c r="A230" s="39">
        <v>45370</v>
      </c>
      <c r="B230" s="18">
        <v>1.5083549442314048E-3</v>
      </c>
      <c r="C230" s="18">
        <v>5.6491496501236416E-3</v>
      </c>
      <c r="D230" s="18">
        <f t="shared" si="7"/>
        <v>9.6001147372388445E-3</v>
      </c>
      <c r="E230" s="18">
        <f t="shared" si="6"/>
        <v>-8.0917597930074397E-3</v>
      </c>
    </row>
    <row r="231" spans="1:5" hidden="1" x14ac:dyDescent="0.2">
      <c r="A231" s="20">
        <v>45371</v>
      </c>
      <c r="B231" s="18">
        <v>1.4030167626144951E-2</v>
      </c>
      <c r="C231" s="18">
        <v>8.9041739128465913E-3</v>
      </c>
      <c r="D231" s="18">
        <f t="shared" si="7"/>
        <v>1.4747560133823754E-2</v>
      </c>
      <c r="E231" s="18">
        <f t="shared" si="6"/>
        <v>-7.173925076788025E-4</v>
      </c>
    </row>
    <row r="232" spans="1:5" hidden="1" x14ac:dyDescent="0.2">
      <c r="A232" s="39">
        <v>45372</v>
      </c>
      <c r="B232" s="18">
        <v>7.3218968355088787E-3</v>
      </c>
      <c r="C232" s="18">
        <v>3.2365354015160275E-3</v>
      </c>
      <c r="D232" s="18">
        <f t="shared" si="7"/>
        <v>5.7848436039473101E-3</v>
      </c>
      <c r="E232" s="18">
        <f t="shared" si="6"/>
        <v>1.5370532315615686E-3</v>
      </c>
    </row>
    <row r="233" spans="1:5" hidden="1" x14ac:dyDescent="0.2">
      <c r="A233" s="20">
        <v>45373</v>
      </c>
      <c r="B233" s="18">
        <v>1.2546001545179486E-3</v>
      </c>
      <c r="C233" s="18">
        <v>-1.4021878490156903E-3</v>
      </c>
      <c r="D233" s="18">
        <f t="shared" si="7"/>
        <v>-1.5507621288365064E-3</v>
      </c>
      <c r="E233" s="18">
        <f t="shared" si="6"/>
        <v>2.805362283354455E-3</v>
      </c>
    </row>
    <row r="234" spans="1:5" hidden="1" x14ac:dyDescent="0.2">
      <c r="A234" s="39">
        <v>45376</v>
      </c>
      <c r="B234" s="18">
        <v>6.3293963562927047E-4</v>
      </c>
      <c r="C234" s="18">
        <v>-3.0549644525015296E-3</v>
      </c>
      <c r="D234" s="18">
        <f t="shared" si="7"/>
        <v>-4.1644376754757569E-3</v>
      </c>
      <c r="E234" s="18">
        <f t="shared" si="6"/>
        <v>4.7973773111050274E-3</v>
      </c>
    </row>
    <row r="235" spans="1:5" hidden="1" x14ac:dyDescent="0.2">
      <c r="A235" s="20">
        <v>45377</v>
      </c>
      <c r="B235" s="18">
        <v>5.0733148320059041E-3</v>
      </c>
      <c r="C235" s="18">
        <v>-2.799795225030266E-3</v>
      </c>
      <c r="D235" s="18">
        <f t="shared" si="7"/>
        <v>-3.7609169766167202E-3</v>
      </c>
      <c r="E235" s="18">
        <f t="shared" si="6"/>
        <v>8.8342318086226251E-3</v>
      </c>
    </row>
    <row r="236" spans="1:5" hidden="1" x14ac:dyDescent="0.2">
      <c r="A236" s="39">
        <v>45378</v>
      </c>
      <c r="B236" s="18">
        <v>-2.5135835108106352E-2</v>
      </c>
      <c r="C236" s="18">
        <v>8.6306265255329251E-3</v>
      </c>
      <c r="D236" s="18">
        <f t="shared" si="7"/>
        <v>1.431497649513909E-2</v>
      </c>
      <c r="E236" s="18">
        <f t="shared" si="6"/>
        <v>-3.9450811603245442E-2</v>
      </c>
    </row>
    <row r="237" spans="1:5" hidden="1" x14ac:dyDescent="0.2">
      <c r="A237" s="20">
        <v>45379</v>
      </c>
      <c r="B237" s="18">
        <v>4.4796105587121549E-3</v>
      </c>
      <c r="C237" s="18">
        <v>1.1164855071790214E-3</v>
      </c>
      <c r="D237" s="18">
        <f t="shared" si="7"/>
        <v>2.4322292489297693E-3</v>
      </c>
      <c r="E237" s="18">
        <f t="shared" si="6"/>
        <v>2.0473813097823855E-3</v>
      </c>
    </row>
    <row r="238" spans="1:5" hidden="1" x14ac:dyDescent="0.2">
      <c r="A238" s="39">
        <v>45383</v>
      </c>
      <c r="B238" s="18">
        <v>7.8304964742270666E-3</v>
      </c>
      <c r="C238" s="18">
        <v>-2.0135845401164643E-3</v>
      </c>
      <c r="D238" s="18">
        <f t="shared" si="7"/>
        <v>-2.5176154697271924E-3</v>
      </c>
      <c r="E238" s="18">
        <f t="shared" si="6"/>
        <v>1.0348111943954259E-2</v>
      </c>
    </row>
    <row r="239" spans="1:5" hidden="1" x14ac:dyDescent="0.2">
      <c r="A239" s="20">
        <v>45384</v>
      </c>
      <c r="B239" s="18">
        <v>-1.4797552207193365E-2</v>
      </c>
      <c r="C239" s="18">
        <v>-7.2390590731691296E-3</v>
      </c>
      <c r="D239" s="18">
        <f t="shared" si="7"/>
        <v>-1.0781100672640112E-2</v>
      </c>
      <c r="E239" s="18">
        <f t="shared" si="6"/>
        <v>-4.0164515345532531E-3</v>
      </c>
    </row>
    <row r="240" spans="1:5" hidden="1" x14ac:dyDescent="0.2">
      <c r="A240" s="39">
        <v>45385</v>
      </c>
      <c r="B240" s="18">
        <v>2.8533330839251025E-3</v>
      </c>
      <c r="C240" s="18">
        <v>1.091122364688113E-3</v>
      </c>
      <c r="D240" s="18">
        <f t="shared" si="7"/>
        <v>2.3921203647801498E-3</v>
      </c>
      <c r="E240" s="18">
        <f t="shared" si="6"/>
        <v>4.612127191449527E-4</v>
      </c>
    </row>
    <row r="241" spans="1:5" hidden="1" x14ac:dyDescent="0.2">
      <c r="A241" s="20">
        <v>45386</v>
      </c>
      <c r="B241" s="18">
        <v>-2.1207458355499975E-3</v>
      </c>
      <c r="C241" s="18">
        <v>-1.2334336350379616E-2</v>
      </c>
      <c r="D241" s="18">
        <f t="shared" si="7"/>
        <v>-1.8838693934006584E-2</v>
      </c>
      <c r="E241" s="18">
        <f t="shared" si="6"/>
        <v>1.6717948098456586E-2</v>
      </c>
    </row>
    <row r="242" spans="1:5" hidden="1" x14ac:dyDescent="0.2">
      <c r="A242" s="39">
        <v>45387</v>
      </c>
      <c r="B242" s="18">
        <v>3.4255181341410257E-2</v>
      </c>
      <c r="C242" s="18">
        <v>1.1099194174331695E-2</v>
      </c>
      <c r="D242" s="18">
        <f t="shared" si="7"/>
        <v>1.8218731476473064E-2</v>
      </c>
      <c r="E242" s="18">
        <f t="shared" si="6"/>
        <v>1.6036449864937193E-2</v>
      </c>
    </row>
    <row r="243" spans="1:5" hidden="1" x14ac:dyDescent="0.2">
      <c r="A243" s="20">
        <v>45390</v>
      </c>
      <c r="B243" s="18">
        <v>2.6802496310625035E-3</v>
      </c>
      <c r="C243" s="18">
        <v>-3.7463099831791524E-4</v>
      </c>
      <c r="D243" s="18">
        <f t="shared" si="7"/>
        <v>7.420049937716458E-5</v>
      </c>
      <c r="E243" s="18">
        <f t="shared" si="6"/>
        <v>2.6060491316853389E-3</v>
      </c>
    </row>
    <row r="244" spans="1:5" hidden="1" x14ac:dyDescent="0.2">
      <c r="A244" s="39">
        <v>45391</v>
      </c>
      <c r="B244" s="18">
        <v>-4.3024503409531123E-3</v>
      </c>
      <c r="C244" s="18">
        <v>1.4454931932483817E-3</v>
      </c>
      <c r="D244" s="18">
        <f t="shared" si="7"/>
        <v>2.9525169526171341E-3</v>
      </c>
      <c r="E244" s="18">
        <f t="shared" si="6"/>
        <v>-7.2549672935702464E-3</v>
      </c>
    </row>
    <row r="245" spans="1:5" hidden="1" x14ac:dyDescent="0.2">
      <c r="A245" s="20">
        <v>45392</v>
      </c>
      <c r="B245" s="18">
        <v>-1.6657677826873107E-2</v>
      </c>
      <c r="C245" s="18">
        <v>-9.4569806491084929E-3</v>
      </c>
      <c r="D245" s="18">
        <f t="shared" si="7"/>
        <v>-1.4288487802376891E-2</v>
      </c>
      <c r="E245" s="18">
        <f t="shared" si="6"/>
        <v>-2.369190024496216E-3</v>
      </c>
    </row>
    <row r="246" spans="1:5" hidden="1" x14ac:dyDescent="0.2">
      <c r="A246" s="39">
        <v>45393</v>
      </c>
      <c r="B246" s="18">
        <v>2.7951798739431766E-3</v>
      </c>
      <c r="C246" s="18">
        <v>7.4447977105855934E-3</v>
      </c>
      <c r="D246" s="18">
        <f t="shared" si="7"/>
        <v>1.2439725012518138E-2</v>
      </c>
      <c r="E246" s="18">
        <f t="shared" si="6"/>
        <v>-9.6445451385749614E-3</v>
      </c>
    </row>
    <row r="247" spans="1:5" hidden="1" x14ac:dyDescent="0.2">
      <c r="A247" s="20">
        <v>45394</v>
      </c>
      <c r="B247" s="18">
        <v>-3.4096569492630957E-3</v>
      </c>
      <c r="C247" s="18">
        <v>-1.4550688295801639E-2</v>
      </c>
      <c r="D247" s="18">
        <f t="shared" si="7"/>
        <v>-2.2343598874140863E-2</v>
      </c>
      <c r="E247" s="18">
        <f t="shared" si="6"/>
        <v>1.8933941924877767E-2</v>
      </c>
    </row>
    <row r="248" spans="1:5" hidden="1" x14ac:dyDescent="0.2">
      <c r="A248" s="39">
        <v>45397</v>
      </c>
      <c r="B248" s="18">
        <v>-4.2799005442435645E-2</v>
      </c>
      <c r="C248" s="18">
        <v>-1.202135494776202E-2</v>
      </c>
      <c r="D248" s="18">
        <f t="shared" si="7"/>
        <v>-1.8343749948927679E-2</v>
      </c>
      <c r="E248" s="18">
        <f t="shared" si="6"/>
        <v>-2.4455255493507966E-2</v>
      </c>
    </row>
    <row r="249" spans="1:5" hidden="1" x14ac:dyDescent="0.2">
      <c r="A249" s="20">
        <v>45398</v>
      </c>
      <c r="B249" s="18">
        <v>1.2190690216283606E-2</v>
      </c>
      <c r="C249" s="18">
        <v>-2.0565070133361507E-3</v>
      </c>
      <c r="D249" s="18">
        <f t="shared" si="7"/>
        <v>-2.5854924099131585E-3</v>
      </c>
      <c r="E249" s="18">
        <f t="shared" si="6"/>
        <v>1.4776182626196765E-2</v>
      </c>
    </row>
    <row r="250" spans="1:5" hidden="1" x14ac:dyDescent="0.2">
      <c r="A250" s="39">
        <v>45399</v>
      </c>
      <c r="B250" s="18">
        <v>-1.1184533368473693E-2</v>
      </c>
      <c r="C250" s="18">
        <v>-5.780602724641426E-3</v>
      </c>
      <c r="D250" s="18">
        <f t="shared" si="7"/>
        <v>-8.4747201939063491E-3</v>
      </c>
      <c r="E250" s="18">
        <f t="shared" si="6"/>
        <v>-2.7098131745673434E-3</v>
      </c>
    </row>
    <row r="251" spans="1:5" hidden="1" x14ac:dyDescent="0.2">
      <c r="A251" s="20">
        <v>45400</v>
      </c>
      <c r="B251" s="18">
        <v>-6.9115714184248001E-3</v>
      </c>
      <c r="C251" s="18">
        <v>-2.2081601199982481E-3</v>
      </c>
      <c r="D251" s="18">
        <f t="shared" si="7"/>
        <v>-2.8253143045470839E-3</v>
      </c>
      <c r="E251" s="18">
        <f t="shared" si="6"/>
        <v>-4.0862571138777157E-3</v>
      </c>
    </row>
    <row r="252" spans="1:5" hidden="1" x14ac:dyDescent="0.2">
      <c r="A252" s="39">
        <v>45401</v>
      </c>
      <c r="B252" s="18">
        <v>-2.3859675886756526E-2</v>
      </c>
      <c r="C252" s="18">
        <v>-8.7585481274361499E-3</v>
      </c>
      <c r="D252" s="18">
        <f t="shared" si="7"/>
        <v>-1.3183997335230567E-2</v>
      </c>
      <c r="E252" s="18">
        <f t="shared" si="6"/>
        <v>-1.067567855152596E-2</v>
      </c>
    </row>
    <row r="253" spans="1:5" hidden="1" x14ac:dyDescent="0.2">
      <c r="A253" s="20">
        <v>45404</v>
      </c>
      <c r="B253" s="18">
        <v>1.1261978911831561E-2</v>
      </c>
      <c r="C253" s="18">
        <v>8.7312480714667462E-3</v>
      </c>
      <c r="D253" s="18">
        <f t="shared" si="7"/>
        <v>1.4474097863095047E-2</v>
      </c>
      <c r="E253" s="18">
        <f t="shared" si="6"/>
        <v>-3.2121189512634863E-3</v>
      </c>
    </row>
    <row r="254" spans="1:5" hidden="1" x14ac:dyDescent="0.2">
      <c r="A254" s="39">
        <v>45405</v>
      </c>
      <c r="B254" s="18">
        <v>2.6317611578004163E-2</v>
      </c>
      <c r="C254" s="18">
        <v>1.1964576270872662E-2</v>
      </c>
      <c r="D254" s="18">
        <f t="shared" si="7"/>
        <v>1.9587233438237379E-2</v>
      </c>
      <c r="E254" s="18">
        <f t="shared" si="6"/>
        <v>6.7303781397667836E-3</v>
      </c>
    </row>
    <row r="255" spans="1:5" hidden="1" x14ac:dyDescent="0.2">
      <c r="A255" s="20">
        <v>45406</v>
      </c>
      <c r="B255" s="18">
        <v>7.206917784381428E-3</v>
      </c>
      <c r="C255" s="18">
        <v>2.130100613548791E-4</v>
      </c>
      <c r="D255" s="18">
        <f t="shared" si="7"/>
        <v>1.0034870494339692E-3</v>
      </c>
      <c r="E255" s="18">
        <f t="shared" si="6"/>
        <v>6.203430734947459E-3</v>
      </c>
    </row>
    <row r="256" spans="1:5" hidden="1" x14ac:dyDescent="0.2">
      <c r="A256" s="39">
        <v>45407</v>
      </c>
      <c r="B256" s="18">
        <v>-4.0252420522580157E-2</v>
      </c>
      <c r="C256" s="18">
        <v>-4.5764303535156259E-3</v>
      </c>
      <c r="D256" s="18">
        <f t="shared" si="7"/>
        <v>-6.5704604931626654E-3</v>
      </c>
      <c r="E256" s="18">
        <f t="shared" si="6"/>
        <v>-3.3681960029417493E-2</v>
      </c>
    </row>
    <row r="257" spans="1:8" hidden="1" x14ac:dyDescent="0.2">
      <c r="A257" s="20">
        <v>45408</v>
      </c>
      <c r="B257" s="18">
        <v>1.0191955033813205E-2</v>
      </c>
      <c r="C257" s="18">
        <v>1.020914263474304E-2</v>
      </c>
      <c r="D257" s="18">
        <f t="shared" si="7"/>
        <v>1.6811217636208679E-2</v>
      </c>
      <c r="E257" s="18">
        <f t="shared" si="6"/>
        <v>-6.6192626023954745E-3</v>
      </c>
    </row>
    <row r="258" spans="1:8" hidden="1" x14ac:dyDescent="0.2">
      <c r="A258" s="39">
        <v>45411</v>
      </c>
      <c r="B258" s="18">
        <v>-3.3031783411782145E-3</v>
      </c>
      <c r="C258" s="18">
        <v>3.1784486665891176E-3</v>
      </c>
      <c r="D258" s="18">
        <f t="shared" si="7"/>
        <v>5.6929861331055888E-3</v>
      </c>
      <c r="E258" s="18">
        <f t="shared" si="6"/>
        <v>-8.9961644742838041E-3</v>
      </c>
    </row>
    <row r="259" spans="1:8" hidden="1" x14ac:dyDescent="0.2">
      <c r="A259" s="20">
        <v>45412</v>
      </c>
      <c r="B259" s="18">
        <v>-3.8590544526949211E-2</v>
      </c>
      <c r="C259" s="18">
        <v>-1.5730513586862171E-2</v>
      </c>
      <c r="D259" s="18">
        <f t="shared" si="7"/>
        <v>-2.4209356476255828E-2</v>
      </c>
      <c r="E259" s="18">
        <f t="shared" si="6"/>
        <v>-1.4381188050693383E-2</v>
      </c>
    </row>
    <row r="260" spans="1:8" hidden="1" x14ac:dyDescent="0.2">
      <c r="A260" s="39">
        <v>45413</v>
      </c>
      <c r="B260" s="18">
        <v>-1.113471441880598E-2</v>
      </c>
      <c r="C260" s="18">
        <v>-3.4354388154940185E-3</v>
      </c>
      <c r="D260" s="18">
        <f t="shared" si="7"/>
        <v>-4.7661139919115457E-3</v>
      </c>
      <c r="E260" s="18">
        <f t="shared" si="6"/>
        <v>-6.3686004268944342E-3</v>
      </c>
    </row>
    <row r="261" spans="1:8" hidden="1" x14ac:dyDescent="0.2">
      <c r="A261" s="20">
        <v>45414</v>
      </c>
      <c r="B261" s="18">
        <v>1.4745971569212646E-2</v>
      </c>
      <c r="C261" s="18">
        <v>9.1284370775730483E-3</v>
      </c>
      <c r="D261" s="18">
        <f t="shared" si="7"/>
        <v>1.5102206459540872E-2</v>
      </c>
      <c r="E261" s="18">
        <f t="shared" si="6"/>
        <v>-3.5623489032822649E-4</v>
      </c>
    </row>
    <row r="262" spans="1:8" hidden="1" x14ac:dyDescent="0.2">
      <c r="A262" s="39">
        <v>45415</v>
      </c>
      <c r="B262" s="18">
        <v>3.0084020284460999E-2</v>
      </c>
      <c r="C262" s="18">
        <v>1.2556739721478527E-2</v>
      </c>
      <c r="D262" s="18">
        <f t="shared" si="7"/>
        <v>2.0523671627886118E-2</v>
      </c>
      <c r="E262" s="18">
        <f t="shared" si="6"/>
        <v>9.560348656574881E-3</v>
      </c>
    </row>
    <row r="263" spans="1:8" hidden="1" x14ac:dyDescent="0.2">
      <c r="A263" s="20">
        <v>45418</v>
      </c>
      <c r="B263" s="18">
        <v>1.3828190618752512E-2</v>
      </c>
      <c r="C263" s="18">
        <v>1.0326123907011819E-2</v>
      </c>
      <c r="D263" s="18">
        <f t="shared" si="7"/>
        <v>1.6996210024229422E-2</v>
      </c>
      <c r="E263" s="18">
        <f t="shared" si="6"/>
        <v>-3.1680194054769101E-3</v>
      </c>
    </row>
    <row r="264" spans="1:8" x14ac:dyDescent="0.2">
      <c r="A264" s="53">
        <v>45419</v>
      </c>
      <c r="B264" s="17">
        <v>-1.8209068092388425E-2</v>
      </c>
      <c r="C264" s="17">
        <v>1.3434298232750663E-3</v>
      </c>
      <c r="D264" s="18">
        <f t="shared" si="7"/>
        <v>2.7911155062606031E-3</v>
      </c>
      <c r="E264" s="18">
        <f>B264-D264</f>
        <v>-2.1000183598649028E-2</v>
      </c>
      <c r="F264" s="18">
        <f>E264</f>
        <v>-2.1000183598649028E-2</v>
      </c>
      <c r="G264">
        <f>E264/$B$5</f>
        <v>-1.5526267133191041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1.0794459818815438E-2</v>
      </c>
      <c r="C265" s="17">
        <v>-5.8356181661389783E-6</v>
      </c>
      <c r="D265" s="18">
        <f t="shared" ref="D265:D294" si="8">$B$2+$B$3*C265</f>
        <v>6.5740785164924835E-4</v>
      </c>
      <c r="E265" s="18">
        <f t="shared" ref="E265:E294" si="9">B265-D265</f>
        <v>1.013705196716619E-2</v>
      </c>
      <c r="F265" s="18">
        <f>F264+E265</f>
        <v>-1.0863131631482838E-2</v>
      </c>
      <c r="G265">
        <f t="shared" ref="G265:G282" si="10">E265/$B$5</f>
        <v>0.74947238459090026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2.6489508993041699E-3</v>
      </c>
      <c r="C266" s="17">
        <v>5.0909476986258362E-3</v>
      </c>
      <c r="D266" s="18">
        <f t="shared" si="8"/>
        <v>8.7173827408885442E-3</v>
      </c>
      <c r="E266" s="18">
        <f t="shared" si="9"/>
        <v>-6.0684318415843742E-3</v>
      </c>
      <c r="F266" s="18">
        <f t="shared" ref="F266:F283" si="12">F265+E266</f>
        <v>-1.6931563473067214E-2</v>
      </c>
      <c r="G266">
        <f t="shared" si="10"/>
        <v>-0.44866319101163843</v>
      </c>
      <c r="H266" t="str">
        <f t="shared" si="11"/>
        <v>no</v>
      </c>
    </row>
    <row r="267" spans="1:8" x14ac:dyDescent="0.2">
      <c r="A267" s="54">
        <v>45422</v>
      </c>
      <c r="B267" s="17">
        <v>9.4751646925121946E-3</v>
      </c>
      <c r="C267" s="17">
        <v>1.6493988445498431E-3</v>
      </c>
      <c r="D267" s="18">
        <f t="shared" si="8"/>
        <v>3.27497021914097E-3</v>
      </c>
      <c r="E267" s="18">
        <f t="shared" si="9"/>
        <v>6.200194473371225E-3</v>
      </c>
      <c r="F267" s="18">
        <f t="shared" si="12"/>
        <v>-1.0731368999695989E-2</v>
      </c>
      <c r="G267">
        <f t="shared" si="10"/>
        <v>0.45840492402880378</v>
      </c>
      <c r="H267" t="str">
        <f t="shared" si="11"/>
        <v>no</v>
      </c>
    </row>
    <row r="268" spans="1:8" x14ac:dyDescent="0.2">
      <c r="A268" s="55">
        <v>45425</v>
      </c>
      <c r="B268" s="28">
        <v>4.5220830619752128E-4</v>
      </c>
      <c r="C268" s="28">
        <v>-2.4130405535727206E-4</v>
      </c>
      <c r="D268" s="28">
        <f t="shared" si="8"/>
        <v>2.8504168008449109E-4</v>
      </c>
      <c r="E268" s="28">
        <f t="shared" si="9"/>
        <v>1.6716662611303019E-4</v>
      </c>
      <c r="F268" s="28">
        <f t="shared" si="12"/>
        <v>-1.0564202373582958E-2</v>
      </c>
      <c r="G268" s="34">
        <f t="shared" si="10"/>
        <v>1.2359290482356291E-2</v>
      </c>
      <c r="H268" s="34" t="str">
        <f t="shared" si="11"/>
        <v>no</v>
      </c>
    </row>
    <row r="269" spans="1:8" x14ac:dyDescent="0.2">
      <c r="A269" s="54">
        <v>45426</v>
      </c>
      <c r="B269" s="17">
        <v>-1.1641921953713497E-2</v>
      </c>
      <c r="C269" s="17">
        <v>4.8378131397597279E-3</v>
      </c>
      <c r="D269" s="18">
        <f t="shared" si="8"/>
        <v>8.317079635724622E-3</v>
      </c>
      <c r="E269" s="18">
        <f t="shared" si="9"/>
        <v>-1.995900158943812E-2</v>
      </c>
      <c r="F269" s="18">
        <f t="shared" si="12"/>
        <v>-3.0523203963021078E-2</v>
      </c>
      <c r="G269">
        <f t="shared" si="10"/>
        <v>-1.475648005331422</v>
      </c>
      <c r="H269" t="str">
        <f t="shared" si="11"/>
        <v>no</v>
      </c>
    </row>
    <row r="270" spans="1:8" x14ac:dyDescent="0.2">
      <c r="A270" s="61">
        <v>45427</v>
      </c>
      <c r="B270" s="37">
        <v>5.3975794005965749E-2</v>
      </c>
      <c r="C270" s="37">
        <v>1.1715927882596233E-2</v>
      </c>
      <c r="D270" s="37">
        <f t="shared" si="8"/>
        <v>1.9194024694370426E-2</v>
      </c>
      <c r="E270" s="37">
        <f t="shared" si="9"/>
        <v>3.4781769311595323E-2</v>
      </c>
      <c r="F270" s="37">
        <f t="shared" si="12"/>
        <v>4.2585653485742447E-3</v>
      </c>
      <c r="G270" s="38">
        <f t="shared" si="10"/>
        <v>2.5715539064696378</v>
      </c>
      <c r="H270" s="38" t="str">
        <f t="shared" si="11"/>
        <v>yes</v>
      </c>
    </row>
    <row r="271" spans="1:8" x14ac:dyDescent="0.2">
      <c r="A271" s="54">
        <v>45428</v>
      </c>
      <c r="B271" s="17">
        <v>-3.3658933877765973E-3</v>
      </c>
      <c r="C271" s="17">
        <v>-2.0816677921287052E-3</v>
      </c>
      <c r="D271" s="18">
        <f t="shared" si="8"/>
        <v>-2.6252812792169722E-3</v>
      </c>
      <c r="E271" s="18">
        <f t="shared" si="9"/>
        <v>-7.4061210855962513E-4</v>
      </c>
      <c r="F271" s="18">
        <f t="shared" si="12"/>
        <v>3.5179532400146196E-3</v>
      </c>
      <c r="G271">
        <f t="shared" si="10"/>
        <v>-5.4756385274233349E-2</v>
      </c>
      <c r="H271" t="str">
        <f t="shared" si="11"/>
        <v>no</v>
      </c>
    </row>
    <row r="272" spans="1:8" x14ac:dyDescent="0.2">
      <c r="A272" s="53">
        <v>45429</v>
      </c>
      <c r="B272" s="17">
        <v>9.2874473115738265E-3</v>
      </c>
      <c r="C272" s="17">
        <v>1.1647735102702228E-3</v>
      </c>
      <c r="D272" s="18">
        <f t="shared" si="8"/>
        <v>2.5085911556807046E-3</v>
      </c>
      <c r="E272" s="18">
        <f t="shared" si="9"/>
        <v>6.778856155893122E-3</v>
      </c>
      <c r="F272" s="18">
        <f t="shared" si="12"/>
        <v>1.0296809395907741E-2</v>
      </c>
      <c r="G272">
        <f t="shared" si="10"/>
        <v>0.50118767314321977</v>
      </c>
      <c r="H272" t="str">
        <f t="shared" si="11"/>
        <v>no</v>
      </c>
    </row>
    <row r="273" spans="1:8" x14ac:dyDescent="0.2">
      <c r="A273" s="54">
        <v>45432</v>
      </c>
      <c r="B273" s="17">
        <v>1.1933867104750862E-2</v>
      </c>
      <c r="C273" s="17">
        <v>9.163899374069473E-4</v>
      </c>
      <c r="D273" s="18">
        <f t="shared" si="8"/>
        <v>2.1158011868425515E-3</v>
      </c>
      <c r="E273" s="18">
        <f t="shared" si="9"/>
        <v>9.8180659179083092E-3</v>
      </c>
      <c r="F273" s="18">
        <f t="shared" si="12"/>
        <v>2.011487531381605E-2</v>
      </c>
      <c r="G273">
        <f t="shared" si="10"/>
        <v>0.72588848310130716</v>
      </c>
      <c r="H273" t="str">
        <f t="shared" si="11"/>
        <v>no</v>
      </c>
    </row>
    <row r="274" spans="1:8" x14ac:dyDescent="0.2">
      <c r="A274" s="53">
        <v>45433</v>
      </c>
      <c r="B274" s="17">
        <v>3.7071419364222979E-3</v>
      </c>
      <c r="C274" s="17">
        <v>2.501874243978186E-3</v>
      </c>
      <c r="D274" s="18">
        <f t="shared" si="8"/>
        <v>4.623061728240359E-3</v>
      </c>
      <c r="E274" s="18">
        <f t="shared" si="9"/>
        <v>-9.1591979181806105E-4</v>
      </c>
      <c r="F274" s="18">
        <f t="shared" si="12"/>
        <v>1.919895552199799E-2</v>
      </c>
      <c r="G274">
        <f t="shared" si="10"/>
        <v>-6.7717576341850591E-2</v>
      </c>
      <c r="H274" t="str">
        <f t="shared" si="11"/>
        <v>no</v>
      </c>
    </row>
    <row r="275" spans="1:8" x14ac:dyDescent="0.2">
      <c r="A275" s="54">
        <v>45434</v>
      </c>
      <c r="B275" s="17">
        <v>-8.0045953295635464E-3</v>
      </c>
      <c r="C275" s="17">
        <v>-2.7061230392261271E-3</v>
      </c>
      <c r="D275" s="18">
        <f t="shared" si="8"/>
        <v>-3.6127852200803787E-3</v>
      </c>
      <c r="E275" s="18">
        <f t="shared" si="9"/>
        <v>-4.3918101094831677E-3</v>
      </c>
      <c r="F275" s="18">
        <f t="shared" si="12"/>
        <v>1.4807145412514822E-2</v>
      </c>
      <c r="G275">
        <f t="shared" si="10"/>
        <v>-0.32470390860045295</v>
      </c>
      <c r="H275" t="str">
        <f t="shared" si="11"/>
        <v>no</v>
      </c>
    </row>
    <row r="276" spans="1:8" x14ac:dyDescent="0.2">
      <c r="A276" s="53">
        <v>45435</v>
      </c>
      <c r="B276" s="17">
        <v>-1.6449790997570046E-2</v>
      </c>
      <c r="C276" s="17">
        <v>-7.3807894850155265E-3</v>
      </c>
      <c r="D276" s="18">
        <f t="shared" si="8"/>
        <v>-1.1005230970029822E-2</v>
      </c>
      <c r="E276" s="18">
        <f t="shared" si="9"/>
        <v>-5.4445600275402246E-3</v>
      </c>
      <c r="F276" s="18">
        <f t="shared" si="12"/>
        <v>9.362585384974597E-3</v>
      </c>
      <c r="G276">
        <f t="shared" si="10"/>
        <v>-0.40253787788656131</v>
      </c>
      <c r="H276" t="str">
        <f t="shared" si="11"/>
        <v>no</v>
      </c>
    </row>
    <row r="277" spans="1:8" x14ac:dyDescent="0.2">
      <c r="A277" s="56">
        <v>45436</v>
      </c>
      <c r="B277" s="37">
        <v>-2.5905182372863877E-2</v>
      </c>
      <c r="C277" s="37">
        <v>7.0010425881694704E-3</v>
      </c>
      <c r="D277" s="37">
        <f t="shared" si="8"/>
        <v>1.1737977474642331E-2</v>
      </c>
      <c r="E277" s="37">
        <f t="shared" si="9"/>
        <v>-3.7643159847506207E-2</v>
      </c>
      <c r="F277" s="37">
        <f t="shared" si="12"/>
        <v>-2.828057446253161E-2</v>
      </c>
      <c r="G277" s="38">
        <f t="shared" si="10"/>
        <v>-2.7831078370542977</v>
      </c>
      <c r="H277" s="38" t="str">
        <f t="shared" si="11"/>
        <v>yes</v>
      </c>
    </row>
    <row r="278" spans="1:8" x14ac:dyDescent="0.2">
      <c r="A278" s="53">
        <v>45440</v>
      </c>
      <c r="B278" s="17">
        <v>-1.3066883706999488E-2</v>
      </c>
      <c r="C278" s="17">
        <v>2.4880185293407742E-4</v>
      </c>
      <c r="D278" s="18">
        <f t="shared" si="8"/>
        <v>1.0600876391468554E-3</v>
      </c>
      <c r="E278" s="18">
        <f t="shared" si="9"/>
        <v>-1.4126971346146343E-2</v>
      </c>
      <c r="F278" s="18">
        <f t="shared" si="12"/>
        <v>-4.2407545808677949E-2</v>
      </c>
      <c r="G278">
        <f t="shared" si="10"/>
        <v>-1.0444629203971054</v>
      </c>
      <c r="H278" t="str">
        <f t="shared" si="11"/>
        <v>no</v>
      </c>
    </row>
    <row r="279" spans="1:8" x14ac:dyDescent="0.2">
      <c r="A279" s="54">
        <v>45441</v>
      </c>
      <c r="B279" s="17">
        <v>3.1007461117993351E-3</v>
      </c>
      <c r="C279" s="17">
        <v>-7.3670465096804527E-3</v>
      </c>
      <c r="D279" s="18">
        <f t="shared" si="8"/>
        <v>-1.0983498039822806E-2</v>
      </c>
      <c r="E279" s="18">
        <f t="shared" si="9"/>
        <v>1.4084244151622141E-2</v>
      </c>
      <c r="F279" s="18">
        <f t="shared" si="12"/>
        <v>-2.8323301657055808E-2</v>
      </c>
      <c r="G279">
        <f t="shared" si="10"/>
        <v>1.0413039297486748</v>
      </c>
      <c r="H279" t="str">
        <f t="shared" si="11"/>
        <v>no</v>
      </c>
    </row>
    <row r="280" spans="1:8" x14ac:dyDescent="0.2">
      <c r="A280" s="61">
        <v>45442</v>
      </c>
      <c r="B280" s="37">
        <v>-0.12013078246583297</v>
      </c>
      <c r="C280" s="37">
        <v>-5.9750355854433224E-3</v>
      </c>
      <c r="D280" s="37">
        <f t="shared" si="8"/>
        <v>-8.7821933349643902E-3</v>
      </c>
      <c r="E280" s="37">
        <f t="shared" si="9"/>
        <v>-0.11134858913086859</v>
      </c>
      <c r="F280" s="37">
        <f t="shared" si="12"/>
        <v>-0.13967189078792441</v>
      </c>
      <c r="G280" s="38">
        <f t="shared" si="10"/>
        <v>-8.2324420242736167</v>
      </c>
      <c r="H280" s="38" t="str">
        <f t="shared" si="11"/>
        <v>yes</v>
      </c>
    </row>
    <row r="281" spans="1:8" x14ac:dyDescent="0.2">
      <c r="A281" s="54">
        <v>45443</v>
      </c>
      <c r="B281" s="17">
        <v>2.1203524249304717E-2</v>
      </c>
      <c r="C281" s="17">
        <v>8.0278762048646701E-3</v>
      </c>
      <c r="D281" s="18">
        <f t="shared" si="8"/>
        <v>1.3361796391707717E-2</v>
      </c>
      <c r="E281" s="18">
        <f t="shared" si="9"/>
        <v>7.8417278575970001E-3</v>
      </c>
      <c r="F281" s="18">
        <f t="shared" si="12"/>
        <v>-0.1318301629303274</v>
      </c>
      <c r="G281">
        <f t="shared" si="10"/>
        <v>0.57976998596654861</v>
      </c>
      <c r="H281" t="str">
        <f t="shared" si="11"/>
        <v>no</v>
      </c>
    </row>
    <row r="282" spans="1:8" x14ac:dyDescent="0.2">
      <c r="A282" s="53">
        <v>45446</v>
      </c>
      <c r="B282" s="17">
        <v>4.8406873049420263E-3</v>
      </c>
      <c r="C282" s="17">
        <v>1.1160825806737495E-3</v>
      </c>
      <c r="D282" s="18">
        <f t="shared" si="8"/>
        <v>2.4315920671402272E-3</v>
      </c>
      <c r="E282" s="18">
        <f t="shared" si="9"/>
        <v>2.4090952378017991E-3</v>
      </c>
      <c r="F282" s="18">
        <f t="shared" si="12"/>
        <v>-0.12942106769252559</v>
      </c>
      <c r="G282">
        <f t="shared" si="10"/>
        <v>0.17811394855526597</v>
      </c>
      <c r="H282" t="str">
        <f t="shared" si="11"/>
        <v>no</v>
      </c>
    </row>
    <row r="283" spans="1:8" x14ac:dyDescent="0.2">
      <c r="A283" s="54">
        <v>45447</v>
      </c>
      <c r="B283" s="17">
        <v>1.80121720808466E-2</v>
      </c>
      <c r="C283" s="17">
        <v>1.5028090913065117E-3</v>
      </c>
      <c r="D283" s="18">
        <f t="shared" si="8"/>
        <v>3.0431554338687756E-3</v>
      </c>
      <c r="E283" s="18">
        <f t="shared" si="9"/>
        <v>1.4969016646977824E-2</v>
      </c>
      <c r="F283" s="18">
        <f t="shared" si="12"/>
        <v>-0.11445205104554777</v>
      </c>
      <c r="G283">
        <f>E283/$B$5</f>
        <v>1.1067186631507013</v>
      </c>
      <c r="H283" t="str">
        <f t="shared" si="11"/>
        <v>no</v>
      </c>
    </row>
    <row r="284" spans="1:8" x14ac:dyDescent="0.2">
      <c r="A284" s="39">
        <v>45448</v>
      </c>
      <c r="B284" s="18">
        <v>4.7782716296967953E-2</v>
      </c>
      <c r="C284" s="18">
        <v>1.1847649793331305E-2</v>
      </c>
      <c r="D284" s="18">
        <f t="shared" si="8"/>
        <v>1.9402327701757351E-2</v>
      </c>
      <c r="E284" s="18">
        <f t="shared" si="9"/>
        <v>2.8380388595210602E-2</v>
      </c>
    </row>
    <row r="285" spans="1:8" x14ac:dyDescent="0.2">
      <c r="A285" s="20">
        <v>45449</v>
      </c>
      <c r="B285" s="18">
        <v>-1.3492383672941699E-3</v>
      </c>
      <c r="C285" s="18">
        <v>-1.9981663563317653E-4</v>
      </c>
      <c r="D285" s="18">
        <f t="shared" si="8"/>
        <v>3.506492487040674E-4</v>
      </c>
      <c r="E285" s="18">
        <f t="shared" si="9"/>
        <v>-1.6998876159982374E-3</v>
      </c>
    </row>
    <row r="286" spans="1:8" x14ac:dyDescent="0.2">
      <c r="A286" s="39">
        <v>45450</v>
      </c>
      <c r="B286" s="18">
        <v>-6.1863242392544704E-3</v>
      </c>
      <c r="C286" s="18">
        <v>-1.1152197300303701E-3</v>
      </c>
      <c r="D286" s="18">
        <f t="shared" si="8"/>
        <v>-1.0969551511269382E-3</v>
      </c>
      <c r="E286" s="18">
        <f t="shared" si="9"/>
        <v>-5.089369088127532E-3</v>
      </c>
    </row>
    <row r="287" spans="1:8" x14ac:dyDescent="0.2">
      <c r="A287" s="20">
        <v>45453</v>
      </c>
      <c r="B287" s="18">
        <v>1.4796621244105523E-2</v>
      </c>
      <c r="C287" s="18">
        <v>2.5808546645145203E-3</v>
      </c>
      <c r="D287" s="18">
        <f t="shared" si="8"/>
        <v>4.7479601527362801E-3</v>
      </c>
      <c r="E287" s="18">
        <f t="shared" si="9"/>
        <v>1.0048661091369242E-2</v>
      </c>
    </row>
    <row r="288" spans="1:8" x14ac:dyDescent="0.2">
      <c r="A288" s="39">
        <v>45454</v>
      </c>
      <c r="B288" s="18">
        <v>4.0752358651741094E-3</v>
      </c>
      <c r="C288" s="18">
        <v>2.7103813151374556E-3</v>
      </c>
      <c r="D288" s="18">
        <f t="shared" si="8"/>
        <v>4.9527916094844228E-3</v>
      </c>
      <c r="E288" s="18">
        <f t="shared" si="9"/>
        <v>-8.7755574431031338E-4</v>
      </c>
    </row>
    <row r="289" spans="1:5" x14ac:dyDescent="0.2">
      <c r="A289" s="20">
        <v>45455</v>
      </c>
      <c r="B289" s="18">
        <v>1.3285801731055313E-2</v>
      </c>
      <c r="C289" s="18">
        <v>8.5036727919987065E-3</v>
      </c>
      <c r="D289" s="18">
        <f t="shared" si="8"/>
        <v>1.4114213809974551E-2</v>
      </c>
      <c r="E289" s="18">
        <f t="shared" si="9"/>
        <v>-8.2841207891923806E-4</v>
      </c>
    </row>
    <row r="290" spans="1:5" x14ac:dyDescent="0.2">
      <c r="A290" s="39">
        <v>45456</v>
      </c>
      <c r="B290" s="18">
        <v>-1.6271642736486513E-2</v>
      </c>
      <c r="C290" s="18">
        <v>2.3446558536817097E-3</v>
      </c>
      <c r="D290" s="18">
        <f t="shared" si="8"/>
        <v>4.3744389795075736E-3</v>
      </c>
      <c r="E290" s="18">
        <f t="shared" si="9"/>
        <v>-2.0646081715994087E-2</v>
      </c>
    </row>
    <row r="291" spans="1:5" x14ac:dyDescent="0.2">
      <c r="A291" s="20">
        <v>45457</v>
      </c>
      <c r="B291" s="18">
        <v>2.651601536473347E-2</v>
      </c>
      <c r="C291" s="18">
        <v>-3.9386069750091401E-4</v>
      </c>
      <c r="D291" s="18">
        <f t="shared" si="8"/>
        <v>4.3790948311503365E-5</v>
      </c>
      <c r="E291" s="18">
        <f t="shared" si="9"/>
        <v>2.6472224416421965E-2</v>
      </c>
    </row>
    <row r="292" spans="1:5" x14ac:dyDescent="0.2">
      <c r="A292" s="39">
        <v>45460</v>
      </c>
      <c r="B292" s="18">
        <v>-4.2274246034721408E-3</v>
      </c>
      <c r="C292" s="18">
        <v>7.6643865645527054E-3</v>
      </c>
      <c r="D292" s="18">
        <f t="shared" si="8"/>
        <v>1.2786979454962389E-2</v>
      </c>
      <c r="E292" s="18">
        <f t="shared" si="9"/>
        <v>-1.7014404058434532E-2</v>
      </c>
    </row>
    <row r="293" spans="1:5" x14ac:dyDescent="0.2">
      <c r="A293" s="20">
        <v>45461</v>
      </c>
      <c r="B293" s="18">
        <v>6.4369164853979033E-3</v>
      </c>
      <c r="C293" s="18">
        <v>2.5213273947457537E-3</v>
      </c>
      <c r="D293" s="18">
        <f t="shared" si="8"/>
        <v>4.6538246422113362E-3</v>
      </c>
      <c r="E293" s="18">
        <f t="shared" si="9"/>
        <v>1.7830918431865671E-3</v>
      </c>
    </row>
    <row r="294" spans="1:5" x14ac:dyDescent="0.2">
      <c r="A294" s="39">
        <v>45463</v>
      </c>
      <c r="B294" s="18">
        <v>5.6699326805207395E-3</v>
      </c>
      <c r="C294" s="18">
        <v>-2.5259318472709014E-3</v>
      </c>
      <c r="D294" s="18">
        <f t="shared" si="8"/>
        <v>-3.3278336354924448E-3</v>
      </c>
      <c r="E294" s="18">
        <f t="shared" si="9"/>
        <v>8.9977663160131852E-3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B23B-1ABA-DE48-974B-C6FA65BE5505}">
  <sheetPr codeName="Sheet13"/>
  <dimension ref="A2:R307"/>
  <sheetViews>
    <sheetView zoomScale="84" workbookViewId="0">
      <selection activeCell="E264" sqref="E264:E283"/>
    </sheetView>
  </sheetViews>
  <sheetFormatPr baseColWidth="10" defaultRowHeight="15" x14ac:dyDescent="0.2"/>
  <cols>
    <col min="2" max="2" width="14.5" customWidth="1"/>
    <col min="3" max="3" width="15" customWidth="1"/>
    <col min="4" max="4" width="20.33203125" customWidth="1"/>
    <col min="5" max="5" width="23.1640625" customWidth="1"/>
    <col min="9" max="10" width="4.5" customWidth="1"/>
    <col min="11" max="11" width="3.83203125" customWidth="1"/>
    <col min="12" max="12" width="3.6640625" customWidth="1"/>
    <col min="13" max="13" width="4.5" customWidth="1"/>
  </cols>
  <sheetData>
    <row r="2" spans="1:18" x14ac:dyDescent="0.2">
      <c r="A2" t="s">
        <v>30</v>
      </c>
      <c r="B2">
        <f>INTERCEPT(B12:B263,C12:C263)</f>
        <v>2.8408158284737774E-3</v>
      </c>
      <c r="D2" t="s">
        <v>114</v>
      </c>
      <c r="E2">
        <f>_xlfn.STDEV.S(E12:E263)</f>
        <v>2.5535117126291064E-2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2.4422184123328714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0.3321268953738824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2.558613639219524E-2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109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-8.6325597029314194E-3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4.056310354733017E-2</v>
      </c>
      <c r="C12" s="18">
        <v>1.8474751389515376E-2</v>
      </c>
      <c r="D12" s="18">
        <f>$B$2+$B$3*C12</f>
        <v>4.796019383522053E-2</v>
      </c>
      <c r="E12" s="18">
        <f t="shared" ref="E12:E75" si="0">B12-D12</f>
        <v>-7.3970902878903594E-3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1.6422578346530825E-2</v>
      </c>
      <c r="C13" s="18">
        <v>4.5212866424892972E-4</v>
      </c>
      <c r="D13" s="18">
        <f t="shared" ref="D13:D76" si="1">$B$2+$B$3*C13</f>
        <v>3.9450127770459809E-3</v>
      </c>
      <c r="E13" s="18">
        <f t="shared" si="0"/>
        <v>1.2477565569484844E-2</v>
      </c>
      <c r="J13" s="67"/>
      <c r="K13" s="67"/>
      <c r="N13" s="18">
        <f>SUM(E267:E269)</f>
        <v>5.3509401588134609E-3</v>
      </c>
      <c r="O13" s="18">
        <f>SUM(E266:E270)</f>
        <v>-2.3954705758452009E-2</v>
      </c>
      <c r="P13" s="18">
        <f>SUM(E268:E273)</f>
        <v>-2.5676143329820406E-3</v>
      </c>
      <c r="Q13" s="18">
        <f>SUM(E268:E278)</f>
        <v>0.17459330004107881</v>
      </c>
      <c r="R13" s="18">
        <f>SUM(E268:E283)</f>
        <v>0.19102177674161036</v>
      </c>
    </row>
    <row r="14" spans="1:18" x14ac:dyDescent="0.2">
      <c r="A14" s="39">
        <v>45055</v>
      </c>
      <c r="B14" s="18">
        <v>-1.9896364317681603E-2</v>
      </c>
      <c r="C14" s="18">
        <v>-4.5794212772585219E-3</v>
      </c>
      <c r="D14" s="18">
        <f t="shared" si="1"/>
        <v>-8.3431311326758999E-3</v>
      </c>
      <c r="E14" s="18">
        <f t="shared" si="0"/>
        <v>-1.1553233185005703E-2</v>
      </c>
      <c r="J14" s="67"/>
      <c r="K14" s="67"/>
    </row>
    <row r="15" spans="1:18" x14ac:dyDescent="0.2">
      <c r="A15" s="20">
        <v>45056</v>
      </c>
      <c r="B15" s="18">
        <v>1.0990154035718902E-2</v>
      </c>
      <c r="C15" s="18">
        <v>4.4839652634049987E-3</v>
      </c>
      <c r="D15" s="18">
        <f t="shared" si="1"/>
        <v>1.3791638355022479E-2</v>
      </c>
      <c r="E15" s="18">
        <f t="shared" si="0"/>
        <v>-2.8014843193035766E-3</v>
      </c>
      <c r="N15">
        <f>N13/(E2 * SQRT(3))</f>
        <v>0.12098502332412274</v>
      </c>
      <c r="O15">
        <f>O13/(E2 * SQRT(5))</f>
        <v>-0.41953479353148743</v>
      </c>
      <c r="P15">
        <f>P13/(E2 * SQRT(6))</f>
        <v>-4.105029778505203E-2</v>
      </c>
      <c r="Q15">
        <f>Q13/(E2*SQRT(11))</f>
        <v>2.061547647864685</v>
      </c>
      <c r="R15">
        <f>R13/(E2*SQRT(16))</f>
        <v>1.8701870036160275</v>
      </c>
    </row>
    <row r="16" spans="1:18" x14ac:dyDescent="0.2">
      <c r="A16" s="39">
        <v>45057</v>
      </c>
      <c r="B16" s="18">
        <v>-1.0628368302522673E-2</v>
      </c>
      <c r="C16" s="18">
        <v>-1.6966239932159066E-3</v>
      </c>
      <c r="D16" s="18">
        <f t="shared" si="1"/>
        <v>-1.3027105265638302E-3</v>
      </c>
      <c r="E16" s="18">
        <f t="shared" si="0"/>
        <v>-9.3256577759588434E-3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-8.3280246545328618E-3</v>
      </c>
      <c r="C17" s="18">
        <v>-1.5833068345566526E-3</v>
      </c>
      <c r="D17" s="18">
        <f t="shared" si="1"/>
        <v>-1.0259652752529548E-3</v>
      </c>
      <c r="E17" s="18">
        <f t="shared" si="0"/>
        <v>-7.3020593792799075E-3</v>
      </c>
    </row>
    <row r="18" spans="1:5" hidden="1" x14ac:dyDescent="0.2">
      <c r="A18" s="39">
        <v>45061</v>
      </c>
      <c r="B18" s="18">
        <v>2.1630159874479693E-2</v>
      </c>
      <c r="C18" s="18">
        <v>2.9581644391338813E-3</v>
      </c>
      <c r="D18" s="18">
        <f t="shared" si="1"/>
        <v>1.0065299488434884E-2</v>
      </c>
      <c r="E18" s="18">
        <f t="shared" si="0"/>
        <v>1.1564860386044809E-2</v>
      </c>
    </row>
    <row r="19" spans="1:5" hidden="1" x14ac:dyDescent="0.2">
      <c r="A19" s="20">
        <v>45062</v>
      </c>
      <c r="B19" s="18">
        <v>8.9800745675088223E-3</v>
      </c>
      <c r="C19" s="18">
        <v>-6.3776833731530314E-3</v>
      </c>
      <c r="D19" s="18">
        <f t="shared" si="1"/>
        <v>-1.2734879933469771E-2</v>
      </c>
      <c r="E19" s="18">
        <f t="shared" si="0"/>
        <v>2.1714954500978594E-2</v>
      </c>
    </row>
    <row r="20" spans="1:5" hidden="1" x14ac:dyDescent="0.2">
      <c r="A20" s="39">
        <v>45063</v>
      </c>
      <c r="B20" s="18">
        <v>3.3033209622305826E-2</v>
      </c>
      <c r="C20" s="18">
        <v>1.1890829058788244E-2</v>
      </c>
      <c r="D20" s="18">
        <f t="shared" si="1"/>
        <v>3.1880817493749172E-2</v>
      </c>
      <c r="E20" s="18">
        <f t="shared" si="0"/>
        <v>1.1523921285566535E-3</v>
      </c>
    </row>
    <row r="21" spans="1:5" hidden="1" x14ac:dyDescent="0.2">
      <c r="A21" s="20">
        <v>45064</v>
      </c>
      <c r="B21" s="18">
        <v>4.9705020607698769E-2</v>
      </c>
      <c r="C21" s="18">
        <v>9.445048649426635E-3</v>
      </c>
      <c r="D21" s="18">
        <f t="shared" si="1"/>
        <v>2.5907687545483227E-2</v>
      </c>
      <c r="E21" s="18">
        <f t="shared" si="0"/>
        <v>2.3797333062215542E-2</v>
      </c>
    </row>
    <row r="22" spans="1:5" hidden="1" x14ac:dyDescent="0.2">
      <c r="A22" s="39">
        <v>45065</v>
      </c>
      <c r="B22" s="18">
        <v>-1.3069050500040147E-2</v>
      </c>
      <c r="C22" s="18">
        <v>-1.4458676054706077E-3</v>
      </c>
      <c r="D22" s="18">
        <f t="shared" si="1"/>
        <v>-6.9030865940218058E-4</v>
      </c>
      <c r="E22" s="18">
        <f t="shared" si="0"/>
        <v>-1.2378741840637966E-2</v>
      </c>
    </row>
    <row r="23" spans="1:5" hidden="1" x14ac:dyDescent="0.2">
      <c r="A23" s="20">
        <v>45068</v>
      </c>
      <c r="B23" s="18">
        <v>-2.81466622855997E-3</v>
      </c>
      <c r="C23" s="18">
        <v>1.550346964389604E-4</v>
      </c>
      <c r="D23" s="18">
        <f t="shared" si="1"/>
        <v>3.2194444186674437E-3</v>
      </c>
      <c r="E23" s="18">
        <f t="shared" si="0"/>
        <v>-6.0341106472274137E-3</v>
      </c>
    </row>
    <row r="24" spans="1:5" hidden="1" x14ac:dyDescent="0.2">
      <c r="A24" s="39">
        <v>45069</v>
      </c>
      <c r="B24" s="18">
        <v>-1.5653022424704788E-2</v>
      </c>
      <c r="C24" s="18">
        <v>-1.1222026747550129E-2</v>
      </c>
      <c r="D24" s="18">
        <f t="shared" si="1"/>
        <v>-2.4565824518085116E-2</v>
      </c>
      <c r="E24" s="18">
        <f t="shared" si="0"/>
        <v>8.9128020933803287E-3</v>
      </c>
    </row>
    <row r="25" spans="1:5" hidden="1" x14ac:dyDescent="0.2">
      <c r="A25" s="20">
        <v>45070</v>
      </c>
      <c r="B25" s="18">
        <v>-4.8878605276062581E-3</v>
      </c>
      <c r="C25" s="18">
        <v>-7.3186003353533646E-3</v>
      </c>
      <c r="D25" s="18">
        <f t="shared" si="1"/>
        <v>-1.5032804663031736E-2</v>
      </c>
      <c r="E25" s="18">
        <f t="shared" si="0"/>
        <v>1.0144944135425478E-2</v>
      </c>
    </row>
    <row r="26" spans="1:5" hidden="1" x14ac:dyDescent="0.2">
      <c r="A26" s="39">
        <v>45071</v>
      </c>
      <c r="B26" s="18">
        <v>0.24369629615971555</v>
      </c>
      <c r="C26" s="18">
        <v>8.7575812659024255E-3</v>
      </c>
      <c r="D26" s="18">
        <f t="shared" si="1"/>
        <v>2.4228742043562096E-2</v>
      </c>
      <c r="E26" s="18">
        <f t="shared" si="0"/>
        <v>0.21946755411615346</v>
      </c>
    </row>
    <row r="27" spans="1:5" hidden="1" x14ac:dyDescent="0.2">
      <c r="A27" s="20">
        <v>45072</v>
      </c>
      <c r="B27" s="18">
        <v>2.543432174002902E-2</v>
      </c>
      <c r="C27" s="18">
        <v>1.3049086777997321E-2</v>
      </c>
      <c r="D27" s="18">
        <f t="shared" si="1"/>
        <v>3.4709535821828258E-2</v>
      </c>
      <c r="E27" s="18">
        <f t="shared" si="0"/>
        <v>-9.2752140817992379E-3</v>
      </c>
    </row>
    <row r="28" spans="1:5" hidden="1" x14ac:dyDescent="0.2">
      <c r="A28" s="39">
        <v>45076</v>
      </c>
      <c r="B28" s="18">
        <v>2.9913280803095521E-2</v>
      </c>
      <c r="C28" s="18">
        <v>1.660326849850513E-5</v>
      </c>
      <c r="D28" s="18">
        <f t="shared" si="1"/>
        <v>2.8813646365057331E-3</v>
      </c>
      <c r="E28" s="18">
        <f t="shared" si="0"/>
        <v>2.7031916166589787E-2</v>
      </c>
    </row>
    <row r="29" spans="1:5" hidden="1" x14ac:dyDescent="0.2">
      <c r="A29" s="20">
        <v>45077</v>
      </c>
      <c r="B29" s="18">
        <v>-5.6767564426380424E-2</v>
      </c>
      <c r="C29" s="18">
        <v>-6.1086242098339349E-3</v>
      </c>
      <c r="D29" s="18">
        <f t="shared" si="1"/>
        <v>-1.2077778690804996E-2</v>
      </c>
      <c r="E29" s="18">
        <f t="shared" si="0"/>
        <v>-4.468978573557543E-2</v>
      </c>
    </row>
    <row r="30" spans="1:5" hidden="1" x14ac:dyDescent="0.2">
      <c r="A30" s="39">
        <v>45078</v>
      </c>
      <c r="B30" s="18">
        <v>5.1171198695891373E-2</v>
      </c>
      <c r="C30" s="18">
        <v>9.8544535630327168E-3</v>
      </c>
      <c r="D30" s="18">
        <f t="shared" si="1"/>
        <v>2.690754376359155E-2</v>
      </c>
      <c r="E30" s="18">
        <f t="shared" si="0"/>
        <v>2.4263654932299823E-2</v>
      </c>
    </row>
    <row r="31" spans="1:5" hidden="1" x14ac:dyDescent="0.2">
      <c r="A31" s="20">
        <v>45079</v>
      </c>
      <c r="B31" s="18">
        <v>-1.1139109719755735E-2</v>
      </c>
      <c r="C31" s="18">
        <v>1.4534424705965554E-2</v>
      </c>
      <c r="D31" s="18">
        <f t="shared" si="1"/>
        <v>3.8337055458048636E-2</v>
      </c>
      <c r="E31" s="18">
        <f t="shared" si="0"/>
        <v>-4.9476165177804371E-2</v>
      </c>
    </row>
    <row r="32" spans="1:5" hidden="1" x14ac:dyDescent="0.2">
      <c r="A32" s="39">
        <v>45082</v>
      </c>
      <c r="B32" s="18">
        <v>-3.9666349929931011E-3</v>
      </c>
      <c r="C32" s="18">
        <v>-2.0035816359177394E-3</v>
      </c>
      <c r="D32" s="18">
        <f t="shared" si="1"/>
        <v>-2.0523681333765413E-3</v>
      </c>
      <c r="E32" s="18">
        <f t="shared" si="0"/>
        <v>-1.9142668596165598E-3</v>
      </c>
    </row>
    <row r="33" spans="1:5" hidden="1" x14ac:dyDescent="0.2">
      <c r="A33" s="20">
        <v>45083</v>
      </c>
      <c r="B33" s="18">
        <v>-1.3198627394207629E-2</v>
      </c>
      <c r="C33" s="18">
        <v>2.3538963079141606E-3</v>
      </c>
      <c r="D33" s="18">
        <f t="shared" si="1"/>
        <v>8.5895447323841058E-3</v>
      </c>
      <c r="E33" s="18">
        <f t="shared" si="0"/>
        <v>-2.1788172126591735E-2</v>
      </c>
    </row>
    <row r="34" spans="1:5" hidden="1" x14ac:dyDescent="0.2">
      <c r="A34" s="39">
        <v>45084</v>
      </c>
      <c r="B34" s="18">
        <v>-3.0401253847289533E-2</v>
      </c>
      <c r="C34" s="18">
        <v>-3.8120096998572883E-3</v>
      </c>
      <c r="D34" s="18">
        <f t="shared" si="1"/>
        <v>-6.4689444485091941E-3</v>
      </c>
      <c r="E34" s="18">
        <f t="shared" si="0"/>
        <v>-2.3932309398780341E-2</v>
      </c>
    </row>
    <row r="35" spans="1:5" hidden="1" x14ac:dyDescent="0.2">
      <c r="A35" s="20">
        <v>45085</v>
      </c>
      <c r="B35" s="18">
        <v>2.7618704510571357E-2</v>
      </c>
      <c r="C35" s="18">
        <v>6.1886426142414575E-3</v>
      </c>
      <c r="D35" s="18">
        <f t="shared" si="1"/>
        <v>1.7954832768322101E-2</v>
      </c>
      <c r="E35" s="18">
        <f t="shared" si="0"/>
        <v>9.6638717422492561E-3</v>
      </c>
    </row>
    <row r="36" spans="1:5" hidden="1" x14ac:dyDescent="0.2">
      <c r="A36" s="39">
        <v>45086</v>
      </c>
      <c r="B36" s="18">
        <v>6.7513414170223829E-3</v>
      </c>
      <c r="C36" s="18">
        <v>1.148059539441082E-3</v>
      </c>
      <c r="D36" s="18">
        <f t="shared" si="1"/>
        <v>5.6446279741511843E-3</v>
      </c>
      <c r="E36" s="18">
        <f t="shared" si="0"/>
        <v>1.1067134428711985E-3</v>
      </c>
    </row>
    <row r="37" spans="1:5" hidden="1" x14ac:dyDescent="0.2">
      <c r="A37" s="20">
        <v>45089</v>
      </c>
      <c r="B37" s="18">
        <v>1.83647413349044E-2</v>
      </c>
      <c r="C37" s="18">
        <v>9.3211488102371565E-3</v>
      </c>
      <c r="D37" s="18">
        <f t="shared" si="1"/>
        <v>2.5605097076929602E-2</v>
      </c>
      <c r="E37" s="18">
        <f t="shared" si="0"/>
        <v>-7.2403557420252021E-3</v>
      </c>
    </row>
    <row r="38" spans="1:5" hidden="1" x14ac:dyDescent="0.2">
      <c r="A38" s="39">
        <v>45090</v>
      </c>
      <c r="B38" s="18">
        <v>3.9004973508266483E-2</v>
      </c>
      <c r="C38" s="18">
        <v>6.9324899514737748E-3</v>
      </c>
      <c r="D38" s="18">
        <f t="shared" si="1"/>
        <v>1.9771470431275646E-2</v>
      </c>
      <c r="E38" s="18">
        <f t="shared" si="0"/>
        <v>1.9233503076990836E-2</v>
      </c>
    </row>
    <row r="39" spans="1:5" hidden="1" x14ac:dyDescent="0.2">
      <c r="A39" s="20">
        <v>45091</v>
      </c>
      <c r="B39" s="18">
        <v>4.8144998965298003E-2</v>
      </c>
      <c r="C39" s="18">
        <v>8.1942552593217144E-4</v>
      </c>
      <c r="D39" s="18">
        <f t="shared" si="1"/>
        <v>4.8420319354408733E-3</v>
      </c>
      <c r="E39" s="18">
        <f t="shared" si="0"/>
        <v>4.3302967029857128E-2</v>
      </c>
    </row>
    <row r="40" spans="1:5" hidden="1" x14ac:dyDescent="0.2">
      <c r="A40" s="39">
        <v>45092</v>
      </c>
      <c r="B40" s="18">
        <v>-8.0004630487373607E-3</v>
      </c>
      <c r="C40" s="18">
        <v>1.217813742034668E-2</v>
      </c>
      <c r="D40" s="18">
        <f t="shared" si="1"/>
        <v>3.2582487264364378E-2</v>
      </c>
      <c r="E40" s="18">
        <f t="shared" si="0"/>
        <v>-4.0582950313101739E-2</v>
      </c>
    </row>
    <row r="41" spans="1:5" hidden="1" x14ac:dyDescent="0.2">
      <c r="A41" s="20">
        <v>45093</v>
      </c>
      <c r="B41" s="18">
        <v>9.1423645863319969E-4</v>
      </c>
      <c r="C41" s="18">
        <v>-3.6716195284263176E-3</v>
      </c>
      <c r="D41" s="18">
        <f t="shared" si="1"/>
        <v>-6.1260809869299101E-3</v>
      </c>
      <c r="E41" s="18">
        <f t="shared" si="0"/>
        <v>7.0403174455631098E-3</v>
      </c>
    </row>
    <row r="42" spans="1:5" hidden="1" x14ac:dyDescent="0.2">
      <c r="A42" s="39">
        <v>45097</v>
      </c>
      <c r="B42" s="18">
        <v>2.614075036246355E-2</v>
      </c>
      <c r="C42" s="18">
        <v>-4.7351076976228645E-3</v>
      </c>
      <c r="D42" s="18">
        <f t="shared" si="1"/>
        <v>-8.7233513750398922E-3</v>
      </c>
      <c r="E42" s="18">
        <f t="shared" si="0"/>
        <v>3.4864101737503442E-2</v>
      </c>
    </row>
    <row r="43" spans="1:5" hidden="1" x14ac:dyDescent="0.2">
      <c r="A43" s="20">
        <v>45098</v>
      </c>
      <c r="B43" s="18">
        <v>-1.7416836071562969E-2</v>
      </c>
      <c r="C43" s="18">
        <v>-5.2452815830036359E-3</v>
      </c>
      <c r="D43" s="18">
        <f t="shared" si="1"/>
        <v>-9.9693074314082131E-3</v>
      </c>
      <c r="E43" s="18">
        <f t="shared" si="0"/>
        <v>-7.4475286401547557E-3</v>
      </c>
    </row>
    <row r="44" spans="1:5" hidden="1" x14ac:dyDescent="0.2">
      <c r="A44" s="39">
        <v>45099</v>
      </c>
      <c r="B44" s="18">
        <v>-4.6466056855820614E-4</v>
      </c>
      <c r="C44" s="18">
        <v>3.7107984144384432E-3</v>
      </c>
      <c r="D44" s="18">
        <f t="shared" si="1"/>
        <v>1.1903396040670968E-2</v>
      </c>
      <c r="E44" s="18">
        <f t="shared" si="0"/>
        <v>-1.2368056609229175E-2</v>
      </c>
    </row>
    <row r="45" spans="1:5" hidden="1" x14ac:dyDescent="0.2">
      <c r="A45" s="20">
        <v>45100</v>
      </c>
      <c r="B45" s="18">
        <v>-1.8965722360980708E-2</v>
      </c>
      <c r="C45" s="18">
        <v>-7.6588087666845661E-3</v>
      </c>
      <c r="D45" s="18">
        <f t="shared" si="1"/>
        <v>-1.5863667958059678E-2</v>
      </c>
      <c r="E45" s="18">
        <f t="shared" si="0"/>
        <v>-3.1020544029210298E-3</v>
      </c>
    </row>
    <row r="46" spans="1:5" hidden="1" x14ac:dyDescent="0.2">
      <c r="A46" s="39">
        <v>45103</v>
      </c>
      <c r="B46" s="18">
        <v>-3.7361714757355835E-2</v>
      </c>
      <c r="C46" s="18">
        <v>-4.4868382932564677E-3</v>
      </c>
      <c r="D46" s="18">
        <f t="shared" si="1"/>
        <v>-8.1170232644773629E-3</v>
      </c>
      <c r="E46" s="18">
        <f t="shared" si="0"/>
        <v>-2.924469149287847E-2</v>
      </c>
    </row>
    <row r="47" spans="1:5" hidden="1" x14ac:dyDescent="0.2">
      <c r="A47" s="20">
        <v>45104</v>
      </c>
      <c r="B47" s="18">
        <v>3.0616209627084556E-2</v>
      </c>
      <c r="C47" s="18">
        <v>1.1455854954693034E-2</v>
      </c>
      <c r="D47" s="18">
        <f t="shared" si="1"/>
        <v>3.0818515727839856E-2</v>
      </c>
      <c r="E47" s="18">
        <f t="shared" si="0"/>
        <v>-2.0230610075529926E-4</v>
      </c>
    </row>
    <row r="48" spans="1:5" hidden="1" x14ac:dyDescent="0.2">
      <c r="A48" s="39">
        <v>45105</v>
      </c>
      <c r="B48" s="18">
        <v>-1.8124857006651007E-2</v>
      </c>
      <c r="C48" s="18">
        <v>-3.5407668843834283E-4</v>
      </c>
      <c r="D48" s="18">
        <f t="shared" si="1"/>
        <v>1.976083220591807E-3</v>
      </c>
      <c r="E48" s="18">
        <f t="shared" si="0"/>
        <v>-2.0100940227242813E-2</v>
      </c>
    </row>
    <row r="49" spans="1:5" hidden="1" x14ac:dyDescent="0.2">
      <c r="A49" s="20">
        <v>45106</v>
      </c>
      <c r="B49" s="18">
        <v>-7.1747481838473348E-3</v>
      </c>
      <c r="C49" s="18">
        <v>4.4735446728059181E-3</v>
      </c>
      <c r="D49" s="18">
        <f t="shared" si="1"/>
        <v>1.3766188996794021E-2</v>
      </c>
      <c r="E49" s="18">
        <f t="shared" si="0"/>
        <v>-2.0940937180641356E-2</v>
      </c>
    </row>
    <row r="50" spans="1:5" hidden="1" x14ac:dyDescent="0.2">
      <c r="A50" s="39">
        <v>45107</v>
      </c>
      <c r="B50" s="18">
        <v>3.6255009509418734E-2</v>
      </c>
      <c r="C50" s="18">
        <v>1.2269004495714109E-2</v>
      </c>
      <c r="D50" s="18">
        <f t="shared" si="1"/>
        <v>3.2804404508901548E-2</v>
      </c>
      <c r="E50" s="18">
        <f t="shared" si="0"/>
        <v>3.4506050005171859E-3</v>
      </c>
    </row>
    <row r="51" spans="1:5" hidden="1" x14ac:dyDescent="0.2">
      <c r="A51" s="20">
        <v>45110</v>
      </c>
      <c r="B51" s="18">
        <v>2.6239815491146956E-3</v>
      </c>
      <c r="C51" s="18">
        <v>1.1706778016009611E-3</v>
      </c>
      <c r="D51" s="18">
        <f t="shared" si="1"/>
        <v>5.6998667104530129E-3</v>
      </c>
      <c r="E51" s="18">
        <f t="shared" si="0"/>
        <v>-3.0758851613383173E-3</v>
      </c>
    </row>
    <row r="52" spans="1:5" hidden="1" x14ac:dyDescent="0.2">
      <c r="A52" s="39">
        <v>45112</v>
      </c>
      <c r="B52" s="18">
        <v>-2.2633358757502275E-3</v>
      </c>
      <c r="C52" s="18">
        <v>-1.9683184132291975E-3</v>
      </c>
      <c r="D52" s="18">
        <f t="shared" si="1"/>
        <v>-1.9662476416483898E-3</v>
      </c>
      <c r="E52" s="18">
        <f t="shared" si="0"/>
        <v>-2.9708823410183778E-4</v>
      </c>
    </row>
    <row r="53" spans="1:5" hidden="1" x14ac:dyDescent="0.2">
      <c r="A53" s="20">
        <v>45113</v>
      </c>
      <c r="B53" s="18">
        <v>-5.0572209404629032E-3</v>
      </c>
      <c r="C53" s="18">
        <v>-7.9225113365009037E-3</v>
      </c>
      <c r="D53" s="18">
        <f t="shared" si="1"/>
        <v>-1.6507687229444637E-2</v>
      </c>
      <c r="E53" s="18">
        <f t="shared" si="0"/>
        <v>1.1450466288981734E-2</v>
      </c>
    </row>
    <row r="54" spans="1:5" hidden="1" x14ac:dyDescent="0.2">
      <c r="A54" s="39">
        <v>45114</v>
      </c>
      <c r="B54" s="18">
        <v>9.5005920078039541E-3</v>
      </c>
      <c r="C54" s="18">
        <v>-2.8651005386203243E-3</v>
      </c>
      <c r="D54" s="18">
        <f t="shared" si="1"/>
        <v>-4.1563854601296057E-3</v>
      </c>
      <c r="E54" s="18">
        <f t="shared" si="0"/>
        <v>1.3656977467933561E-2</v>
      </c>
    </row>
    <row r="55" spans="1:5" hidden="1" x14ac:dyDescent="0.2">
      <c r="A55" s="20">
        <v>45117</v>
      </c>
      <c r="B55" s="18">
        <v>-7.5994243045430787E-3</v>
      </c>
      <c r="C55" s="18">
        <v>2.405026057131332E-3</v>
      </c>
      <c r="D55" s="18">
        <f t="shared" si="1"/>
        <v>8.7144147473402454E-3</v>
      </c>
      <c r="E55" s="18">
        <f t="shared" si="0"/>
        <v>-1.6313839051883324E-2</v>
      </c>
    </row>
    <row r="56" spans="1:5" hidden="1" x14ac:dyDescent="0.2">
      <c r="A56" s="39">
        <v>45118</v>
      </c>
      <c r="B56" s="18">
        <v>5.334179634935543E-3</v>
      </c>
      <c r="C56" s="18">
        <v>6.7422110558885695E-3</v>
      </c>
      <c r="D56" s="18">
        <f t="shared" si="1"/>
        <v>1.9306767808999092E-2</v>
      </c>
      <c r="E56" s="18">
        <f t="shared" si="0"/>
        <v>-1.3972588174063549E-2</v>
      </c>
    </row>
    <row r="57" spans="1:5" hidden="1" x14ac:dyDescent="0.2">
      <c r="A57" s="20">
        <v>45119</v>
      </c>
      <c r="B57" s="18">
        <v>3.5302423294767182E-2</v>
      </c>
      <c r="C57" s="18">
        <v>7.4112334853124739E-3</v>
      </c>
      <c r="D57" s="18">
        <f t="shared" si="1"/>
        <v>2.0940666704401818E-2</v>
      </c>
      <c r="E57" s="18">
        <f t="shared" si="0"/>
        <v>1.4361756590365364E-2</v>
      </c>
    </row>
    <row r="58" spans="1:5" hidden="1" x14ac:dyDescent="0.2">
      <c r="A58" s="39">
        <v>45120</v>
      </c>
      <c r="B58" s="18">
        <v>4.7264429272985353E-2</v>
      </c>
      <c r="C58" s="18">
        <v>8.4701534580691185E-3</v>
      </c>
      <c r="D58" s="18">
        <f t="shared" si="1"/>
        <v>2.3526780559055119E-2</v>
      </c>
      <c r="E58" s="18">
        <f t="shared" si="0"/>
        <v>2.3737648713930234E-2</v>
      </c>
    </row>
    <row r="59" spans="1:5" hidden="1" x14ac:dyDescent="0.2">
      <c r="A59" s="20">
        <v>45121</v>
      </c>
      <c r="B59" s="18">
        <v>-1.1049065095072863E-2</v>
      </c>
      <c r="C59" s="18">
        <v>-1.0244071333035398E-3</v>
      </c>
      <c r="D59" s="18">
        <f t="shared" si="1"/>
        <v>3.3898986579473803E-4</v>
      </c>
      <c r="E59" s="18">
        <f t="shared" si="0"/>
        <v>-1.1388054960867601E-2</v>
      </c>
    </row>
    <row r="60" spans="1:5" hidden="1" x14ac:dyDescent="0.2">
      <c r="A60" s="39">
        <v>45124</v>
      </c>
      <c r="B60" s="18">
        <v>2.1817070953268125E-2</v>
      </c>
      <c r="C60" s="18">
        <v>3.8553825145495324E-3</v>
      </c>
      <c r="D60" s="18">
        <f t="shared" si="1"/>
        <v>1.225650199209285E-2</v>
      </c>
      <c r="E60" s="18">
        <f t="shared" si="0"/>
        <v>9.560568961175275E-3</v>
      </c>
    </row>
    <row r="61" spans="1:5" hidden="1" x14ac:dyDescent="0.2">
      <c r="A61" s="20">
        <v>45125</v>
      </c>
      <c r="B61" s="18">
        <v>2.2233767864080711E-2</v>
      </c>
      <c r="C61" s="18">
        <v>7.1172752058423772E-3</v>
      </c>
      <c r="D61" s="18">
        <f t="shared" si="1"/>
        <v>2.0222756381822256E-2</v>
      </c>
      <c r="E61" s="18">
        <f t="shared" si="0"/>
        <v>2.0110114822584554E-3</v>
      </c>
    </row>
    <row r="62" spans="1:5" hidden="1" x14ac:dyDescent="0.2">
      <c r="A62" s="39">
        <v>45126</v>
      </c>
      <c r="B62" s="18">
        <v>-8.7800710622610856E-3</v>
      </c>
      <c r="C62" s="18">
        <v>2.3579103357320719E-3</v>
      </c>
      <c r="D62" s="18">
        <f t="shared" si="1"/>
        <v>8.5993478650286254E-3</v>
      </c>
      <c r="E62" s="18">
        <f t="shared" si="0"/>
        <v>-1.7379418927289711E-2</v>
      </c>
    </row>
    <row r="63" spans="1:5" hidden="1" x14ac:dyDescent="0.2">
      <c r="A63" s="20">
        <v>45127</v>
      </c>
      <c r="B63" s="18">
        <v>-3.3073460985458714E-2</v>
      </c>
      <c r="C63" s="18">
        <v>-6.7568962189037407E-3</v>
      </c>
      <c r="D63" s="18">
        <f t="shared" si="1"/>
        <v>-1.3661000527555299E-2</v>
      </c>
      <c r="E63" s="18">
        <f t="shared" si="0"/>
        <v>-1.9412460457903416E-2</v>
      </c>
    </row>
    <row r="64" spans="1:5" hidden="1" x14ac:dyDescent="0.2">
      <c r="A64" s="39">
        <v>45128</v>
      </c>
      <c r="B64" s="18">
        <v>-2.6603678718868262E-2</v>
      </c>
      <c r="C64" s="18">
        <v>3.240945218980773E-4</v>
      </c>
      <c r="D64" s="18">
        <f t="shared" si="1"/>
        <v>3.6323254371894808E-3</v>
      </c>
      <c r="E64" s="18">
        <f t="shared" si="0"/>
        <v>-3.0236004156057743E-2</v>
      </c>
    </row>
    <row r="65" spans="1:5" hidden="1" x14ac:dyDescent="0.2">
      <c r="A65" s="20">
        <v>45131</v>
      </c>
      <c r="B65" s="18">
        <v>6.838358590633753E-3</v>
      </c>
      <c r="C65" s="18">
        <v>4.0341538771535568E-3</v>
      </c>
      <c r="D65" s="18">
        <f t="shared" si="1"/>
        <v>1.2693100705442235E-2</v>
      </c>
      <c r="E65" s="18">
        <f t="shared" si="0"/>
        <v>-5.8547421148084818E-3</v>
      </c>
    </row>
    <row r="66" spans="1:5" hidden="1" x14ac:dyDescent="0.2">
      <c r="A66" s="39">
        <v>45132</v>
      </c>
      <c r="B66" s="18">
        <v>2.3917277628825451E-2</v>
      </c>
      <c r="C66" s="18">
        <v>2.8146733515561628E-3</v>
      </c>
      <c r="D66" s="18">
        <f t="shared" si="1"/>
        <v>9.714862912346911E-3</v>
      </c>
      <c r="E66" s="18">
        <f t="shared" si="0"/>
        <v>1.420241471647854E-2</v>
      </c>
    </row>
    <row r="67" spans="1:5" hidden="1" x14ac:dyDescent="0.2">
      <c r="A67" s="20">
        <v>45133</v>
      </c>
      <c r="B67" s="18">
        <v>-4.9694533626369886E-3</v>
      </c>
      <c r="C67" s="18">
        <v>-1.5543889679858758E-4</v>
      </c>
      <c r="D67" s="18">
        <f t="shared" si="1"/>
        <v>2.4612000927195579E-3</v>
      </c>
      <c r="E67" s="18">
        <f t="shared" si="0"/>
        <v>-7.4306534553565465E-3</v>
      </c>
    </row>
    <row r="68" spans="1:5" hidden="1" x14ac:dyDescent="0.2">
      <c r="A68" s="39">
        <v>45134</v>
      </c>
      <c r="B68" s="18">
        <v>9.8566122374701415E-3</v>
      </c>
      <c r="C68" s="18">
        <v>-6.4246660644878828E-3</v>
      </c>
      <c r="D68" s="18">
        <f t="shared" si="1"/>
        <v>-1.2849621927308695E-2</v>
      </c>
      <c r="E68" s="18">
        <f t="shared" si="0"/>
        <v>2.2706234164778835E-2</v>
      </c>
    </row>
    <row r="69" spans="1:5" hidden="1" x14ac:dyDescent="0.2">
      <c r="A69" s="20">
        <v>45135</v>
      </c>
      <c r="B69" s="18">
        <v>1.8518404558499402E-2</v>
      </c>
      <c r="C69" s="18">
        <v>9.8778427947523451E-3</v>
      </c>
      <c r="D69" s="18">
        <f t="shared" si="1"/>
        <v>2.6964665375947543E-2</v>
      </c>
      <c r="E69" s="18">
        <f t="shared" si="0"/>
        <v>-8.446260817448141E-3</v>
      </c>
    </row>
    <row r="70" spans="1:5" hidden="1" x14ac:dyDescent="0.2">
      <c r="A70" s="39">
        <v>45138</v>
      </c>
      <c r="B70" s="18">
        <v>-4.4914577388999177E-4</v>
      </c>
      <c r="C70" s="18">
        <v>1.4687129405193122E-3</v>
      </c>
      <c r="D70" s="18">
        <f t="shared" si="1"/>
        <v>6.4277336142415948E-3</v>
      </c>
      <c r="E70" s="18">
        <f t="shared" si="0"/>
        <v>-6.8768793881315866E-3</v>
      </c>
    </row>
    <row r="71" spans="1:5" hidden="1" x14ac:dyDescent="0.2">
      <c r="A71" s="20">
        <v>45139</v>
      </c>
      <c r="B71" s="18">
        <v>-4.7508644897202856E-3</v>
      </c>
      <c r="C71" s="18">
        <v>-2.6650876392156908E-3</v>
      </c>
      <c r="D71" s="18">
        <f t="shared" si="1"/>
        <v>-3.6679102744995272E-3</v>
      </c>
      <c r="E71" s="18">
        <f t="shared" si="0"/>
        <v>-1.0829542152207584E-3</v>
      </c>
    </row>
    <row r="72" spans="1:5" hidden="1" x14ac:dyDescent="0.2">
      <c r="A72" s="39">
        <v>45140</v>
      </c>
      <c r="B72" s="18">
        <v>-4.8121672694227957E-2</v>
      </c>
      <c r="C72" s="18">
        <v>-1.3839541336347905E-2</v>
      </c>
      <c r="D72" s="18">
        <f t="shared" si="1"/>
        <v>-3.0958366841396946E-2</v>
      </c>
      <c r="E72" s="18">
        <f t="shared" si="0"/>
        <v>-1.7163305852831011E-2</v>
      </c>
    </row>
    <row r="73" spans="1:5" hidden="1" x14ac:dyDescent="0.2">
      <c r="A73" s="20">
        <v>45141</v>
      </c>
      <c r="B73" s="18">
        <v>5.5568699906085595E-3</v>
      </c>
      <c r="C73" s="18">
        <v>-2.5479738404268204E-3</v>
      </c>
      <c r="D73" s="18">
        <f t="shared" si="1"/>
        <v>-3.3818927987591006E-3</v>
      </c>
      <c r="E73" s="18">
        <f t="shared" si="0"/>
        <v>8.9387627893676609E-3</v>
      </c>
    </row>
    <row r="74" spans="1:5" hidden="1" x14ac:dyDescent="0.2">
      <c r="A74" s="39">
        <v>45142</v>
      </c>
      <c r="B74" s="18">
        <v>3.7066022829554957E-3</v>
      </c>
      <c r="C74" s="18">
        <v>-5.3000741550505159E-3</v>
      </c>
      <c r="D74" s="18">
        <f t="shared" si="1"/>
        <v>-1.0103122859720178E-2</v>
      </c>
      <c r="E74" s="18">
        <f t="shared" si="0"/>
        <v>1.3809725142675673E-2</v>
      </c>
    </row>
    <row r="75" spans="1:5" hidden="1" x14ac:dyDescent="0.2">
      <c r="A75" s="20">
        <v>45145</v>
      </c>
      <c r="B75" s="18">
        <v>1.6495136001448696E-2</v>
      </c>
      <c r="C75" s="18">
        <v>9.0240927793627801E-3</v>
      </c>
      <c r="D75" s="18">
        <f t="shared" si="1"/>
        <v>2.4879621368833676E-2</v>
      </c>
      <c r="E75" s="18">
        <f t="shared" si="0"/>
        <v>-8.3844853673849806E-3</v>
      </c>
    </row>
    <row r="76" spans="1:5" hidden="1" x14ac:dyDescent="0.2">
      <c r="A76" s="39">
        <v>45146</v>
      </c>
      <c r="B76" s="18">
        <v>-1.6579607868976609E-2</v>
      </c>
      <c r="C76" s="18">
        <v>-4.218283044793103E-3</v>
      </c>
      <c r="D76" s="18">
        <f t="shared" si="1"/>
        <v>-7.4611526919515052E-3</v>
      </c>
      <c r="E76" s="18">
        <f t="shared" ref="E76:E139" si="2">B76-D76</f>
        <v>-9.1184551770251039E-3</v>
      </c>
    </row>
    <row r="77" spans="1:5" hidden="1" x14ac:dyDescent="0.2">
      <c r="A77" s="20">
        <v>45147</v>
      </c>
      <c r="B77" s="18">
        <v>-4.7241650429015847E-2</v>
      </c>
      <c r="C77" s="18">
        <v>-7.0387303805971024E-3</v>
      </c>
      <c r="D77" s="18">
        <f t="shared" ref="D77:D140" si="3">$B$2+$B$3*C77</f>
        <v>-1.4349301106467224E-2</v>
      </c>
      <c r="E77" s="18">
        <f t="shared" si="2"/>
        <v>-3.2892349322548621E-2</v>
      </c>
    </row>
    <row r="78" spans="1:5" hidden="1" x14ac:dyDescent="0.2">
      <c r="A78" s="39">
        <v>45148</v>
      </c>
      <c r="B78" s="18">
        <v>-3.9009129189296887E-3</v>
      </c>
      <c r="C78" s="18">
        <v>2.5071394456976925E-4</v>
      </c>
      <c r="D78" s="18">
        <f t="shared" si="3"/>
        <v>3.4531140401306707E-3</v>
      </c>
      <c r="E78" s="18">
        <f t="shared" si="2"/>
        <v>-7.3540269590603594E-3</v>
      </c>
    </row>
    <row r="79" spans="1:5" hidden="1" x14ac:dyDescent="0.2">
      <c r="A79" s="20">
        <v>45149</v>
      </c>
      <c r="B79" s="18">
        <v>-3.6166199021389289E-2</v>
      </c>
      <c r="C79" s="18">
        <v>-1.0696923700230787E-3</v>
      </c>
      <c r="D79" s="18">
        <f t="shared" si="3"/>
        <v>2.2839342687142787E-4</v>
      </c>
      <c r="E79" s="18">
        <f t="shared" si="2"/>
        <v>-3.6394592448260717E-2</v>
      </c>
    </row>
    <row r="80" spans="1:5" hidden="1" x14ac:dyDescent="0.2">
      <c r="A80" s="39">
        <v>45152</v>
      </c>
      <c r="B80" s="18">
        <v>7.0934077925844496E-2</v>
      </c>
      <c r="C80" s="18">
        <v>5.7504757517030658E-3</v>
      </c>
      <c r="D80" s="18">
        <f t="shared" si="3"/>
        <v>1.6884733588956716E-2</v>
      </c>
      <c r="E80" s="18">
        <f t="shared" si="2"/>
        <v>5.4049344336887781E-2</v>
      </c>
    </row>
    <row r="81" spans="1:5" hidden="1" x14ac:dyDescent="0.2">
      <c r="A81" s="20">
        <v>45153</v>
      </c>
      <c r="B81" s="18">
        <v>4.2738372050925566E-3</v>
      </c>
      <c r="C81" s="18">
        <v>-1.1550909428841738E-2</v>
      </c>
      <c r="D81" s="18">
        <f t="shared" si="3"/>
        <v>-2.5369027857832883E-2</v>
      </c>
      <c r="E81" s="18">
        <f t="shared" si="2"/>
        <v>2.964286506292544E-2</v>
      </c>
    </row>
    <row r="82" spans="1:5" hidden="1" x14ac:dyDescent="0.2">
      <c r="A82" s="39">
        <v>45154</v>
      </c>
      <c r="B82" s="18">
        <v>-1.0332169803436986E-2</v>
      </c>
      <c r="C82" s="18">
        <v>-7.5553952105776867E-3</v>
      </c>
      <c r="D82" s="18">
        <f t="shared" si="3"/>
        <v>-1.5611109467250641E-2</v>
      </c>
      <c r="E82" s="18">
        <f t="shared" si="2"/>
        <v>5.2789396638136549E-3</v>
      </c>
    </row>
    <row r="83" spans="1:5" hidden="1" x14ac:dyDescent="0.2">
      <c r="A83" s="20">
        <v>45155</v>
      </c>
      <c r="B83" s="18">
        <v>-3.2654578860650263E-3</v>
      </c>
      <c r="C83" s="18">
        <v>-7.7129130290369829E-3</v>
      </c>
      <c r="D83" s="18">
        <f t="shared" si="3"/>
        <v>-1.5995802383762442E-2</v>
      </c>
      <c r="E83" s="18">
        <f t="shared" si="2"/>
        <v>1.2730344497697416E-2</v>
      </c>
    </row>
    <row r="84" spans="1:5" hidden="1" x14ac:dyDescent="0.2">
      <c r="A84" s="39">
        <v>45156</v>
      </c>
      <c r="B84" s="18">
        <v>-1.0381862132148312E-3</v>
      </c>
      <c r="C84" s="18">
        <v>-1.4870682600087726E-4</v>
      </c>
      <c r="D84" s="18">
        <f t="shared" si="3"/>
        <v>2.4776412799748545E-3</v>
      </c>
      <c r="E84" s="18">
        <f t="shared" si="2"/>
        <v>-3.5158274931896857E-3</v>
      </c>
    </row>
    <row r="85" spans="1:5" hidden="1" x14ac:dyDescent="0.2">
      <c r="A85" s="20">
        <v>45159</v>
      </c>
      <c r="B85" s="18">
        <v>8.4713290111280815E-2</v>
      </c>
      <c r="C85" s="18">
        <v>6.8791885187959867E-3</v>
      </c>
      <c r="D85" s="18">
        <f t="shared" si="3"/>
        <v>1.9641296690986229E-2</v>
      </c>
      <c r="E85" s="18">
        <f t="shared" si="2"/>
        <v>6.5071993420294585E-2</v>
      </c>
    </row>
    <row r="86" spans="1:5" hidden="1" x14ac:dyDescent="0.2">
      <c r="A86" s="39">
        <v>45160</v>
      </c>
      <c r="B86" s="18">
        <v>-2.7657666333863129E-2</v>
      </c>
      <c r="C86" s="18">
        <v>-2.777466728829614E-3</v>
      </c>
      <c r="D86" s="18">
        <f t="shared" si="3"/>
        <v>-3.9423645563158565E-3</v>
      </c>
      <c r="E86" s="18">
        <f t="shared" si="2"/>
        <v>-2.3715301777547271E-2</v>
      </c>
    </row>
    <row r="87" spans="1:5" hidden="1" x14ac:dyDescent="0.2">
      <c r="A87" s="20">
        <v>45161</v>
      </c>
      <c r="B87" s="18">
        <v>3.1707096904690202E-2</v>
      </c>
      <c r="C87" s="18">
        <v>1.1044879965972587E-2</v>
      </c>
      <c r="D87" s="18">
        <f t="shared" si="3"/>
        <v>2.9814825043378484E-2</v>
      </c>
      <c r="E87" s="18">
        <f t="shared" si="2"/>
        <v>1.8922718613117173E-3</v>
      </c>
    </row>
    <row r="88" spans="1:5" hidden="1" x14ac:dyDescent="0.2">
      <c r="A88" s="39">
        <v>45162</v>
      </c>
      <c r="B88" s="18">
        <v>9.9752251797902147E-4</v>
      </c>
      <c r="C88" s="18">
        <v>-1.3457974663146133E-2</v>
      </c>
      <c r="D88" s="18">
        <f t="shared" si="3"/>
        <v>-3.002649768657098E-2</v>
      </c>
      <c r="E88" s="18">
        <f t="shared" si="2"/>
        <v>3.1024020204550001E-2</v>
      </c>
    </row>
    <row r="89" spans="1:5" hidden="1" x14ac:dyDescent="0.2">
      <c r="A89" s="20">
        <v>45163</v>
      </c>
      <c r="B89" s="18">
        <v>-2.4277563404153324E-2</v>
      </c>
      <c r="C89" s="18">
        <v>6.7179660376250894E-3</v>
      </c>
      <c r="D89" s="18">
        <f t="shared" si="3"/>
        <v>1.9247556178988677E-2</v>
      </c>
      <c r="E89" s="18">
        <f t="shared" si="2"/>
        <v>-4.3525119583142001E-2</v>
      </c>
    </row>
    <row r="90" spans="1:5" hidden="1" x14ac:dyDescent="0.2">
      <c r="A90" s="39">
        <v>45166</v>
      </c>
      <c r="B90" s="18">
        <v>1.7754011866200514E-2</v>
      </c>
      <c r="C90" s="18">
        <v>6.2646197550364491E-3</v>
      </c>
      <c r="D90" s="18">
        <f t="shared" si="3"/>
        <v>1.8140385540488038E-2</v>
      </c>
      <c r="E90" s="18">
        <f t="shared" si="2"/>
        <v>-3.86373674287524E-4</v>
      </c>
    </row>
    <row r="91" spans="1:5" hidden="1" x14ac:dyDescent="0.2">
      <c r="A91" s="20">
        <v>45167</v>
      </c>
      <c r="B91" s="18">
        <v>4.1614058525355047E-2</v>
      </c>
      <c r="C91" s="18">
        <v>1.4508307194546211E-2</v>
      </c>
      <c r="D91" s="18">
        <f t="shared" si="3"/>
        <v>3.8273270790775998E-2</v>
      </c>
      <c r="E91" s="18">
        <f t="shared" si="2"/>
        <v>3.3407877345790482E-3</v>
      </c>
    </row>
    <row r="92" spans="1:5" hidden="1" x14ac:dyDescent="0.2">
      <c r="A92" s="39">
        <v>45168</v>
      </c>
      <c r="B92" s="18">
        <v>9.8393913196495042E-3</v>
      </c>
      <c r="C92" s="18">
        <v>3.833182103508026E-3</v>
      </c>
      <c r="D92" s="18">
        <f t="shared" si="3"/>
        <v>1.2202283739485925E-2</v>
      </c>
      <c r="E92" s="18">
        <f t="shared" si="2"/>
        <v>-2.362892419836421E-3</v>
      </c>
    </row>
    <row r="93" spans="1:5" hidden="1" x14ac:dyDescent="0.2">
      <c r="A93" s="20">
        <v>45169</v>
      </c>
      <c r="B93" s="18">
        <v>1.8472345331590478E-3</v>
      </c>
      <c r="C93" s="18">
        <v>-1.5969365120942491E-3</v>
      </c>
      <c r="D93" s="18">
        <f t="shared" si="3"/>
        <v>-1.0592519246894329E-3</v>
      </c>
      <c r="E93" s="18">
        <f t="shared" si="2"/>
        <v>2.9064864578484807E-3</v>
      </c>
    </row>
    <row r="94" spans="1:5" hidden="1" x14ac:dyDescent="0.2">
      <c r="A94" s="39">
        <v>45170</v>
      </c>
      <c r="B94" s="18">
        <v>-1.7141163207480714E-2</v>
      </c>
      <c r="C94" s="18">
        <v>1.7991292600010311E-3</v>
      </c>
      <c r="D94" s="18">
        <f t="shared" si="3"/>
        <v>7.2346824334151094E-3</v>
      </c>
      <c r="E94" s="18">
        <f t="shared" si="2"/>
        <v>-2.4375845640895823E-2</v>
      </c>
    </row>
    <row r="95" spans="1:5" hidden="1" x14ac:dyDescent="0.2">
      <c r="A95" s="20">
        <v>45174</v>
      </c>
      <c r="B95" s="18">
        <v>8.0394865713340202E-4</v>
      </c>
      <c r="C95" s="18">
        <v>-4.194177587506065E-3</v>
      </c>
      <c r="D95" s="18">
        <f t="shared" si="3"/>
        <v>-7.4022819003273978E-3</v>
      </c>
      <c r="E95" s="18">
        <f t="shared" si="2"/>
        <v>8.2062305574607999E-3</v>
      </c>
    </row>
    <row r="96" spans="1:5" hidden="1" x14ac:dyDescent="0.2">
      <c r="A96" s="39">
        <v>45175</v>
      </c>
      <c r="B96" s="18">
        <v>-3.0549724265139355E-2</v>
      </c>
      <c r="C96" s="18">
        <v>-6.9715993514528618E-3</v>
      </c>
      <c r="D96" s="18">
        <f t="shared" si="3"/>
        <v>-1.4185352471052308E-2</v>
      </c>
      <c r="E96" s="18">
        <f t="shared" si="2"/>
        <v>-1.6364371794087049E-2</v>
      </c>
    </row>
    <row r="97" spans="1:5" hidden="1" x14ac:dyDescent="0.2">
      <c r="A97" s="20">
        <v>45176</v>
      </c>
      <c r="B97" s="18">
        <v>-1.7424149157198698E-2</v>
      </c>
      <c r="C97" s="18">
        <v>-3.2112659361860363E-3</v>
      </c>
      <c r="D97" s="18">
        <f t="shared" si="3"/>
        <v>-5.0017969677771165E-3</v>
      </c>
      <c r="E97" s="18">
        <f t="shared" si="2"/>
        <v>-1.2422352189421582E-2</v>
      </c>
    </row>
    <row r="98" spans="1:5" hidden="1" x14ac:dyDescent="0.2">
      <c r="A98" s="39">
        <v>45177</v>
      </c>
      <c r="B98" s="18">
        <v>-1.4467605250631399E-2</v>
      </c>
      <c r="C98" s="18">
        <v>1.4266227216406246E-3</v>
      </c>
      <c r="D98" s="18">
        <f t="shared" si="3"/>
        <v>6.3249401067169437E-3</v>
      </c>
      <c r="E98" s="18">
        <f t="shared" si="2"/>
        <v>-2.0792545357348341E-2</v>
      </c>
    </row>
    <row r="99" spans="1:5" hidden="1" x14ac:dyDescent="0.2">
      <c r="A99" s="20">
        <v>45180</v>
      </c>
      <c r="B99" s="18">
        <v>-8.6456830252902295E-3</v>
      </c>
      <c r="C99" s="18">
        <v>6.7234531062752012E-3</v>
      </c>
      <c r="D99" s="18">
        <f t="shared" si="3"/>
        <v>1.9260956799075711E-2</v>
      </c>
      <c r="E99" s="18">
        <f t="shared" si="2"/>
        <v>-2.7906639824365941E-2</v>
      </c>
    </row>
    <row r="100" spans="1:5" hidden="1" x14ac:dyDescent="0.2">
      <c r="A100" s="39">
        <v>45181</v>
      </c>
      <c r="B100" s="18">
        <v>-6.8175330343852591E-3</v>
      </c>
      <c r="C100" s="18">
        <v>-5.6958856048289208E-3</v>
      </c>
      <c r="D100" s="18">
        <f t="shared" si="3"/>
        <v>-1.1069780870181166E-2</v>
      </c>
      <c r="E100" s="18">
        <f t="shared" si="2"/>
        <v>4.2522478357959071E-3</v>
      </c>
    </row>
    <row r="101" spans="1:5" hidden="1" x14ac:dyDescent="0.2">
      <c r="A101" s="20">
        <v>45182</v>
      </c>
      <c r="B101" s="18">
        <v>1.3706375437165352E-2</v>
      </c>
      <c r="C101" s="18">
        <v>1.2416323054647016E-3</v>
      </c>
      <c r="D101" s="18">
        <f t="shared" si="3"/>
        <v>5.8731531062269837E-3</v>
      </c>
      <c r="E101" s="18">
        <f t="shared" si="2"/>
        <v>7.8332223309383678E-3</v>
      </c>
    </row>
    <row r="102" spans="1:5" hidden="1" x14ac:dyDescent="0.2">
      <c r="A102" s="39">
        <v>45183</v>
      </c>
      <c r="B102" s="18">
        <v>2.1105506639147453E-3</v>
      </c>
      <c r="C102" s="18">
        <v>8.4299188671679293E-3</v>
      </c>
      <c r="D102" s="18">
        <f t="shared" si="3"/>
        <v>2.3428518900343552E-2</v>
      </c>
      <c r="E102" s="18">
        <f t="shared" si="2"/>
        <v>-2.1317968236428807E-2</v>
      </c>
    </row>
    <row r="103" spans="1:5" hidden="1" x14ac:dyDescent="0.2">
      <c r="A103" s="20">
        <v>45184</v>
      </c>
      <c r="B103" s="18">
        <v>-3.6879456853848969E-2</v>
      </c>
      <c r="C103" s="18">
        <v>-1.2159612938677844E-2</v>
      </c>
      <c r="D103" s="18">
        <f t="shared" si="3"/>
        <v>-2.6855614777206264E-2</v>
      </c>
      <c r="E103" s="18">
        <f t="shared" si="2"/>
        <v>-1.0023842076642704E-2</v>
      </c>
    </row>
    <row r="104" spans="1:5" hidden="1" x14ac:dyDescent="0.2">
      <c r="A104" s="39">
        <v>45187</v>
      </c>
      <c r="B104" s="18">
        <v>1.5033918910212218E-3</v>
      </c>
      <c r="C104" s="18">
        <v>7.2128769712942464E-4</v>
      </c>
      <c r="D104" s="18">
        <f t="shared" si="3"/>
        <v>4.6023579229924338E-3</v>
      </c>
      <c r="E104" s="18">
        <f t="shared" si="2"/>
        <v>-3.098966031971212E-3</v>
      </c>
    </row>
    <row r="105" spans="1:5" hidden="1" x14ac:dyDescent="0.2">
      <c r="A105" s="20">
        <v>45188</v>
      </c>
      <c r="B105" s="18">
        <v>-1.0144207760153123E-2</v>
      </c>
      <c r="C105" s="18">
        <v>-2.151010615372817E-3</v>
      </c>
      <c r="D105" s="18">
        <f t="shared" si="3"/>
        <v>-2.4124219015131763E-3</v>
      </c>
      <c r="E105" s="18">
        <f t="shared" si="2"/>
        <v>-7.731785858639947E-3</v>
      </c>
    </row>
    <row r="106" spans="1:5" hidden="1" x14ac:dyDescent="0.2">
      <c r="A106" s="39">
        <v>45189</v>
      </c>
      <c r="B106" s="18">
        <v>-2.9434693257024414E-2</v>
      </c>
      <c r="C106" s="18">
        <v>-9.3947947580595992E-3</v>
      </c>
      <c r="D106" s="18">
        <f t="shared" si="3"/>
        <v>-2.010332490974772E-2</v>
      </c>
      <c r="E106" s="18">
        <f t="shared" si="2"/>
        <v>-9.3313683472766931E-3</v>
      </c>
    </row>
    <row r="107" spans="1:5" hidden="1" x14ac:dyDescent="0.2">
      <c r="A107" s="20">
        <v>45190</v>
      </c>
      <c r="B107" s="18">
        <v>-2.8930670305658435E-2</v>
      </c>
      <c r="C107" s="18">
        <v>-1.6400934103219411E-2</v>
      </c>
      <c r="D107" s="18">
        <f t="shared" si="3"/>
        <v>-3.7213847417866777E-2</v>
      </c>
      <c r="E107" s="18">
        <f t="shared" si="2"/>
        <v>8.2831771122083425E-3</v>
      </c>
    </row>
    <row r="108" spans="1:5" hidden="1" x14ac:dyDescent="0.2">
      <c r="A108" s="39">
        <v>45191</v>
      </c>
      <c r="B108" s="18">
        <v>1.4457459788332239E-2</v>
      </c>
      <c r="C108" s="18">
        <v>-2.2955984771939608E-3</v>
      </c>
      <c r="D108" s="18">
        <f t="shared" si="3"/>
        <v>-2.7655370398526145E-3</v>
      </c>
      <c r="E108" s="18">
        <f t="shared" si="2"/>
        <v>1.7222996828184851E-2</v>
      </c>
    </row>
    <row r="109" spans="1:5" hidden="1" x14ac:dyDescent="0.2">
      <c r="A109" s="20">
        <v>45194</v>
      </c>
      <c r="B109" s="18">
        <v>1.4708125600061628E-2</v>
      </c>
      <c r="C109" s="18">
        <v>4.0230650909416354E-3</v>
      </c>
      <c r="D109" s="18">
        <f t="shared" si="3"/>
        <v>1.2666019467585058E-2</v>
      </c>
      <c r="E109" s="18">
        <f t="shared" si="2"/>
        <v>2.0421061324765698E-3</v>
      </c>
    </row>
    <row r="110" spans="1:5" hidden="1" x14ac:dyDescent="0.2">
      <c r="A110" s="39">
        <v>45195</v>
      </c>
      <c r="B110" s="18">
        <v>-7.3658858529954685E-3</v>
      </c>
      <c r="C110" s="18">
        <v>-1.4734533990868215E-2</v>
      </c>
      <c r="D110" s="18">
        <f t="shared" si="3"/>
        <v>-3.3144134381169123E-2</v>
      </c>
      <c r="E110" s="18">
        <f t="shared" si="2"/>
        <v>2.5778248528173654E-2</v>
      </c>
    </row>
    <row r="111" spans="1:5" hidden="1" x14ac:dyDescent="0.2">
      <c r="A111" s="20">
        <v>45196</v>
      </c>
      <c r="B111" s="18">
        <v>1.3290027698182216E-2</v>
      </c>
      <c r="C111" s="18">
        <v>2.2931406074522265E-4</v>
      </c>
      <c r="D111" s="18">
        <f t="shared" si="3"/>
        <v>3.4008508498325788E-3</v>
      </c>
      <c r="E111" s="18">
        <f t="shared" si="2"/>
        <v>9.8891768483496366E-3</v>
      </c>
    </row>
    <row r="112" spans="1:5" hidden="1" x14ac:dyDescent="0.2">
      <c r="A112" s="39">
        <v>45197</v>
      </c>
      <c r="B112" s="18">
        <v>1.4622801288528331E-2</v>
      </c>
      <c r="C112" s="18">
        <v>5.8931739705165853E-3</v>
      </c>
      <c r="D112" s="18">
        <f t="shared" si="3"/>
        <v>1.7233233806350196E-2</v>
      </c>
      <c r="E112" s="18">
        <f t="shared" si="2"/>
        <v>-2.6104325178218646E-3</v>
      </c>
    </row>
    <row r="113" spans="1:5" hidden="1" x14ac:dyDescent="0.2">
      <c r="A113" s="20">
        <v>45198</v>
      </c>
      <c r="B113" s="18">
        <v>9.51520819422913E-3</v>
      </c>
      <c r="C113" s="18">
        <v>-2.7095820861420261E-3</v>
      </c>
      <c r="D113" s="18">
        <f t="shared" si="3"/>
        <v>-3.7765754320295908E-3</v>
      </c>
      <c r="E113" s="18">
        <f t="shared" si="2"/>
        <v>1.329178362625872E-2</v>
      </c>
    </row>
    <row r="114" spans="1:5" hidden="1" x14ac:dyDescent="0.2">
      <c r="A114" s="39">
        <v>45201</v>
      </c>
      <c r="B114" s="18">
        <v>2.9495053403864713E-2</v>
      </c>
      <c r="C114" s="18">
        <v>7.9367555590792449E-5</v>
      </c>
      <c r="D114" s="18">
        <f t="shared" si="3"/>
        <v>3.0346487340794635E-3</v>
      </c>
      <c r="E114" s="18">
        <f t="shared" si="2"/>
        <v>2.6460404669785248E-2</v>
      </c>
    </row>
    <row r="115" spans="1:5" hidden="1" x14ac:dyDescent="0.2">
      <c r="A115" s="20">
        <v>45202</v>
      </c>
      <c r="B115" s="18">
        <v>-2.8248164314215507E-2</v>
      </c>
      <c r="C115" s="18">
        <v>-1.3744071674259506E-2</v>
      </c>
      <c r="D115" s="18">
        <f t="shared" si="3"/>
        <v>-3.0725209074825462E-2</v>
      </c>
      <c r="E115" s="18">
        <f t="shared" si="2"/>
        <v>2.4770447606099547E-3</v>
      </c>
    </row>
    <row r="116" spans="1:5" hidden="1" x14ac:dyDescent="0.2">
      <c r="A116" s="39">
        <v>45203</v>
      </c>
      <c r="B116" s="18">
        <v>1.2041422451132711E-2</v>
      </c>
      <c r="C116" s="18">
        <v>8.1097549571607086E-3</v>
      </c>
      <c r="D116" s="18">
        <f t="shared" si="3"/>
        <v>2.2646608704359437E-2</v>
      </c>
      <c r="E116" s="18">
        <f t="shared" si="2"/>
        <v>-1.0605186253226727E-2</v>
      </c>
    </row>
    <row r="117" spans="1:5" hidden="1" x14ac:dyDescent="0.2">
      <c r="A117" s="20">
        <v>45204</v>
      </c>
      <c r="B117" s="18">
        <v>1.4690783854835798E-2</v>
      </c>
      <c r="C117" s="18">
        <v>-1.304030159777203E-3</v>
      </c>
      <c r="D117" s="18">
        <f t="shared" si="3"/>
        <v>-3.4391063797148402E-4</v>
      </c>
      <c r="E117" s="18">
        <f t="shared" si="2"/>
        <v>1.5034694492807282E-2</v>
      </c>
    </row>
    <row r="118" spans="1:5" hidden="1" x14ac:dyDescent="0.2">
      <c r="A118" s="39">
        <v>45205</v>
      </c>
      <c r="B118" s="18">
        <v>2.4033238897271714E-2</v>
      </c>
      <c r="C118" s="18">
        <v>1.1814893014644445E-2</v>
      </c>
      <c r="D118" s="18">
        <f t="shared" si="3"/>
        <v>3.1695365088581465E-2</v>
      </c>
      <c r="E118" s="18">
        <f t="shared" si="2"/>
        <v>-7.662126191309751E-3</v>
      </c>
    </row>
    <row r="119" spans="1:5" hidden="1" x14ac:dyDescent="0.2">
      <c r="A119" s="20">
        <v>45208</v>
      </c>
      <c r="B119" s="18">
        <v>-1.0685711230747574E-2</v>
      </c>
      <c r="C119" s="18">
        <v>6.3038542996403102E-3</v>
      </c>
      <c r="D119" s="18">
        <f t="shared" si="3"/>
        <v>1.8236204867719083E-2</v>
      </c>
      <c r="E119" s="18">
        <f t="shared" si="2"/>
        <v>-2.8921916098466657E-2</v>
      </c>
    </row>
    <row r="120" spans="1:5" hidden="1" x14ac:dyDescent="0.2">
      <c r="A120" s="39">
        <v>45209</v>
      </c>
      <c r="B120" s="18">
        <v>1.1596291702310024E-2</v>
      </c>
      <c r="C120" s="18">
        <v>5.2079907813922244E-3</v>
      </c>
      <c r="D120" s="18">
        <f t="shared" si="3"/>
        <v>1.5559866806049726E-2</v>
      </c>
      <c r="E120" s="18">
        <f t="shared" si="2"/>
        <v>-3.9635751037397013E-3</v>
      </c>
    </row>
    <row r="121" spans="1:5" hidden="1" x14ac:dyDescent="0.2">
      <c r="A121" s="20">
        <v>45210</v>
      </c>
      <c r="B121" s="18">
        <v>2.2009746422179566E-2</v>
      </c>
      <c r="C121" s="18">
        <v>4.2930081710337298E-3</v>
      </c>
      <c r="D121" s="18">
        <f t="shared" si="3"/>
        <v>1.3325279428067816E-2</v>
      </c>
      <c r="E121" s="18">
        <f t="shared" si="2"/>
        <v>8.6844669941117496E-3</v>
      </c>
    </row>
    <row r="122" spans="1:5" hidden="1" x14ac:dyDescent="0.2">
      <c r="A122" s="39">
        <v>45211</v>
      </c>
      <c r="B122" s="18">
        <v>2.9697368815895242E-3</v>
      </c>
      <c r="C122" s="18">
        <v>-6.2464343461184901E-3</v>
      </c>
      <c r="D122" s="18">
        <f t="shared" si="3"/>
        <v>-1.2414341143045239E-2</v>
      </c>
      <c r="E122" s="18">
        <f t="shared" si="2"/>
        <v>1.5384078024634764E-2</v>
      </c>
    </row>
    <row r="123" spans="1:5" hidden="1" x14ac:dyDescent="0.2">
      <c r="A123" s="20">
        <v>45212</v>
      </c>
      <c r="B123" s="18">
        <v>-3.1611583770298601E-2</v>
      </c>
      <c r="C123" s="18">
        <v>-5.018858888767519E-3</v>
      </c>
      <c r="D123" s="18">
        <f t="shared" si="3"/>
        <v>-9.4163337585747523E-3</v>
      </c>
      <c r="E123" s="18">
        <f t="shared" si="2"/>
        <v>-2.2195250011723851E-2</v>
      </c>
    </row>
    <row r="124" spans="1:5" hidden="1" x14ac:dyDescent="0.2">
      <c r="A124" s="39">
        <v>45215</v>
      </c>
      <c r="B124" s="18">
        <v>1.3946208787707581E-2</v>
      </c>
      <c r="C124" s="18">
        <v>1.059436938392988E-2</v>
      </c>
      <c r="D124" s="18">
        <f t="shared" si="3"/>
        <v>2.8714579804962989E-2</v>
      </c>
      <c r="E124" s="18">
        <f t="shared" si="2"/>
        <v>-1.4768371017255408E-2</v>
      </c>
    </row>
    <row r="125" spans="1:5" hidden="1" x14ac:dyDescent="0.2">
      <c r="A125" s="20">
        <v>45216</v>
      </c>
      <c r="B125" s="18">
        <v>-4.679479132890596E-2</v>
      </c>
      <c r="C125" s="18">
        <v>-9.824505308242415E-5</v>
      </c>
      <c r="D125" s="18">
        <f t="shared" si="3"/>
        <v>2.600879950915261E-3</v>
      </c>
      <c r="E125" s="18">
        <f t="shared" si="2"/>
        <v>-4.9395671279821224E-2</v>
      </c>
    </row>
    <row r="126" spans="1:5" hidden="1" x14ac:dyDescent="0.2">
      <c r="A126" s="39">
        <v>45217</v>
      </c>
      <c r="B126" s="18">
        <v>-3.9646812133516729E-2</v>
      </c>
      <c r="C126" s="18">
        <v>-1.3399820506516447E-2</v>
      </c>
      <c r="D126" s="18">
        <f t="shared" si="3"/>
        <v>-2.9884472534496269E-2</v>
      </c>
      <c r="E126" s="18">
        <f t="shared" si="2"/>
        <v>-9.7623395990204601E-3</v>
      </c>
    </row>
    <row r="127" spans="1:5" hidden="1" x14ac:dyDescent="0.2">
      <c r="A127" s="20">
        <v>45218</v>
      </c>
      <c r="B127" s="18">
        <v>-2.2512705174376757E-3</v>
      </c>
      <c r="C127" s="18">
        <v>-8.4828481963210578E-3</v>
      </c>
      <c r="D127" s="18">
        <f t="shared" si="3"/>
        <v>-1.78761522256062E-2</v>
      </c>
      <c r="E127" s="18">
        <f t="shared" si="2"/>
        <v>1.5624881708168524E-2</v>
      </c>
    </row>
    <row r="128" spans="1:5" hidden="1" x14ac:dyDescent="0.2">
      <c r="A128" s="39">
        <v>45219</v>
      </c>
      <c r="B128" s="18">
        <v>-1.695920619698954E-2</v>
      </c>
      <c r="C128" s="18">
        <v>-1.2585283719027562E-2</v>
      </c>
      <c r="D128" s="18">
        <f t="shared" si="3"/>
        <v>-2.789519579456845E-2</v>
      </c>
      <c r="E128" s="18">
        <f t="shared" si="2"/>
        <v>1.093598959757891E-2</v>
      </c>
    </row>
    <row r="129" spans="1:5" hidden="1" x14ac:dyDescent="0.2">
      <c r="A129" s="20">
        <v>45222</v>
      </c>
      <c r="B129" s="18">
        <v>3.8369541410466335E-2</v>
      </c>
      <c r="C129" s="18">
        <v>-1.6855698941634634E-3</v>
      </c>
      <c r="D129" s="18">
        <f t="shared" si="3"/>
        <v>-1.2757140023262024E-3</v>
      </c>
      <c r="E129" s="18">
        <f t="shared" si="2"/>
        <v>3.9645255412792541E-2</v>
      </c>
    </row>
    <row r="130" spans="1:5" hidden="1" x14ac:dyDescent="0.2">
      <c r="A130" s="39">
        <v>45223</v>
      </c>
      <c r="B130" s="18">
        <v>1.6009218058342878E-2</v>
      </c>
      <c r="C130" s="18">
        <v>7.2657922227272742E-3</v>
      </c>
      <c r="D130" s="18">
        <f t="shared" si="3"/>
        <v>2.0585467375003302E-2</v>
      </c>
      <c r="E130" s="18">
        <f t="shared" si="2"/>
        <v>-4.5762493166604246E-3</v>
      </c>
    </row>
    <row r="131" spans="1:5" hidden="1" x14ac:dyDescent="0.2">
      <c r="A131" s="20">
        <v>45224</v>
      </c>
      <c r="B131" s="18">
        <v>-4.3148731422034015E-2</v>
      </c>
      <c r="C131" s="18">
        <v>-1.4339628627712542E-2</v>
      </c>
      <c r="D131" s="18">
        <f t="shared" si="3"/>
        <v>-3.2179689232141338E-2</v>
      </c>
      <c r="E131" s="18">
        <f t="shared" si="2"/>
        <v>-1.0969042189892676E-2</v>
      </c>
    </row>
    <row r="132" spans="1:5" hidden="1" x14ac:dyDescent="0.2">
      <c r="A132" s="39">
        <v>45225</v>
      </c>
      <c r="B132" s="18">
        <v>-3.4778119578351641E-2</v>
      </c>
      <c r="C132" s="18">
        <v>-1.1832519778109618E-2</v>
      </c>
      <c r="D132" s="18">
        <f t="shared" si="3"/>
        <v>-2.6056781837918395E-2</v>
      </c>
      <c r="E132" s="18">
        <f t="shared" si="2"/>
        <v>-8.7213377404332451E-3</v>
      </c>
    </row>
    <row r="133" spans="1:5" hidden="1" x14ac:dyDescent="0.2">
      <c r="A133" s="20">
        <v>45226</v>
      </c>
      <c r="B133" s="18">
        <v>4.3148568730864145E-3</v>
      </c>
      <c r="C133" s="18">
        <v>-4.8002802297685276E-3</v>
      </c>
      <c r="D133" s="18">
        <f t="shared" si="3"/>
        <v>-8.8825169330243869E-3</v>
      </c>
      <c r="E133" s="18">
        <f t="shared" si="2"/>
        <v>1.3197373806110801E-2</v>
      </c>
    </row>
    <row r="134" spans="1:5" hidden="1" x14ac:dyDescent="0.2">
      <c r="A134" s="39">
        <v>45229</v>
      </c>
      <c r="B134" s="18">
        <v>1.6320903892188321E-2</v>
      </c>
      <c r="C134" s="18">
        <v>1.2010022325859904E-2</v>
      </c>
      <c r="D134" s="18">
        <f t="shared" si="3"/>
        <v>3.2171913485217689E-2</v>
      </c>
      <c r="E134" s="18">
        <f t="shared" si="2"/>
        <v>-1.5851009593029368E-2</v>
      </c>
    </row>
    <row r="135" spans="1:5" hidden="1" x14ac:dyDescent="0.2">
      <c r="A135" s="20">
        <v>45230</v>
      </c>
      <c r="B135" s="18">
        <v>-9.2562739693151652E-3</v>
      </c>
      <c r="C135" s="18">
        <v>6.4749573072333533E-3</v>
      </c>
      <c r="D135" s="18">
        <f t="shared" si="3"/>
        <v>1.8654075783268345E-2</v>
      </c>
      <c r="E135" s="18">
        <f t="shared" si="2"/>
        <v>-2.791034975258351E-2</v>
      </c>
    </row>
    <row r="136" spans="1:5" hidden="1" x14ac:dyDescent="0.2">
      <c r="A136" s="39">
        <v>45231</v>
      </c>
      <c r="B136" s="18">
        <v>3.7886336311406144E-2</v>
      </c>
      <c r="C136" s="18">
        <v>1.0505999486313922E-2</v>
      </c>
      <c r="D136" s="18">
        <f t="shared" si="3"/>
        <v>2.8498761213909325E-2</v>
      </c>
      <c r="E136" s="18">
        <f t="shared" si="2"/>
        <v>9.3875750974968183E-3</v>
      </c>
    </row>
    <row r="137" spans="1:5" hidden="1" x14ac:dyDescent="0.2">
      <c r="A137" s="20">
        <v>45232</v>
      </c>
      <c r="B137" s="18">
        <v>2.7902933052077916E-2</v>
      </c>
      <c r="C137" s="18">
        <v>1.885855702012762E-2</v>
      </c>
      <c r="D137" s="18">
        <f t="shared" si="3"/>
        <v>4.8897531013058784E-2</v>
      </c>
      <c r="E137" s="18">
        <f t="shared" si="2"/>
        <v>-2.0994597960980868E-2</v>
      </c>
    </row>
    <row r="138" spans="1:5" hidden="1" x14ac:dyDescent="0.2">
      <c r="A138" s="39">
        <v>45233</v>
      </c>
      <c r="B138" s="18">
        <v>3.4455060510523827E-2</v>
      </c>
      <c r="C138" s="18">
        <v>9.3937302530313627E-3</v>
      </c>
      <c r="D138" s="18">
        <f t="shared" si="3"/>
        <v>2.5782356812915297E-2</v>
      </c>
      <c r="E138" s="18">
        <f t="shared" si="2"/>
        <v>8.6727036976085303E-3</v>
      </c>
    </row>
    <row r="139" spans="1:5" hidden="1" x14ac:dyDescent="0.2">
      <c r="A139" s="20">
        <v>45236</v>
      </c>
      <c r="B139" s="18">
        <v>1.6575914900098576E-2</v>
      </c>
      <c r="C139" s="18">
        <v>1.7529924220356374E-3</v>
      </c>
      <c r="D139" s="18">
        <f t="shared" si="3"/>
        <v>7.1220061982492072E-3</v>
      </c>
      <c r="E139" s="18">
        <f t="shared" si="2"/>
        <v>9.453908701849369E-3</v>
      </c>
    </row>
    <row r="140" spans="1:5" hidden="1" x14ac:dyDescent="0.2">
      <c r="A140" s="39">
        <v>45237</v>
      </c>
      <c r="B140" s="18">
        <v>4.4590117545220131E-3</v>
      </c>
      <c r="C140" s="18">
        <v>2.8401189192852616E-3</v>
      </c>
      <c r="D140" s="18">
        <f t="shared" si="3"/>
        <v>9.7770065463671785E-3</v>
      </c>
      <c r="E140" s="18">
        <f t="shared" ref="E140:E203" si="4">B140-D140</f>
        <v>-5.3179947918451653E-3</v>
      </c>
    </row>
    <row r="141" spans="1:5" hidden="1" x14ac:dyDescent="0.2">
      <c r="A141" s="20">
        <v>45238</v>
      </c>
      <c r="B141" s="18">
        <v>1.34696398652836E-2</v>
      </c>
      <c r="C141" s="18">
        <v>1.0049156221052513E-3</v>
      </c>
      <c r="D141" s="18">
        <f t="shared" ref="D141:D204" si="5">$B$2+$B$3*C141</f>
        <v>5.2950392636201635E-3</v>
      </c>
      <c r="E141" s="18">
        <f t="shared" si="4"/>
        <v>8.1746006016634367E-3</v>
      </c>
    </row>
    <row r="142" spans="1:5" hidden="1" x14ac:dyDescent="0.2">
      <c r="A142" s="39">
        <v>45239</v>
      </c>
      <c r="B142" s="18">
        <v>8.0732034696568977E-3</v>
      </c>
      <c r="C142" s="18">
        <v>-8.0838393067328429E-3</v>
      </c>
      <c r="D142" s="18">
        <f t="shared" si="5"/>
        <v>-1.6901685368769369E-2</v>
      </c>
      <c r="E142" s="18">
        <f t="shared" si="4"/>
        <v>2.4974888838426267E-2</v>
      </c>
    </row>
    <row r="143" spans="1:5" hidden="1" x14ac:dyDescent="0.2">
      <c r="A143" s="20">
        <v>45240</v>
      </c>
      <c r="B143" s="18">
        <v>2.9499301079049189E-2</v>
      </c>
      <c r="C143" s="18">
        <v>1.5616441094852496E-2</v>
      </c>
      <c r="D143" s="18">
        <f t="shared" si="5"/>
        <v>4.0979575805434251E-2</v>
      </c>
      <c r="E143" s="18">
        <f t="shared" si="4"/>
        <v>-1.1480274726385062E-2</v>
      </c>
    </row>
    <row r="144" spans="1:5" hidden="1" x14ac:dyDescent="0.2">
      <c r="A144" s="39">
        <v>45243</v>
      </c>
      <c r="B144" s="18">
        <v>5.8964090196296226E-3</v>
      </c>
      <c r="C144" s="18">
        <v>-8.3583893324035152E-4</v>
      </c>
      <c r="D144" s="18">
        <f t="shared" si="5"/>
        <v>7.9951459596952533E-4</v>
      </c>
      <c r="E144" s="18">
        <f t="shared" si="4"/>
        <v>5.0968944236600977E-3</v>
      </c>
    </row>
    <row r="145" spans="1:5" hidden="1" x14ac:dyDescent="0.2">
      <c r="A145" s="20">
        <v>45244</v>
      </c>
      <c r="B145" s="18">
        <v>2.1308221726146659E-2</v>
      </c>
      <c r="C145" s="18">
        <v>1.9075017703661823E-2</v>
      </c>
      <c r="D145" s="18">
        <f t="shared" si="5"/>
        <v>4.942617527993217E-2</v>
      </c>
      <c r="E145" s="18">
        <f t="shared" si="4"/>
        <v>-2.8117953553785512E-2</v>
      </c>
    </row>
    <row r="146" spans="1:5" hidden="1" x14ac:dyDescent="0.2">
      <c r="A146" s="39">
        <v>45245</v>
      </c>
      <c r="B146" s="18">
        <v>-1.5466535240458379E-2</v>
      </c>
      <c r="C146" s="18">
        <v>1.5970120755575135E-3</v>
      </c>
      <c r="D146" s="18">
        <f t="shared" si="5"/>
        <v>6.7410681241182714E-3</v>
      </c>
      <c r="E146" s="18">
        <f t="shared" si="4"/>
        <v>-2.2207603364576649E-2</v>
      </c>
    </row>
    <row r="147" spans="1:5" hidden="1" x14ac:dyDescent="0.2">
      <c r="A147" s="20">
        <v>45246</v>
      </c>
      <c r="B147" s="18">
        <v>1.210950101133057E-2</v>
      </c>
      <c r="C147" s="18">
        <v>1.1904273935798848E-3</v>
      </c>
      <c r="D147" s="18">
        <f t="shared" si="5"/>
        <v>5.7480995276200019E-3</v>
      </c>
      <c r="E147" s="18">
        <f t="shared" si="4"/>
        <v>6.3614014837105682E-3</v>
      </c>
    </row>
    <row r="148" spans="1:5" hidden="1" x14ac:dyDescent="0.2">
      <c r="A148" s="39">
        <v>45247</v>
      </c>
      <c r="B148" s="18">
        <v>-3.6782694076054057E-3</v>
      </c>
      <c r="C148" s="18">
        <v>1.2820490603360213E-3</v>
      </c>
      <c r="D148" s="18">
        <f t="shared" si="5"/>
        <v>5.9718596491404648E-3</v>
      </c>
      <c r="E148" s="18">
        <f t="shared" si="4"/>
        <v>-9.6501290567458705E-3</v>
      </c>
    </row>
    <row r="149" spans="1:5" hidden="1" x14ac:dyDescent="0.2">
      <c r="A149" s="20">
        <v>45250</v>
      </c>
      <c r="B149" s="18">
        <v>2.2536344021953036E-2</v>
      </c>
      <c r="C149" s="18">
        <v>7.3902780973298388E-3</v>
      </c>
      <c r="D149" s="18">
        <f t="shared" si="5"/>
        <v>2.0889489070033053E-2</v>
      </c>
      <c r="E149" s="18">
        <f t="shared" si="4"/>
        <v>1.6468549519199835E-3</v>
      </c>
    </row>
    <row r="150" spans="1:5" hidden="1" x14ac:dyDescent="0.2">
      <c r="A150" s="39">
        <v>45251</v>
      </c>
      <c r="B150" s="18">
        <v>-9.2246167255908285E-3</v>
      </c>
      <c r="C150" s="18">
        <v>-2.0209310950652926E-3</v>
      </c>
      <c r="D150" s="18">
        <f t="shared" si="5"/>
        <v>-2.0947393019507127E-3</v>
      </c>
      <c r="E150" s="18">
        <f t="shared" si="4"/>
        <v>-7.1298774236401158E-3</v>
      </c>
    </row>
    <row r="151" spans="1:5" hidden="1" x14ac:dyDescent="0.2">
      <c r="A151" s="20">
        <v>45252</v>
      </c>
      <c r="B151" s="18">
        <v>-2.4587588824156681E-2</v>
      </c>
      <c r="C151" s="18">
        <v>4.06112922094648E-3</v>
      </c>
      <c r="D151" s="18">
        <f t="shared" si="5"/>
        <v>1.2758980386732321E-2</v>
      </c>
      <c r="E151" s="18">
        <f t="shared" si="4"/>
        <v>-3.7346569210889004E-2</v>
      </c>
    </row>
    <row r="152" spans="1:5" hidden="1" x14ac:dyDescent="0.2">
      <c r="A152" s="39">
        <v>45254</v>
      </c>
      <c r="B152" s="18">
        <v>-1.9295424725687127E-2</v>
      </c>
      <c r="C152" s="18">
        <v>5.9687366788407914E-4</v>
      </c>
      <c r="D152" s="18">
        <f t="shared" si="5"/>
        <v>4.2985116900169304E-3</v>
      </c>
      <c r="E152" s="18">
        <f t="shared" si="4"/>
        <v>-2.3593936415704057E-2</v>
      </c>
    </row>
    <row r="153" spans="1:5" hidden="1" x14ac:dyDescent="0.2">
      <c r="A153" s="20">
        <v>45257</v>
      </c>
      <c r="B153" s="18">
        <v>9.7538490052342386E-3</v>
      </c>
      <c r="C153" s="18">
        <v>-1.9541574600900891E-3</v>
      </c>
      <c r="D153" s="18">
        <f t="shared" si="5"/>
        <v>-1.9316635011558765E-3</v>
      </c>
      <c r="E153" s="18">
        <f t="shared" si="4"/>
        <v>1.1685512506390116E-2</v>
      </c>
    </row>
    <row r="154" spans="1:5" hidden="1" x14ac:dyDescent="0.2">
      <c r="A154" s="39">
        <v>45258</v>
      </c>
      <c r="B154" s="18">
        <v>-8.7268487787680593E-3</v>
      </c>
      <c r="C154" s="18">
        <v>9.8011853060331333E-4</v>
      </c>
      <c r="D154" s="18">
        <f t="shared" si="5"/>
        <v>5.2344793501818282E-3</v>
      </c>
      <c r="E154" s="18">
        <f t="shared" si="4"/>
        <v>-1.3961328128949888E-2</v>
      </c>
    </row>
    <row r="155" spans="1:5" hidden="1" x14ac:dyDescent="0.2">
      <c r="A155" s="20">
        <v>45259</v>
      </c>
      <c r="B155" s="18">
        <v>6.6707584056904246E-3</v>
      </c>
      <c r="C155" s="18">
        <v>-9.4624863923831182E-4</v>
      </c>
      <c r="D155" s="18">
        <f t="shared" si="5"/>
        <v>5.2986997908104766E-4</v>
      </c>
      <c r="E155" s="18">
        <f t="shared" si="4"/>
        <v>6.1408884266093769E-3</v>
      </c>
    </row>
    <row r="156" spans="1:5" hidden="1" x14ac:dyDescent="0.2">
      <c r="A156" s="39">
        <v>45260</v>
      </c>
      <c r="B156" s="18">
        <v>-2.8458584828695233E-2</v>
      </c>
      <c r="C156" s="18">
        <v>3.7840728581564065E-3</v>
      </c>
      <c r="D156" s="18">
        <f t="shared" si="5"/>
        <v>1.2082348236272427E-2</v>
      </c>
      <c r="E156" s="18">
        <f t="shared" si="4"/>
        <v>-4.0540933064967657E-2</v>
      </c>
    </row>
    <row r="157" spans="1:5" hidden="1" x14ac:dyDescent="0.2">
      <c r="A157" s="20">
        <v>45261</v>
      </c>
      <c r="B157" s="18">
        <v>-1.0698595431901659E-4</v>
      </c>
      <c r="C157" s="18">
        <v>5.8737421236076948E-3</v>
      </c>
      <c r="D157" s="18">
        <f t="shared" si="5"/>
        <v>1.7185776992043669E-2</v>
      </c>
      <c r="E157" s="18">
        <f t="shared" si="4"/>
        <v>-1.7292762946362686E-2</v>
      </c>
    </row>
    <row r="158" spans="1:5" hidden="1" x14ac:dyDescent="0.2">
      <c r="A158" s="39">
        <v>45264</v>
      </c>
      <c r="B158" s="18">
        <v>-2.6836352085600534E-2</v>
      </c>
      <c r="C158" s="18">
        <v>-5.4085091269721053E-3</v>
      </c>
      <c r="D158" s="18">
        <f t="shared" si="5"/>
        <v>-1.0367944744687881E-2</v>
      </c>
      <c r="E158" s="18">
        <f t="shared" si="4"/>
        <v>-1.6468407340912653E-2</v>
      </c>
    </row>
    <row r="159" spans="1:5" hidden="1" x14ac:dyDescent="0.2">
      <c r="A159" s="20">
        <v>45265</v>
      </c>
      <c r="B159" s="18">
        <v>2.3293713473318434E-2</v>
      </c>
      <c r="C159" s="18">
        <v>-5.6886972616143616E-4</v>
      </c>
      <c r="D159" s="18">
        <f t="shared" si="5"/>
        <v>1.4515117090235594E-3</v>
      </c>
      <c r="E159" s="18">
        <f t="shared" si="4"/>
        <v>2.1842201764294876E-2</v>
      </c>
    </row>
    <row r="160" spans="1:5" hidden="1" x14ac:dyDescent="0.2">
      <c r="A160" s="39">
        <v>45266</v>
      </c>
      <c r="B160" s="18">
        <v>-2.2827885727473518E-2</v>
      </c>
      <c r="C160" s="18">
        <v>-3.9062028088695522E-3</v>
      </c>
      <c r="D160" s="18">
        <f t="shared" si="5"/>
        <v>-6.6989845936538239E-3</v>
      </c>
      <c r="E160" s="18">
        <f t="shared" si="4"/>
        <v>-1.6128901133819692E-2</v>
      </c>
    </row>
    <row r="161" spans="1:5" hidden="1" x14ac:dyDescent="0.2">
      <c r="A161" s="20">
        <v>45267</v>
      </c>
      <c r="B161" s="18">
        <v>2.4020484051372026E-2</v>
      </c>
      <c r="C161" s="18">
        <v>7.9681890658929166E-3</v>
      </c>
      <c r="D161" s="18">
        <f t="shared" si="5"/>
        <v>2.2300873878146922E-2</v>
      </c>
      <c r="E161" s="18">
        <f t="shared" si="4"/>
        <v>1.7196101732251043E-3</v>
      </c>
    </row>
    <row r="162" spans="1:5" hidden="1" x14ac:dyDescent="0.2">
      <c r="A162" s="39">
        <v>45268</v>
      </c>
      <c r="B162" s="18">
        <v>1.9529496424443904E-2</v>
      </c>
      <c r="C162" s="18">
        <v>4.0954978699407896E-3</v>
      </c>
      <c r="D162" s="18">
        <f t="shared" si="5"/>
        <v>1.2842916134113229E-2</v>
      </c>
      <c r="E162" s="18">
        <f t="shared" si="4"/>
        <v>6.6865802903306754E-3</v>
      </c>
    </row>
    <row r="163" spans="1:5" hidden="1" x14ac:dyDescent="0.2">
      <c r="A163" s="20">
        <v>45271</v>
      </c>
      <c r="B163" s="18">
        <v>-1.8502920137440593E-2</v>
      </c>
      <c r="C163" s="18">
        <v>3.924494286698943E-3</v>
      </c>
      <c r="D163" s="18">
        <f t="shared" si="5"/>
        <v>1.2425288034545094E-2</v>
      </c>
      <c r="E163" s="18">
        <f t="shared" si="4"/>
        <v>-3.0928208171985688E-2</v>
      </c>
    </row>
    <row r="164" spans="1:5" hidden="1" x14ac:dyDescent="0.2">
      <c r="A164" s="39">
        <v>45272</v>
      </c>
      <c r="B164" s="18">
        <v>2.2090351822554588E-2</v>
      </c>
      <c r="C164" s="18">
        <v>4.5993575202152304E-3</v>
      </c>
      <c r="D164" s="18">
        <f t="shared" si="5"/>
        <v>1.4073451449245071E-2</v>
      </c>
      <c r="E164" s="18">
        <f t="shared" si="4"/>
        <v>8.0169003733095174E-3</v>
      </c>
    </row>
    <row r="165" spans="1:5" hidden="1" x14ac:dyDescent="0.2">
      <c r="A165" s="20">
        <v>45273</v>
      </c>
      <c r="B165" s="18">
        <v>9.043806493259865E-3</v>
      </c>
      <c r="C165" s="18">
        <v>1.3650676351045998E-2</v>
      </c>
      <c r="D165" s="18">
        <f t="shared" si="5"/>
        <v>3.6178748953795213E-2</v>
      </c>
      <c r="E165" s="18">
        <f t="shared" si="4"/>
        <v>-2.7134942460535348E-2</v>
      </c>
    </row>
    <row r="166" spans="1:5" hidden="1" x14ac:dyDescent="0.2">
      <c r="A166" s="39">
        <v>45274</v>
      </c>
      <c r="B166" s="18">
        <v>5.4482505480988319E-3</v>
      </c>
      <c r="C166" s="18">
        <v>2.6470624846992585E-3</v>
      </c>
      <c r="D166" s="18">
        <f t="shared" si="5"/>
        <v>9.3055205672019064E-3</v>
      </c>
      <c r="E166" s="18">
        <f t="shared" si="4"/>
        <v>-3.8572700191030745E-3</v>
      </c>
    </row>
    <row r="167" spans="1:5" hidden="1" x14ac:dyDescent="0.2">
      <c r="A167" s="20">
        <v>45275</v>
      </c>
      <c r="B167" s="18">
        <v>1.1168499549097044E-2</v>
      </c>
      <c r="C167" s="18">
        <v>-7.62494933082003E-5</v>
      </c>
      <c r="D167" s="18">
        <f t="shared" si="5"/>
        <v>2.6545979119854384E-3</v>
      </c>
      <c r="E167" s="18">
        <f t="shared" si="4"/>
        <v>8.5139016371116056E-3</v>
      </c>
    </row>
    <row r="168" spans="1:5" hidden="1" x14ac:dyDescent="0.2">
      <c r="A168" s="39">
        <v>45278</v>
      </c>
      <c r="B168" s="18">
        <v>2.4279031942421758E-2</v>
      </c>
      <c r="C168" s="18">
        <v>4.5283443669004164E-3</v>
      </c>
      <c r="D168" s="18">
        <f t="shared" si="5"/>
        <v>1.3900021818701815E-2</v>
      </c>
      <c r="E168" s="18">
        <f t="shared" si="4"/>
        <v>1.0379010123719943E-2</v>
      </c>
    </row>
    <row r="169" spans="1:5" hidden="1" x14ac:dyDescent="0.2">
      <c r="A169" s="20">
        <v>45279</v>
      </c>
      <c r="B169" s="18">
        <v>-9.4455333235888839E-3</v>
      </c>
      <c r="C169" s="18">
        <v>5.8664078189105684E-3</v>
      </c>
      <c r="D169" s="18">
        <f t="shared" si="5"/>
        <v>1.7167865018070688E-2</v>
      </c>
      <c r="E169" s="18">
        <f t="shared" si="4"/>
        <v>-2.6613398341659572E-2</v>
      </c>
    </row>
    <row r="170" spans="1:5" hidden="1" x14ac:dyDescent="0.2">
      <c r="A170" s="39">
        <v>45280</v>
      </c>
      <c r="B170" s="18">
        <v>-3.0098388887922933E-2</v>
      </c>
      <c r="C170" s="18">
        <v>-1.4684266911006771E-2</v>
      </c>
      <c r="D170" s="18">
        <f t="shared" si="5"/>
        <v>-3.3021371193197299E-2</v>
      </c>
      <c r="E170" s="18">
        <f t="shared" si="4"/>
        <v>2.9229823052743659E-3</v>
      </c>
    </row>
    <row r="171" spans="1:5" hidden="1" x14ac:dyDescent="0.2">
      <c r="A171" s="20">
        <v>45281</v>
      </c>
      <c r="B171" s="18">
        <v>1.8270324459824128E-2</v>
      </c>
      <c r="C171" s="18">
        <v>1.0301467821202559E-2</v>
      </c>
      <c r="D171" s="18">
        <f t="shared" si="5"/>
        <v>2.7999250215469257E-2</v>
      </c>
      <c r="E171" s="18">
        <f t="shared" si="4"/>
        <v>-9.7289257556451292E-3</v>
      </c>
    </row>
    <row r="172" spans="1:5" hidden="1" x14ac:dyDescent="0.2">
      <c r="A172" s="39">
        <v>45282</v>
      </c>
      <c r="B172" s="18">
        <v>-3.2659428162423731E-3</v>
      </c>
      <c r="C172" s="18">
        <v>1.6600585268868873E-3</v>
      </c>
      <c r="D172" s="18">
        <f t="shared" si="5"/>
        <v>6.8950413283871163E-3</v>
      </c>
      <c r="E172" s="18">
        <f t="shared" si="4"/>
        <v>-1.016098414462949E-2</v>
      </c>
    </row>
    <row r="173" spans="1:5" hidden="1" x14ac:dyDescent="0.2">
      <c r="A173" s="20">
        <v>45286</v>
      </c>
      <c r="B173" s="18">
        <v>9.1950650569081471E-3</v>
      </c>
      <c r="C173" s="18">
        <v>4.2316894655107795E-3</v>
      </c>
      <c r="D173" s="18">
        <f t="shared" si="5"/>
        <v>1.3175525756419251E-2</v>
      </c>
      <c r="E173" s="18">
        <f t="shared" si="4"/>
        <v>-3.9804606995111035E-3</v>
      </c>
    </row>
    <row r="174" spans="1:5" hidden="1" x14ac:dyDescent="0.2">
      <c r="A174" s="39">
        <v>45287</v>
      </c>
      <c r="B174" s="18">
        <v>2.8004761607154371E-3</v>
      </c>
      <c r="C174" s="18">
        <v>1.4304577464787638E-3</v>
      </c>
      <c r="D174" s="18">
        <f t="shared" si="5"/>
        <v>6.3343060749884005E-3</v>
      </c>
      <c r="E174" s="18">
        <f t="shared" si="4"/>
        <v>-3.5338299142729634E-3</v>
      </c>
    </row>
    <row r="175" spans="1:5" hidden="1" x14ac:dyDescent="0.2">
      <c r="A175" s="20">
        <v>45288</v>
      </c>
      <c r="B175" s="18">
        <v>2.1247843783671616E-3</v>
      </c>
      <c r="C175" s="18">
        <v>3.7017460804378288E-4</v>
      </c>
      <c r="D175" s="18">
        <f t="shared" si="5"/>
        <v>3.7448630720164078E-3</v>
      </c>
      <c r="E175" s="18">
        <f t="shared" si="4"/>
        <v>-1.6200786936492462E-3</v>
      </c>
    </row>
    <row r="176" spans="1:5" hidden="1" x14ac:dyDescent="0.2">
      <c r="A176" s="39">
        <v>45289</v>
      </c>
      <c r="B176" s="18">
        <v>0</v>
      </c>
      <c r="C176" s="18">
        <v>-2.8264750133749628E-3</v>
      </c>
      <c r="D176" s="18">
        <f t="shared" si="5"/>
        <v>-4.0620534911893552E-3</v>
      </c>
      <c r="E176" s="18">
        <f t="shared" si="4"/>
        <v>4.0620534911893552E-3</v>
      </c>
    </row>
    <row r="177" spans="1:5" hidden="1" x14ac:dyDescent="0.2">
      <c r="A177" s="20">
        <v>45293</v>
      </c>
      <c r="B177" s="18">
        <v>-2.7341452811668443E-2</v>
      </c>
      <c r="C177" s="18">
        <v>-5.6605790054923277E-3</v>
      </c>
      <c r="D177" s="18">
        <f t="shared" si="5"/>
        <v>-1.098355444320448E-2</v>
      </c>
      <c r="E177" s="18">
        <f t="shared" si="4"/>
        <v>-1.6357898368463963E-2</v>
      </c>
    </row>
    <row r="178" spans="1:5" hidden="1" x14ac:dyDescent="0.2">
      <c r="A178" s="39">
        <v>45294</v>
      </c>
      <c r="B178" s="18">
        <v>-1.2435610020651522E-2</v>
      </c>
      <c r="C178" s="18">
        <v>-8.016314922730805E-3</v>
      </c>
      <c r="D178" s="18">
        <f t="shared" si="5"/>
        <v>-1.6736776074878154E-2</v>
      </c>
      <c r="E178" s="18">
        <f t="shared" si="4"/>
        <v>4.3011660542266322E-3</v>
      </c>
    </row>
    <row r="179" spans="1:5" hidden="1" x14ac:dyDescent="0.2">
      <c r="A179" s="20">
        <v>45295</v>
      </c>
      <c r="B179" s="18">
        <v>9.0184983915366779E-3</v>
      </c>
      <c r="C179" s="18">
        <v>-3.4283812973570083E-3</v>
      </c>
      <c r="D179" s="18">
        <f t="shared" si="5"/>
        <v>-5.5320401004291652E-3</v>
      </c>
      <c r="E179" s="18">
        <f t="shared" si="4"/>
        <v>1.4550538491965843E-2</v>
      </c>
    </row>
    <row r="180" spans="1:5" hidden="1" x14ac:dyDescent="0.2">
      <c r="A180" s="39">
        <v>45296</v>
      </c>
      <c r="B180" s="18">
        <v>2.2896778677486074E-2</v>
      </c>
      <c r="C180" s="18">
        <v>1.8256861788026324E-3</v>
      </c>
      <c r="D180" s="18">
        <f t="shared" si="5"/>
        <v>7.2995402294872089E-3</v>
      </c>
      <c r="E180" s="18">
        <f t="shared" si="4"/>
        <v>1.5597238447998865E-2</v>
      </c>
    </row>
    <row r="181" spans="1:5" hidden="1" x14ac:dyDescent="0.2">
      <c r="A181" s="20">
        <v>45299</v>
      </c>
      <c r="B181" s="18">
        <v>6.4281033169762525E-2</v>
      </c>
      <c r="C181" s="18">
        <v>1.4114629309846638E-2</v>
      </c>
      <c r="D181" s="18">
        <f t="shared" si="5"/>
        <v>3.7311823412234449E-2</v>
      </c>
      <c r="E181" s="18">
        <f t="shared" si="4"/>
        <v>2.6969209757528076E-2</v>
      </c>
    </row>
    <row r="182" spans="1:5" hidden="1" x14ac:dyDescent="0.2">
      <c r="A182" s="39">
        <v>45300</v>
      </c>
      <c r="B182" s="18">
        <v>1.6975078147601463E-2</v>
      </c>
      <c r="C182" s="18">
        <v>-1.4779006799081618E-3</v>
      </c>
      <c r="D182" s="18">
        <f t="shared" si="5"/>
        <v>-7.6854042359720447E-4</v>
      </c>
      <c r="E182" s="18">
        <f t="shared" si="4"/>
        <v>1.7743618571198667E-2</v>
      </c>
    </row>
    <row r="183" spans="1:5" hidden="1" x14ac:dyDescent="0.2">
      <c r="A183" s="20">
        <v>45301</v>
      </c>
      <c r="B183" s="18">
        <v>2.2770028763721362E-2</v>
      </c>
      <c r="C183" s="18">
        <v>5.6659718937244197E-3</v>
      </c>
      <c r="D183" s="18">
        <f t="shared" si="5"/>
        <v>1.6678356711088103E-2</v>
      </c>
      <c r="E183" s="18">
        <f t="shared" si="4"/>
        <v>6.0916720526332582E-3</v>
      </c>
    </row>
    <row r="184" spans="1:5" hidden="1" x14ac:dyDescent="0.2">
      <c r="A184" s="39">
        <v>45302</v>
      </c>
      <c r="B184" s="18">
        <v>8.6843866278030202E-3</v>
      </c>
      <c r="C184" s="18">
        <v>-6.7105557838686991E-4</v>
      </c>
      <c r="D184" s="18">
        <f t="shared" si="5"/>
        <v>1.2019515392386792E-3</v>
      </c>
      <c r="E184" s="18">
        <f t="shared" si="4"/>
        <v>7.4824350885643407E-3</v>
      </c>
    </row>
    <row r="185" spans="1:5" hidden="1" x14ac:dyDescent="0.2">
      <c r="A185" s="20">
        <v>45303</v>
      </c>
      <c r="B185" s="18">
        <v>-2.0431099044014855E-3</v>
      </c>
      <c r="C185" s="18">
        <v>7.5097559411041459E-4</v>
      </c>
      <c r="D185" s="18">
        <f t="shared" si="5"/>
        <v>4.6748622516228494E-3</v>
      </c>
      <c r="E185" s="18">
        <f t="shared" si="4"/>
        <v>-6.717972156024335E-3</v>
      </c>
    </row>
    <row r="186" spans="1:5" hidden="1" x14ac:dyDescent="0.2">
      <c r="A186" s="39">
        <v>45307</v>
      </c>
      <c r="B186" s="18">
        <v>3.0561297510232732E-2</v>
      </c>
      <c r="C186" s="18">
        <v>-3.7313402367431525E-3</v>
      </c>
      <c r="D186" s="18">
        <f t="shared" si="5"/>
        <v>-6.2719320003788454E-3</v>
      </c>
      <c r="E186" s="18">
        <f t="shared" si="4"/>
        <v>3.6833229510611576E-2</v>
      </c>
    </row>
    <row r="187" spans="1:5" hidden="1" x14ac:dyDescent="0.2">
      <c r="A187" s="20">
        <v>45308</v>
      </c>
      <c r="B187" s="18">
        <v>-5.8351945889530965E-3</v>
      </c>
      <c r="C187" s="18">
        <v>-5.6168971839904991E-3</v>
      </c>
      <c r="D187" s="18">
        <f t="shared" si="5"/>
        <v>-1.0876873894448476E-2</v>
      </c>
      <c r="E187" s="18">
        <f t="shared" si="4"/>
        <v>5.0416793054953793E-3</v>
      </c>
    </row>
    <row r="188" spans="1:5" hidden="1" x14ac:dyDescent="0.2">
      <c r="A188" s="39">
        <v>45309</v>
      </c>
      <c r="B188" s="18">
        <v>1.8803640284863921E-2</v>
      </c>
      <c r="C188" s="18">
        <v>8.805260963896E-3</v>
      </c>
      <c r="D188" s="18">
        <f t="shared" si="5"/>
        <v>2.4345186279896479E-2</v>
      </c>
      <c r="E188" s="18">
        <f t="shared" si="4"/>
        <v>-5.5415459950325582E-3</v>
      </c>
    </row>
    <row r="189" spans="1:5" hidden="1" x14ac:dyDescent="0.2">
      <c r="A189" s="20">
        <v>45310</v>
      </c>
      <c r="B189" s="18">
        <v>4.1746173497432038E-2</v>
      </c>
      <c r="C189" s="18">
        <v>1.2313502764936146E-2</v>
      </c>
      <c r="D189" s="18">
        <f t="shared" si="5"/>
        <v>3.2913079001312552E-2</v>
      </c>
      <c r="E189" s="18">
        <f t="shared" si="4"/>
        <v>8.8330944961194854E-3</v>
      </c>
    </row>
    <row r="190" spans="1:5" hidden="1" x14ac:dyDescent="0.2">
      <c r="A190" s="39">
        <v>45313</v>
      </c>
      <c r="B190" s="18">
        <v>2.7399444916023086E-3</v>
      </c>
      <c r="C190" s="18">
        <v>2.1943252026270788E-3</v>
      </c>
      <c r="D190" s="18">
        <f t="shared" si="5"/>
        <v>8.1998372409756888E-3</v>
      </c>
      <c r="E190" s="18">
        <f t="shared" si="4"/>
        <v>-5.4598927493733802E-3</v>
      </c>
    </row>
    <row r="191" spans="1:5" hidden="1" x14ac:dyDescent="0.2">
      <c r="A191" s="20">
        <v>45314</v>
      </c>
      <c r="B191" s="18">
        <v>3.671170264851531E-3</v>
      </c>
      <c r="C191" s="18">
        <v>2.921374261968035E-3</v>
      </c>
      <c r="D191" s="18">
        <f t="shared" si="5"/>
        <v>9.9754498403674657E-3</v>
      </c>
      <c r="E191" s="18">
        <f t="shared" si="4"/>
        <v>-6.3042795755159347E-3</v>
      </c>
    </row>
    <row r="192" spans="1:5" hidden="1" x14ac:dyDescent="0.2">
      <c r="A192" s="39">
        <v>45315</v>
      </c>
      <c r="B192" s="18">
        <v>2.4869255034638105E-2</v>
      </c>
      <c r="C192" s="18">
        <v>8.1192841178312491E-4</v>
      </c>
      <c r="D192" s="18">
        <f t="shared" si="5"/>
        <v>4.8237223452267108E-3</v>
      </c>
      <c r="E192" s="18">
        <f t="shared" si="4"/>
        <v>2.0045532689411394E-2</v>
      </c>
    </row>
    <row r="193" spans="1:5" hidden="1" x14ac:dyDescent="0.2">
      <c r="A193" s="20">
        <v>45316</v>
      </c>
      <c r="B193" s="18">
        <v>4.155605069494861E-3</v>
      </c>
      <c r="C193" s="18">
        <v>5.2603655277063677E-3</v>
      </c>
      <c r="D193" s="18">
        <f t="shared" si="5"/>
        <v>1.5687777375839387E-2</v>
      </c>
      <c r="E193" s="18">
        <f t="shared" si="4"/>
        <v>-1.1532172306344526E-2</v>
      </c>
    </row>
    <row r="194" spans="1:5" hidden="1" x14ac:dyDescent="0.2">
      <c r="A194" s="39">
        <v>45317</v>
      </c>
      <c r="B194" s="18">
        <v>-9.5102977385240761E-3</v>
      </c>
      <c r="C194" s="18">
        <v>-6.5178525107645324E-4</v>
      </c>
      <c r="D194" s="18">
        <f t="shared" si="5"/>
        <v>1.2490138874078599E-3</v>
      </c>
      <c r="E194" s="18">
        <f t="shared" si="4"/>
        <v>-1.0759311625931935E-2</v>
      </c>
    </row>
    <row r="195" spans="1:5" hidden="1" x14ac:dyDescent="0.2">
      <c r="A195" s="20">
        <v>45320</v>
      </c>
      <c r="B195" s="18">
        <v>2.3496238133132508E-2</v>
      </c>
      <c r="C195" s="18">
        <v>7.5567748961808956E-3</v>
      </c>
      <c r="D195" s="18">
        <f t="shared" si="5"/>
        <v>2.1296110617781583E-2</v>
      </c>
      <c r="E195" s="18">
        <f t="shared" si="4"/>
        <v>2.2001275153509248E-3</v>
      </c>
    </row>
    <row r="196" spans="1:5" hidden="1" x14ac:dyDescent="0.2">
      <c r="A196" s="39">
        <v>45321</v>
      </c>
      <c r="B196" s="18">
        <v>4.9467418471718094E-3</v>
      </c>
      <c r="C196" s="18">
        <v>-6.0064993453989857E-4</v>
      </c>
      <c r="D196" s="18">
        <f t="shared" si="5"/>
        <v>1.3738974989739032E-3</v>
      </c>
      <c r="E196" s="18">
        <f t="shared" si="4"/>
        <v>3.5728443481979062E-3</v>
      </c>
    </row>
    <row r="197" spans="1:5" hidden="1" x14ac:dyDescent="0.2">
      <c r="A197" s="20">
        <v>45322</v>
      </c>
      <c r="B197" s="18">
        <v>-1.9864842444362929E-2</v>
      </c>
      <c r="C197" s="18">
        <v>-1.6105744611597972E-2</v>
      </c>
      <c r="D197" s="18">
        <f t="shared" si="5"/>
        <v>-3.6492930206301719E-2</v>
      </c>
      <c r="E197" s="18">
        <f t="shared" si="4"/>
        <v>1.662808776193879E-2</v>
      </c>
    </row>
    <row r="198" spans="1:5" hidden="1" x14ac:dyDescent="0.2">
      <c r="A198" s="39">
        <v>45323</v>
      </c>
      <c r="B198" s="18">
        <v>2.4379534244400203E-2</v>
      </c>
      <c r="C198" s="18">
        <v>1.2493688211609788E-2</v>
      </c>
      <c r="D198" s="18">
        <f t="shared" si="5"/>
        <v>3.3353131216813346E-2</v>
      </c>
      <c r="E198" s="18">
        <f t="shared" si="4"/>
        <v>-8.9735969724131434E-3</v>
      </c>
    </row>
    <row r="199" spans="1:5" hidden="1" x14ac:dyDescent="0.2">
      <c r="A199" s="20">
        <v>45324</v>
      </c>
      <c r="B199" s="18">
        <v>4.9708924739692462E-2</v>
      </c>
      <c r="C199" s="18">
        <v>1.068444607751462E-2</v>
      </c>
      <c r="D199" s="18">
        <f t="shared" si="5"/>
        <v>2.8934566764557711E-2</v>
      </c>
      <c r="E199" s="18">
        <f t="shared" si="4"/>
        <v>2.0774357975134751E-2</v>
      </c>
    </row>
    <row r="200" spans="1:5" hidden="1" x14ac:dyDescent="0.2">
      <c r="A200" s="39">
        <v>45327</v>
      </c>
      <c r="B200" s="18">
        <v>4.7944321249968391E-2</v>
      </c>
      <c r="C200" s="18">
        <v>-3.1863375266721894E-3</v>
      </c>
      <c r="D200" s="18">
        <f t="shared" si="5"/>
        <v>-4.9409163470722252E-3</v>
      </c>
      <c r="E200" s="18">
        <f t="shared" si="4"/>
        <v>5.2885237597040613E-2</v>
      </c>
    </row>
    <row r="201" spans="1:5" hidden="1" x14ac:dyDescent="0.2">
      <c r="A201" s="20">
        <v>45328</v>
      </c>
      <c r="B201" s="18">
        <v>-1.5995478366020333E-2</v>
      </c>
      <c r="C201" s="18">
        <v>2.3104108269635937E-3</v>
      </c>
      <c r="D201" s="18">
        <f t="shared" si="5"/>
        <v>8.4833436901374827E-3</v>
      </c>
      <c r="E201" s="18">
        <f t="shared" si="4"/>
        <v>-2.4478822056157815E-2</v>
      </c>
    </row>
    <row r="202" spans="1:5" hidden="1" x14ac:dyDescent="0.2">
      <c r="A202" s="39">
        <v>45329</v>
      </c>
      <c r="B202" s="18">
        <v>2.7497866448396246E-2</v>
      </c>
      <c r="C202" s="18">
        <v>8.241457963390042E-3</v>
      </c>
      <c r="D202" s="18">
        <f t="shared" si="5"/>
        <v>2.2968256211132305E-2</v>
      </c>
      <c r="E202" s="18">
        <f t="shared" si="4"/>
        <v>4.529610237263941E-3</v>
      </c>
    </row>
    <row r="203" spans="1:5" hidden="1" x14ac:dyDescent="0.2">
      <c r="A203" s="20">
        <v>45330</v>
      </c>
      <c r="B203" s="18">
        <v>-6.5335878068730757E-3</v>
      </c>
      <c r="C203" s="18">
        <v>5.7058326082515265E-4</v>
      </c>
      <c r="D203" s="18">
        <f t="shared" si="5"/>
        <v>4.2343047738298946E-3</v>
      </c>
      <c r="E203" s="18">
        <f t="shared" si="4"/>
        <v>-1.0767892580702969E-2</v>
      </c>
    </row>
    <row r="204" spans="1:5" hidden="1" x14ac:dyDescent="0.2">
      <c r="A204" s="39">
        <v>45331</v>
      </c>
      <c r="B204" s="18">
        <v>3.5783726387900616E-2</v>
      </c>
      <c r="C204" s="18">
        <v>5.7423415255595245E-3</v>
      </c>
      <c r="D204" s="18">
        <f t="shared" si="5"/>
        <v>1.6864868032098877E-2</v>
      </c>
      <c r="E204" s="18">
        <f t="shared" ref="E204:E263" si="6">B204-D204</f>
        <v>1.8918858355801739E-2</v>
      </c>
    </row>
    <row r="205" spans="1:5" hidden="1" x14ac:dyDescent="0.2">
      <c r="A205" s="20">
        <v>45334</v>
      </c>
      <c r="B205" s="18">
        <v>1.5941103943404311E-3</v>
      </c>
      <c r="C205" s="18">
        <v>-9.489536011326738E-4</v>
      </c>
      <c r="D205" s="18">
        <f t="shared" ref="D205:D264" si="7">$B$2+$B$3*C205</f>
        <v>5.2326387133797784E-4</v>
      </c>
      <c r="E205" s="18">
        <f t="shared" si="6"/>
        <v>1.0708465230024533E-3</v>
      </c>
    </row>
    <row r="206" spans="1:5" hidden="1" x14ac:dyDescent="0.2">
      <c r="A206" s="39">
        <v>45335</v>
      </c>
      <c r="B206" s="18">
        <v>-1.6607720878726306E-3</v>
      </c>
      <c r="C206" s="18">
        <v>-1.3674255653625456E-2</v>
      </c>
      <c r="D206" s="18">
        <f t="shared" si="7"/>
        <v>-3.0554703103757172E-2</v>
      </c>
      <c r="E206" s="18">
        <f t="shared" si="6"/>
        <v>2.8893931015884541E-2</v>
      </c>
    </row>
    <row r="207" spans="1:5" hidden="1" x14ac:dyDescent="0.2">
      <c r="A207" s="20">
        <v>45336</v>
      </c>
      <c r="B207" s="18">
        <v>2.4567298397196957E-2</v>
      </c>
      <c r="C207" s="18">
        <v>9.5797632750176387E-3</v>
      </c>
      <c r="D207" s="18">
        <f t="shared" si="7"/>
        <v>2.6236690084512106E-2</v>
      </c>
      <c r="E207" s="18">
        <f t="shared" si="6"/>
        <v>-1.6693916873151485E-3</v>
      </c>
    </row>
    <row r="208" spans="1:5" hidden="1" x14ac:dyDescent="0.2">
      <c r="A208" s="39">
        <v>45337</v>
      </c>
      <c r="B208" s="18">
        <v>-1.6806494419697282E-2</v>
      </c>
      <c r="C208" s="18">
        <v>5.8212506847294954E-3</v>
      </c>
      <c r="D208" s="18">
        <f t="shared" si="7"/>
        <v>1.7057581433525489E-2</v>
      </c>
      <c r="E208" s="18">
        <f t="shared" si="6"/>
        <v>-3.3864075853222771E-2</v>
      </c>
    </row>
    <row r="209" spans="1:5" hidden="1" x14ac:dyDescent="0.2">
      <c r="A209" s="20">
        <v>45338</v>
      </c>
      <c r="B209" s="18">
        <v>-6.1938023527829955E-4</v>
      </c>
      <c r="C209" s="18">
        <v>-4.8034698371121065E-3</v>
      </c>
      <c r="D209" s="18">
        <f t="shared" si="7"/>
        <v>-8.890306650806987E-3</v>
      </c>
      <c r="E209" s="18">
        <f t="shared" si="6"/>
        <v>8.2709264155286875E-3</v>
      </c>
    </row>
    <row r="210" spans="1:5" hidden="1" x14ac:dyDescent="0.2">
      <c r="A210" s="39">
        <v>45342</v>
      </c>
      <c r="B210" s="18">
        <v>-4.3532121408592639E-2</v>
      </c>
      <c r="C210" s="18">
        <v>-6.0053220011653252E-3</v>
      </c>
      <c r="D210" s="18">
        <f t="shared" si="7"/>
        <v>-1.1825492134759865E-2</v>
      </c>
      <c r="E210" s="18">
        <f t="shared" si="6"/>
        <v>-3.1706629273832776E-2</v>
      </c>
    </row>
    <row r="211" spans="1:5" hidden="1" x14ac:dyDescent="0.2">
      <c r="A211" s="20">
        <v>45343</v>
      </c>
      <c r="B211" s="18">
        <v>-2.8508776026981875E-2</v>
      </c>
      <c r="C211" s="18">
        <v>1.264199922982101E-3</v>
      </c>
      <c r="D211" s="18">
        <f t="shared" si="7"/>
        <v>5.9282681572504631E-3</v>
      </c>
      <c r="E211" s="18">
        <f t="shared" si="6"/>
        <v>-3.4437044184232338E-2</v>
      </c>
    </row>
    <row r="212" spans="1:5" hidden="1" x14ac:dyDescent="0.2">
      <c r="A212" s="39">
        <v>45344</v>
      </c>
      <c r="B212" s="18">
        <v>0.1640086939041423</v>
      </c>
      <c r="C212" s="18">
        <v>2.112288421741404E-2</v>
      </c>
      <c r="D212" s="18">
        <f t="shared" si="7"/>
        <v>5.442751258581776E-2</v>
      </c>
      <c r="E212" s="18">
        <f t="shared" si="6"/>
        <v>0.10958118131832453</v>
      </c>
    </row>
    <row r="213" spans="1:5" hidden="1" x14ac:dyDescent="0.2">
      <c r="A213" s="20">
        <v>45345</v>
      </c>
      <c r="B213" s="18">
        <v>3.5524377441431554E-3</v>
      </c>
      <c r="C213" s="18">
        <v>3.4794754621159107E-4</v>
      </c>
      <c r="D213" s="18">
        <f t="shared" si="7"/>
        <v>3.6905797323577676E-3</v>
      </c>
      <c r="E213" s="18">
        <f t="shared" si="6"/>
        <v>-1.3814198821461218E-4</v>
      </c>
    </row>
    <row r="214" spans="1:5" hidden="1" x14ac:dyDescent="0.2">
      <c r="A214" s="39">
        <v>45348</v>
      </c>
      <c r="B214" s="18">
        <v>3.4891174379656498E-3</v>
      </c>
      <c r="C214" s="18">
        <v>-3.7867513501905758E-3</v>
      </c>
      <c r="D214" s="18">
        <f t="shared" si="7"/>
        <v>-6.4072580418880077E-3</v>
      </c>
      <c r="E214" s="18">
        <f t="shared" si="6"/>
        <v>9.8963754798536575E-3</v>
      </c>
    </row>
    <row r="215" spans="1:5" hidden="1" x14ac:dyDescent="0.2">
      <c r="A215" s="20">
        <v>45349</v>
      </c>
      <c r="B215" s="18">
        <v>-4.9436718452643413E-3</v>
      </c>
      <c r="C215" s="18">
        <v>1.7063496993998672E-3</v>
      </c>
      <c r="D215" s="18">
        <f t="shared" si="7"/>
        <v>7.0080944822267935E-3</v>
      </c>
      <c r="E215" s="18">
        <f t="shared" si="6"/>
        <v>-1.1951766327491134E-2</v>
      </c>
    </row>
    <row r="216" spans="1:5" hidden="1" x14ac:dyDescent="0.2">
      <c r="A216" s="39">
        <v>45350</v>
      </c>
      <c r="B216" s="18">
        <v>-1.3189137834501263E-2</v>
      </c>
      <c r="C216" s="18">
        <v>-1.6581550604305439E-3</v>
      </c>
      <c r="D216" s="18">
        <f t="shared" si="7"/>
        <v>-1.208760990612622E-3</v>
      </c>
      <c r="E216" s="18">
        <f t="shared" si="6"/>
        <v>-1.198037684388864E-2</v>
      </c>
    </row>
    <row r="217" spans="1:5" hidden="1" x14ac:dyDescent="0.2">
      <c r="A217" s="20">
        <v>45351</v>
      </c>
      <c r="B217" s="18">
        <v>1.8657547771642857E-2</v>
      </c>
      <c r="C217" s="18">
        <v>5.2290946971491614E-3</v>
      </c>
      <c r="D217" s="18">
        <f t="shared" si="7"/>
        <v>1.5611407177683639E-2</v>
      </c>
      <c r="E217" s="18">
        <f t="shared" si="6"/>
        <v>3.0461405939592179E-3</v>
      </c>
    </row>
    <row r="218" spans="1:5" hidden="1" x14ac:dyDescent="0.2">
      <c r="A218" s="39">
        <v>45352</v>
      </c>
      <c r="B218" s="18">
        <v>4.0031719029372193E-2</v>
      </c>
      <c r="C218" s="18">
        <v>8.0078289488876297E-3</v>
      </c>
      <c r="D218" s="18">
        <f t="shared" si="7"/>
        <v>2.2397683130259333E-2</v>
      </c>
      <c r="E218" s="18">
        <f t="shared" si="6"/>
        <v>1.763403589911286E-2</v>
      </c>
    </row>
    <row r="219" spans="1:5" hidden="1" x14ac:dyDescent="0.2">
      <c r="A219" s="20">
        <v>45355</v>
      </c>
      <c r="B219" s="18">
        <v>3.5950898334133452E-2</v>
      </c>
      <c r="C219" s="18">
        <v>-1.1932620709189656E-3</v>
      </c>
      <c r="D219" s="18">
        <f t="shared" si="7"/>
        <v>-7.3390771862972843E-5</v>
      </c>
      <c r="E219" s="18">
        <f t="shared" si="6"/>
        <v>3.6024289105996428E-2</v>
      </c>
    </row>
    <row r="220" spans="1:5" hidden="1" x14ac:dyDescent="0.2">
      <c r="A220" s="39">
        <v>45356</v>
      </c>
      <c r="B220" s="18">
        <v>8.5765348456652291E-3</v>
      </c>
      <c r="C220" s="18">
        <v>-1.0193100883444606E-2</v>
      </c>
      <c r="D220" s="18">
        <f t="shared" si="7"/>
        <v>-2.2052962827841097E-2</v>
      </c>
      <c r="E220" s="18">
        <f t="shared" si="6"/>
        <v>3.0629497673506326E-2</v>
      </c>
    </row>
    <row r="221" spans="1:5" hidden="1" x14ac:dyDescent="0.2">
      <c r="A221" s="20">
        <v>45357</v>
      </c>
      <c r="B221" s="18">
        <v>3.1827250135177287E-2</v>
      </c>
      <c r="C221" s="18">
        <v>5.1411032032746551E-3</v>
      </c>
      <c r="D221" s="18">
        <f t="shared" si="7"/>
        <v>1.5396512731214645E-2</v>
      </c>
      <c r="E221" s="18">
        <f t="shared" si="6"/>
        <v>1.6430737403962642E-2</v>
      </c>
    </row>
    <row r="222" spans="1:5" hidden="1" x14ac:dyDescent="0.2">
      <c r="A222" s="39">
        <v>45358</v>
      </c>
      <c r="B222" s="18">
        <v>4.4746271122561243E-2</v>
      </c>
      <c r="C222" s="18">
        <v>1.0304127925951478E-2</v>
      </c>
      <c r="D222" s="18">
        <f t="shared" si="7"/>
        <v>2.8005746772265798E-2</v>
      </c>
      <c r="E222" s="18">
        <f t="shared" si="6"/>
        <v>1.6740524350295445E-2</v>
      </c>
    </row>
    <row r="223" spans="1:5" hidden="1" x14ac:dyDescent="0.2">
      <c r="A223" s="20">
        <v>45359</v>
      </c>
      <c r="B223" s="18">
        <v>-5.5476940737934965E-2</v>
      </c>
      <c r="C223" s="18">
        <v>-6.5285190034379825E-3</v>
      </c>
      <c r="D223" s="18">
        <f t="shared" si="7"/>
        <v>-1.3103253486987513E-2</v>
      </c>
      <c r="E223" s="18">
        <f t="shared" si="6"/>
        <v>-4.237368725094745E-2</v>
      </c>
    </row>
    <row r="224" spans="1:5" hidden="1" x14ac:dyDescent="0.2">
      <c r="A224" s="39">
        <v>45362</v>
      </c>
      <c r="B224" s="18">
        <v>-2.0039231228371701E-2</v>
      </c>
      <c r="C224" s="18">
        <v>-1.122238087346461E-3</v>
      </c>
      <c r="D224" s="18">
        <f t="shared" si="7"/>
        <v>1.000653085350251E-4</v>
      </c>
      <c r="E224" s="18">
        <f t="shared" si="6"/>
        <v>-2.0139296536906725E-2</v>
      </c>
    </row>
    <row r="225" spans="1:5" hidden="1" x14ac:dyDescent="0.2">
      <c r="A225" s="20">
        <v>45363</v>
      </c>
      <c r="B225" s="18">
        <v>7.1571726067144681E-2</v>
      </c>
      <c r="C225" s="18">
        <v>1.1201787981366396E-2</v>
      </c>
      <c r="D225" s="18">
        <f t="shared" si="7"/>
        <v>3.0198028687615855E-2</v>
      </c>
      <c r="E225" s="18">
        <f t="shared" si="6"/>
        <v>4.1373697379528826E-2</v>
      </c>
    </row>
    <row r="226" spans="1:5" hidden="1" x14ac:dyDescent="0.2">
      <c r="A226" s="39">
        <v>45364</v>
      </c>
      <c r="B226" s="18">
        <v>-1.1151821804690987E-2</v>
      </c>
      <c r="C226" s="18">
        <v>-1.9245297153407392E-3</v>
      </c>
      <c r="D226" s="18">
        <f t="shared" si="7"/>
        <v>-1.8593060774131157E-3</v>
      </c>
      <c r="E226" s="18">
        <f t="shared" si="6"/>
        <v>-9.2925157272778711E-3</v>
      </c>
    </row>
    <row r="227" spans="1:5" hidden="1" x14ac:dyDescent="0.2">
      <c r="A227" s="20">
        <v>45365</v>
      </c>
      <c r="B227" s="18">
        <v>-3.2391562337401036E-2</v>
      </c>
      <c r="C227" s="18">
        <v>-2.8710915621273925E-3</v>
      </c>
      <c r="D227" s="18">
        <f t="shared" si="7"/>
        <v>-4.1710168480472865E-3</v>
      </c>
      <c r="E227" s="18">
        <f t="shared" si="6"/>
        <v>-2.8220545489353752E-2</v>
      </c>
    </row>
    <row r="228" spans="1:5" hidden="1" x14ac:dyDescent="0.2">
      <c r="A228" s="39">
        <v>45366</v>
      </c>
      <c r="B228" s="18">
        <v>-1.2167594467441534E-3</v>
      </c>
      <c r="C228" s="18">
        <v>-6.4829174844615034E-3</v>
      </c>
      <c r="D228" s="18">
        <f t="shared" si="7"/>
        <v>-1.2991884617712808E-2</v>
      </c>
      <c r="E228" s="18">
        <f t="shared" si="6"/>
        <v>1.1775125170968655E-2</v>
      </c>
    </row>
    <row r="229" spans="1:5" hidden="1" x14ac:dyDescent="0.2">
      <c r="A229" s="20">
        <v>45369</v>
      </c>
      <c r="B229" s="18">
        <v>7.0358240410539619E-3</v>
      </c>
      <c r="C229" s="18">
        <v>6.3180595049523447E-3</v>
      </c>
      <c r="D229" s="18">
        <f t="shared" si="7"/>
        <v>1.8270897081683099E-2</v>
      </c>
      <c r="E229" s="18">
        <f t="shared" si="6"/>
        <v>-1.1235073040629137E-2</v>
      </c>
    </row>
    <row r="230" spans="1:5" hidden="1" x14ac:dyDescent="0.2">
      <c r="A230" s="39">
        <v>45370</v>
      </c>
      <c r="B230" s="18">
        <v>1.0660899307640692E-2</v>
      </c>
      <c r="C230" s="18">
        <v>5.6491496501236416E-3</v>
      </c>
      <c r="D230" s="18">
        <f t="shared" si="7"/>
        <v>1.6637273118029532E-2</v>
      </c>
      <c r="E230" s="18">
        <f t="shared" si="6"/>
        <v>-5.9763738103888395E-3</v>
      </c>
    </row>
    <row r="231" spans="1:5" hidden="1" x14ac:dyDescent="0.2">
      <c r="A231" s="20">
        <v>45371</v>
      </c>
      <c r="B231" s="18">
        <v>1.0895069399047053E-2</v>
      </c>
      <c r="C231" s="18">
        <v>8.9041739128465913E-3</v>
      </c>
      <c r="D231" s="18">
        <f t="shared" si="7"/>
        <v>2.4586753305041752E-2</v>
      </c>
      <c r="E231" s="18">
        <f t="shared" si="6"/>
        <v>-1.3691683905994699E-2</v>
      </c>
    </row>
    <row r="232" spans="1:5" hidden="1" x14ac:dyDescent="0.2">
      <c r="A232" s="39">
        <v>45372</v>
      </c>
      <c r="B232" s="18">
        <v>1.1762399744741137E-2</v>
      </c>
      <c r="C232" s="18">
        <v>3.2365354015160275E-3</v>
      </c>
      <c r="D232" s="18">
        <f t="shared" si="7"/>
        <v>1.0745142178223383E-2</v>
      </c>
      <c r="E232" s="18">
        <f t="shared" si="6"/>
        <v>1.0172575665177534E-3</v>
      </c>
    </row>
    <row r="233" spans="1:5" hidden="1" x14ac:dyDescent="0.2">
      <c r="A233" s="20">
        <v>45373</v>
      </c>
      <c r="B233" s="18">
        <v>3.1213545402556386E-2</v>
      </c>
      <c r="C233" s="18">
        <v>-1.4021878490156903E-3</v>
      </c>
      <c r="D233" s="18">
        <f t="shared" si="7"/>
        <v>-5.8363315394176565E-4</v>
      </c>
      <c r="E233" s="18">
        <f t="shared" si="6"/>
        <v>3.1797178556498149E-2</v>
      </c>
    </row>
    <row r="234" spans="1:5" hidden="1" x14ac:dyDescent="0.2">
      <c r="A234" s="39">
        <v>45376</v>
      </c>
      <c r="B234" s="18">
        <v>7.5616831870468637E-3</v>
      </c>
      <c r="C234" s="18">
        <v>-3.0549644525015296E-3</v>
      </c>
      <c r="D234" s="18">
        <f t="shared" si="7"/>
        <v>-4.6200746064478677E-3</v>
      </c>
      <c r="E234" s="18">
        <f t="shared" si="6"/>
        <v>1.2181757793494731E-2</v>
      </c>
    </row>
    <row r="235" spans="1:5" hidden="1" x14ac:dyDescent="0.2">
      <c r="A235" s="20">
        <v>45377</v>
      </c>
      <c r="B235" s="18">
        <v>-2.5694163143904603E-2</v>
      </c>
      <c r="C235" s="18">
        <v>-2.799795225030266E-3</v>
      </c>
      <c r="D235" s="18">
        <f t="shared" si="7"/>
        <v>-3.9968956208567934E-3</v>
      </c>
      <c r="E235" s="18">
        <f t="shared" si="6"/>
        <v>-2.1697267523047809E-2</v>
      </c>
    </row>
    <row r="236" spans="1:5" hidden="1" x14ac:dyDescent="0.2">
      <c r="A236" s="39">
        <v>45378</v>
      </c>
      <c r="B236" s="18">
        <v>-2.4967332042749368E-2</v>
      </c>
      <c r="C236" s="18">
        <v>8.6306265255329251E-3</v>
      </c>
      <c r="D236" s="18">
        <f t="shared" si="7"/>
        <v>2.3918690839098762E-2</v>
      </c>
      <c r="E236" s="18">
        <f t="shared" si="6"/>
        <v>-4.888602288184813E-2</v>
      </c>
    </row>
    <row r="237" spans="1:5" hidden="1" x14ac:dyDescent="0.2">
      <c r="A237" s="20">
        <v>45379</v>
      </c>
      <c r="B237" s="18">
        <v>1.174591146886117E-3</v>
      </c>
      <c r="C237" s="18">
        <v>1.1164855071790214E-3</v>
      </c>
      <c r="D237" s="18">
        <f t="shared" si="7"/>
        <v>5.567517291209188E-3</v>
      </c>
      <c r="E237" s="18">
        <f t="shared" si="6"/>
        <v>-4.392926144323071E-3</v>
      </c>
    </row>
    <row r="238" spans="1:5" hidden="1" x14ac:dyDescent="0.2">
      <c r="A238" s="39">
        <v>45383</v>
      </c>
      <c r="B238" s="18">
        <v>7.7459602114471338E-5</v>
      </c>
      <c r="C238" s="18">
        <v>-2.0135845401164643E-3</v>
      </c>
      <c r="D238" s="18">
        <f t="shared" si="7"/>
        <v>-2.0767974101874691E-3</v>
      </c>
      <c r="E238" s="18">
        <f t="shared" si="6"/>
        <v>2.1542570123019404E-3</v>
      </c>
    </row>
    <row r="239" spans="1:5" hidden="1" x14ac:dyDescent="0.2">
      <c r="A239" s="20">
        <v>45384</v>
      </c>
      <c r="B239" s="18">
        <v>-1.0081553491214756E-2</v>
      </c>
      <c r="C239" s="18">
        <v>-7.2390590731691296E-3</v>
      </c>
      <c r="D239" s="18">
        <f t="shared" si="7"/>
        <v>-1.4838547527985203E-2</v>
      </c>
      <c r="E239" s="18">
        <f t="shared" si="6"/>
        <v>4.7569940367704466E-3</v>
      </c>
    </row>
    <row r="240" spans="1:5" hidden="1" x14ac:dyDescent="0.2">
      <c r="A240" s="39">
        <v>45385</v>
      </c>
      <c r="B240" s="18">
        <v>-5.4554668021389308E-3</v>
      </c>
      <c r="C240" s="18">
        <v>1.091122364688113E-3</v>
      </c>
      <c r="D240" s="18">
        <f t="shared" si="7"/>
        <v>5.5055749576232689E-3</v>
      </c>
      <c r="E240" s="18">
        <f t="shared" si="6"/>
        <v>-1.0961041759762199E-2</v>
      </c>
    </row>
    <row r="241" spans="1:5" hidden="1" x14ac:dyDescent="0.2">
      <c r="A241" s="20">
        <v>45386</v>
      </c>
      <c r="B241" s="18">
        <v>-3.4384721615360436E-2</v>
      </c>
      <c r="C241" s="18">
        <v>-1.2334336350379616E-2</v>
      </c>
      <c r="D241" s="18">
        <f t="shared" si="7"/>
        <v>-2.7282327510329954E-2</v>
      </c>
      <c r="E241" s="18">
        <f t="shared" si="6"/>
        <v>-7.1023941050304823E-3</v>
      </c>
    </row>
    <row r="242" spans="1:5" hidden="1" x14ac:dyDescent="0.2">
      <c r="A242" s="39">
        <v>45387</v>
      </c>
      <c r="B242" s="18">
        <v>2.448055615601552E-2</v>
      </c>
      <c r="C242" s="18">
        <v>1.1099194174331695E-2</v>
      </c>
      <c r="D242" s="18">
        <f t="shared" si="7"/>
        <v>2.9947472203084385E-2</v>
      </c>
      <c r="E242" s="18">
        <f t="shared" si="6"/>
        <v>-5.4669160470688649E-3</v>
      </c>
    </row>
    <row r="243" spans="1:5" hidden="1" x14ac:dyDescent="0.2">
      <c r="A243" s="20">
        <v>45390</v>
      </c>
      <c r="B243" s="18">
        <v>-9.9422468218580695E-3</v>
      </c>
      <c r="C243" s="18">
        <v>-3.7463099831791524E-4</v>
      </c>
      <c r="D243" s="18">
        <f t="shared" si="7"/>
        <v>1.9258851065511199E-3</v>
      </c>
      <c r="E243" s="18">
        <f t="shared" si="6"/>
        <v>-1.186813192840919E-2</v>
      </c>
    </row>
    <row r="244" spans="1:5" hidden="1" x14ac:dyDescent="0.2">
      <c r="A244" s="39">
        <v>45391</v>
      </c>
      <c r="B244" s="18">
        <v>-2.0417212384698402E-2</v>
      </c>
      <c r="C244" s="18">
        <v>1.4454931932483817E-3</v>
      </c>
      <c r="D244" s="18">
        <f t="shared" si="7"/>
        <v>6.3710259199268125E-3</v>
      </c>
      <c r="E244" s="18">
        <f t="shared" si="6"/>
        <v>-2.6788238304625213E-2</v>
      </c>
    </row>
    <row r="245" spans="1:5" hidden="1" x14ac:dyDescent="0.2">
      <c r="A245" s="20">
        <v>45392</v>
      </c>
      <c r="B245" s="18">
        <v>1.9741455518549111E-2</v>
      </c>
      <c r="C245" s="18">
        <v>-9.4569806491084929E-3</v>
      </c>
      <c r="D245" s="18">
        <f t="shared" si="7"/>
        <v>-2.0255196437854651E-2</v>
      </c>
      <c r="E245" s="18">
        <f t="shared" si="6"/>
        <v>3.9996651956403763E-2</v>
      </c>
    </row>
    <row r="246" spans="1:5" hidden="1" x14ac:dyDescent="0.2">
      <c r="A246" s="39">
        <v>45393</v>
      </c>
      <c r="B246" s="18">
        <v>4.1096434568157703E-2</v>
      </c>
      <c r="C246" s="18">
        <v>7.4447977105855934E-3</v>
      </c>
      <c r="D246" s="18">
        <f t="shared" si="7"/>
        <v>2.102263787335952E-2</v>
      </c>
      <c r="E246" s="18">
        <f t="shared" si="6"/>
        <v>2.0073796694798182E-2</v>
      </c>
    </row>
    <row r="247" spans="1:5" hidden="1" x14ac:dyDescent="0.2">
      <c r="A247" s="20">
        <v>45394</v>
      </c>
      <c r="B247" s="18">
        <v>-2.6816356093029459E-2</v>
      </c>
      <c r="C247" s="18">
        <v>-1.4550688295801639E-2</v>
      </c>
      <c r="D247" s="18">
        <f t="shared" si="7"/>
        <v>-3.2695143039649398E-2</v>
      </c>
      <c r="E247" s="18">
        <f t="shared" si="6"/>
        <v>5.8787869466199391E-3</v>
      </c>
    </row>
    <row r="248" spans="1:5" hidden="1" x14ac:dyDescent="0.2">
      <c r="A248" s="39">
        <v>45397</v>
      </c>
      <c r="B248" s="18">
        <v>-2.4777144352713831E-2</v>
      </c>
      <c r="C248" s="18">
        <v>-1.202135494776202E-2</v>
      </c>
      <c r="D248" s="18">
        <f t="shared" si="7"/>
        <v>-2.6517958566139491E-2</v>
      </c>
      <c r="E248" s="18">
        <f t="shared" si="6"/>
        <v>1.7408142134256593E-3</v>
      </c>
    </row>
    <row r="249" spans="1:5" hidden="1" x14ac:dyDescent="0.2">
      <c r="A249" s="20">
        <v>45398</v>
      </c>
      <c r="B249" s="18">
        <v>1.644157468362617E-2</v>
      </c>
      <c r="C249" s="18">
        <v>-2.0565070133361507E-3</v>
      </c>
      <c r="D249" s="18">
        <f t="shared" si="7"/>
        <v>-2.1816234645874516E-3</v>
      </c>
      <c r="E249" s="18">
        <f t="shared" si="6"/>
        <v>1.8623198148213622E-2</v>
      </c>
    </row>
    <row r="250" spans="1:5" hidden="1" x14ac:dyDescent="0.2">
      <c r="A250" s="39">
        <v>45399</v>
      </c>
      <c r="B250" s="18">
        <v>-3.8666128704554104E-2</v>
      </c>
      <c r="C250" s="18">
        <v>-5.780602724641426E-3</v>
      </c>
      <c r="D250" s="18">
        <f t="shared" si="7"/>
        <v>-1.1276678580027077E-2</v>
      </c>
      <c r="E250" s="18">
        <f t="shared" si="6"/>
        <v>-2.7389450124527027E-2</v>
      </c>
    </row>
    <row r="251" spans="1:5" hidden="1" x14ac:dyDescent="0.2">
      <c r="A251" s="20">
        <v>45400</v>
      </c>
      <c r="B251" s="18">
        <v>7.5683099714702884E-3</v>
      </c>
      <c r="C251" s="18">
        <v>-2.2081601199982481E-3</v>
      </c>
      <c r="D251" s="18">
        <f t="shared" si="7"/>
        <v>-2.5519934739651065E-3</v>
      </c>
      <c r="E251" s="18">
        <f t="shared" si="6"/>
        <v>1.0120303445435394E-2</v>
      </c>
    </row>
    <row r="252" spans="1:5" hidden="1" x14ac:dyDescent="0.2">
      <c r="A252" s="39">
        <v>45401</v>
      </c>
      <c r="B252" s="18">
        <v>-0.1000459635171006</v>
      </c>
      <c r="C252" s="18">
        <v>-8.7585481274361499E-3</v>
      </c>
      <c r="D252" s="18">
        <f t="shared" si="7"/>
        <v>-1.854947167365438E-2</v>
      </c>
      <c r="E252" s="18">
        <f t="shared" si="6"/>
        <v>-8.149649184344622E-2</v>
      </c>
    </row>
    <row r="253" spans="1:5" hidden="1" x14ac:dyDescent="0.2">
      <c r="A253" s="20">
        <v>45404</v>
      </c>
      <c r="B253" s="18">
        <v>4.3543218840525588E-2</v>
      </c>
      <c r="C253" s="18">
        <v>8.7312480714667462E-3</v>
      </c>
      <c r="D253" s="18">
        <f t="shared" si="7"/>
        <v>2.4164430631255743E-2</v>
      </c>
      <c r="E253" s="18">
        <f t="shared" si="6"/>
        <v>1.9378788209269845E-2</v>
      </c>
    </row>
    <row r="254" spans="1:5" hidden="1" x14ac:dyDescent="0.2">
      <c r="A254" s="39">
        <v>45405</v>
      </c>
      <c r="B254" s="18">
        <v>3.6532642711439633E-2</v>
      </c>
      <c r="C254" s="18">
        <v>1.1964576270872662E-2</v>
      </c>
      <c r="D254" s="18">
        <f t="shared" si="7"/>
        <v>3.2060924292959959E-2</v>
      </c>
      <c r="E254" s="18">
        <f t="shared" si="6"/>
        <v>4.4717184184796741E-3</v>
      </c>
    </row>
    <row r="255" spans="1:5" hidden="1" x14ac:dyDescent="0.2">
      <c r="A255" s="20">
        <v>45406</v>
      </c>
      <c r="B255" s="18">
        <v>-3.331589661274803E-2</v>
      </c>
      <c r="C255" s="18">
        <v>2.130100613548791E-4</v>
      </c>
      <c r="D255" s="18">
        <f t="shared" si="7"/>
        <v>3.3610329223268177E-3</v>
      </c>
      <c r="E255" s="18">
        <f t="shared" si="6"/>
        <v>-3.6676929535074849E-2</v>
      </c>
    </row>
    <row r="256" spans="1:5" hidden="1" x14ac:dyDescent="0.2">
      <c r="A256" s="39">
        <v>45407</v>
      </c>
      <c r="B256" s="18">
        <v>3.7087175356818491E-2</v>
      </c>
      <c r="C256" s="18">
        <v>-4.5764303535156259E-3</v>
      </c>
      <c r="D256" s="18">
        <f t="shared" si="7"/>
        <v>-8.3358266436411154E-3</v>
      </c>
      <c r="E256" s="18">
        <f t="shared" si="6"/>
        <v>4.5423002000459609E-2</v>
      </c>
    </row>
    <row r="257" spans="1:8" hidden="1" x14ac:dyDescent="0.2">
      <c r="A257" s="20">
        <v>45408</v>
      </c>
      <c r="B257" s="18">
        <v>6.1755802835135265E-2</v>
      </c>
      <c r="C257" s="18">
        <v>1.020914263474304E-2</v>
      </c>
      <c r="D257" s="18">
        <f t="shared" si="7"/>
        <v>2.7773771945175753E-2</v>
      </c>
      <c r="E257" s="18">
        <f t="shared" si="6"/>
        <v>3.3982030889959512E-2</v>
      </c>
    </row>
    <row r="258" spans="1:8" hidden="1" x14ac:dyDescent="0.2">
      <c r="A258" s="39">
        <v>45411</v>
      </c>
      <c r="B258" s="18">
        <v>2.5063012031201204E-4</v>
      </c>
      <c r="C258" s="18">
        <v>3.1784486665891176E-3</v>
      </c>
      <c r="D258" s="18">
        <f t="shared" si="7"/>
        <v>1.0603281684672585E-2</v>
      </c>
      <c r="E258" s="18">
        <f t="shared" si="6"/>
        <v>-1.0352651564360573E-2</v>
      </c>
    </row>
    <row r="259" spans="1:8" hidden="1" x14ac:dyDescent="0.2">
      <c r="A259" s="20">
        <v>45412</v>
      </c>
      <c r="B259" s="18">
        <v>-1.5440287050479062E-2</v>
      </c>
      <c r="C259" s="18">
        <v>-1.5730513586862171E-2</v>
      </c>
      <c r="D259" s="18">
        <f t="shared" si="7"/>
        <v>-3.5576534088813415E-2</v>
      </c>
      <c r="E259" s="18">
        <f t="shared" si="6"/>
        <v>2.0136247038334353E-2</v>
      </c>
    </row>
    <row r="260" spans="1:8" hidden="1" x14ac:dyDescent="0.2">
      <c r="A260" s="39">
        <v>45413</v>
      </c>
      <c r="B260" s="18">
        <v>-3.889967622103041E-2</v>
      </c>
      <c r="C260" s="18">
        <v>-3.4354388154940185E-3</v>
      </c>
      <c r="D260" s="18">
        <f t="shared" si="7"/>
        <v>-5.5492761011687441E-3</v>
      </c>
      <c r="E260" s="18">
        <f t="shared" si="6"/>
        <v>-3.3350400119861665E-2</v>
      </c>
    </row>
    <row r="261" spans="1:8" hidden="1" x14ac:dyDescent="0.2">
      <c r="A261" s="20">
        <v>45414</v>
      </c>
      <c r="B261" s="18">
        <v>3.3429356458785309E-2</v>
      </c>
      <c r="C261" s="18">
        <v>9.1284370775730483E-3</v>
      </c>
      <c r="D261" s="18">
        <f t="shared" si="7"/>
        <v>2.5134452935144741E-2</v>
      </c>
      <c r="E261" s="18">
        <f t="shared" si="6"/>
        <v>8.2949035236405677E-3</v>
      </c>
    </row>
    <row r="262" spans="1:8" hidden="1" x14ac:dyDescent="0.2">
      <c r="A262" s="39">
        <v>45415</v>
      </c>
      <c r="B262" s="18">
        <v>3.4631834809267126E-2</v>
      </c>
      <c r="C262" s="18">
        <v>1.2556739721478527E-2</v>
      </c>
      <c r="D262" s="18">
        <f t="shared" si="7"/>
        <v>3.3507116775140171E-2</v>
      </c>
      <c r="E262" s="18">
        <f t="shared" si="6"/>
        <v>1.124718034126955E-3</v>
      </c>
    </row>
    <row r="263" spans="1:8" hidden="1" x14ac:dyDescent="0.2">
      <c r="A263" s="20">
        <v>45418</v>
      </c>
      <c r="B263" s="18">
        <v>3.7741118655947981E-2</v>
      </c>
      <c r="C263" s="18">
        <v>1.0326123907011819E-2</v>
      </c>
      <c r="D263" s="18">
        <f t="shared" si="7"/>
        <v>2.8059465762208691E-2</v>
      </c>
      <c r="E263" s="18">
        <f t="shared" si="6"/>
        <v>9.6816528937392898E-3</v>
      </c>
    </row>
    <row r="264" spans="1:8" x14ac:dyDescent="0.2">
      <c r="A264" s="53">
        <v>45419</v>
      </c>
      <c r="B264" s="17">
        <v>-1.7212898296312673E-2</v>
      </c>
      <c r="C264" s="17">
        <v>1.3434298232750663E-3</v>
      </c>
      <c r="D264" s="18">
        <f t="shared" si="7"/>
        <v>6.1217648785532397E-3</v>
      </c>
      <c r="E264" s="18">
        <f>B264-D264</f>
        <v>-2.3334663174865912E-2</v>
      </c>
      <c r="F264" s="18">
        <f>E264</f>
        <v>-2.3334663174865912E-2</v>
      </c>
      <c r="G264">
        <f>E264/$B$5</f>
        <v>-0.91200417355642194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-1.5680561573807594E-3</v>
      </c>
      <c r="C265" s="17">
        <v>-5.8356181661389783E-6</v>
      </c>
      <c r="D265" s="18">
        <f t="shared" ref="D265:D294" si="8">$B$2+$B$3*C265</f>
        <v>2.8265639743410885E-3</v>
      </c>
      <c r="E265" s="18">
        <f t="shared" ref="E265:E294" si="9">B265-D265</f>
        <v>-4.394620131721848E-3</v>
      </c>
      <c r="F265" s="18">
        <f>F264+E265</f>
        <v>-2.7729283306587759E-2</v>
      </c>
      <c r="G265">
        <f t="shared" ref="G265:G283" si="10">E265/$B$5</f>
        <v>-0.17175786388219116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-1.8415776707409459E-2</v>
      </c>
      <c r="C266" s="17">
        <v>5.0909476986258362E-3</v>
      </c>
      <c r="D266" s="18">
        <f t="shared" si="8"/>
        <v>1.5274022034281453E-2</v>
      </c>
      <c r="E266" s="18">
        <f t="shared" si="9"/>
        <v>-3.368979874169091E-2</v>
      </c>
      <c r="F266" s="18">
        <f t="shared" ref="F266:F283" si="12">F265+E266</f>
        <v>-6.1419082048278673E-2</v>
      </c>
      <c r="G266">
        <f t="shared" si="10"/>
        <v>-1.3167208297993596</v>
      </c>
      <c r="H266" t="str">
        <f t="shared" si="11"/>
        <v>no</v>
      </c>
    </row>
    <row r="267" spans="1:8" x14ac:dyDescent="0.2">
      <c r="A267" s="54">
        <v>45422</v>
      </c>
      <c r="B267" s="17">
        <v>1.2744140717385166E-2</v>
      </c>
      <c r="C267" s="17">
        <v>1.6493988445498431E-3</v>
      </c>
      <c r="D267" s="18">
        <f t="shared" si="8"/>
        <v>6.8690080559139681E-3</v>
      </c>
      <c r="E267" s="18">
        <f t="shared" si="9"/>
        <v>5.8751326614711981E-3</v>
      </c>
      <c r="F267" s="18">
        <f t="shared" si="12"/>
        <v>-5.5543949386807477E-2</v>
      </c>
      <c r="G267">
        <f t="shared" si="10"/>
        <v>0.22962172058393859</v>
      </c>
      <c r="H267" t="str">
        <f t="shared" si="11"/>
        <v>no</v>
      </c>
    </row>
    <row r="268" spans="1:8" x14ac:dyDescent="0.2">
      <c r="A268" s="55">
        <v>45425</v>
      </c>
      <c r="B268" s="28">
        <v>5.7968026296637554E-3</v>
      </c>
      <c r="C268" s="28">
        <v>-2.4130405535727206E-4</v>
      </c>
      <c r="D268" s="28">
        <f t="shared" si="8"/>
        <v>2.2514986215096573E-3</v>
      </c>
      <c r="E268" s="28">
        <f t="shared" si="9"/>
        <v>3.545304008154098E-3</v>
      </c>
      <c r="F268" s="28">
        <f t="shared" si="12"/>
        <v>-5.1998645378653383E-2</v>
      </c>
      <c r="G268" s="34">
        <f t="shared" si="10"/>
        <v>0.13856347647843981</v>
      </c>
      <c r="H268" s="34" t="str">
        <f t="shared" si="11"/>
        <v>no</v>
      </c>
    </row>
    <row r="269" spans="1:8" x14ac:dyDescent="0.2">
      <c r="A269" s="54">
        <v>45426</v>
      </c>
      <c r="B269" s="17">
        <v>1.0586315643009048E-2</v>
      </c>
      <c r="C269" s="17">
        <v>4.8378131397597279E-3</v>
      </c>
      <c r="D269" s="18">
        <f t="shared" si="8"/>
        <v>1.4655812153820884E-2</v>
      </c>
      <c r="E269" s="18">
        <f t="shared" si="9"/>
        <v>-4.0694965108118361E-3</v>
      </c>
      <c r="F269" s="18">
        <f t="shared" si="12"/>
        <v>-5.6068141889465219E-2</v>
      </c>
      <c r="G269">
        <f t="shared" si="10"/>
        <v>-0.15905084098798089</v>
      </c>
      <c r="H269" t="str">
        <f t="shared" si="11"/>
        <v>no</v>
      </c>
    </row>
    <row r="270" spans="1:8" x14ac:dyDescent="0.2">
      <c r="A270" s="53">
        <v>45427</v>
      </c>
      <c r="B270" s="17">
        <v>3.5837823445339811E-2</v>
      </c>
      <c r="C270" s="17">
        <v>1.1715927882596233E-2</v>
      </c>
      <c r="D270" s="18">
        <f t="shared" si="8"/>
        <v>3.1453670620914372E-2</v>
      </c>
      <c r="E270" s="18">
        <f t="shared" si="9"/>
        <v>4.3841528244254399E-3</v>
      </c>
      <c r="F270" s="18">
        <f t="shared" si="12"/>
        <v>-5.1683989065039779E-2</v>
      </c>
      <c r="G270">
        <f t="shared" si="10"/>
        <v>0.17134876314357395</v>
      </c>
      <c r="H270" t="str">
        <f t="shared" si="11"/>
        <v>no</v>
      </c>
    </row>
    <row r="271" spans="1:8" x14ac:dyDescent="0.2">
      <c r="A271" s="54">
        <v>45428</v>
      </c>
      <c r="B271" s="17">
        <v>-2.8638354214508555E-3</v>
      </c>
      <c r="C271" s="17">
        <v>-2.0816677921287052E-3</v>
      </c>
      <c r="D271" s="18">
        <f t="shared" si="8"/>
        <v>-2.2430715818232624E-3</v>
      </c>
      <c r="E271" s="18">
        <f t="shared" si="9"/>
        <v>-6.2076383962759302E-4</v>
      </c>
      <c r="F271" s="18">
        <f t="shared" si="12"/>
        <v>-5.2304752904667372E-2</v>
      </c>
      <c r="G271">
        <f t="shared" si="10"/>
        <v>-2.4261726354939232E-2</v>
      </c>
      <c r="H271" t="str">
        <f t="shared" si="11"/>
        <v>no</v>
      </c>
    </row>
    <row r="272" spans="1:8" x14ac:dyDescent="0.2">
      <c r="A272" s="53">
        <v>45429</v>
      </c>
      <c r="B272" s="17">
        <v>-1.9924045335314111E-2</v>
      </c>
      <c r="C272" s="17">
        <v>1.1647735102702228E-3</v>
      </c>
      <c r="D272" s="18">
        <f t="shared" si="8"/>
        <v>5.6854471414533063E-3</v>
      </c>
      <c r="E272" s="18">
        <f t="shared" si="9"/>
        <v>-2.5609492476767418E-2</v>
      </c>
      <c r="F272" s="18">
        <f t="shared" si="12"/>
        <v>-7.7914245381434794E-2</v>
      </c>
      <c r="G272">
        <f t="shared" si="10"/>
        <v>-1.0009128414002868</v>
      </c>
      <c r="H272" t="str">
        <f t="shared" si="11"/>
        <v>no</v>
      </c>
    </row>
    <row r="273" spans="1:8" x14ac:dyDescent="0.2">
      <c r="A273" s="54">
        <v>45432</v>
      </c>
      <c r="B273" s="17">
        <v>2.4881521868130863E-2</v>
      </c>
      <c r="C273" s="17">
        <v>9.163899374069473E-4</v>
      </c>
      <c r="D273" s="18">
        <f t="shared" si="8"/>
        <v>5.0788402064855919E-3</v>
      </c>
      <c r="E273" s="18">
        <f t="shared" si="9"/>
        <v>1.9802681661645269E-2</v>
      </c>
      <c r="F273" s="18">
        <f t="shared" si="12"/>
        <v>-5.8111563719789525E-2</v>
      </c>
      <c r="G273">
        <f t="shared" si="10"/>
        <v>0.77396138901557066</v>
      </c>
      <c r="H273" t="str">
        <f t="shared" si="11"/>
        <v>no</v>
      </c>
    </row>
    <row r="274" spans="1:8" x14ac:dyDescent="0.2">
      <c r="A274" s="53">
        <v>45433</v>
      </c>
      <c r="B274" s="17">
        <v>6.3937518103671653E-3</v>
      </c>
      <c r="C274" s="17">
        <v>2.501874243978186E-3</v>
      </c>
      <c r="D274" s="18">
        <f t="shared" si="8"/>
        <v>8.950939172458686E-3</v>
      </c>
      <c r="E274" s="18">
        <f t="shared" si="9"/>
        <v>-2.5571873620915207E-3</v>
      </c>
      <c r="F274" s="18">
        <f t="shared" si="12"/>
        <v>-6.0668751081881044E-2</v>
      </c>
      <c r="G274">
        <f t="shared" si="10"/>
        <v>-9.9944255861606421E-2</v>
      </c>
      <c r="H274" t="str">
        <f t="shared" si="11"/>
        <v>no</v>
      </c>
    </row>
    <row r="275" spans="1:8" x14ac:dyDescent="0.2">
      <c r="A275" s="54">
        <v>45434</v>
      </c>
      <c r="B275" s="17">
        <v>-4.5708491622177272E-3</v>
      </c>
      <c r="C275" s="17">
        <v>-2.7061230392261271E-3</v>
      </c>
      <c r="D275" s="18">
        <f t="shared" si="8"/>
        <v>-3.7681276839624592E-3</v>
      </c>
      <c r="E275" s="18">
        <f t="shared" si="9"/>
        <v>-8.0272147825526802E-4</v>
      </c>
      <c r="F275" s="18">
        <f t="shared" si="12"/>
        <v>-6.1471472560136312E-2</v>
      </c>
      <c r="G275">
        <f t="shared" si="10"/>
        <v>-3.1373297865328706E-2</v>
      </c>
      <c r="H275" t="str">
        <f t="shared" si="11"/>
        <v>no</v>
      </c>
    </row>
    <row r="276" spans="1:8" x14ac:dyDescent="0.2">
      <c r="A276" s="61">
        <v>45435</v>
      </c>
      <c r="B276" s="37">
        <v>9.3196364888887384E-2</v>
      </c>
      <c r="C276" s="37">
        <v>-7.3807894850155265E-3</v>
      </c>
      <c r="D276" s="37">
        <f t="shared" si="8"/>
        <v>-1.5184684149383993E-2</v>
      </c>
      <c r="E276" s="37">
        <f t="shared" si="9"/>
        <v>0.10838104903827138</v>
      </c>
      <c r="F276" s="37">
        <f t="shared" si="12"/>
        <v>4.6909576478135068E-2</v>
      </c>
      <c r="G276" s="38">
        <f t="shared" si="10"/>
        <v>4.235928683290056</v>
      </c>
      <c r="H276" s="38" t="str">
        <f t="shared" si="11"/>
        <v>yes</v>
      </c>
    </row>
    <row r="277" spans="1:8" x14ac:dyDescent="0.2">
      <c r="A277" s="54">
        <v>45436</v>
      </c>
      <c r="B277" s="17">
        <v>2.5722865507099346E-2</v>
      </c>
      <c r="C277" s="17">
        <v>7.0010425881694704E-3</v>
      </c>
      <c r="D277" s="18">
        <f t="shared" si="8"/>
        <v>1.9938890942827837E-2</v>
      </c>
      <c r="E277" s="18">
        <f t="shared" si="9"/>
        <v>5.7839745642715087E-3</v>
      </c>
      <c r="F277" s="18">
        <f t="shared" si="12"/>
        <v>5.2693551042406576E-2</v>
      </c>
      <c r="G277">
        <f t="shared" si="10"/>
        <v>0.22605892799179497</v>
      </c>
      <c r="H277" t="str">
        <f t="shared" si="11"/>
        <v>no</v>
      </c>
    </row>
    <row r="278" spans="1:8" x14ac:dyDescent="0.2">
      <c r="A278" s="61">
        <v>45440</v>
      </c>
      <c r="B278" s="37">
        <v>6.9804243906596675E-2</v>
      </c>
      <c r="C278" s="37">
        <v>2.4880185293407742E-4</v>
      </c>
      <c r="D278" s="37">
        <f t="shared" si="8"/>
        <v>3.4484442947319166E-3</v>
      </c>
      <c r="E278" s="37">
        <f t="shared" si="9"/>
        <v>6.635579961186476E-2</v>
      </c>
      <c r="F278" s="37">
        <f t="shared" si="12"/>
        <v>0.11904935065427133</v>
      </c>
      <c r="G278" s="38">
        <f t="shared" si="10"/>
        <v>2.5934278858962796</v>
      </c>
      <c r="H278" s="38" t="str">
        <f t="shared" si="11"/>
        <v>yes</v>
      </c>
    </row>
    <row r="279" spans="1:8" x14ac:dyDescent="0.2">
      <c r="A279" s="54">
        <v>45441</v>
      </c>
      <c r="B279" s="17">
        <v>8.112285688190557E-3</v>
      </c>
      <c r="C279" s="17">
        <v>-7.3670465096804527E-3</v>
      </c>
      <c r="D279" s="18">
        <f t="shared" si="8"/>
        <v>-1.5151120801980439E-2</v>
      </c>
      <c r="E279" s="18">
        <f t="shared" si="9"/>
        <v>2.3263406490170994E-2</v>
      </c>
      <c r="F279" s="18">
        <f t="shared" si="12"/>
        <v>0.14231275714444233</v>
      </c>
      <c r="G279">
        <f t="shared" si="10"/>
        <v>0.90921920111655585</v>
      </c>
      <c r="H279" t="str">
        <f t="shared" si="11"/>
        <v>no</v>
      </c>
    </row>
    <row r="280" spans="1:8" x14ac:dyDescent="0.2">
      <c r="A280" s="53">
        <v>45442</v>
      </c>
      <c r="B280" s="17">
        <v>-3.76660930516588E-2</v>
      </c>
      <c r="C280" s="17">
        <v>-5.9750355854433224E-3</v>
      </c>
      <c r="D280" s="18">
        <f t="shared" si="8"/>
        <v>-1.1751526092640022E-2</v>
      </c>
      <c r="E280" s="18">
        <f t="shared" si="9"/>
        <v>-2.5914566959018778E-2</v>
      </c>
      <c r="F280" s="18">
        <f t="shared" si="12"/>
        <v>0.11639819018542355</v>
      </c>
      <c r="G280">
        <f t="shared" si="10"/>
        <v>-1.0128362704626135</v>
      </c>
      <c r="H280" t="str">
        <f t="shared" si="11"/>
        <v>no</v>
      </c>
    </row>
    <row r="281" spans="1:8" x14ac:dyDescent="0.2">
      <c r="A281" s="54">
        <v>45443</v>
      </c>
      <c r="B281" s="17">
        <v>-7.8460025151797508E-3</v>
      </c>
      <c r="C281" s="17">
        <v>8.0278762048646701E-3</v>
      </c>
      <c r="D281" s="18">
        <f t="shared" si="8"/>
        <v>2.2446642907923212E-2</v>
      </c>
      <c r="E281" s="18">
        <f t="shared" si="9"/>
        <v>-3.0292645423102962E-2</v>
      </c>
      <c r="F281" s="18">
        <f t="shared" si="12"/>
        <v>8.6105544762320588E-2</v>
      </c>
      <c r="G281">
        <f t="shared" si="10"/>
        <v>-1.1839476253375789</v>
      </c>
      <c r="H281" t="str">
        <f t="shared" si="11"/>
        <v>no</v>
      </c>
    </row>
    <row r="282" spans="1:8" x14ac:dyDescent="0.2">
      <c r="A282" s="53">
        <v>45446</v>
      </c>
      <c r="B282" s="17">
        <v>4.89542017219462E-2</v>
      </c>
      <c r="C282" s="17">
        <v>1.1160825806737495E-3</v>
      </c>
      <c r="D282" s="18">
        <f t="shared" si="8"/>
        <v>5.5665332566791955E-3</v>
      </c>
      <c r="E282" s="18">
        <f t="shared" si="9"/>
        <v>4.3387668465267003E-2</v>
      </c>
      <c r="F282" s="18">
        <f t="shared" si="12"/>
        <v>0.12949321322758758</v>
      </c>
      <c r="G282">
        <f t="shared" si="10"/>
        <v>1.6957491275823073</v>
      </c>
      <c r="H282" t="str">
        <f t="shared" si="11"/>
        <v>no</v>
      </c>
    </row>
    <row r="283" spans="1:8" x14ac:dyDescent="0.2">
      <c r="A283" s="54">
        <v>45447</v>
      </c>
      <c r="B283" s="17">
        <v>1.2495617988699026E-2</v>
      </c>
      <c r="C283" s="17">
        <v>1.5028090913065117E-3</v>
      </c>
      <c r="D283" s="18">
        <f t="shared" si="8"/>
        <v>6.5110038614837719E-3</v>
      </c>
      <c r="E283" s="18">
        <f t="shared" si="9"/>
        <v>5.984614127215254E-3</v>
      </c>
      <c r="F283" s="18">
        <f t="shared" si="12"/>
        <v>0.13547782735480285</v>
      </c>
      <c r="G283">
        <f t="shared" si="10"/>
        <v>0.23390065758583201</v>
      </c>
      <c r="H283" t="str">
        <f t="shared" si="11"/>
        <v>no</v>
      </c>
    </row>
    <row r="284" spans="1:8" x14ac:dyDescent="0.2">
      <c r="A284" s="39">
        <v>45448</v>
      </c>
      <c r="B284" s="18">
        <v>5.1555901892011757E-2</v>
      </c>
      <c r="C284" s="18">
        <v>1.1847649793331305E-2</v>
      </c>
      <c r="D284" s="18">
        <f t="shared" si="8"/>
        <v>3.177536429661923E-2</v>
      </c>
      <c r="E284" s="18">
        <f t="shared" si="9"/>
        <v>1.9780537595392528E-2</v>
      </c>
    </row>
    <row r="285" spans="1:8" x14ac:dyDescent="0.2">
      <c r="A285" s="20">
        <v>45449</v>
      </c>
      <c r="B285" s="18">
        <v>-1.1777220035991687E-2</v>
      </c>
      <c r="C285" s="18">
        <v>-1.9981663563317653E-4</v>
      </c>
      <c r="D285" s="18">
        <f t="shared" si="8"/>
        <v>2.3528199618400251E-3</v>
      </c>
      <c r="E285" s="18">
        <f t="shared" si="9"/>
        <v>-1.4130039997831712E-2</v>
      </c>
    </row>
    <row r="286" spans="1:8" x14ac:dyDescent="0.2">
      <c r="A286" s="39">
        <v>45450</v>
      </c>
      <c r="B286" s="18">
        <v>-9.0909434976316206E-4</v>
      </c>
      <c r="C286" s="18">
        <v>-1.1152197300303701E-3</v>
      </c>
      <c r="D286" s="18">
        <f t="shared" si="8"/>
        <v>1.1720566999671349E-4</v>
      </c>
      <c r="E286" s="18">
        <f t="shared" si="9"/>
        <v>-1.0263000197598755E-3</v>
      </c>
    </row>
    <row r="287" spans="1:8" x14ac:dyDescent="0.2">
      <c r="A287" s="20">
        <v>45453</v>
      </c>
      <c r="B287" s="18">
        <v>7.4613946271444576E-3</v>
      </c>
      <c r="C287" s="18">
        <v>2.5808546645145203E-3</v>
      </c>
      <c r="D287" s="18">
        <f t="shared" si="8"/>
        <v>9.1438266097063139E-3</v>
      </c>
      <c r="E287" s="18">
        <f t="shared" si="9"/>
        <v>-1.6824319825618564E-3</v>
      </c>
    </row>
    <row r="288" spans="1:8" x14ac:dyDescent="0.2">
      <c r="A288" s="39">
        <v>45454</v>
      </c>
      <c r="B288" s="18">
        <v>-7.1439283314739255E-3</v>
      </c>
      <c r="C288" s="18">
        <v>2.7103813151374556E-3</v>
      </c>
      <c r="D288" s="18">
        <f t="shared" si="8"/>
        <v>9.4601589807454534E-3</v>
      </c>
      <c r="E288" s="18">
        <f t="shared" si="9"/>
        <v>-1.6604087312219379E-2</v>
      </c>
    </row>
    <row r="289" spans="1:5" x14ac:dyDescent="0.2">
      <c r="A289" s="20">
        <v>45455</v>
      </c>
      <c r="B289" s="18">
        <v>3.5480787875360242E-2</v>
      </c>
      <c r="C289" s="18">
        <v>8.5036727919987065E-3</v>
      </c>
      <c r="D289" s="18">
        <f t="shared" si="8"/>
        <v>2.3608642093547093E-2</v>
      </c>
      <c r="E289" s="18">
        <f t="shared" si="9"/>
        <v>1.187214578181315E-2</v>
      </c>
    </row>
    <row r="290" spans="1:5" x14ac:dyDescent="0.2">
      <c r="A290" s="39">
        <v>45456</v>
      </c>
      <c r="B290" s="18">
        <v>3.5223767635672143E-2</v>
      </c>
      <c r="C290" s="18">
        <v>2.3446558536817097E-3</v>
      </c>
      <c r="D290" s="18">
        <f t="shared" si="8"/>
        <v>8.5669775249192955E-3</v>
      </c>
      <c r="E290" s="18">
        <f t="shared" si="9"/>
        <v>2.6656790110752848E-2</v>
      </c>
    </row>
    <row r="291" spans="1:5" x14ac:dyDescent="0.2">
      <c r="A291" s="20">
        <v>45457</v>
      </c>
      <c r="B291" s="18">
        <v>1.7514110388121562E-2</v>
      </c>
      <c r="C291" s="18">
        <v>-3.9386069750091401E-4</v>
      </c>
      <c r="D291" s="18">
        <f t="shared" si="8"/>
        <v>1.8789219811427779E-3</v>
      </c>
      <c r="E291" s="18">
        <f t="shared" si="9"/>
        <v>1.5635188406978785E-2</v>
      </c>
    </row>
    <row r="292" spans="1:5" x14ac:dyDescent="0.2">
      <c r="A292" s="39">
        <v>45460</v>
      </c>
      <c r="B292" s="18">
        <v>-6.8244114489094398E-3</v>
      </c>
      <c r="C292" s="18">
        <v>7.6643865645527054E-3</v>
      </c>
      <c r="D292" s="18">
        <f t="shared" si="8"/>
        <v>2.1558921815661075E-2</v>
      </c>
      <c r="E292" s="18">
        <f t="shared" si="9"/>
        <v>-2.8383333264570515E-2</v>
      </c>
    </row>
    <row r="293" spans="1:5" x14ac:dyDescent="0.2">
      <c r="A293" s="20">
        <v>45461</v>
      </c>
      <c r="B293" s="18">
        <v>3.5119817228253192E-2</v>
      </c>
      <c r="C293" s="18">
        <v>2.5213273947457537E-3</v>
      </c>
      <c r="D293" s="18">
        <f t="shared" si="8"/>
        <v>8.9984480154411267E-3</v>
      </c>
      <c r="E293" s="18">
        <f t="shared" si="9"/>
        <v>2.6121369212812065E-2</v>
      </c>
    </row>
    <row r="294" spans="1:5" x14ac:dyDescent="0.2">
      <c r="A294" s="39">
        <v>45463</v>
      </c>
      <c r="B294" s="18">
        <v>-3.5403399806249292E-2</v>
      </c>
      <c r="C294" s="18">
        <v>-2.5259318472709014E-3</v>
      </c>
      <c r="D294" s="18">
        <f t="shared" si="8"/>
        <v>-3.3280614372292001E-3</v>
      </c>
      <c r="E294" s="18">
        <f t="shared" si="9"/>
        <v>-3.2075338369020094E-2</v>
      </c>
    </row>
    <row r="307" spans="18:18" x14ac:dyDescent="0.2">
      <c r="R307" s="16"/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B9C4-39A4-D54B-B085-73A45FC27D47}">
  <sheetPr codeName="Sheet14"/>
  <dimension ref="A2:R294"/>
  <sheetViews>
    <sheetView zoomScale="80" zoomScaleNormal="80" workbookViewId="0">
      <selection activeCell="E264" sqref="E264:E283"/>
    </sheetView>
  </sheetViews>
  <sheetFormatPr baseColWidth="10" defaultRowHeight="15" x14ac:dyDescent="0.2"/>
  <cols>
    <col min="2" max="2" width="16.1640625" customWidth="1"/>
    <col min="3" max="3" width="14.5" customWidth="1"/>
    <col min="4" max="4" width="15" customWidth="1"/>
    <col min="5" max="5" width="15.6640625" customWidth="1"/>
    <col min="9" max="9" width="5" customWidth="1"/>
    <col min="10" max="11" width="4" customWidth="1"/>
    <col min="12" max="12" width="4.33203125" customWidth="1"/>
    <col min="13" max="13" width="4.83203125" customWidth="1"/>
  </cols>
  <sheetData>
    <row r="2" spans="1:18" x14ac:dyDescent="0.2">
      <c r="A2" t="s">
        <v>30</v>
      </c>
      <c r="B2">
        <f>INTERCEPT(B12:B263,C12:C263)</f>
        <v>3.1070885419951769E-4</v>
      </c>
      <c r="D2" t="s">
        <v>114</v>
      </c>
      <c r="E2">
        <f>_xlfn.STDEV.S(E12:E263)</f>
        <v>1.0207514473074096E-2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0.65335280023274733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0.18215575752948351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1.022790912771957E-2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111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-1.9249310102093298E-2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1.2757617303763347E-2</v>
      </c>
      <c r="C12" s="18">
        <v>1.8474751389515376E-2</v>
      </c>
      <c r="D12" s="18">
        <f>$B$2+$B$3*C12</f>
        <v>1.2381239408143228E-2</v>
      </c>
      <c r="E12" s="18">
        <f>B12-D12</f>
        <v>3.7637789562011865E-4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-8.7209159120565927E-3</v>
      </c>
      <c r="C13" s="18">
        <v>4.5212866424892972E-4</v>
      </c>
      <c r="D13" s="18">
        <f t="shared" ref="D13:D76" si="0">$B$2+$B$3*C13</f>
        <v>6.061083830520475E-4</v>
      </c>
      <c r="E13" s="18">
        <f t="shared" ref="E13:E76" si="1">B13-D13</f>
        <v>-9.3270242951086404E-3</v>
      </c>
      <c r="J13" s="67"/>
      <c r="K13" s="67"/>
      <c r="N13" s="18">
        <f>SUM(E267:E269)</f>
        <v>-1.2052109345720506E-2</v>
      </c>
      <c r="O13" s="18">
        <f>SUM(E266:E270)</f>
        <v>-3.3096235884746777E-2</v>
      </c>
      <c r="P13" s="18">
        <f>SUM(E268:E273)</f>
        <v>-3.7326576966409585E-2</v>
      </c>
      <c r="Q13" s="18">
        <f>SUM(E268:E278)</f>
        <v>-5.5912920949011125E-2</v>
      </c>
      <c r="R13" s="18">
        <f>SUM(E268:E283)</f>
        <v>-5.2021365934517436E-2</v>
      </c>
    </row>
    <row r="14" spans="1:18" x14ac:dyDescent="0.2">
      <c r="A14" s="39">
        <v>45055</v>
      </c>
      <c r="B14" s="18">
        <v>1.0752637878892468E-2</v>
      </c>
      <c r="C14" s="18">
        <v>-4.5794212772585219E-3</v>
      </c>
      <c r="D14" s="18">
        <f t="shared" si="0"/>
        <v>-2.6812688607427619E-3</v>
      </c>
      <c r="E14" s="18">
        <f t="shared" si="1"/>
        <v>1.343390673963523E-2</v>
      </c>
      <c r="J14" s="67"/>
      <c r="K14" s="67"/>
    </row>
    <row r="15" spans="1:18" x14ac:dyDescent="0.2">
      <c r="A15" s="20">
        <v>45056</v>
      </c>
      <c r="B15" s="18">
        <v>-3.288199090695243E-2</v>
      </c>
      <c r="C15" s="18">
        <v>4.4839652634049987E-3</v>
      </c>
      <c r="D15" s="18">
        <f t="shared" si="0"/>
        <v>3.2403201151915422E-3</v>
      </c>
      <c r="E15" s="18">
        <f t="shared" si="1"/>
        <v>-3.6122311022143971E-2</v>
      </c>
      <c r="N15">
        <f>N13/(E2 * SQRT(3))</f>
        <v>-0.68168294969450871</v>
      </c>
      <c r="O15">
        <f>O13/(E2 * SQRT(5))</f>
        <v>-1.4500186785505327</v>
      </c>
      <c r="P15">
        <f>P13/(E2 * SQRT(6))</f>
        <v>-1.4928718715610392</v>
      </c>
      <c r="Q15">
        <f>Q13/(E2*SQRT(11))</f>
        <v>-1.6515656205118738</v>
      </c>
      <c r="R15">
        <f>R13/(E2*SQRT(16))</f>
        <v>-1.2740948364986906</v>
      </c>
    </row>
    <row r="16" spans="1:18" x14ac:dyDescent="0.2">
      <c r="A16" s="39">
        <v>45057</v>
      </c>
      <c r="B16" s="18">
        <v>1.1999980461902648E-2</v>
      </c>
      <c r="C16" s="18">
        <v>-1.6966239932159066E-3</v>
      </c>
      <c r="D16" s="18">
        <f t="shared" si="0"/>
        <v>-7.9778518271016055E-4</v>
      </c>
      <c r="E16" s="18">
        <f t="shared" si="1"/>
        <v>1.2797765644612808E-2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6.9170177529433996E-3</v>
      </c>
      <c r="C17" s="18">
        <v>-1.5833068345566526E-3</v>
      </c>
      <c r="D17" s="18">
        <f t="shared" si="0"/>
        <v>-7.2374909978571852E-4</v>
      </c>
      <c r="E17" s="18">
        <f t="shared" si="1"/>
        <v>7.6407668527291184E-3</v>
      </c>
    </row>
    <row r="18" spans="1:5" ht="19" hidden="1" customHeight="1" x14ac:dyDescent="0.2">
      <c r="A18" s="39">
        <v>45061</v>
      </c>
      <c r="B18" s="18">
        <v>1.9627705547242691E-3</v>
      </c>
      <c r="C18" s="18">
        <v>2.9581644391338813E-3</v>
      </c>
      <c r="D18" s="18">
        <f t="shared" si="0"/>
        <v>2.2434338740565736E-3</v>
      </c>
      <c r="E18" s="18">
        <f t="shared" si="1"/>
        <v>-2.8066331933230453E-4</v>
      </c>
    </row>
    <row r="19" spans="1:5" hidden="1" x14ac:dyDescent="0.2">
      <c r="A19" s="20">
        <v>45062</v>
      </c>
      <c r="B19" s="18">
        <v>-1.9589256331725702E-3</v>
      </c>
      <c r="C19" s="18">
        <v>-6.3776833731530314E-3</v>
      </c>
      <c r="D19" s="18">
        <f t="shared" si="0"/>
        <v>-3.8561684366478486E-3</v>
      </c>
      <c r="E19" s="18">
        <f t="shared" si="1"/>
        <v>1.8972428034752784E-3</v>
      </c>
    </row>
    <row r="20" spans="1:5" hidden="1" x14ac:dyDescent="0.2">
      <c r="A20" s="39">
        <v>45063</v>
      </c>
      <c r="B20" s="18">
        <v>1.1776329851887368E-2</v>
      </c>
      <c r="C20" s="18">
        <v>1.1890829058788244E-2</v>
      </c>
      <c r="D20" s="18">
        <f t="shared" si="0"/>
        <v>8.0796153168477408E-3</v>
      </c>
      <c r="E20" s="18">
        <f t="shared" si="1"/>
        <v>3.6967145350396274E-3</v>
      </c>
    </row>
    <row r="21" spans="1:5" hidden="1" x14ac:dyDescent="0.2">
      <c r="A21" s="20">
        <v>45064</v>
      </c>
      <c r="B21" s="18">
        <v>-9.6996267693449933E-4</v>
      </c>
      <c r="C21" s="18">
        <v>9.445048649426635E-3</v>
      </c>
      <c r="D21" s="18">
        <f t="shared" si="0"/>
        <v>6.4816578376369373E-3</v>
      </c>
      <c r="E21" s="18">
        <f t="shared" si="1"/>
        <v>-7.4516205145714366E-3</v>
      </c>
    </row>
    <row r="22" spans="1:5" hidden="1" x14ac:dyDescent="0.2">
      <c r="A22" s="39">
        <v>45065</v>
      </c>
      <c r="B22" s="18">
        <v>-2.9126164732051762E-3</v>
      </c>
      <c r="C22" s="18">
        <v>-1.4458676054706077E-3</v>
      </c>
      <c r="D22" s="18">
        <f t="shared" si="0"/>
        <v>-6.3395279460052092E-4</v>
      </c>
      <c r="E22" s="18">
        <f t="shared" si="1"/>
        <v>-2.2786636786046553E-3</v>
      </c>
    </row>
    <row r="23" spans="1:5" hidden="1" x14ac:dyDescent="0.2">
      <c r="A23" s="20">
        <v>45068</v>
      </c>
      <c r="B23" s="18">
        <v>-4.8685086268540623E-3</v>
      </c>
      <c r="C23" s="18">
        <v>1.550346964389604E-4</v>
      </c>
      <c r="D23" s="18">
        <f t="shared" si="0"/>
        <v>4.1200120725114642E-4</v>
      </c>
      <c r="E23" s="18">
        <f t="shared" si="1"/>
        <v>-5.2805098341052086E-3</v>
      </c>
    </row>
    <row r="24" spans="1:5" hidden="1" x14ac:dyDescent="0.2">
      <c r="A24" s="39">
        <v>45069</v>
      </c>
      <c r="B24" s="18">
        <v>1.9568137391694496E-3</v>
      </c>
      <c r="C24" s="18">
        <v>-1.1222026747550129E-2</v>
      </c>
      <c r="D24" s="18">
        <f t="shared" si="0"/>
        <v>-7.0212337455991492E-3</v>
      </c>
      <c r="E24" s="18">
        <f t="shared" si="1"/>
        <v>8.9780474847685997E-3</v>
      </c>
    </row>
    <row r="25" spans="1:5" hidden="1" x14ac:dyDescent="0.2">
      <c r="A25" s="20">
        <v>45070</v>
      </c>
      <c r="B25" s="18">
        <v>-1.7577999702699687E-2</v>
      </c>
      <c r="C25" s="18">
        <v>-7.3186003353533646E-3</v>
      </c>
      <c r="D25" s="18">
        <f t="shared" si="0"/>
        <v>-4.4709191686879268E-3</v>
      </c>
      <c r="E25" s="18">
        <f t="shared" si="1"/>
        <v>-1.310708053401176E-2</v>
      </c>
    </row>
    <row r="26" spans="1:5" hidden="1" x14ac:dyDescent="0.2">
      <c r="A26" s="39">
        <v>45071</v>
      </c>
      <c r="B26" s="18">
        <v>-2.3857016050735425E-2</v>
      </c>
      <c r="C26" s="18">
        <v>8.7575812659024255E-3</v>
      </c>
      <c r="D26" s="18">
        <f t="shared" si="0"/>
        <v>6.0324990975427154E-3</v>
      </c>
      <c r="E26" s="18">
        <f t="shared" si="1"/>
        <v>-2.9889515148278138E-2</v>
      </c>
    </row>
    <row r="27" spans="1:5" hidden="1" x14ac:dyDescent="0.2">
      <c r="A27" s="20">
        <v>45072</v>
      </c>
      <c r="B27" s="18">
        <v>1.0183621909891638E-3</v>
      </c>
      <c r="C27" s="18">
        <v>1.3049086777997321E-2</v>
      </c>
      <c r="D27" s="18">
        <f t="shared" si="0"/>
        <v>8.8363662410841856E-3</v>
      </c>
      <c r="E27" s="18">
        <f t="shared" si="1"/>
        <v>-7.8180040500950218E-3</v>
      </c>
    </row>
    <row r="28" spans="1:5" hidden="1" x14ac:dyDescent="0.2">
      <c r="A28" s="39">
        <v>45076</v>
      </c>
      <c r="B28" s="18">
        <v>1.0172957620332879E-2</v>
      </c>
      <c r="C28" s="18">
        <v>1.660326849850513E-5</v>
      </c>
      <c r="D28" s="18">
        <f t="shared" si="0"/>
        <v>3.2155664616603216E-4</v>
      </c>
      <c r="E28" s="18">
        <f t="shared" si="1"/>
        <v>9.8514009741668459E-3</v>
      </c>
    </row>
    <row r="29" spans="1:5" hidden="1" x14ac:dyDescent="0.2">
      <c r="A29" s="20">
        <v>45077</v>
      </c>
      <c r="B29" s="18">
        <v>-8.0563483609482622E-3</v>
      </c>
      <c r="C29" s="18">
        <v>-6.1086242098339349E-3</v>
      </c>
      <c r="D29" s="18">
        <f t="shared" si="0"/>
        <v>-3.680377878865037E-3</v>
      </c>
      <c r="E29" s="18">
        <f t="shared" si="1"/>
        <v>-4.3759704820832256E-3</v>
      </c>
    </row>
    <row r="30" spans="1:5" hidden="1" x14ac:dyDescent="0.2">
      <c r="A30" s="39">
        <v>45078</v>
      </c>
      <c r="B30" s="18">
        <v>2.3350181475787268E-2</v>
      </c>
      <c r="C30" s="18">
        <v>9.8544535630327168E-3</v>
      </c>
      <c r="D30" s="18">
        <f t="shared" si="0"/>
        <v>6.7491436843705168E-3</v>
      </c>
      <c r="E30" s="18">
        <f t="shared" si="1"/>
        <v>1.6601037791416751E-2</v>
      </c>
    </row>
    <row r="31" spans="1:5" hidden="1" x14ac:dyDescent="0.2">
      <c r="A31" s="20">
        <v>45079</v>
      </c>
      <c r="B31" s="18">
        <v>1.1904743067994161E-2</v>
      </c>
      <c r="C31" s="18">
        <v>1.4534424705965554E-2</v>
      </c>
      <c r="D31" s="18">
        <f t="shared" si="0"/>
        <v>9.8068159356141382E-3</v>
      </c>
      <c r="E31" s="18">
        <f t="shared" si="1"/>
        <v>2.097927132380023E-3</v>
      </c>
    </row>
    <row r="32" spans="1:5" hidden="1" x14ac:dyDescent="0.2">
      <c r="A32" s="39">
        <v>45082</v>
      </c>
      <c r="B32" s="18">
        <v>-5.8822460135125043E-3</v>
      </c>
      <c r="C32" s="18">
        <v>-2.0035816359177394E-3</v>
      </c>
      <c r="D32" s="18">
        <f t="shared" si="0"/>
        <v>-9.9833681812224601E-4</v>
      </c>
      <c r="E32" s="18">
        <f t="shared" si="1"/>
        <v>-4.8839091953902583E-3</v>
      </c>
    </row>
    <row r="33" spans="1:5" hidden="1" x14ac:dyDescent="0.2">
      <c r="A33" s="20">
        <v>45083</v>
      </c>
      <c r="B33" s="18">
        <v>1.9723505221671545E-3</v>
      </c>
      <c r="C33" s="18">
        <v>2.3538963079141606E-3</v>
      </c>
      <c r="D33" s="18">
        <f t="shared" si="0"/>
        <v>1.8486335984327596E-3</v>
      </c>
      <c r="E33" s="18">
        <f t="shared" si="1"/>
        <v>1.2371692373439481E-4</v>
      </c>
    </row>
    <row r="34" spans="1:5" hidden="1" x14ac:dyDescent="0.2">
      <c r="A34" s="39">
        <v>45084</v>
      </c>
      <c r="B34" s="18">
        <v>7.8739701673535833E-3</v>
      </c>
      <c r="C34" s="18">
        <v>-3.8120096998572883E-3</v>
      </c>
      <c r="D34" s="18">
        <f t="shared" si="0"/>
        <v>-2.1798783577166364E-3</v>
      </c>
      <c r="E34" s="18">
        <f t="shared" si="1"/>
        <v>1.0053848525070221E-2</v>
      </c>
    </row>
    <row r="35" spans="1:5" hidden="1" x14ac:dyDescent="0.2">
      <c r="A35" s="20">
        <v>45085</v>
      </c>
      <c r="B35" s="18">
        <v>1.953186793054007E-3</v>
      </c>
      <c r="C35" s="18">
        <v>6.1886426142414575E-3</v>
      </c>
      <c r="D35" s="18">
        <f t="shared" si="0"/>
        <v>4.3540758358538833E-3</v>
      </c>
      <c r="E35" s="18">
        <f t="shared" si="1"/>
        <v>-2.4008890427998763E-3</v>
      </c>
    </row>
    <row r="36" spans="1:5" hidden="1" x14ac:dyDescent="0.2">
      <c r="A36" s="39">
        <v>45086</v>
      </c>
      <c r="B36" s="18">
        <v>9.7468964558400373E-4</v>
      </c>
      <c r="C36" s="18">
        <v>1.148059539441082E-3</v>
      </c>
      <c r="D36" s="18">
        <f t="shared" si="0"/>
        <v>1.0607967691272668E-3</v>
      </c>
      <c r="E36" s="18">
        <f t="shared" si="1"/>
        <v>-8.6107123543263057E-5</v>
      </c>
    </row>
    <row r="37" spans="1:5" hidden="1" x14ac:dyDescent="0.2">
      <c r="A37" s="20">
        <v>45089</v>
      </c>
      <c r="B37" s="18">
        <v>-6.8160867918092283E-3</v>
      </c>
      <c r="C37" s="18">
        <v>9.3211488102371565E-3</v>
      </c>
      <c r="D37" s="18">
        <f t="shared" si="0"/>
        <v>6.400707530754105E-3</v>
      </c>
      <c r="E37" s="18">
        <f t="shared" si="1"/>
        <v>-1.3216794322563334E-2</v>
      </c>
    </row>
    <row r="38" spans="1:5" hidden="1" x14ac:dyDescent="0.2">
      <c r="A38" s="39">
        <v>45090</v>
      </c>
      <c r="B38" s="18">
        <v>8.8237110738174085E-3</v>
      </c>
      <c r="C38" s="18">
        <v>6.9324899514737748E-3</v>
      </c>
      <c r="D38" s="18">
        <f t="shared" si="0"/>
        <v>4.8400705765802906E-3</v>
      </c>
      <c r="E38" s="18">
        <f t="shared" si="1"/>
        <v>3.9836404972371179E-3</v>
      </c>
    </row>
    <row r="39" spans="1:5" hidden="1" x14ac:dyDescent="0.2">
      <c r="A39" s="20">
        <v>45091</v>
      </c>
      <c r="B39" s="18">
        <v>6.802644643022715E-3</v>
      </c>
      <c r="C39" s="18">
        <v>8.1942552593217144E-4</v>
      </c>
      <c r="D39" s="18">
        <f t="shared" si="0"/>
        <v>8.4608281614949364E-4</v>
      </c>
      <c r="E39" s="18">
        <f t="shared" si="1"/>
        <v>5.9565618268732218E-3</v>
      </c>
    </row>
    <row r="40" spans="1:5" hidden="1" x14ac:dyDescent="0.2">
      <c r="A40" s="39">
        <v>45092</v>
      </c>
      <c r="B40" s="18">
        <v>1.1582896044424862E-2</v>
      </c>
      <c r="C40" s="18">
        <v>1.217813742034668E-2</v>
      </c>
      <c r="D40" s="18">
        <f t="shared" si="0"/>
        <v>8.2673290394022266E-3</v>
      </c>
      <c r="E40" s="18">
        <f t="shared" si="1"/>
        <v>3.3155670050226353E-3</v>
      </c>
    </row>
    <row r="41" spans="1:5" hidden="1" x14ac:dyDescent="0.2">
      <c r="A41" s="20">
        <v>45093</v>
      </c>
      <c r="B41" s="18">
        <v>6.6795057605177899E-3</v>
      </c>
      <c r="C41" s="18">
        <v>-3.6716195284263176E-3</v>
      </c>
      <c r="D41" s="18">
        <f t="shared" si="0"/>
        <v>-2.0881540460870561E-3</v>
      </c>
      <c r="E41" s="18">
        <f t="shared" si="1"/>
        <v>8.767659806604846E-3</v>
      </c>
    </row>
    <row r="42" spans="1:5" hidden="1" x14ac:dyDescent="0.2">
      <c r="A42" s="39">
        <v>45097</v>
      </c>
      <c r="B42" s="18">
        <v>-1.0426585871153304E-2</v>
      </c>
      <c r="C42" s="18">
        <v>-4.7351076976228645E-3</v>
      </c>
      <c r="D42" s="18">
        <f t="shared" si="0"/>
        <v>-2.7829870194460179E-3</v>
      </c>
      <c r="E42" s="18">
        <f t="shared" si="1"/>
        <v>-7.643598851707286E-3</v>
      </c>
    </row>
    <row r="43" spans="1:5" hidden="1" x14ac:dyDescent="0.2">
      <c r="A43" s="20">
        <v>45098</v>
      </c>
      <c r="B43" s="18">
        <v>-1.0536349537008105E-2</v>
      </c>
      <c r="C43" s="18">
        <v>-5.2452815830036359E-3</v>
      </c>
      <c r="D43" s="18">
        <f t="shared" si="0"/>
        <v>-3.1163105560651654E-3</v>
      </c>
      <c r="E43" s="18">
        <f t="shared" si="1"/>
        <v>-7.4200389809429401E-3</v>
      </c>
    </row>
    <row r="44" spans="1:5" hidden="1" x14ac:dyDescent="0.2">
      <c r="A44" s="39">
        <v>45099</v>
      </c>
      <c r="B44" s="18">
        <v>-7.7443885679149282E-3</v>
      </c>
      <c r="C44" s="18">
        <v>3.7107984144384432E-3</v>
      </c>
      <c r="D44" s="18">
        <f t="shared" si="0"/>
        <v>2.7351693893721135E-3</v>
      </c>
      <c r="E44" s="18">
        <f t="shared" si="1"/>
        <v>-1.0479557957287042E-2</v>
      </c>
    </row>
    <row r="45" spans="1:5" hidden="1" x14ac:dyDescent="0.2">
      <c r="A45" s="20">
        <v>45100</v>
      </c>
      <c r="B45" s="18">
        <v>8.7803754659869782E-3</v>
      </c>
      <c r="C45" s="18">
        <v>-7.6588087666845661E-3</v>
      </c>
      <c r="D45" s="18">
        <f t="shared" si="0"/>
        <v>-4.6931952999609578E-3</v>
      </c>
      <c r="E45" s="18">
        <f t="shared" si="1"/>
        <v>1.3473570765947936E-2</v>
      </c>
    </row>
    <row r="46" spans="1:5" hidden="1" x14ac:dyDescent="0.2">
      <c r="A46" s="39">
        <v>45103</v>
      </c>
      <c r="B46" s="18">
        <v>-2.9012528970110418E-3</v>
      </c>
      <c r="C46" s="18">
        <v>-4.4868382932564677E-3</v>
      </c>
      <c r="D46" s="18">
        <f t="shared" si="0"/>
        <v>-2.620779508891116E-3</v>
      </c>
      <c r="E46" s="18">
        <f t="shared" si="1"/>
        <v>-2.8047338811992579E-4</v>
      </c>
    </row>
    <row r="47" spans="1:5" hidden="1" x14ac:dyDescent="0.2">
      <c r="A47" s="20">
        <v>45104</v>
      </c>
      <c r="B47" s="18">
        <v>2.2308271387667444E-2</v>
      </c>
      <c r="C47" s="18">
        <v>1.1455854954693034E-2</v>
      </c>
      <c r="D47" s="18">
        <f t="shared" si="0"/>
        <v>7.7954237679084045E-3</v>
      </c>
      <c r="E47" s="18">
        <f t="shared" si="1"/>
        <v>1.451284761975904E-2</v>
      </c>
    </row>
    <row r="48" spans="1:5" hidden="1" x14ac:dyDescent="0.2">
      <c r="A48" s="39">
        <v>45105</v>
      </c>
      <c r="B48" s="18">
        <v>-6.6413874902788717E-3</v>
      </c>
      <c r="C48" s="18">
        <v>-3.5407668843834283E-4</v>
      </c>
      <c r="D48" s="18">
        <f t="shared" si="0"/>
        <v>7.9371858311188355E-5</v>
      </c>
      <c r="E48" s="18">
        <f t="shared" si="1"/>
        <v>-6.7207593485900602E-3</v>
      </c>
    </row>
    <row r="49" spans="1:5" hidden="1" x14ac:dyDescent="0.2">
      <c r="A49" s="20">
        <v>45106</v>
      </c>
      <c r="B49" s="18">
        <v>-1.4326530530636927E-2</v>
      </c>
      <c r="C49" s="18">
        <v>4.4735446728059181E-3</v>
      </c>
      <c r="D49" s="18">
        <f t="shared" si="0"/>
        <v>3.233511793143554E-3</v>
      </c>
      <c r="E49" s="18">
        <f t="shared" si="1"/>
        <v>-1.756004232378048E-2</v>
      </c>
    </row>
    <row r="50" spans="1:5" hidden="1" x14ac:dyDescent="0.2">
      <c r="A50" s="39">
        <v>45107</v>
      </c>
      <c r="B50" s="18">
        <v>1.5503786114865026E-2</v>
      </c>
      <c r="C50" s="18">
        <v>1.2269004495714109E-2</v>
      </c>
      <c r="D50" s="18">
        <f t="shared" si="0"/>
        <v>8.3266972975424968E-3</v>
      </c>
      <c r="E50" s="18">
        <f t="shared" si="1"/>
        <v>7.177088817322529E-3</v>
      </c>
    </row>
    <row r="51" spans="1:5" hidden="1" x14ac:dyDescent="0.2">
      <c r="A51" s="20">
        <v>45110</v>
      </c>
      <c r="B51" s="18">
        <v>-6.6792204050472037E-3</v>
      </c>
      <c r="C51" s="18">
        <v>1.1706778016009611E-3</v>
      </c>
      <c r="D51" s="18">
        <f t="shared" si="0"/>
        <v>1.0755744740458223E-3</v>
      </c>
      <c r="E51" s="18">
        <f t="shared" si="1"/>
        <v>-7.7547948790930264E-3</v>
      </c>
    </row>
    <row r="52" spans="1:5" hidden="1" x14ac:dyDescent="0.2">
      <c r="A52" s="39">
        <v>45112</v>
      </c>
      <c r="B52" s="18">
        <v>1.7290940720673387E-2</v>
      </c>
      <c r="C52" s="18">
        <v>-1.9683184132291975E-3</v>
      </c>
      <c r="D52" s="18">
        <f t="shared" si="0"/>
        <v>-9.7529749283345641E-4</v>
      </c>
      <c r="E52" s="18">
        <f t="shared" si="1"/>
        <v>1.8266238213506845E-2</v>
      </c>
    </row>
    <row r="53" spans="1:5" hidden="1" x14ac:dyDescent="0.2">
      <c r="A53" s="20">
        <v>45113</v>
      </c>
      <c r="B53" s="18">
        <v>-1.8885679667214883E-2</v>
      </c>
      <c r="C53" s="18">
        <v>-7.9225113365009037E-3</v>
      </c>
      <c r="D53" s="18">
        <f t="shared" si="0"/>
        <v>-4.8654861123790336E-3</v>
      </c>
      <c r="E53" s="18">
        <f t="shared" si="1"/>
        <v>-1.4020193554835849E-2</v>
      </c>
    </row>
    <row r="54" spans="1:5" hidden="1" x14ac:dyDescent="0.2">
      <c r="A54" s="39">
        <v>45114</v>
      </c>
      <c r="B54" s="18">
        <v>6.7371721875610913E-3</v>
      </c>
      <c r="C54" s="18">
        <v>-2.8651005386203243E-3</v>
      </c>
      <c r="D54" s="18">
        <f t="shared" si="0"/>
        <v>-1.5612126056564236E-3</v>
      </c>
      <c r="E54" s="18">
        <f t="shared" si="1"/>
        <v>8.2983847932175149E-3</v>
      </c>
    </row>
    <row r="55" spans="1:5" hidden="1" x14ac:dyDescent="0.2">
      <c r="A55" s="20">
        <v>45117</v>
      </c>
      <c r="B55" s="18">
        <v>3.8240221706755673E-3</v>
      </c>
      <c r="C55" s="18">
        <v>2.405026057131332E-3</v>
      </c>
      <c r="D55" s="18">
        <f t="shared" si="0"/>
        <v>1.8820393632589969E-3</v>
      </c>
      <c r="E55" s="18">
        <f t="shared" si="1"/>
        <v>1.9419828074165703E-3</v>
      </c>
    </row>
    <row r="56" spans="1:5" hidden="1" x14ac:dyDescent="0.2">
      <c r="A56" s="39">
        <v>45118</v>
      </c>
      <c r="B56" s="18">
        <v>9.524016577573402E-3</v>
      </c>
      <c r="C56" s="18">
        <v>6.7422110558885695E-3</v>
      </c>
      <c r="D56" s="18">
        <f t="shared" si="0"/>
        <v>4.7157513273245024E-3</v>
      </c>
      <c r="E56" s="18">
        <f t="shared" si="1"/>
        <v>4.8082652502488997E-3</v>
      </c>
    </row>
    <row r="57" spans="1:5" hidden="1" x14ac:dyDescent="0.2">
      <c r="A57" s="20">
        <v>45119</v>
      </c>
      <c r="B57" s="18">
        <v>3.0188595849847344E-2</v>
      </c>
      <c r="C57" s="18">
        <v>7.4112334853124739E-3</v>
      </c>
      <c r="D57" s="18">
        <f t="shared" si="0"/>
        <v>5.1528590050071259E-3</v>
      </c>
      <c r="E57" s="18">
        <f t="shared" si="1"/>
        <v>2.5035736844840218E-2</v>
      </c>
    </row>
    <row r="58" spans="1:5" hidden="1" x14ac:dyDescent="0.2">
      <c r="A58" s="39">
        <v>45120</v>
      </c>
      <c r="B58" s="18">
        <v>9.157524539011197E-3</v>
      </c>
      <c r="C58" s="18">
        <v>8.4701534580691185E-3</v>
      </c>
      <c r="D58" s="18">
        <f t="shared" si="0"/>
        <v>5.8447073344300637E-3</v>
      </c>
      <c r="E58" s="18">
        <f t="shared" si="1"/>
        <v>3.3128172045811333E-3</v>
      </c>
    </row>
    <row r="59" spans="1:5" hidden="1" x14ac:dyDescent="0.2">
      <c r="A59" s="20">
        <v>45121</v>
      </c>
      <c r="B59" s="18">
        <v>-7.2595763965622728E-3</v>
      </c>
      <c r="C59" s="18">
        <v>-1.0244071333035398E-3</v>
      </c>
      <c r="D59" s="18">
        <f t="shared" si="0"/>
        <v>-3.5859041492275132E-4</v>
      </c>
      <c r="E59" s="18">
        <f t="shared" si="1"/>
        <v>-6.9009859816395215E-3</v>
      </c>
    </row>
    <row r="60" spans="1:5" hidden="1" x14ac:dyDescent="0.2">
      <c r="A60" s="39">
        <v>45124</v>
      </c>
      <c r="B60" s="18">
        <v>1.8281202489991433E-3</v>
      </c>
      <c r="C60" s="18">
        <v>3.8553825145495324E-3</v>
      </c>
      <c r="D60" s="18">
        <f t="shared" si="0"/>
        <v>2.8296338160488255E-3</v>
      </c>
      <c r="E60" s="18">
        <f t="shared" si="1"/>
        <v>-1.0015135670496823E-3</v>
      </c>
    </row>
    <row r="61" spans="1:5" hidden="1" x14ac:dyDescent="0.2">
      <c r="A61" s="20">
        <v>45125</v>
      </c>
      <c r="B61" s="18">
        <v>8.2118477917225707E-3</v>
      </c>
      <c r="C61" s="18">
        <v>7.1172752058423772E-3</v>
      </c>
      <c r="D61" s="18">
        <f t="shared" si="0"/>
        <v>4.9608005399637374E-3</v>
      </c>
      <c r="E61" s="18">
        <f t="shared" si="1"/>
        <v>3.2510472517588334E-3</v>
      </c>
    </row>
    <row r="62" spans="1:5" hidden="1" x14ac:dyDescent="0.2">
      <c r="A62" s="39">
        <v>45126</v>
      </c>
      <c r="B62" s="18">
        <v>7.2397763069427246E-3</v>
      </c>
      <c r="C62" s="18">
        <v>2.3579103357320719E-3</v>
      </c>
      <c r="D62" s="18">
        <f t="shared" si="0"/>
        <v>1.8512561747478042E-3</v>
      </c>
      <c r="E62" s="18">
        <f t="shared" si="1"/>
        <v>5.3885201321949208E-3</v>
      </c>
    </row>
    <row r="63" spans="1:5" hidden="1" x14ac:dyDescent="0.2">
      <c r="A63" s="20">
        <v>45127</v>
      </c>
      <c r="B63" s="18">
        <v>-5.3909159693852349E-3</v>
      </c>
      <c r="C63" s="18">
        <v>-6.7568962189037407E-3</v>
      </c>
      <c r="D63" s="18">
        <f t="shared" si="0"/>
        <v>-4.1039282113033045E-3</v>
      </c>
      <c r="E63" s="18">
        <f t="shared" si="1"/>
        <v>-1.2869877580819304E-3</v>
      </c>
    </row>
    <row r="64" spans="1:5" hidden="1" x14ac:dyDescent="0.2">
      <c r="A64" s="39">
        <v>45128</v>
      </c>
      <c r="B64" s="18">
        <v>-1.8065617398461686E-3</v>
      </c>
      <c r="C64" s="18">
        <v>3.240945218980773E-4</v>
      </c>
      <c r="D64" s="18">
        <f t="shared" si="0"/>
        <v>5.2245691762171996E-4</v>
      </c>
      <c r="E64" s="18">
        <f t="shared" si="1"/>
        <v>-2.3290186574678887E-3</v>
      </c>
    </row>
    <row r="65" spans="1:5" hidden="1" x14ac:dyDescent="0.2">
      <c r="A65" s="20">
        <v>45131</v>
      </c>
      <c r="B65" s="18">
        <v>-3.6200234713343882E-3</v>
      </c>
      <c r="C65" s="18">
        <v>4.0341538771535568E-3</v>
      </c>
      <c r="D65" s="18">
        <f t="shared" si="0"/>
        <v>2.9464345864075887E-3</v>
      </c>
      <c r="E65" s="18">
        <f t="shared" si="1"/>
        <v>-6.5664580577419768E-3</v>
      </c>
    </row>
    <row r="66" spans="1:5" hidden="1" x14ac:dyDescent="0.2">
      <c r="A66" s="39">
        <v>45132</v>
      </c>
      <c r="B66" s="18">
        <v>1.8164972865717388E-3</v>
      </c>
      <c r="C66" s="18">
        <v>2.8146733515561628E-3</v>
      </c>
      <c r="D66" s="18">
        <f t="shared" si="0"/>
        <v>2.1496835701792288E-3</v>
      </c>
      <c r="E66" s="18">
        <f t="shared" si="1"/>
        <v>-3.3318628360749E-4</v>
      </c>
    </row>
    <row r="67" spans="1:5" hidden="1" x14ac:dyDescent="0.2">
      <c r="A67" s="20">
        <v>45133</v>
      </c>
      <c r="B67" s="18">
        <v>1.2692696376466639E-2</v>
      </c>
      <c r="C67" s="18">
        <v>-1.5543889679858758E-4</v>
      </c>
      <c r="D67" s="18">
        <f t="shared" si="0"/>
        <v>2.0915241571107146E-4</v>
      </c>
      <c r="E67" s="18">
        <f t="shared" si="1"/>
        <v>1.2483543960755567E-2</v>
      </c>
    </row>
    <row r="68" spans="1:5" hidden="1" x14ac:dyDescent="0.2">
      <c r="A68" s="39">
        <v>45134</v>
      </c>
      <c r="B68" s="18">
        <v>-8.9525665773350083E-3</v>
      </c>
      <c r="C68" s="18">
        <v>-6.4246660644878828E-3</v>
      </c>
      <c r="D68" s="18">
        <f t="shared" si="0"/>
        <v>-3.8868647095939451E-3</v>
      </c>
      <c r="E68" s="18">
        <f t="shared" si="1"/>
        <v>-5.0657018677410636E-3</v>
      </c>
    </row>
    <row r="69" spans="1:5" hidden="1" x14ac:dyDescent="0.2">
      <c r="A69" s="20">
        <v>45135</v>
      </c>
      <c r="B69" s="18">
        <v>3.6133035775633982E-3</v>
      </c>
      <c r="C69" s="18">
        <v>9.8778427947523451E-3</v>
      </c>
      <c r="D69" s="18">
        <f t="shared" si="0"/>
        <v>6.764425104409829E-3</v>
      </c>
      <c r="E69" s="18">
        <f t="shared" si="1"/>
        <v>-3.1511215268464308E-3</v>
      </c>
    </row>
    <row r="70" spans="1:5" hidden="1" x14ac:dyDescent="0.2">
      <c r="A70" s="39">
        <v>45138</v>
      </c>
      <c r="B70" s="18">
        <v>-7.200678964996321E-3</v>
      </c>
      <c r="C70" s="18">
        <v>1.4687129405193122E-3</v>
      </c>
      <c r="D70" s="18">
        <f t="shared" si="0"/>
        <v>1.2702965666258827E-3</v>
      </c>
      <c r="E70" s="18">
        <f t="shared" si="1"/>
        <v>-8.4709755316222032E-3</v>
      </c>
    </row>
    <row r="71" spans="1:5" hidden="1" x14ac:dyDescent="0.2">
      <c r="A71" s="20">
        <v>45139</v>
      </c>
      <c r="B71" s="18">
        <v>-2.4478655386117043E-2</v>
      </c>
      <c r="C71" s="18">
        <v>-2.6650876392156908E-3</v>
      </c>
      <c r="D71" s="18">
        <f t="shared" si="0"/>
        <v>-1.4305336177477357E-3</v>
      </c>
      <c r="E71" s="18">
        <f t="shared" si="1"/>
        <v>-2.3048121768369307E-2</v>
      </c>
    </row>
    <row r="72" spans="1:5" hidden="1" x14ac:dyDescent="0.2">
      <c r="A72" s="39">
        <v>45140</v>
      </c>
      <c r="B72" s="18">
        <v>-1.9516696681546319E-2</v>
      </c>
      <c r="C72" s="18">
        <v>-1.3839541336347905E-2</v>
      </c>
      <c r="D72" s="18">
        <f t="shared" si="0"/>
        <v>-8.7313942318402431E-3</v>
      </c>
      <c r="E72" s="18">
        <f t="shared" si="1"/>
        <v>-1.0785302449706076E-2</v>
      </c>
    </row>
    <row r="73" spans="1:5" hidden="1" x14ac:dyDescent="0.2">
      <c r="A73" s="20">
        <v>45141</v>
      </c>
      <c r="B73" s="18">
        <v>-4.7394860605620703E-3</v>
      </c>
      <c r="C73" s="18">
        <v>-2.5479738404268204E-3</v>
      </c>
      <c r="D73" s="18">
        <f t="shared" si="0"/>
        <v>-1.3540169893631326E-3</v>
      </c>
      <c r="E73" s="18">
        <f t="shared" si="1"/>
        <v>-3.3854690711989377E-3</v>
      </c>
    </row>
    <row r="74" spans="1:5" hidden="1" x14ac:dyDescent="0.2">
      <c r="A74" s="39">
        <v>45142</v>
      </c>
      <c r="B74" s="18">
        <v>2.8571385171505259E-3</v>
      </c>
      <c r="C74" s="18">
        <v>-5.3000741550505159E-3</v>
      </c>
      <c r="D74" s="18">
        <f t="shared" si="0"/>
        <v>-3.1521094364439489E-3</v>
      </c>
      <c r="E74" s="18">
        <f t="shared" si="1"/>
        <v>6.0092479535944748E-3</v>
      </c>
    </row>
    <row r="75" spans="1:5" hidden="1" x14ac:dyDescent="0.2">
      <c r="A75" s="20">
        <v>45145</v>
      </c>
      <c r="B75" s="18">
        <v>1.5194690402041688E-2</v>
      </c>
      <c r="C75" s="18">
        <v>9.0240927793627801E-3</v>
      </c>
      <c r="D75" s="18">
        <f t="shared" si="0"/>
        <v>6.2066251411563057E-3</v>
      </c>
      <c r="E75" s="18">
        <f t="shared" si="1"/>
        <v>8.9880652608853827E-3</v>
      </c>
    </row>
    <row r="76" spans="1:5" hidden="1" x14ac:dyDescent="0.2">
      <c r="A76" s="39">
        <v>45146</v>
      </c>
      <c r="B76" s="18">
        <v>1.2161003846746565E-2</v>
      </c>
      <c r="C76" s="18">
        <v>-4.218283044793103E-3</v>
      </c>
      <c r="D76" s="18">
        <f t="shared" si="0"/>
        <v>-2.4453181852903756E-3</v>
      </c>
      <c r="E76" s="18">
        <f t="shared" si="1"/>
        <v>1.4606322032036941E-2</v>
      </c>
    </row>
    <row r="77" spans="1:5" hidden="1" x14ac:dyDescent="0.2">
      <c r="A77" s="20">
        <v>45147</v>
      </c>
      <c r="B77" s="18">
        <v>-1.1090554961678767E-2</v>
      </c>
      <c r="C77" s="18">
        <v>-7.0387303805971024E-3</v>
      </c>
      <c r="D77" s="18">
        <f t="shared" ref="D77:D140" si="2">$B$2+$B$3*C77</f>
        <v>-4.2880653500469105E-3</v>
      </c>
      <c r="E77" s="18">
        <f t="shared" ref="E77:E140" si="3">B77-D77</f>
        <v>-6.8024896116318564E-3</v>
      </c>
    </row>
    <row r="78" spans="1:5" hidden="1" x14ac:dyDescent="0.2">
      <c r="A78" s="39">
        <v>45148</v>
      </c>
      <c r="B78" s="18">
        <v>3.7699248390687945E-3</v>
      </c>
      <c r="C78" s="18">
        <v>2.5071394456976925E-4</v>
      </c>
      <c r="D78" s="18">
        <f t="shared" si="2"/>
        <v>4.7451351194157423E-4</v>
      </c>
      <c r="E78" s="18">
        <f t="shared" si="3"/>
        <v>3.2954113271272201E-3</v>
      </c>
    </row>
    <row r="79" spans="1:5" hidden="1" x14ac:dyDescent="0.2">
      <c r="A79" s="20">
        <v>45149</v>
      </c>
      <c r="B79" s="18">
        <v>-1.1267576090549514E-2</v>
      </c>
      <c r="C79" s="18">
        <v>-1.0696923700230787E-3</v>
      </c>
      <c r="D79" s="18">
        <f t="shared" si="2"/>
        <v>-3.8817765114266493E-4</v>
      </c>
      <c r="E79" s="18">
        <f t="shared" si="3"/>
        <v>-1.087939843940685E-2</v>
      </c>
    </row>
    <row r="80" spans="1:5" hidden="1" x14ac:dyDescent="0.2">
      <c r="A80" s="39">
        <v>45152</v>
      </c>
      <c r="B80" s="18">
        <v>-2.8489718262501018E-3</v>
      </c>
      <c r="C80" s="18">
        <v>5.7504757517030658E-3</v>
      </c>
      <c r="D80" s="18">
        <f t="shared" si="2"/>
        <v>4.0677982892452285E-3</v>
      </c>
      <c r="E80" s="18">
        <f t="shared" si="3"/>
        <v>-6.9167701154953303E-3</v>
      </c>
    </row>
    <row r="81" spans="1:5" hidden="1" x14ac:dyDescent="0.2">
      <c r="A81" s="20">
        <v>45153</v>
      </c>
      <c r="B81" s="18">
        <v>-6.666531106837903E-3</v>
      </c>
      <c r="C81" s="18">
        <v>-1.1550909428841738E-2</v>
      </c>
      <c r="D81" s="18">
        <f t="shared" si="2"/>
        <v>-7.2361101663690761E-3</v>
      </c>
      <c r="E81" s="18">
        <f t="shared" si="3"/>
        <v>5.6957905953117314E-4</v>
      </c>
    </row>
    <row r="82" spans="1:5" hidden="1" x14ac:dyDescent="0.2">
      <c r="A82" s="39">
        <v>45154</v>
      </c>
      <c r="B82" s="18">
        <v>-3.8351750412253249E-3</v>
      </c>
      <c r="C82" s="18">
        <v>-7.5553952105776867E-3</v>
      </c>
      <c r="D82" s="18">
        <f t="shared" si="2"/>
        <v>-4.6256297634965022E-3</v>
      </c>
      <c r="E82" s="18">
        <f t="shared" si="3"/>
        <v>7.9045472227117723E-4</v>
      </c>
    </row>
    <row r="83" spans="1:5" hidden="1" x14ac:dyDescent="0.2">
      <c r="A83" s="20">
        <v>45155</v>
      </c>
      <c r="B83" s="18">
        <v>-9.6248505898188785E-4</v>
      </c>
      <c r="C83" s="18">
        <v>-7.7129130290369829E-3</v>
      </c>
      <c r="D83" s="18">
        <f t="shared" si="2"/>
        <v>-4.7285444712734364E-3</v>
      </c>
      <c r="E83" s="18">
        <f t="shared" si="3"/>
        <v>3.7660594122915485E-3</v>
      </c>
    </row>
    <row r="84" spans="1:5" hidden="1" x14ac:dyDescent="0.2">
      <c r="A84" s="39">
        <v>45156</v>
      </c>
      <c r="B84" s="18">
        <v>-1.9268246579088322E-3</v>
      </c>
      <c r="C84" s="18">
        <v>-1.4870682600087726E-4</v>
      </c>
      <c r="D84" s="18">
        <f t="shared" si="2"/>
        <v>2.1355083301812062E-4</v>
      </c>
      <c r="E84" s="18">
        <f t="shared" si="3"/>
        <v>-2.1403754909269527E-3</v>
      </c>
    </row>
    <row r="85" spans="1:5" hidden="1" x14ac:dyDescent="0.2">
      <c r="A85" s="20">
        <v>45159</v>
      </c>
      <c r="B85" s="18">
        <v>-1.9303536567807367E-3</v>
      </c>
      <c r="C85" s="18">
        <v>6.8791885187959867E-3</v>
      </c>
      <c r="D85" s="18">
        <f t="shared" si="2"/>
        <v>4.8052459362838409E-3</v>
      </c>
      <c r="E85" s="18">
        <f t="shared" si="3"/>
        <v>-6.7355995930645776E-3</v>
      </c>
    </row>
    <row r="86" spans="1:5" hidden="1" x14ac:dyDescent="0.2">
      <c r="A86" s="39">
        <v>45160</v>
      </c>
      <c r="B86" s="18">
        <v>1.0638243972779016E-2</v>
      </c>
      <c r="C86" s="18">
        <v>-2.777466728829614E-3</v>
      </c>
      <c r="D86" s="18">
        <f t="shared" si="2"/>
        <v>-1.5039568106345992E-3</v>
      </c>
      <c r="E86" s="18">
        <f t="shared" si="3"/>
        <v>1.2142200783413614E-2</v>
      </c>
    </row>
    <row r="87" spans="1:5" hidden="1" x14ac:dyDescent="0.2">
      <c r="A87" s="20">
        <v>45161</v>
      </c>
      <c r="B87" s="18">
        <v>1.4354003624467815E-2</v>
      </c>
      <c r="C87" s="18">
        <v>1.1044879965972587E-2</v>
      </c>
      <c r="D87" s="18">
        <f t="shared" si="2"/>
        <v>7.5269121082022781E-3</v>
      </c>
      <c r="E87" s="18">
        <f t="shared" si="3"/>
        <v>6.8270915162655368E-3</v>
      </c>
    </row>
    <row r="88" spans="1:5" hidden="1" x14ac:dyDescent="0.2">
      <c r="A88" s="39">
        <v>45162</v>
      </c>
      <c r="B88" s="18">
        <v>-8.4905663896246431E-3</v>
      </c>
      <c r="C88" s="18">
        <v>-1.3457974663146133E-2</v>
      </c>
      <c r="D88" s="18">
        <f t="shared" si="2"/>
        <v>-8.4820965774283722E-3</v>
      </c>
      <c r="E88" s="18">
        <f t="shared" si="3"/>
        <v>-8.46981219627084E-6</v>
      </c>
    </row>
    <row r="89" spans="1:5" hidden="1" x14ac:dyDescent="0.2">
      <c r="A89" s="20">
        <v>45163</v>
      </c>
      <c r="B89" s="18">
        <v>-2.8544871765334712E-3</v>
      </c>
      <c r="C89" s="18">
        <v>6.7179660376250894E-3</v>
      </c>
      <c r="D89" s="18">
        <f t="shared" si="2"/>
        <v>4.6999107767503635E-3</v>
      </c>
      <c r="E89" s="18">
        <f t="shared" si="3"/>
        <v>-7.5543979532838347E-3</v>
      </c>
    </row>
    <row r="90" spans="1:5" hidden="1" x14ac:dyDescent="0.2">
      <c r="A90" s="39">
        <v>45166</v>
      </c>
      <c r="B90" s="18">
        <v>6.6794424120921736E-3</v>
      </c>
      <c r="C90" s="18">
        <v>6.2646197550364491E-3</v>
      </c>
      <c r="D90" s="18">
        <f t="shared" si="2"/>
        <v>4.4037157135459687E-3</v>
      </c>
      <c r="E90" s="18">
        <f t="shared" si="3"/>
        <v>2.2757266985462049E-3</v>
      </c>
    </row>
    <row r="91" spans="1:5" hidden="1" x14ac:dyDescent="0.2">
      <c r="A91" s="20">
        <v>45167</v>
      </c>
      <c r="B91" s="18">
        <v>2.8436645054898957E-3</v>
      </c>
      <c r="C91" s="18">
        <v>1.4508307194546211E-2</v>
      </c>
      <c r="D91" s="18">
        <f t="shared" si="2"/>
        <v>9.7897519863931991E-3</v>
      </c>
      <c r="E91" s="18">
        <f t="shared" si="3"/>
        <v>-6.9460874809033034E-3</v>
      </c>
    </row>
    <row r="92" spans="1:5" hidden="1" x14ac:dyDescent="0.2">
      <c r="A92" s="39">
        <v>45168</v>
      </c>
      <c r="B92" s="18">
        <v>8.5065227418454903E-3</v>
      </c>
      <c r="C92" s="18">
        <v>3.833182103508026E-3</v>
      </c>
      <c r="D92" s="18">
        <f t="shared" si="2"/>
        <v>2.8151291153285392E-3</v>
      </c>
      <c r="E92" s="18">
        <f t="shared" si="3"/>
        <v>5.6913936265169506E-3</v>
      </c>
    </row>
    <row r="93" spans="1:5" hidden="1" x14ac:dyDescent="0.2">
      <c r="A93" s="20">
        <v>45169</v>
      </c>
      <c r="B93" s="18">
        <v>-9.3720925859133164E-3</v>
      </c>
      <c r="C93" s="18">
        <v>-1.5969365120942491E-3</v>
      </c>
      <c r="D93" s="18">
        <f t="shared" si="2"/>
        <v>-7.3265408777117662E-4</v>
      </c>
      <c r="E93" s="18">
        <f t="shared" si="3"/>
        <v>-8.6394384981421397E-3</v>
      </c>
    </row>
    <row r="94" spans="1:5" hidden="1" x14ac:dyDescent="0.2">
      <c r="A94" s="39">
        <v>45170</v>
      </c>
      <c r="B94" s="18">
        <v>-3.7842851776421771E-3</v>
      </c>
      <c r="C94" s="18">
        <v>1.7991292600010311E-3</v>
      </c>
      <c r="D94" s="18">
        <f t="shared" si="2"/>
        <v>1.4861749942018617E-3</v>
      </c>
      <c r="E94" s="18">
        <f t="shared" si="3"/>
        <v>-5.2704601718440384E-3</v>
      </c>
    </row>
    <row r="95" spans="1:5" hidden="1" x14ac:dyDescent="0.2">
      <c r="A95" s="20">
        <v>45174</v>
      </c>
      <c r="B95" s="18">
        <v>1.0446480351106402E-2</v>
      </c>
      <c r="C95" s="18">
        <v>-4.194177587506065E-3</v>
      </c>
      <c r="D95" s="18">
        <f t="shared" si="2"/>
        <v>-2.4295688172709983E-3</v>
      </c>
      <c r="E95" s="18">
        <f t="shared" si="3"/>
        <v>1.2876049168377399E-2</v>
      </c>
    </row>
    <row r="96" spans="1:5" hidden="1" x14ac:dyDescent="0.2">
      <c r="A96" s="39">
        <v>45175</v>
      </c>
      <c r="B96" s="18">
        <v>9.3983306968283831E-3</v>
      </c>
      <c r="C96" s="18">
        <v>-6.9715993514528618E-3</v>
      </c>
      <c r="D96" s="18">
        <f t="shared" si="2"/>
        <v>-4.2442051041730149E-3</v>
      </c>
      <c r="E96" s="18">
        <f t="shared" si="3"/>
        <v>1.3642535801001398E-2</v>
      </c>
    </row>
    <row r="97" spans="1:5" hidden="1" x14ac:dyDescent="0.2">
      <c r="A97" s="20">
        <v>45176</v>
      </c>
      <c r="B97" s="18">
        <v>4.6555042797253865E-3</v>
      </c>
      <c r="C97" s="18">
        <v>-3.2112659361860363E-3</v>
      </c>
      <c r="D97" s="18">
        <f t="shared" si="2"/>
        <v>-1.7873807374996641E-3</v>
      </c>
      <c r="E97" s="18">
        <f t="shared" si="3"/>
        <v>6.4428850172250501E-3</v>
      </c>
    </row>
    <row r="98" spans="1:5" hidden="1" x14ac:dyDescent="0.2">
      <c r="A98" s="39">
        <v>45177</v>
      </c>
      <c r="B98" s="18">
        <v>1.5755402023560849E-2</v>
      </c>
      <c r="C98" s="18">
        <v>1.4266227216406246E-3</v>
      </c>
      <c r="D98" s="18">
        <f t="shared" si="2"/>
        <v>1.2427968042590829E-3</v>
      </c>
      <c r="E98" s="18">
        <f t="shared" si="3"/>
        <v>1.4512605219301766E-2</v>
      </c>
    </row>
    <row r="99" spans="1:5" hidden="1" x14ac:dyDescent="0.2">
      <c r="A99" s="20">
        <v>45180</v>
      </c>
      <c r="B99" s="18">
        <v>8.211679161269414E-3</v>
      </c>
      <c r="C99" s="18">
        <v>6.7234531062752012E-3</v>
      </c>
      <c r="D99" s="18">
        <f t="shared" si="2"/>
        <v>4.7034957684179831E-3</v>
      </c>
      <c r="E99" s="18">
        <f t="shared" si="3"/>
        <v>3.5081833928514309E-3</v>
      </c>
    </row>
    <row r="100" spans="1:5" hidden="1" x14ac:dyDescent="0.2">
      <c r="A100" s="39">
        <v>45181</v>
      </c>
      <c r="B100" s="18">
        <v>-1.4479598827770723E-2</v>
      </c>
      <c r="C100" s="18">
        <v>-5.6958856048289208E-3</v>
      </c>
      <c r="D100" s="18">
        <f t="shared" si="2"/>
        <v>-3.4107139555208535E-3</v>
      </c>
      <c r="E100" s="18">
        <f t="shared" si="3"/>
        <v>-1.1068884872249871E-2</v>
      </c>
    </row>
    <row r="101" spans="1:5" hidden="1" x14ac:dyDescent="0.2">
      <c r="A101" s="20">
        <v>45182</v>
      </c>
      <c r="B101" s="18">
        <v>1.469233798767422E-2</v>
      </c>
      <c r="C101" s="18">
        <v>1.2416323054647016E-3</v>
      </c>
      <c r="D101" s="18">
        <f t="shared" si="2"/>
        <v>1.1219327978343224E-3</v>
      </c>
      <c r="E101" s="18">
        <f t="shared" si="3"/>
        <v>1.3570405189839898E-2</v>
      </c>
    </row>
    <row r="102" spans="1:5" hidden="1" x14ac:dyDescent="0.2">
      <c r="A102" s="39">
        <v>45183</v>
      </c>
      <c r="B102" s="18">
        <v>2.7149024169250691E-3</v>
      </c>
      <c r="C102" s="18">
        <v>8.4299188671679293E-3</v>
      </c>
      <c r="D102" s="18">
        <f t="shared" si="2"/>
        <v>5.8184199517985532E-3</v>
      </c>
      <c r="E102" s="18">
        <f t="shared" si="3"/>
        <v>-3.1035175348734841E-3</v>
      </c>
    </row>
    <row r="103" spans="1:5" hidden="1" x14ac:dyDescent="0.2">
      <c r="A103" s="20">
        <v>45184</v>
      </c>
      <c r="B103" s="18">
        <v>-4.5126456045023744E-3</v>
      </c>
      <c r="C103" s="18">
        <v>-1.2159612938677844E-2</v>
      </c>
      <c r="D103" s="18">
        <f t="shared" si="2"/>
        <v>-7.6338083090319976E-3</v>
      </c>
      <c r="E103" s="18">
        <f t="shared" si="3"/>
        <v>3.1211627045296233E-3</v>
      </c>
    </row>
    <row r="104" spans="1:5" hidden="1" x14ac:dyDescent="0.2">
      <c r="A104" s="39">
        <v>45187</v>
      </c>
      <c r="B104" s="18">
        <v>-1.3599216045086737E-2</v>
      </c>
      <c r="C104" s="18">
        <v>7.2128769712942464E-4</v>
      </c>
      <c r="D104" s="18">
        <f t="shared" si="2"/>
        <v>7.8196419089245702E-4</v>
      </c>
      <c r="E104" s="18">
        <f t="shared" si="3"/>
        <v>-1.4381180235979195E-2</v>
      </c>
    </row>
    <row r="105" spans="1:5" hidden="1" x14ac:dyDescent="0.2">
      <c r="A105" s="20">
        <v>45188</v>
      </c>
      <c r="B105" s="18">
        <v>4.5955984226111468E-3</v>
      </c>
      <c r="C105" s="18">
        <v>-2.151010615372817E-3</v>
      </c>
      <c r="D105" s="18">
        <f t="shared" si="2"/>
        <v>-1.0946599546846772E-3</v>
      </c>
      <c r="E105" s="18">
        <f t="shared" si="3"/>
        <v>5.690258377295824E-3</v>
      </c>
    </row>
    <row r="106" spans="1:5" hidden="1" x14ac:dyDescent="0.2">
      <c r="A106" s="39">
        <v>45189</v>
      </c>
      <c r="B106" s="18">
        <v>-1.9213144796384141E-2</v>
      </c>
      <c r="C106" s="18">
        <v>-9.3947947580595992E-3</v>
      </c>
      <c r="D106" s="18">
        <f t="shared" si="2"/>
        <v>-5.8274066085906582E-3</v>
      </c>
      <c r="E106" s="18">
        <f t="shared" si="3"/>
        <v>-1.3385738187793483E-2</v>
      </c>
    </row>
    <row r="107" spans="1:5" hidden="1" x14ac:dyDescent="0.2">
      <c r="A107" s="20">
        <v>45190</v>
      </c>
      <c r="B107" s="18">
        <v>-1.3992659969132015E-2</v>
      </c>
      <c r="C107" s="18">
        <v>-1.6400934103219411E-2</v>
      </c>
      <c r="D107" s="18">
        <f t="shared" si="2"/>
        <v>-1.0404887368571647E-2</v>
      </c>
      <c r="E107" s="18">
        <f t="shared" si="3"/>
        <v>-3.5877726005603683E-3</v>
      </c>
    </row>
    <row r="108" spans="1:5" hidden="1" x14ac:dyDescent="0.2">
      <c r="A108" s="39">
        <v>45191</v>
      </c>
      <c r="B108" s="18">
        <v>-2.8381905043964872E-3</v>
      </c>
      <c r="C108" s="18">
        <v>-2.2955984771939608E-3</v>
      </c>
      <c r="D108" s="18">
        <f t="shared" si="2"/>
        <v>-1.1891268390851872E-3</v>
      </c>
      <c r="E108" s="18">
        <f t="shared" si="3"/>
        <v>-1.6490636653113001E-3</v>
      </c>
    </row>
    <row r="109" spans="1:5" hidden="1" x14ac:dyDescent="0.2">
      <c r="A109" s="20">
        <v>45194</v>
      </c>
      <c r="B109" s="18">
        <v>9.4878751295435215E-4</v>
      </c>
      <c r="C109" s="18">
        <v>4.0230650909416354E-3</v>
      </c>
      <c r="D109" s="18">
        <f t="shared" si="2"/>
        <v>2.9391896968848476E-3</v>
      </c>
      <c r="E109" s="18">
        <f t="shared" si="3"/>
        <v>-1.9904021839304955E-3</v>
      </c>
    </row>
    <row r="110" spans="1:5" hidden="1" x14ac:dyDescent="0.2">
      <c r="A110" s="39">
        <v>45195</v>
      </c>
      <c r="B110" s="18">
        <v>-9.4786006071279072E-3</v>
      </c>
      <c r="C110" s="18">
        <v>-1.4734533990868215E-2</v>
      </c>
      <c r="D110" s="18">
        <f t="shared" si="2"/>
        <v>-9.3161401888588284E-3</v>
      </c>
      <c r="E110" s="18">
        <f t="shared" si="3"/>
        <v>-1.6246041826907878E-4</v>
      </c>
    </row>
    <row r="111" spans="1:5" hidden="1" x14ac:dyDescent="0.2">
      <c r="A111" s="20">
        <v>45196</v>
      </c>
      <c r="B111" s="18">
        <v>-1.9138230083090013E-3</v>
      </c>
      <c r="C111" s="18">
        <v>2.2931406074522265E-4</v>
      </c>
      <c r="D111" s="18">
        <f t="shared" si="2"/>
        <v>4.6053183792015126E-4</v>
      </c>
      <c r="E111" s="18">
        <f t="shared" si="3"/>
        <v>-2.3743548462291527E-3</v>
      </c>
    </row>
    <row r="112" spans="1:5" hidden="1" x14ac:dyDescent="0.2">
      <c r="A112" s="39">
        <v>45197</v>
      </c>
      <c r="B112" s="18">
        <v>1.1505146041433711E-2</v>
      </c>
      <c r="C112" s="18">
        <v>5.8931739705165853E-3</v>
      </c>
      <c r="D112" s="18">
        <f t="shared" si="2"/>
        <v>4.1610305700952666E-3</v>
      </c>
      <c r="E112" s="18">
        <f t="shared" si="3"/>
        <v>7.3441154713384449E-3</v>
      </c>
    </row>
    <row r="113" spans="1:5" hidden="1" x14ac:dyDescent="0.2">
      <c r="A113" s="20">
        <v>45198</v>
      </c>
      <c r="B113" s="18">
        <v>-9.4788816849644686E-4</v>
      </c>
      <c r="C113" s="18">
        <v>-2.7095820861420261E-3</v>
      </c>
      <c r="D113" s="18">
        <f t="shared" si="2"/>
        <v>-1.4596041892418641E-3</v>
      </c>
      <c r="E113" s="18">
        <f t="shared" si="3"/>
        <v>5.1171602074541727E-4</v>
      </c>
    </row>
    <row r="114" spans="1:5" hidden="1" x14ac:dyDescent="0.2">
      <c r="A114" s="39">
        <v>45201</v>
      </c>
      <c r="B114" s="18">
        <v>-2.0872762595958938E-2</v>
      </c>
      <c r="C114" s="18">
        <v>7.9367555590792449E-5</v>
      </c>
      <c r="D114" s="18">
        <f t="shared" si="2"/>
        <v>3.6256386889239016E-4</v>
      </c>
      <c r="E114" s="18">
        <f t="shared" si="3"/>
        <v>-2.123532646485133E-2</v>
      </c>
    </row>
    <row r="115" spans="1:5" hidden="1" x14ac:dyDescent="0.2">
      <c r="A115" s="20">
        <v>45202</v>
      </c>
      <c r="B115" s="18">
        <v>1.0658956957583232E-2</v>
      </c>
      <c r="C115" s="18">
        <v>-1.3744071674259506E-2</v>
      </c>
      <c r="D115" s="18">
        <f t="shared" si="2"/>
        <v>-8.6690188607775141E-3</v>
      </c>
      <c r="E115" s="18">
        <f t="shared" si="3"/>
        <v>1.9327975818360744E-2</v>
      </c>
    </row>
    <row r="116" spans="1:5" hidden="1" x14ac:dyDescent="0.2">
      <c r="A116" s="39">
        <v>45203</v>
      </c>
      <c r="B116" s="18">
        <v>1.2463939801739876E-2</v>
      </c>
      <c r="C116" s="18">
        <v>8.1097549571607086E-3</v>
      </c>
      <c r="D116" s="18">
        <f t="shared" si="2"/>
        <v>5.6092399646618706E-3</v>
      </c>
      <c r="E116" s="18">
        <f t="shared" si="3"/>
        <v>6.8546998370780056E-3</v>
      </c>
    </row>
    <row r="117" spans="1:5" hidden="1" x14ac:dyDescent="0.2">
      <c r="A117" s="20">
        <v>45204</v>
      </c>
      <c r="B117" s="18">
        <v>1.5151567626421336E-2</v>
      </c>
      <c r="C117" s="18">
        <v>-1.304030159777203E-3</v>
      </c>
      <c r="D117" s="18">
        <f t="shared" si="2"/>
        <v>-5.412829022788748E-4</v>
      </c>
      <c r="E117" s="18">
        <f t="shared" si="3"/>
        <v>1.569285052870021E-2</v>
      </c>
    </row>
    <row r="118" spans="1:5" hidden="1" x14ac:dyDescent="0.2">
      <c r="A118" s="39">
        <v>45205</v>
      </c>
      <c r="B118" s="18">
        <v>6.5297174248561962E-3</v>
      </c>
      <c r="C118" s="18">
        <v>1.1814893014644445E-2</v>
      </c>
      <c r="D118" s="18">
        <f t="shared" si="2"/>
        <v>8.0300022897677927E-3</v>
      </c>
      <c r="E118" s="18">
        <f t="shared" si="3"/>
        <v>-1.5002848649115965E-3</v>
      </c>
    </row>
    <row r="119" spans="1:5" hidden="1" x14ac:dyDescent="0.2">
      <c r="A119" s="20">
        <v>45208</v>
      </c>
      <c r="B119" s="18">
        <v>3.7072180822248502E-3</v>
      </c>
      <c r="C119" s="18">
        <v>6.3038542996403102E-3</v>
      </c>
      <c r="D119" s="18">
        <f t="shared" si="2"/>
        <v>4.4293497131287583E-3</v>
      </c>
      <c r="E119" s="18">
        <f t="shared" si="3"/>
        <v>-7.221316309039081E-4</v>
      </c>
    </row>
    <row r="120" spans="1:5" hidden="1" x14ac:dyDescent="0.2">
      <c r="A120" s="39">
        <v>45209</v>
      </c>
      <c r="B120" s="18">
        <v>1.0156920979110806E-2</v>
      </c>
      <c r="C120" s="18">
        <v>5.2079907813922244E-3</v>
      </c>
      <c r="D120" s="18">
        <f t="shared" si="2"/>
        <v>3.7133642148084616E-3</v>
      </c>
      <c r="E120" s="18">
        <f t="shared" si="3"/>
        <v>6.443556764302345E-3</v>
      </c>
    </row>
    <row r="121" spans="1:5" hidden="1" x14ac:dyDescent="0.2">
      <c r="A121" s="20">
        <v>45210</v>
      </c>
      <c r="B121" s="18">
        <v>1.0968982505393354E-2</v>
      </c>
      <c r="C121" s="18">
        <v>4.2930081710337298E-3</v>
      </c>
      <c r="D121" s="18">
        <f t="shared" si="2"/>
        <v>3.1155577641664703E-3</v>
      </c>
      <c r="E121" s="18">
        <f t="shared" si="3"/>
        <v>7.8534247412268832E-3</v>
      </c>
    </row>
    <row r="122" spans="1:5" hidden="1" x14ac:dyDescent="0.2">
      <c r="A122" s="39">
        <v>45211</v>
      </c>
      <c r="B122" s="18">
        <v>-8.1374323496781198E-3</v>
      </c>
      <c r="C122" s="18">
        <v>-6.2464343461184901E-3</v>
      </c>
      <c r="D122" s="18">
        <f t="shared" si="2"/>
        <v>-3.770416517307008E-3</v>
      </c>
      <c r="E122" s="18">
        <f t="shared" si="3"/>
        <v>-4.3670158323711114E-3</v>
      </c>
    </row>
    <row r="123" spans="1:5" hidden="1" x14ac:dyDescent="0.2">
      <c r="A123" s="20">
        <v>45212</v>
      </c>
      <c r="B123" s="18">
        <v>0</v>
      </c>
      <c r="C123" s="18">
        <v>-5.018858888767519E-3</v>
      </c>
      <c r="D123" s="18">
        <f t="shared" si="2"/>
        <v>-2.9683766547497553E-3</v>
      </c>
      <c r="E123" s="18">
        <f t="shared" si="3"/>
        <v>2.9683766547497553E-3</v>
      </c>
    </row>
    <row r="124" spans="1:5" hidden="1" x14ac:dyDescent="0.2">
      <c r="A124" s="39">
        <v>45215</v>
      </c>
      <c r="B124" s="18">
        <v>1.6408386837212019E-2</v>
      </c>
      <c r="C124" s="18">
        <v>1.059436938392988E-2</v>
      </c>
      <c r="D124" s="18">
        <f t="shared" si="2"/>
        <v>7.232569757890191E-3</v>
      </c>
      <c r="E124" s="18">
        <f t="shared" si="3"/>
        <v>9.1758170793218279E-3</v>
      </c>
    </row>
    <row r="125" spans="1:5" hidden="1" x14ac:dyDescent="0.2">
      <c r="A125" s="20">
        <v>45216</v>
      </c>
      <c r="B125" s="18">
        <v>8.9688070440541168E-4</v>
      </c>
      <c r="C125" s="18">
        <v>-9.824505308242415E-5</v>
      </c>
      <c r="D125" s="18">
        <f t="shared" si="2"/>
        <v>2.4652017365910095E-4</v>
      </c>
      <c r="E125" s="18">
        <f t="shared" si="3"/>
        <v>6.5036053074631073E-4</v>
      </c>
    </row>
    <row r="126" spans="1:5" hidden="1" x14ac:dyDescent="0.2">
      <c r="A126" s="39">
        <v>45217</v>
      </c>
      <c r="B126" s="18">
        <v>-6.2724506400348989E-3</v>
      </c>
      <c r="C126" s="18">
        <v>-1.3399820506516447E-2</v>
      </c>
      <c r="D126" s="18">
        <f t="shared" si="2"/>
        <v>-8.444101396349192E-3</v>
      </c>
      <c r="E126" s="18">
        <f t="shared" si="3"/>
        <v>2.1716507563142931E-3</v>
      </c>
    </row>
    <row r="127" spans="1:5" hidden="1" x14ac:dyDescent="0.2">
      <c r="A127" s="20">
        <v>45218</v>
      </c>
      <c r="B127" s="18">
        <v>-1.3525729207685133E-2</v>
      </c>
      <c r="C127" s="18">
        <v>-8.4828481963210578E-3</v>
      </c>
      <c r="D127" s="18">
        <f t="shared" si="2"/>
        <v>-5.2315837688161554E-3</v>
      </c>
      <c r="E127" s="18">
        <f t="shared" si="3"/>
        <v>-8.2941454388689786E-3</v>
      </c>
    </row>
    <row r="128" spans="1:5" hidden="1" x14ac:dyDescent="0.2">
      <c r="A128" s="39">
        <v>45219</v>
      </c>
      <c r="B128" s="18">
        <v>-2.7422004500643471E-3</v>
      </c>
      <c r="C128" s="18">
        <v>-1.2585283719027562E-2</v>
      </c>
      <c r="D128" s="18">
        <f t="shared" si="2"/>
        <v>-7.9119215053507445E-3</v>
      </c>
      <c r="E128" s="18">
        <f t="shared" si="3"/>
        <v>5.1697210552863974E-3</v>
      </c>
    </row>
    <row r="129" spans="1:5" hidden="1" x14ac:dyDescent="0.2">
      <c r="A129" s="20">
        <v>45222</v>
      </c>
      <c r="B129" s="18">
        <v>6.4160920448321779E-3</v>
      </c>
      <c r="C129" s="18">
        <v>-1.6855698941634634E-3</v>
      </c>
      <c r="D129" s="18">
        <f t="shared" si="2"/>
        <v>-7.9056295614019672E-4</v>
      </c>
      <c r="E129" s="18">
        <f t="shared" si="3"/>
        <v>7.2066550009723743E-3</v>
      </c>
    </row>
    <row r="130" spans="1:5" hidden="1" x14ac:dyDescent="0.2">
      <c r="A130" s="39">
        <v>45223</v>
      </c>
      <c r="B130" s="18">
        <v>1.0018255848528668E-2</v>
      </c>
      <c r="C130" s="18">
        <v>7.2657922227272742E-3</v>
      </c>
      <c r="D130" s="18">
        <f t="shared" si="2"/>
        <v>5.0578345488276992E-3</v>
      </c>
      <c r="E130" s="18">
        <f t="shared" si="3"/>
        <v>4.9604212997009685E-3</v>
      </c>
    </row>
    <row r="131" spans="1:5" hidden="1" x14ac:dyDescent="0.2">
      <c r="A131" s="20">
        <v>45224</v>
      </c>
      <c r="B131" s="18">
        <v>1.8033770827343698E-3</v>
      </c>
      <c r="C131" s="18">
        <v>-1.4339628627712542E-2</v>
      </c>
      <c r="D131" s="18">
        <f t="shared" si="2"/>
        <v>-9.0581276640141397E-3</v>
      </c>
      <c r="E131" s="18">
        <f t="shared" si="3"/>
        <v>1.086150474674851E-2</v>
      </c>
    </row>
    <row r="132" spans="1:5" hidden="1" x14ac:dyDescent="0.2">
      <c r="A132" s="39">
        <v>45225</v>
      </c>
      <c r="B132" s="18">
        <v>9.0010097209549667E-3</v>
      </c>
      <c r="C132" s="18">
        <v>-1.1832519778109618E-2</v>
      </c>
      <c r="D132" s="18">
        <f t="shared" si="2"/>
        <v>-7.4201010766377674E-3</v>
      </c>
      <c r="E132" s="18">
        <f t="shared" si="3"/>
        <v>1.6421110797592734E-2</v>
      </c>
    </row>
    <row r="133" spans="1:5" hidden="1" x14ac:dyDescent="0.2">
      <c r="A133" s="20">
        <v>45226</v>
      </c>
      <c r="B133" s="18">
        <v>-1.1596866846992904E-2</v>
      </c>
      <c r="C133" s="18">
        <v>-4.8002802297685276E-3</v>
      </c>
      <c r="D133" s="18">
        <f t="shared" si="2"/>
        <v>-2.8255676758216454E-3</v>
      </c>
      <c r="E133" s="18">
        <f t="shared" si="3"/>
        <v>-8.7712991711712575E-3</v>
      </c>
    </row>
    <row r="134" spans="1:5" hidden="1" x14ac:dyDescent="0.2">
      <c r="A134" s="39">
        <v>45229</v>
      </c>
      <c r="B134" s="18">
        <v>4.0613810440515152E-2</v>
      </c>
      <c r="C134" s="18">
        <v>1.2010022325859904E-2</v>
      </c>
      <c r="D134" s="18">
        <f t="shared" si="2"/>
        <v>8.1574905716578997E-3</v>
      </c>
      <c r="E134" s="18">
        <f t="shared" si="3"/>
        <v>3.2456319868857254E-2</v>
      </c>
    </row>
    <row r="135" spans="1:5" hidden="1" x14ac:dyDescent="0.2">
      <c r="A135" s="20">
        <v>45230</v>
      </c>
      <c r="B135" s="18">
        <v>8.6732172303549682E-4</v>
      </c>
      <c r="C135" s="18">
        <v>6.4749573072333533E-3</v>
      </c>
      <c r="D135" s="18">
        <f t="shared" si="2"/>
        <v>4.5411403422679179E-3</v>
      </c>
      <c r="E135" s="18">
        <f t="shared" si="3"/>
        <v>-3.6738186192324211E-3</v>
      </c>
    </row>
    <row r="136" spans="1:5" hidden="1" x14ac:dyDescent="0.2">
      <c r="A136" s="39">
        <v>45231</v>
      </c>
      <c r="B136" s="18">
        <v>1.5597834028651336E-2</v>
      </c>
      <c r="C136" s="18">
        <v>1.0505999486313922E-2</v>
      </c>
      <c r="D136" s="18">
        <f t="shared" si="2"/>
        <v>7.1748330378265234E-3</v>
      </c>
      <c r="E136" s="18">
        <f t="shared" si="3"/>
        <v>8.4230009908248128E-3</v>
      </c>
    </row>
    <row r="137" spans="1:5" hidden="1" x14ac:dyDescent="0.2">
      <c r="A137" s="20">
        <v>45232</v>
      </c>
      <c r="B137" s="18">
        <v>2.5596989692804328E-3</v>
      </c>
      <c r="C137" s="18">
        <v>1.885855702012762E-2</v>
      </c>
      <c r="D137" s="18">
        <f t="shared" si="2"/>
        <v>1.2631999891648834E-2</v>
      </c>
      <c r="E137" s="18">
        <f t="shared" si="3"/>
        <v>-1.0072300922368401E-2</v>
      </c>
    </row>
    <row r="138" spans="1:5" hidden="1" x14ac:dyDescent="0.2">
      <c r="A138" s="39">
        <v>45233</v>
      </c>
      <c r="B138" s="18">
        <v>4.2554129382554873E-3</v>
      </c>
      <c r="C138" s="18">
        <v>9.3937302530313627E-3</v>
      </c>
      <c r="D138" s="18">
        <f t="shared" si="2"/>
        <v>6.448128819648632E-3</v>
      </c>
      <c r="E138" s="18">
        <f t="shared" si="3"/>
        <v>-2.1927158813931447E-3</v>
      </c>
    </row>
    <row r="139" spans="1:5" hidden="1" x14ac:dyDescent="0.2">
      <c r="A139" s="20">
        <v>45236</v>
      </c>
      <c r="B139" s="18">
        <v>-1.6950362202476921E-3</v>
      </c>
      <c r="C139" s="18">
        <v>1.7529924220356374E-3</v>
      </c>
      <c r="D139" s="18">
        <f t="shared" si="2"/>
        <v>1.4560313619232873E-3</v>
      </c>
      <c r="E139" s="18">
        <f t="shared" si="3"/>
        <v>-3.1510675821709794E-3</v>
      </c>
    </row>
    <row r="140" spans="1:5" hidden="1" x14ac:dyDescent="0.2">
      <c r="A140" s="39">
        <v>45237</v>
      </c>
      <c r="B140" s="18">
        <v>9.3378990318742083E-3</v>
      </c>
      <c r="C140" s="18">
        <v>2.8401189192852616E-3</v>
      </c>
      <c r="D140" s="18">
        <f t="shared" si="2"/>
        <v>2.1663085031085475E-3</v>
      </c>
      <c r="E140" s="18">
        <f t="shared" si="3"/>
        <v>7.1715905287656609E-3</v>
      </c>
    </row>
    <row r="141" spans="1:5" hidden="1" x14ac:dyDescent="0.2">
      <c r="A141" s="20">
        <v>45238</v>
      </c>
      <c r="B141" s="18">
        <v>5.046202263093047E-3</v>
      </c>
      <c r="C141" s="18">
        <v>1.0049156221052513E-3</v>
      </c>
      <c r="D141" s="18">
        <f t="shared" ref="D141:D204" si="4">$B$2+$B$3*C141</f>
        <v>9.6727328989961695E-4</v>
      </c>
      <c r="E141" s="18">
        <f t="shared" ref="E141:E204" si="5">B141-D141</f>
        <v>4.0789289731934303E-3</v>
      </c>
    </row>
    <row r="142" spans="1:5" hidden="1" x14ac:dyDescent="0.2">
      <c r="A142" s="39">
        <v>45239</v>
      </c>
      <c r="B142" s="18">
        <v>-2.5104329789665814E-3</v>
      </c>
      <c r="C142" s="18">
        <v>-8.0838393067328429E-3</v>
      </c>
      <c r="D142" s="18">
        <f t="shared" si="4"/>
        <v>-4.9708901934859369E-3</v>
      </c>
      <c r="E142" s="18">
        <f t="shared" si="5"/>
        <v>2.4604572145193555E-3</v>
      </c>
    </row>
    <row r="143" spans="1:5" hidden="1" x14ac:dyDescent="0.2">
      <c r="A143" s="20">
        <v>45240</v>
      </c>
      <c r="B143" s="18">
        <v>3.355778717623048E-3</v>
      </c>
      <c r="C143" s="18">
        <v>1.5616441094852496E-2</v>
      </c>
      <c r="D143" s="18">
        <f t="shared" si="4"/>
        <v>1.0513754373191147E-2</v>
      </c>
      <c r="E143" s="18">
        <f t="shared" si="5"/>
        <v>-7.1579756555680985E-3</v>
      </c>
    </row>
    <row r="144" spans="1:5" hidden="1" x14ac:dyDescent="0.2">
      <c r="A144" s="39">
        <v>45243</v>
      </c>
      <c r="B144" s="18">
        <v>-6.6889449675724411E-3</v>
      </c>
      <c r="C144" s="18">
        <v>-8.3583893324035152E-4</v>
      </c>
      <c r="D144" s="18">
        <f t="shared" si="4"/>
        <v>-2.3538885337661829E-4</v>
      </c>
      <c r="E144" s="18">
        <f t="shared" si="5"/>
        <v>-6.453556114195823E-3</v>
      </c>
    </row>
    <row r="145" spans="1:5" hidden="1" x14ac:dyDescent="0.2">
      <c r="A145" s="20">
        <v>45244</v>
      </c>
      <c r="B145" s="18">
        <v>1.4309745820108244E-2</v>
      </c>
      <c r="C145" s="18">
        <v>1.9075017703661823E-2</v>
      </c>
      <c r="D145" s="18">
        <f t="shared" si="4"/>
        <v>1.2773425085376201E-2</v>
      </c>
      <c r="E145" s="18">
        <f t="shared" si="5"/>
        <v>1.5363207347320433E-3</v>
      </c>
    </row>
    <row r="146" spans="1:5" hidden="1" x14ac:dyDescent="0.2">
      <c r="A146" s="39">
        <v>45245</v>
      </c>
      <c r="B146" s="18">
        <v>-2.0746851887382678E-2</v>
      </c>
      <c r="C146" s="18">
        <v>1.5970120755575135E-3</v>
      </c>
      <c r="D146" s="18">
        <f t="shared" si="4"/>
        <v>1.3541211657705308E-3</v>
      </c>
      <c r="E146" s="18">
        <f t="shared" si="5"/>
        <v>-2.2100973053153207E-2</v>
      </c>
    </row>
    <row r="147" spans="1:5" hidden="1" x14ac:dyDescent="0.2">
      <c r="A147" s="20">
        <v>45246</v>
      </c>
      <c r="B147" s="18">
        <v>5.9320822818407226E-3</v>
      </c>
      <c r="C147" s="18">
        <v>1.1904273935798848E-3</v>
      </c>
      <c r="D147" s="18">
        <f t="shared" si="4"/>
        <v>1.0884779252687063E-3</v>
      </c>
      <c r="E147" s="18">
        <f t="shared" si="5"/>
        <v>4.8436043565720163E-3</v>
      </c>
    </row>
    <row r="148" spans="1:5" hidden="1" x14ac:dyDescent="0.2">
      <c r="A148" s="39">
        <v>45247</v>
      </c>
      <c r="B148" s="18">
        <v>0</v>
      </c>
      <c r="C148" s="18">
        <v>1.2820490603360213E-3</v>
      </c>
      <c r="D148" s="18">
        <f t="shared" si="4"/>
        <v>1.1483391978058196E-3</v>
      </c>
      <c r="E148" s="18">
        <f t="shared" si="5"/>
        <v>-1.1483391978058196E-3</v>
      </c>
    </row>
    <row r="149" spans="1:5" hidden="1" x14ac:dyDescent="0.2">
      <c r="A149" s="20">
        <v>45250</v>
      </c>
      <c r="B149" s="18">
        <v>8.4247024677457372E-3</v>
      </c>
      <c r="C149" s="18">
        <v>7.3902780973298388E-3</v>
      </c>
      <c r="D149" s="18">
        <f t="shared" si="4"/>
        <v>5.1391677435887071E-3</v>
      </c>
      <c r="E149" s="18">
        <f t="shared" si="5"/>
        <v>3.28553472415703E-3</v>
      </c>
    </row>
    <row r="150" spans="1:5" hidden="1" x14ac:dyDescent="0.2">
      <c r="A150" s="39">
        <v>45251</v>
      </c>
      <c r="B150" s="18">
        <v>1.0025035130686977E-2</v>
      </c>
      <c r="C150" s="18">
        <v>-2.0209310950652926E-3</v>
      </c>
      <c r="D150" s="18">
        <f t="shared" si="4"/>
        <v>-1.0096721358388238E-3</v>
      </c>
      <c r="E150" s="18">
        <f t="shared" si="5"/>
        <v>1.1034707266525801E-2</v>
      </c>
    </row>
    <row r="151" spans="1:5" hidden="1" x14ac:dyDescent="0.2">
      <c r="A151" s="20">
        <v>45252</v>
      </c>
      <c r="B151" s="18">
        <v>-8.2714805042571893E-4</v>
      </c>
      <c r="C151" s="18">
        <v>4.06112922094648E-3</v>
      </c>
      <c r="D151" s="18">
        <f t="shared" si="4"/>
        <v>2.9640590028119362E-3</v>
      </c>
      <c r="E151" s="18">
        <f t="shared" si="5"/>
        <v>-3.7912070532376552E-3</v>
      </c>
    </row>
    <row r="152" spans="1:5" hidden="1" x14ac:dyDescent="0.2">
      <c r="A152" s="39">
        <v>45254</v>
      </c>
      <c r="B152" s="18">
        <v>1.1589413592119291E-2</v>
      </c>
      <c r="C152" s="18">
        <v>5.9687366788407914E-4</v>
      </c>
      <c r="D152" s="18">
        <f t="shared" si="4"/>
        <v>7.0067793649677165E-4</v>
      </c>
      <c r="E152" s="18">
        <f t="shared" si="5"/>
        <v>1.088873565562252E-2</v>
      </c>
    </row>
    <row r="153" spans="1:5" hidden="1" x14ac:dyDescent="0.2">
      <c r="A153" s="20">
        <v>45257</v>
      </c>
      <c r="B153" s="18">
        <v>4.9099298842600891E-3</v>
      </c>
      <c r="C153" s="18">
        <v>-1.9541574600900891E-3</v>
      </c>
      <c r="D153" s="18">
        <f t="shared" si="4"/>
        <v>-9.6604539444605515E-4</v>
      </c>
      <c r="E153" s="18">
        <f t="shared" si="5"/>
        <v>5.8759752787061444E-3</v>
      </c>
    </row>
    <row r="154" spans="1:5" hidden="1" x14ac:dyDescent="0.2">
      <c r="A154" s="39">
        <v>45258</v>
      </c>
      <c r="B154" s="18">
        <v>-3.5830604209700856E-2</v>
      </c>
      <c r="C154" s="18">
        <v>9.8011853060331333E-4</v>
      </c>
      <c r="D154" s="18">
        <f t="shared" si="4"/>
        <v>9.5107204072919808E-4</v>
      </c>
      <c r="E154" s="18">
        <f t="shared" si="5"/>
        <v>-3.6781676250430051E-2</v>
      </c>
    </row>
    <row r="155" spans="1:5" hidden="1" x14ac:dyDescent="0.2">
      <c r="A155" s="20">
        <v>45259</v>
      </c>
      <c r="B155" s="18">
        <v>-5.0675957718074871E-3</v>
      </c>
      <c r="C155" s="18">
        <v>-9.4624863923831182E-4</v>
      </c>
      <c r="D155" s="18">
        <f t="shared" si="4"/>
        <v>-3.0752534396326001E-4</v>
      </c>
      <c r="E155" s="18">
        <f t="shared" si="5"/>
        <v>-4.760070427844227E-3</v>
      </c>
    </row>
    <row r="156" spans="1:5" hidden="1" x14ac:dyDescent="0.2">
      <c r="A156" s="39">
        <v>45260</v>
      </c>
      <c r="B156" s="18">
        <v>5.9424061781756521E-3</v>
      </c>
      <c r="C156" s="18">
        <v>3.7840728581564065E-3</v>
      </c>
      <c r="D156" s="18">
        <f t="shared" si="4"/>
        <v>2.7830434523607415E-3</v>
      </c>
      <c r="E156" s="18">
        <f t="shared" si="5"/>
        <v>3.1593627258149105E-3</v>
      </c>
    </row>
    <row r="157" spans="1:5" hidden="1" x14ac:dyDescent="0.2">
      <c r="A157" s="20">
        <v>45261</v>
      </c>
      <c r="B157" s="18">
        <v>-1.1814438345390976E-2</v>
      </c>
      <c r="C157" s="18">
        <v>5.8737421236076948E-3</v>
      </c>
      <c r="D157" s="18">
        <f t="shared" si="4"/>
        <v>4.148334718503649E-3</v>
      </c>
      <c r="E157" s="18">
        <f t="shared" si="5"/>
        <v>-1.5962773063894625E-2</v>
      </c>
    </row>
    <row r="158" spans="1:5" hidden="1" x14ac:dyDescent="0.2">
      <c r="A158" s="39">
        <v>45264</v>
      </c>
      <c r="B158" s="18">
        <v>7.6858236008434666E-3</v>
      </c>
      <c r="C158" s="18">
        <v>-5.4085091269721053E-3</v>
      </c>
      <c r="D158" s="18">
        <f t="shared" si="4"/>
        <v>-3.2229557289920789E-3</v>
      </c>
      <c r="E158" s="18">
        <f t="shared" si="5"/>
        <v>1.0908779329835545E-2</v>
      </c>
    </row>
    <row r="159" spans="1:5" hidden="1" x14ac:dyDescent="0.2">
      <c r="A159" s="20">
        <v>45265</v>
      </c>
      <c r="B159" s="18">
        <v>4.2372973642204048E-3</v>
      </c>
      <c r="C159" s="18">
        <v>-5.6886972616143616E-4</v>
      </c>
      <c r="D159" s="18">
        <f t="shared" si="4"/>
        <v>-6.0963774355692773E-5</v>
      </c>
      <c r="E159" s="18">
        <f t="shared" si="5"/>
        <v>4.2982611385760979E-3</v>
      </c>
    </row>
    <row r="160" spans="1:5" hidden="1" x14ac:dyDescent="0.2">
      <c r="A160" s="39">
        <v>45266</v>
      </c>
      <c r="B160" s="18">
        <v>-7.5950199117778006E-3</v>
      </c>
      <c r="C160" s="18">
        <v>-3.9062028088695522E-3</v>
      </c>
      <c r="D160" s="18">
        <f t="shared" si="4"/>
        <v>-2.2414196892524274E-3</v>
      </c>
      <c r="E160" s="18">
        <f t="shared" si="5"/>
        <v>-5.3536002225253732E-3</v>
      </c>
    </row>
    <row r="161" spans="1:5" hidden="1" x14ac:dyDescent="0.2">
      <c r="A161" s="20">
        <v>45267</v>
      </c>
      <c r="B161" s="18">
        <v>1.0204138239420013E-2</v>
      </c>
      <c r="C161" s="18">
        <v>7.9681890658929166E-3</v>
      </c>
      <c r="D161" s="18">
        <f t="shared" si="4"/>
        <v>5.5167474931846136E-3</v>
      </c>
      <c r="E161" s="18">
        <f t="shared" si="5"/>
        <v>4.6873907462353995E-3</v>
      </c>
    </row>
    <row r="162" spans="1:5" hidden="1" x14ac:dyDescent="0.2">
      <c r="A162" s="39">
        <v>45268</v>
      </c>
      <c r="B162" s="18">
        <v>1.6834970610876576E-2</v>
      </c>
      <c r="C162" s="18">
        <v>4.0954978699407896E-3</v>
      </c>
      <c r="D162" s="18">
        <f t="shared" si="4"/>
        <v>2.9865138558725847E-3</v>
      </c>
      <c r="E162" s="18">
        <f t="shared" si="5"/>
        <v>1.3848456755003992E-2</v>
      </c>
    </row>
    <row r="163" spans="1:5" hidden="1" x14ac:dyDescent="0.2">
      <c r="A163" s="20">
        <v>45271</v>
      </c>
      <c r="B163" s="18">
        <v>2.4834165461984359E-3</v>
      </c>
      <c r="C163" s="18">
        <v>3.924494286698943E-3</v>
      </c>
      <c r="D163" s="18">
        <f t="shared" si="4"/>
        <v>2.8747881859116906E-3</v>
      </c>
      <c r="E163" s="18">
        <f t="shared" si="5"/>
        <v>-3.9137163971325476E-4</v>
      </c>
    </row>
    <row r="164" spans="1:5" hidden="1" x14ac:dyDescent="0.2">
      <c r="A164" s="39">
        <v>45272</v>
      </c>
      <c r="B164" s="18">
        <v>-4.1287469033176594E-3</v>
      </c>
      <c r="C164" s="18">
        <v>4.5993575202152304E-3</v>
      </c>
      <c r="D164" s="18">
        <f t="shared" si="4"/>
        <v>3.3157119693036832E-3</v>
      </c>
      <c r="E164" s="18">
        <f t="shared" si="5"/>
        <v>-7.4444588726213425E-3</v>
      </c>
    </row>
    <row r="165" spans="1:5" hidden="1" x14ac:dyDescent="0.2">
      <c r="A165" s="20">
        <v>45273</v>
      </c>
      <c r="B165" s="18">
        <v>2.4875348685180487E-3</v>
      </c>
      <c r="C165" s="18">
        <v>1.3650676351045998E-2</v>
      </c>
      <c r="D165" s="18">
        <f t="shared" si="4"/>
        <v>9.2294164732263633E-3</v>
      </c>
      <c r="E165" s="18">
        <f t="shared" si="5"/>
        <v>-6.7418816047083146E-3</v>
      </c>
    </row>
    <row r="166" spans="1:5" hidden="1" x14ac:dyDescent="0.2">
      <c r="A166" s="39">
        <v>45274</v>
      </c>
      <c r="B166" s="18">
        <v>-4.962806544321019E-3</v>
      </c>
      <c r="C166" s="18">
        <v>2.6470624846992585E-3</v>
      </c>
      <c r="D166" s="18">
        <f t="shared" si="4"/>
        <v>2.0401745409688323E-3</v>
      </c>
      <c r="E166" s="18">
        <f t="shared" si="5"/>
        <v>-7.0029810852898517E-3</v>
      </c>
    </row>
    <row r="167" spans="1:5" hidden="1" x14ac:dyDescent="0.2">
      <c r="A167" s="20">
        <v>45275</v>
      </c>
      <c r="B167" s="18">
        <v>-1.1637582501861421E-2</v>
      </c>
      <c r="C167" s="18">
        <v>-7.62494933082003E-5</v>
      </c>
      <c r="D167" s="18">
        <f t="shared" si="4"/>
        <v>2.6089103423027689E-4</v>
      </c>
      <c r="E167" s="18">
        <f t="shared" si="5"/>
        <v>-1.1898473536091698E-2</v>
      </c>
    </row>
    <row r="168" spans="1:5" hidden="1" x14ac:dyDescent="0.2">
      <c r="A168" s="39">
        <v>45278</v>
      </c>
      <c r="B168" s="18">
        <v>1.6821228433510083E-3</v>
      </c>
      <c r="C168" s="18">
        <v>4.5283443669004164E-3</v>
      </c>
      <c r="D168" s="18">
        <f t="shared" si="4"/>
        <v>3.2693153267320924E-3</v>
      </c>
      <c r="E168" s="18">
        <f t="shared" si="5"/>
        <v>-1.5871924833810841E-3</v>
      </c>
    </row>
    <row r="169" spans="1:5" hidden="1" x14ac:dyDescent="0.2">
      <c r="A169" s="20">
        <v>45279</v>
      </c>
      <c r="B169" s="18">
        <v>1.3434052486322567E-2</v>
      </c>
      <c r="C169" s="18">
        <v>5.8664078189105684E-3</v>
      </c>
      <c r="D169" s="18">
        <f t="shared" si="4"/>
        <v>4.1435428299920214E-3</v>
      </c>
      <c r="E169" s="18">
        <f t="shared" si="5"/>
        <v>9.2905096563305461E-3</v>
      </c>
    </row>
    <row r="170" spans="1:5" hidden="1" x14ac:dyDescent="0.2">
      <c r="A170" s="39">
        <v>45280</v>
      </c>
      <c r="B170" s="18">
        <v>-3.31399276878519E-3</v>
      </c>
      <c r="C170" s="18">
        <v>-1.4684266911006771E-2</v>
      </c>
      <c r="D170" s="18">
        <f t="shared" si="4"/>
        <v>-9.2832980514718309E-3</v>
      </c>
      <c r="E170" s="18">
        <f t="shared" si="5"/>
        <v>5.9693052826866409E-3</v>
      </c>
    </row>
    <row r="171" spans="1:5" hidden="1" x14ac:dyDescent="0.2">
      <c r="A171" s="20">
        <v>45281</v>
      </c>
      <c r="B171" s="18">
        <v>1.5793867835812048E-2</v>
      </c>
      <c r="C171" s="18">
        <v>1.0301467821202559E-2</v>
      </c>
      <c r="D171" s="18">
        <f t="shared" si="4"/>
        <v>7.0412017016897475E-3</v>
      </c>
      <c r="E171" s="18">
        <f t="shared" si="5"/>
        <v>8.7526661341222993E-3</v>
      </c>
    </row>
    <row r="172" spans="1:5" hidden="1" x14ac:dyDescent="0.2">
      <c r="A172" s="39">
        <v>45282</v>
      </c>
      <c r="B172" s="18">
        <v>7.3650566033216514E-3</v>
      </c>
      <c r="C172" s="18">
        <v>1.6600585268868873E-3</v>
      </c>
      <c r="D172" s="18">
        <f t="shared" si="4"/>
        <v>1.3953127412913149E-3</v>
      </c>
      <c r="E172" s="18">
        <f t="shared" si="5"/>
        <v>5.9697438620303364E-3</v>
      </c>
    </row>
    <row r="173" spans="1:5" hidden="1" x14ac:dyDescent="0.2">
      <c r="A173" s="20">
        <v>45286</v>
      </c>
      <c r="B173" s="18">
        <v>3.2493816723855318E-3</v>
      </c>
      <c r="C173" s="18">
        <v>4.2316894655107795E-3</v>
      </c>
      <c r="D173" s="18">
        <f t="shared" si="4"/>
        <v>3.0754950162064035E-3</v>
      </c>
      <c r="E173" s="18">
        <f t="shared" si="5"/>
        <v>1.7388665617912823E-4</v>
      </c>
    </row>
    <row r="174" spans="1:5" hidden="1" x14ac:dyDescent="0.2">
      <c r="A174" s="39">
        <v>45287</v>
      </c>
      <c r="B174" s="18">
        <v>-3.2388573885476779E-3</v>
      </c>
      <c r="C174" s="18">
        <v>1.4304577464787638E-3</v>
      </c>
      <c r="D174" s="18">
        <f t="shared" si="4"/>
        <v>1.2453024284760435E-3</v>
      </c>
      <c r="E174" s="18">
        <f t="shared" si="5"/>
        <v>-4.484159817023721E-3</v>
      </c>
    </row>
    <row r="175" spans="1:5" hidden="1" x14ac:dyDescent="0.2">
      <c r="A175" s="20">
        <v>45288</v>
      </c>
      <c r="B175" s="18">
        <v>-8.1244578943839851E-4</v>
      </c>
      <c r="C175" s="18">
        <v>3.7017460804378288E-4</v>
      </c>
      <c r="D175" s="18">
        <f t="shared" si="4"/>
        <v>5.5256347093998292E-4</v>
      </c>
      <c r="E175" s="18">
        <f t="shared" si="5"/>
        <v>-1.3650092603783815E-3</v>
      </c>
    </row>
    <row r="176" spans="1:5" hidden="1" x14ac:dyDescent="0.2">
      <c r="A176" s="39">
        <v>45289</v>
      </c>
      <c r="B176" s="18">
        <v>-8.1294566957712533E-4</v>
      </c>
      <c r="C176" s="18">
        <v>-2.8264750133749628E-3</v>
      </c>
      <c r="D176" s="18">
        <f t="shared" si="4"/>
        <v>-1.5359765105769064E-3</v>
      </c>
      <c r="E176" s="18">
        <f t="shared" si="5"/>
        <v>7.2303084099978104E-4</v>
      </c>
    </row>
    <row r="177" spans="1:5" hidden="1" x14ac:dyDescent="0.2">
      <c r="A177" s="20">
        <v>45293</v>
      </c>
      <c r="B177" s="18">
        <v>-8.1367947290875708E-3</v>
      </c>
      <c r="C177" s="18">
        <v>-5.6605790054923277E-3</v>
      </c>
      <c r="D177" s="18">
        <f t="shared" si="4"/>
        <v>-3.3876462899775947E-3</v>
      </c>
      <c r="E177" s="18">
        <f t="shared" si="5"/>
        <v>-4.7491484391099757E-3</v>
      </c>
    </row>
    <row r="178" spans="1:5" hidden="1" x14ac:dyDescent="0.2">
      <c r="A178" s="39">
        <v>45294</v>
      </c>
      <c r="B178" s="18">
        <v>6.5628200170428919E-3</v>
      </c>
      <c r="C178" s="18">
        <v>-8.016314922730805E-3</v>
      </c>
      <c r="D178" s="18">
        <f t="shared" si="4"/>
        <v>-4.9267729481142133E-3</v>
      </c>
      <c r="E178" s="18">
        <f t="shared" si="5"/>
        <v>1.1489592965157105E-2</v>
      </c>
    </row>
    <row r="179" spans="1:5" hidden="1" x14ac:dyDescent="0.2">
      <c r="A179" s="20">
        <v>45295</v>
      </c>
      <c r="B179" s="18">
        <v>1.1409952207658947E-2</v>
      </c>
      <c r="C179" s="18">
        <v>-3.4283812973570083E-3</v>
      </c>
      <c r="D179" s="18">
        <f t="shared" si="4"/>
        <v>-1.9292336666942625E-3</v>
      </c>
      <c r="E179" s="18">
        <f t="shared" si="5"/>
        <v>1.333918587435321E-2</v>
      </c>
    </row>
    <row r="180" spans="1:5" hidden="1" x14ac:dyDescent="0.2">
      <c r="A180" s="39">
        <v>45296</v>
      </c>
      <c r="B180" s="18">
        <v>-2.4173788110655181E-3</v>
      </c>
      <c r="C180" s="18">
        <v>1.8256861788026324E-3</v>
      </c>
      <c r="D180" s="18">
        <f t="shared" si="4"/>
        <v>1.5035260314664417E-3</v>
      </c>
      <c r="E180" s="18">
        <f t="shared" si="5"/>
        <v>-3.9209048425319602E-3</v>
      </c>
    </row>
    <row r="181" spans="1:5" hidden="1" x14ac:dyDescent="0.2">
      <c r="A181" s="20">
        <v>45299</v>
      </c>
      <c r="B181" s="18">
        <v>1.050079878983512E-2</v>
      </c>
      <c r="C181" s="18">
        <v>1.4114629309846638E-2</v>
      </c>
      <c r="D181" s="18">
        <f t="shared" si="4"/>
        <v>9.5325414380350287E-3</v>
      </c>
      <c r="E181" s="18">
        <f t="shared" si="5"/>
        <v>9.6825735180009094E-4</v>
      </c>
    </row>
    <row r="182" spans="1:5" hidden="1" x14ac:dyDescent="0.2">
      <c r="A182" s="39">
        <v>45300</v>
      </c>
      <c r="B182" s="18">
        <v>-1.119105594153158E-2</v>
      </c>
      <c r="C182" s="18">
        <v>-1.4779006799081618E-3</v>
      </c>
      <c r="D182" s="18">
        <f t="shared" si="4"/>
        <v>-6.5488169348436103E-4</v>
      </c>
      <c r="E182" s="18">
        <f t="shared" si="5"/>
        <v>-1.0536174248047219E-2</v>
      </c>
    </row>
    <row r="183" spans="1:5" hidden="1" x14ac:dyDescent="0.2">
      <c r="A183" s="20">
        <v>45301</v>
      </c>
      <c r="B183" s="18">
        <v>7.2756670007341206E-3</v>
      </c>
      <c r="C183" s="18">
        <v>5.6659718937244197E-3</v>
      </c>
      <c r="D183" s="18">
        <f t="shared" si="4"/>
        <v>4.0125874570044098E-3</v>
      </c>
      <c r="E183" s="18">
        <f t="shared" si="5"/>
        <v>3.2630795437297109E-3</v>
      </c>
    </row>
    <row r="184" spans="1:5" hidden="1" x14ac:dyDescent="0.2">
      <c r="A184" s="39">
        <v>45302</v>
      </c>
      <c r="B184" s="18">
        <v>-7.2231140283555151E-3</v>
      </c>
      <c r="C184" s="18">
        <v>-6.7105557838686991E-4</v>
      </c>
      <c r="D184" s="18">
        <f t="shared" si="4"/>
        <v>-1.2772718705134968E-4</v>
      </c>
      <c r="E184" s="18">
        <f t="shared" si="5"/>
        <v>-7.0953868413041656E-3</v>
      </c>
    </row>
    <row r="185" spans="1:5" hidden="1" x14ac:dyDescent="0.2">
      <c r="A185" s="20">
        <v>45303</v>
      </c>
      <c r="B185" s="18">
        <v>1.6168504035409814E-3</v>
      </c>
      <c r="C185" s="18">
        <v>7.5097559411041459E-4</v>
      </c>
      <c r="D185" s="18">
        <f t="shared" si="4"/>
        <v>8.0136086151800818E-4</v>
      </c>
      <c r="E185" s="18">
        <f t="shared" si="5"/>
        <v>8.1548954202297324E-4</v>
      </c>
    </row>
    <row r="186" spans="1:5" hidden="1" x14ac:dyDescent="0.2">
      <c r="A186" s="39">
        <v>45307</v>
      </c>
      <c r="B186" s="18">
        <v>0</v>
      </c>
      <c r="C186" s="18">
        <v>-3.7313402367431525E-3</v>
      </c>
      <c r="D186" s="18">
        <f t="shared" si="4"/>
        <v>-2.1271727380977432E-3</v>
      </c>
      <c r="E186" s="18">
        <f t="shared" si="5"/>
        <v>2.1271727380977432E-3</v>
      </c>
    </row>
    <row r="187" spans="1:5" hidden="1" x14ac:dyDescent="0.2">
      <c r="A187" s="20">
        <v>45308</v>
      </c>
      <c r="B187" s="18">
        <v>-1.3720804219458427E-2</v>
      </c>
      <c r="C187" s="18">
        <v>-5.6168971839904991E-3</v>
      </c>
      <c r="D187" s="18">
        <f t="shared" si="4"/>
        <v>-3.3591066495801077E-3</v>
      </c>
      <c r="E187" s="18">
        <f t="shared" si="5"/>
        <v>-1.0361697569878319E-2</v>
      </c>
    </row>
    <row r="188" spans="1:5" hidden="1" x14ac:dyDescent="0.2">
      <c r="A188" s="39">
        <v>45309</v>
      </c>
      <c r="B188" s="18">
        <v>0</v>
      </c>
      <c r="C188" s="18">
        <v>8.805260963896E-3</v>
      </c>
      <c r="D188" s="18">
        <f t="shared" si="4"/>
        <v>6.0636507617410689E-3</v>
      </c>
      <c r="E188" s="18">
        <f t="shared" si="5"/>
        <v>-6.0636507617410689E-3</v>
      </c>
    </row>
    <row r="189" spans="1:5" hidden="1" x14ac:dyDescent="0.2">
      <c r="A189" s="20">
        <v>45310</v>
      </c>
      <c r="B189" s="18">
        <v>-9.0016729352531133E-3</v>
      </c>
      <c r="C189" s="18">
        <v>1.2313502764936146E-2</v>
      </c>
      <c r="D189" s="18">
        <f t="shared" si="4"/>
        <v>8.355770366344226E-3</v>
      </c>
      <c r="E189" s="18">
        <f t="shared" si="5"/>
        <v>-1.7357443301597338E-2</v>
      </c>
    </row>
    <row r="190" spans="1:5" hidden="1" x14ac:dyDescent="0.2">
      <c r="A190" s="39">
        <v>45313</v>
      </c>
      <c r="B190" s="18">
        <v>1.321226760953409E-2</v>
      </c>
      <c r="C190" s="18">
        <v>2.1943252026270788E-3</v>
      </c>
      <c r="D190" s="18">
        <f t="shared" si="4"/>
        <v>1.7443773699572103E-3</v>
      </c>
      <c r="E190" s="18">
        <f t="shared" si="5"/>
        <v>1.1467890239576879E-2</v>
      </c>
    </row>
    <row r="191" spans="1:5" hidden="1" x14ac:dyDescent="0.2">
      <c r="A191" s="20">
        <v>45314</v>
      </c>
      <c r="B191" s="18">
        <v>-5.7050163832519374E-3</v>
      </c>
      <c r="C191" s="18">
        <v>2.921374261968035E-3</v>
      </c>
      <c r="D191" s="18">
        <f t="shared" si="4"/>
        <v>2.2193969087842087E-3</v>
      </c>
      <c r="E191" s="18">
        <f t="shared" si="5"/>
        <v>-7.9244132920361469E-3</v>
      </c>
    </row>
    <row r="192" spans="1:5" hidden="1" x14ac:dyDescent="0.2">
      <c r="A192" s="39">
        <v>45315</v>
      </c>
      <c r="B192" s="18">
        <v>-6.5572784956786645E-3</v>
      </c>
      <c r="C192" s="18">
        <v>8.1192841178312491E-4</v>
      </c>
      <c r="D192" s="18">
        <f t="shared" si="4"/>
        <v>8.4118455562654946E-4</v>
      </c>
      <c r="E192" s="18">
        <f t="shared" si="5"/>
        <v>-7.3984630513052136E-3</v>
      </c>
    </row>
    <row r="193" spans="1:5" hidden="1" x14ac:dyDescent="0.2">
      <c r="A193" s="20">
        <v>45316</v>
      </c>
      <c r="B193" s="18">
        <v>5.7754595978394274E-3</v>
      </c>
      <c r="C193" s="18">
        <v>5.2603655277063677E-3</v>
      </c>
      <c r="D193" s="18">
        <f t="shared" si="4"/>
        <v>3.7475834019742868E-3</v>
      </c>
      <c r="E193" s="18">
        <f t="shared" si="5"/>
        <v>2.0278761958651406E-3</v>
      </c>
    </row>
    <row r="194" spans="1:5" hidden="1" x14ac:dyDescent="0.2">
      <c r="A194" s="39">
        <v>45317</v>
      </c>
      <c r="B194" s="18">
        <v>4.9220947408976645E-3</v>
      </c>
      <c r="C194" s="18">
        <v>-6.5178525107645324E-4</v>
      </c>
      <c r="D194" s="18">
        <f t="shared" si="4"/>
        <v>-1.1513686474168733E-4</v>
      </c>
      <c r="E194" s="18">
        <f t="shared" si="5"/>
        <v>5.0372316056393517E-3</v>
      </c>
    </row>
    <row r="195" spans="1:5" hidden="1" x14ac:dyDescent="0.2">
      <c r="A195" s="20">
        <v>45320</v>
      </c>
      <c r="B195" s="18">
        <v>-3.2652973617796066E-3</v>
      </c>
      <c r="C195" s="18">
        <v>7.5567748961808956E-3</v>
      </c>
      <c r="D195" s="18">
        <f t="shared" si="4"/>
        <v>5.2479488933478338E-3</v>
      </c>
      <c r="E195" s="18">
        <f t="shared" si="5"/>
        <v>-8.5132462551274404E-3</v>
      </c>
    </row>
    <row r="196" spans="1:5" hidden="1" x14ac:dyDescent="0.2">
      <c r="A196" s="39">
        <v>45321</v>
      </c>
      <c r="B196" s="18">
        <v>-1.6380377062781282E-3</v>
      </c>
      <c r="C196" s="18">
        <v>-6.0064993453989857E-4</v>
      </c>
      <c r="D196" s="18">
        <f t="shared" si="4"/>
        <v>-8.1727462491741436E-5</v>
      </c>
      <c r="E196" s="18">
        <f t="shared" si="5"/>
        <v>-1.5563102437863867E-3</v>
      </c>
    </row>
    <row r="197" spans="1:5" hidden="1" x14ac:dyDescent="0.2">
      <c r="A197" s="20">
        <v>45322</v>
      </c>
      <c r="B197" s="18">
        <v>2.4610879142188402E-3</v>
      </c>
      <c r="C197" s="18">
        <v>-1.6105744611597972E-2</v>
      </c>
      <c r="D197" s="18">
        <f t="shared" si="4"/>
        <v>-1.0212024487621499E-2</v>
      </c>
      <c r="E197" s="18">
        <f t="shared" si="5"/>
        <v>1.2673112401840339E-2</v>
      </c>
    </row>
    <row r="198" spans="1:5" hidden="1" x14ac:dyDescent="0.2">
      <c r="A198" s="39">
        <v>45323</v>
      </c>
      <c r="B198" s="18">
        <v>1.3093335097780212E-2</v>
      </c>
      <c r="C198" s="18">
        <v>1.2493688211609788E-2</v>
      </c>
      <c r="D198" s="18">
        <f t="shared" si="4"/>
        <v>8.4734950324896387E-3</v>
      </c>
      <c r="E198" s="18">
        <f t="shared" si="5"/>
        <v>4.6198400652905734E-3</v>
      </c>
    </row>
    <row r="199" spans="1:5" hidden="1" x14ac:dyDescent="0.2">
      <c r="A199" s="20">
        <v>45324</v>
      </c>
      <c r="B199" s="18">
        <v>-2.1001597579669129E-2</v>
      </c>
      <c r="C199" s="18">
        <v>1.068444607751462E-2</v>
      </c>
      <c r="D199" s="18">
        <f t="shared" si="4"/>
        <v>7.2914216178794873E-3</v>
      </c>
      <c r="E199" s="18">
        <f t="shared" si="5"/>
        <v>-2.8293019197548615E-2</v>
      </c>
    </row>
    <row r="200" spans="1:5" hidden="1" x14ac:dyDescent="0.2">
      <c r="A200" s="39">
        <v>45327</v>
      </c>
      <c r="B200" s="18">
        <v>0</v>
      </c>
      <c r="C200" s="18">
        <v>-3.1863375266721894E-3</v>
      </c>
      <c r="D200" s="18">
        <f t="shared" si="4"/>
        <v>-1.7710936913384436E-3</v>
      </c>
      <c r="E200" s="18">
        <f t="shared" si="5"/>
        <v>1.7710936913384436E-3</v>
      </c>
    </row>
    <row r="201" spans="1:5" hidden="1" x14ac:dyDescent="0.2">
      <c r="A201" s="20">
        <v>45328</v>
      </c>
      <c r="B201" s="18">
        <v>-2.5577629554538239E-2</v>
      </c>
      <c r="C201" s="18">
        <v>2.3104108269635937E-3</v>
      </c>
      <c r="D201" s="18">
        <f t="shared" si="4"/>
        <v>1.8202222376842389E-3</v>
      </c>
      <c r="E201" s="18">
        <f t="shared" si="5"/>
        <v>-2.7397851792222479E-2</v>
      </c>
    </row>
    <row r="202" spans="1:5" hidden="1" x14ac:dyDescent="0.2">
      <c r="A202" s="39">
        <v>45329</v>
      </c>
      <c r="B202" s="18">
        <v>-4.2337097505050769E-3</v>
      </c>
      <c r="C202" s="18">
        <v>8.241457963390042E-3</v>
      </c>
      <c r="D202" s="18">
        <f t="shared" si="4"/>
        <v>5.695288492580876E-3</v>
      </c>
      <c r="E202" s="18">
        <f t="shared" si="5"/>
        <v>-9.9289982430859521E-3</v>
      </c>
    </row>
    <row r="203" spans="1:5" hidden="1" x14ac:dyDescent="0.2">
      <c r="A203" s="20">
        <v>45330</v>
      </c>
      <c r="B203" s="18">
        <v>5.9524279817406711E-3</v>
      </c>
      <c r="C203" s="18">
        <v>5.7058326082515265E-4</v>
      </c>
      <c r="D203" s="18">
        <f t="shared" si="4"/>
        <v>6.8350102542556323E-4</v>
      </c>
      <c r="E203" s="18">
        <f t="shared" si="5"/>
        <v>5.268926956315108E-3</v>
      </c>
    </row>
    <row r="204" spans="1:5" hidden="1" x14ac:dyDescent="0.2">
      <c r="A204" s="39">
        <v>45331</v>
      </c>
      <c r="B204" s="18">
        <v>1.5215470263234998E-2</v>
      </c>
      <c r="C204" s="18">
        <v>5.7423415255595245E-3</v>
      </c>
      <c r="D204" s="18">
        <f t="shared" si="4"/>
        <v>4.0624837698166189E-3</v>
      </c>
      <c r="E204" s="18">
        <f t="shared" si="5"/>
        <v>1.1152986493418379E-2</v>
      </c>
    </row>
    <row r="205" spans="1:5" hidden="1" x14ac:dyDescent="0.2">
      <c r="A205" s="20">
        <v>45334</v>
      </c>
      <c r="B205" s="18">
        <v>-8.3257552993309947E-4</v>
      </c>
      <c r="C205" s="18">
        <v>-9.489536011326738E-4</v>
      </c>
      <c r="D205" s="18">
        <f t="shared" ref="D205:D264" si="6">$B$2+$B$3*C205</f>
        <v>-3.0929263839146433E-4</v>
      </c>
      <c r="E205" s="18">
        <f t="shared" ref="E205:E264" si="7">B205-D205</f>
        <v>-5.2328289154163514E-4</v>
      </c>
    </row>
    <row r="206" spans="1:5" hidden="1" x14ac:dyDescent="0.2">
      <c r="A206" s="39">
        <v>45335</v>
      </c>
      <c r="B206" s="18">
        <v>-1.9166593973888202E-2</v>
      </c>
      <c r="C206" s="18">
        <v>-1.3674255653625456E-2</v>
      </c>
      <c r="D206" s="18">
        <f t="shared" si="6"/>
        <v>-8.6234043681951492E-3</v>
      </c>
      <c r="E206" s="18">
        <f t="shared" si="7"/>
        <v>-1.0543189605693053E-2</v>
      </c>
    </row>
    <row r="207" spans="1:5" hidden="1" x14ac:dyDescent="0.2">
      <c r="A207" s="20">
        <v>45336</v>
      </c>
      <c r="B207" s="18">
        <v>8.4960270244298641E-3</v>
      </c>
      <c r="C207" s="18">
        <v>9.5797632750176387E-3</v>
      </c>
      <c r="D207" s="18">
        <f t="shared" si="6"/>
        <v>6.5696740154991256E-3</v>
      </c>
      <c r="E207" s="18">
        <f t="shared" si="7"/>
        <v>1.9263530089307385E-3</v>
      </c>
    </row>
    <row r="208" spans="1:5" hidden="1" x14ac:dyDescent="0.2">
      <c r="A208" s="39">
        <v>45337</v>
      </c>
      <c r="B208" s="18">
        <v>2.7801210031399792E-2</v>
      </c>
      <c r="C208" s="18">
        <v>5.8212506847294954E-3</v>
      </c>
      <c r="D208" s="18">
        <f t="shared" si="6"/>
        <v>4.114039289924331E-3</v>
      </c>
      <c r="E208" s="18">
        <f t="shared" si="7"/>
        <v>2.3687170741475461E-2</v>
      </c>
    </row>
    <row r="209" spans="1:5" hidden="1" x14ac:dyDescent="0.2">
      <c r="A209" s="20">
        <v>45338</v>
      </c>
      <c r="B209" s="18">
        <v>-1.6392993686515922E-3</v>
      </c>
      <c r="C209" s="18">
        <v>-4.8034698371121065E-3</v>
      </c>
      <c r="D209" s="18">
        <f t="shared" si="6"/>
        <v>-2.8276516147112156E-3</v>
      </c>
      <c r="E209" s="18">
        <f t="shared" si="7"/>
        <v>1.1883522460596234E-3</v>
      </c>
    </row>
    <row r="210" spans="1:5" hidden="1" x14ac:dyDescent="0.2">
      <c r="A210" s="39">
        <v>45342</v>
      </c>
      <c r="B210" s="18">
        <v>-9.8521899639152366E-3</v>
      </c>
      <c r="C210" s="18">
        <v>-6.0053220011653252E-3</v>
      </c>
      <c r="D210" s="18">
        <f t="shared" si="6"/>
        <v>-3.6128850915611737E-3</v>
      </c>
      <c r="E210" s="18">
        <f t="shared" si="7"/>
        <v>-6.2393048723540633E-3</v>
      </c>
    </row>
    <row r="211" spans="1:5" hidden="1" x14ac:dyDescent="0.2">
      <c r="A211" s="20">
        <v>45343</v>
      </c>
      <c r="B211" s="18">
        <v>-1.1608714617377225E-2</v>
      </c>
      <c r="C211" s="18">
        <v>1.264199922982101E-3</v>
      </c>
      <c r="D211" s="18">
        <f t="shared" si="6"/>
        <v>1.1366774139338969E-3</v>
      </c>
      <c r="E211" s="18">
        <f t="shared" si="7"/>
        <v>-1.2745392031311122E-2</v>
      </c>
    </row>
    <row r="212" spans="1:5" hidden="1" x14ac:dyDescent="0.2">
      <c r="A212" s="39">
        <v>45344</v>
      </c>
      <c r="B212" s="18">
        <v>1.342286609772847E-2</v>
      </c>
      <c r="C212" s="18">
        <v>2.112288421741404E-2</v>
      </c>
      <c r="D212" s="18">
        <f t="shared" si="6"/>
        <v>1.4111404406639085E-2</v>
      </c>
      <c r="E212" s="18">
        <f t="shared" si="7"/>
        <v>-6.8853830891061479E-4</v>
      </c>
    </row>
    <row r="213" spans="1:5" hidden="1" x14ac:dyDescent="0.2">
      <c r="A213" s="20">
        <v>45345</v>
      </c>
      <c r="B213" s="18">
        <v>2.4834165461984359E-3</v>
      </c>
      <c r="C213" s="18">
        <v>3.4794754621159107E-4</v>
      </c>
      <c r="D213" s="18">
        <f t="shared" si="6"/>
        <v>5.3804135785097396E-4</v>
      </c>
      <c r="E213" s="18">
        <f t="shared" si="7"/>
        <v>1.9453751883474618E-3</v>
      </c>
    </row>
    <row r="214" spans="1:5" hidden="1" x14ac:dyDescent="0.2">
      <c r="A214" s="39">
        <v>45348</v>
      </c>
      <c r="B214" s="18">
        <v>5.7803925864250427E-3</v>
      </c>
      <c r="C214" s="18">
        <v>-3.7867513501905758E-3</v>
      </c>
      <c r="D214" s="18">
        <f t="shared" si="6"/>
        <v>-2.1633757442326316E-3</v>
      </c>
      <c r="E214" s="18">
        <f t="shared" si="7"/>
        <v>7.9437683306576752E-3</v>
      </c>
    </row>
    <row r="215" spans="1:5" hidden="1" x14ac:dyDescent="0.2">
      <c r="A215" s="20">
        <v>45349</v>
      </c>
      <c r="B215" s="18">
        <v>-3.2840633213048198E-3</v>
      </c>
      <c r="C215" s="18">
        <v>1.7063496993998672E-3</v>
      </c>
      <c r="D215" s="18">
        <f t="shared" si="6"/>
        <v>1.4255572084787278E-3</v>
      </c>
      <c r="E215" s="18">
        <f t="shared" si="7"/>
        <v>-4.7096205297835481E-3</v>
      </c>
    </row>
    <row r="216" spans="1:5" hidden="1" x14ac:dyDescent="0.2">
      <c r="A216" s="39">
        <v>45350</v>
      </c>
      <c r="B216" s="18">
        <v>-1.4003277052619945E-2</v>
      </c>
      <c r="C216" s="18">
        <v>-1.6581550604305439E-3</v>
      </c>
      <c r="D216" s="18">
        <f t="shared" si="6"/>
        <v>-7.7265139775287855E-4</v>
      </c>
      <c r="E216" s="18">
        <f t="shared" si="7"/>
        <v>-1.3230625654867066E-2</v>
      </c>
    </row>
    <row r="217" spans="1:5" hidden="1" x14ac:dyDescent="0.2">
      <c r="A217" s="20">
        <v>45351</v>
      </c>
      <c r="B217" s="18">
        <v>1.7543832123168457E-2</v>
      </c>
      <c r="C217" s="18">
        <v>5.2290946971491614E-3</v>
      </c>
      <c r="D217" s="18">
        <f t="shared" si="6"/>
        <v>3.7271525172641322E-3</v>
      </c>
      <c r="E217" s="18">
        <f t="shared" si="7"/>
        <v>1.3816679605904325E-2</v>
      </c>
    </row>
    <row r="218" spans="1:5" hidden="1" x14ac:dyDescent="0.2">
      <c r="A218" s="39">
        <v>45352</v>
      </c>
      <c r="B218" s="18">
        <v>4.8440157163046837E-2</v>
      </c>
      <c r="C218" s="18">
        <v>8.0078289488876297E-3</v>
      </c>
      <c r="D218" s="18">
        <f t="shared" si="6"/>
        <v>5.5426463217401077E-3</v>
      </c>
      <c r="E218" s="18">
        <f t="shared" si="7"/>
        <v>4.2897510841306732E-2</v>
      </c>
    </row>
    <row r="219" spans="1:5" hidden="1" x14ac:dyDescent="0.2">
      <c r="A219" s="20">
        <v>45355</v>
      </c>
      <c r="B219" s="18">
        <v>2.5841763599179002E-2</v>
      </c>
      <c r="C219" s="18">
        <v>-1.1932620709189656E-3</v>
      </c>
      <c r="D219" s="18">
        <f t="shared" si="6"/>
        <v>-4.6891226124691563E-4</v>
      </c>
      <c r="E219" s="18">
        <f t="shared" si="7"/>
        <v>2.6310675860425917E-2</v>
      </c>
    </row>
    <row r="220" spans="1:5" hidden="1" x14ac:dyDescent="0.2">
      <c r="A220" s="39">
        <v>45356</v>
      </c>
      <c r="B220" s="18">
        <v>-1.0687031195024344E-2</v>
      </c>
      <c r="C220" s="18">
        <v>-1.0193100883444606E-2</v>
      </c>
      <c r="D220" s="18">
        <f t="shared" si="6"/>
        <v>-6.3489821510539068E-3</v>
      </c>
      <c r="E220" s="18">
        <f t="shared" si="7"/>
        <v>-4.3380490439704367E-3</v>
      </c>
    </row>
    <row r="221" spans="1:5" hidden="1" x14ac:dyDescent="0.2">
      <c r="A221" s="20">
        <v>45357</v>
      </c>
      <c r="B221" s="18">
        <v>-1.1574023227519881E-2</v>
      </c>
      <c r="C221" s="18">
        <v>5.1411032032746551E-3</v>
      </c>
      <c r="D221" s="18">
        <f t="shared" si="6"/>
        <v>3.6696630283445607E-3</v>
      </c>
      <c r="E221" s="18">
        <f t="shared" si="7"/>
        <v>-1.5243686255864442E-2</v>
      </c>
    </row>
    <row r="222" spans="1:5" hidden="1" x14ac:dyDescent="0.2">
      <c r="A222" s="39">
        <v>45358</v>
      </c>
      <c r="B222" s="18">
        <v>1.1709549829227228E-2</v>
      </c>
      <c r="C222" s="18">
        <v>1.0304127925951478E-2</v>
      </c>
      <c r="D222" s="18">
        <f t="shared" si="6"/>
        <v>7.0429396885763667E-3</v>
      </c>
      <c r="E222" s="18">
        <f t="shared" si="7"/>
        <v>4.6666101406508615E-3</v>
      </c>
    </row>
    <row r="223" spans="1:5" hidden="1" x14ac:dyDescent="0.2">
      <c r="A223" s="20">
        <v>45359</v>
      </c>
      <c r="B223" s="18">
        <v>-1.5432132663135367E-2</v>
      </c>
      <c r="C223" s="18">
        <v>-6.5285190034379825E-3</v>
      </c>
      <c r="D223" s="18">
        <f t="shared" si="6"/>
        <v>-3.9547173180693937E-3</v>
      </c>
      <c r="E223" s="18">
        <f t="shared" si="7"/>
        <v>-1.1477415345065974E-2</v>
      </c>
    </row>
    <row r="224" spans="1:5" hidden="1" x14ac:dyDescent="0.2">
      <c r="A224" s="39">
        <v>45362</v>
      </c>
      <c r="B224" s="18">
        <v>7.0533692441741014E-3</v>
      </c>
      <c r="C224" s="18">
        <v>-1.122238087346461E-3</v>
      </c>
      <c r="D224" s="18">
        <f t="shared" si="6"/>
        <v>-4.2250854269613514E-4</v>
      </c>
      <c r="E224" s="18">
        <f t="shared" si="7"/>
        <v>7.4758777868702362E-3</v>
      </c>
    </row>
    <row r="225" spans="1:5" hidden="1" x14ac:dyDescent="0.2">
      <c r="A225" s="20">
        <v>45363</v>
      </c>
      <c r="B225" s="18">
        <v>1.5564082011929825E-2</v>
      </c>
      <c r="C225" s="18">
        <v>1.1201787981366396E-2</v>
      </c>
      <c r="D225" s="18">
        <f t="shared" si="6"/>
        <v>7.6294283994387865E-3</v>
      </c>
      <c r="E225" s="18">
        <f t="shared" si="7"/>
        <v>7.9346536124910386E-3</v>
      </c>
    </row>
    <row r="226" spans="1:5" hidden="1" x14ac:dyDescent="0.2">
      <c r="A226" s="39">
        <v>45364</v>
      </c>
      <c r="B226" s="18">
        <v>2.2988255008902225E-3</v>
      </c>
      <c r="C226" s="18">
        <v>-1.9245297153407392E-3</v>
      </c>
      <c r="D226" s="18">
        <f t="shared" si="6"/>
        <v>-9.4668802444948638E-4</v>
      </c>
      <c r="E226" s="18">
        <f t="shared" si="7"/>
        <v>3.245513525339709E-3</v>
      </c>
    </row>
    <row r="227" spans="1:5" hidden="1" x14ac:dyDescent="0.2">
      <c r="A227" s="20">
        <v>45365</v>
      </c>
      <c r="B227" s="18">
        <v>0</v>
      </c>
      <c r="C227" s="18">
        <v>-2.8710915621273925E-3</v>
      </c>
      <c r="D227" s="18">
        <f t="shared" si="6"/>
        <v>-1.5651268576410272E-3</v>
      </c>
      <c r="E227" s="18">
        <f t="shared" si="7"/>
        <v>1.5651268576410272E-3</v>
      </c>
    </row>
    <row r="228" spans="1:5" hidden="1" x14ac:dyDescent="0.2">
      <c r="A228" s="39">
        <v>45366</v>
      </c>
      <c r="B228" s="18">
        <v>-1.2232307977846468E-2</v>
      </c>
      <c r="C228" s="18">
        <v>-6.4829174844615034E-3</v>
      </c>
      <c r="D228" s="18">
        <f t="shared" si="6"/>
        <v>-3.9249234379512441E-3</v>
      </c>
      <c r="E228" s="18">
        <f t="shared" si="7"/>
        <v>-8.3073845398952233E-3</v>
      </c>
    </row>
    <row r="229" spans="1:5" hidden="1" x14ac:dyDescent="0.2">
      <c r="A229" s="20">
        <v>45369</v>
      </c>
      <c r="B229" s="18">
        <v>-1.5480216055897555E-3</v>
      </c>
      <c r="C229" s="18">
        <v>6.3180595049523447E-3</v>
      </c>
      <c r="D229" s="18">
        <f t="shared" si="6"/>
        <v>4.4386307237972572E-3</v>
      </c>
      <c r="E229" s="18">
        <f t="shared" si="7"/>
        <v>-5.9866523293870127E-3</v>
      </c>
    </row>
    <row r="230" spans="1:5" hidden="1" x14ac:dyDescent="0.2">
      <c r="A230" s="39">
        <v>45370</v>
      </c>
      <c r="B230" s="18">
        <v>-4.6511118264440654E-3</v>
      </c>
      <c r="C230" s="18">
        <v>5.6491496501236416E-3</v>
      </c>
      <c r="D230" s="18">
        <f t="shared" si="6"/>
        <v>4.001596597041644E-3</v>
      </c>
      <c r="E230" s="18">
        <f t="shared" si="7"/>
        <v>-8.6527084234857103E-3</v>
      </c>
    </row>
    <row r="231" spans="1:5" hidden="1" x14ac:dyDescent="0.2">
      <c r="A231" s="20">
        <v>45371</v>
      </c>
      <c r="B231" s="18">
        <v>9.3457684918250017E-3</v>
      </c>
      <c r="C231" s="18">
        <v>8.9041739128465913E-3</v>
      </c>
      <c r="D231" s="18">
        <f t="shared" si="6"/>
        <v>6.1282758139172165E-3</v>
      </c>
      <c r="E231" s="18">
        <f t="shared" si="7"/>
        <v>3.2174926779077852E-3</v>
      </c>
    </row>
    <row r="232" spans="1:5" hidden="1" x14ac:dyDescent="0.2">
      <c r="A232" s="39">
        <v>45372</v>
      </c>
      <c r="B232" s="18">
        <v>2.1079761159496391E-2</v>
      </c>
      <c r="C232" s="18">
        <v>3.2365354015160275E-3</v>
      </c>
      <c r="D232" s="18">
        <f t="shared" si="6"/>
        <v>2.4253083218324337E-3</v>
      </c>
      <c r="E232" s="18">
        <f t="shared" si="7"/>
        <v>1.8654452837663957E-2</v>
      </c>
    </row>
    <row r="233" spans="1:5" hidden="1" x14ac:dyDescent="0.2">
      <c r="A233" s="20">
        <v>45373</v>
      </c>
      <c r="B233" s="18">
        <v>3.8373949635073235E-3</v>
      </c>
      <c r="C233" s="18">
        <v>-1.4021878490156903E-3</v>
      </c>
      <c r="D233" s="18">
        <f t="shared" si="6"/>
        <v>-6.0541450340721628E-4</v>
      </c>
      <c r="E233" s="18">
        <f t="shared" si="7"/>
        <v>4.4428094669145398E-3</v>
      </c>
    </row>
    <row r="234" spans="1:5" hidden="1" x14ac:dyDescent="0.2">
      <c r="A234" s="39">
        <v>45376</v>
      </c>
      <c r="B234" s="18">
        <v>-4.5871368488761277E-3</v>
      </c>
      <c r="C234" s="18">
        <v>-3.0549644525015296E-3</v>
      </c>
      <c r="D234" s="18">
        <f t="shared" si="6"/>
        <v>-1.6852607254538585E-3</v>
      </c>
      <c r="E234" s="18">
        <f t="shared" si="7"/>
        <v>-2.9018761234222692E-3</v>
      </c>
    </row>
    <row r="235" spans="1:5" hidden="1" x14ac:dyDescent="0.2">
      <c r="A235" s="20">
        <v>45377</v>
      </c>
      <c r="B235" s="18">
        <v>-6.1445170250992165E-3</v>
      </c>
      <c r="C235" s="18">
        <v>-2.799795225030266E-3</v>
      </c>
      <c r="D235" s="18">
        <f t="shared" si="6"/>
        <v>-1.5185451961522815E-3</v>
      </c>
      <c r="E235" s="18">
        <f t="shared" si="7"/>
        <v>-4.625971828946935E-3</v>
      </c>
    </row>
    <row r="236" spans="1:5" hidden="1" x14ac:dyDescent="0.2">
      <c r="A236" s="39">
        <v>45378</v>
      </c>
      <c r="B236" s="18">
        <v>8.5008510929873715E-3</v>
      </c>
      <c r="C236" s="18">
        <v>8.6306265255329251E-3</v>
      </c>
      <c r="D236" s="18">
        <f t="shared" si="6"/>
        <v>5.9495528624194808E-3</v>
      </c>
      <c r="E236" s="18">
        <f t="shared" si="7"/>
        <v>2.5512982305678908E-3</v>
      </c>
    </row>
    <row r="237" spans="1:5" hidden="1" x14ac:dyDescent="0.2">
      <c r="A237" s="20">
        <v>45379</v>
      </c>
      <c r="B237" s="18">
        <v>8.4291211742482108E-3</v>
      </c>
      <c r="C237" s="18">
        <v>1.1164855071790214E-3</v>
      </c>
      <c r="D237" s="18">
        <f t="shared" si="6"/>
        <v>1.0401677867342106E-3</v>
      </c>
      <c r="E237" s="18">
        <f t="shared" si="7"/>
        <v>7.3889533875140002E-3</v>
      </c>
    </row>
    <row r="238" spans="1:5" hidden="1" x14ac:dyDescent="0.2">
      <c r="A238" s="39">
        <v>45383</v>
      </c>
      <c r="B238" s="18">
        <v>-1.0638253812615295E-2</v>
      </c>
      <c r="C238" s="18">
        <v>-2.0135845401164643E-3</v>
      </c>
      <c r="D238" s="18">
        <f t="shared" si="6"/>
        <v>-1.004872243590943E-3</v>
      </c>
      <c r="E238" s="18">
        <f t="shared" si="7"/>
        <v>-9.6333815690243518E-3</v>
      </c>
    </row>
    <row r="239" spans="1:5" hidden="1" x14ac:dyDescent="0.2">
      <c r="A239" s="20">
        <v>45384</v>
      </c>
      <c r="B239" s="18">
        <v>-1.2288884544930267E-2</v>
      </c>
      <c r="C239" s="18">
        <v>-7.2390590731691296E-3</v>
      </c>
      <c r="D239" s="18">
        <f t="shared" si="6"/>
        <v>-4.4189506623058096E-3</v>
      </c>
      <c r="E239" s="18">
        <f t="shared" si="7"/>
        <v>-7.8699338826244587E-3</v>
      </c>
    </row>
    <row r="240" spans="1:5" hidden="1" x14ac:dyDescent="0.2">
      <c r="A240" s="39">
        <v>45385</v>
      </c>
      <c r="B240" s="18">
        <v>-1.5552035974100153E-3</v>
      </c>
      <c r="C240" s="18">
        <v>1.091122364688113E-3</v>
      </c>
      <c r="D240" s="18">
        <f t="shared" si="6"/>
        <v>1.0235967065650733E-3</v>
      </c>
      <c r="E240" s="18">
        <f t="shared" si="7"/>
        <v>-2.5788003039750886E-3</v>
      </c>
    </row>
    <row r="241" spans="1:5" hidden="1" x14ac:dyDescent="0.2">
      <c r="A241" s="20">
        <v>45386</v>
      </c>
      <c r="B241" s="18">
        <v>-1.3239859095826478E-2</v>
      </c>
      <c r="C241" s="18">
        <v>-1.2334336350379616E-2</v>
      </c>
      <c r="D241" s="18">
        <f t="shared" si="6"/>
        <v>-7.7479643393335686E-3</v>
      </c>
      <c r="E241" s="18">
        <f t="shared" si="7"/>
        <v>-5.4918947564929098E-3</v>
      </c>
    </row>
    <row r="242" spans="1:5" hidden="1" x14ac:dyDescent="0.2">
      <c r="A242" s="39">
        <v>45387</v>
      </c>
      <c r="B242" s="18">
        <v>8.6819285373267441E-3</v>
      </c>
      <c r="C242" s="18">
        <v>1.1099194174331695E-2</v>
      </c>
      <c r="D242" s="18">
        <f t="shared" si="6"/>
        <v>7.5623984483261259E-3</v>
      </c>
      <c r="E242" s="18">
        <f t="shared" si="7"/>
        <v>1.1195300890006182E-3</v>
      </c>
    </row>
    <row r="243" spans="1:5" hidden="1" x14ac:dyDescent="0.2">
      <c r="A243" s="20">
        <v>45390</v>
      </c>
      <c r="B243" s="18">
        <v>7.8250747380348429E-4</v>
      </c>
      <c r="C243" s="18">
        <v>-3.7463099831791524E-4</v>
      </c>
      <c r="D243" s="18">
        <f t="shared" si="6"/>
        <v>6.59426423945181E-5</v>
      </c>
      <c r="E243" s="18">
        <f t="shared" si="7"/>
        <v>7.1656483140896624E-4</v>
      </c>
    </row>
    <row r="244" spans="1:5" hidden="1" x14ac:dyDescent="0.2">
      <c r="A244" s="39">
        <v>45391</v>
      </c>
      <c r="B244" s="18">
        <v>-9.3823671310100387E-3</v>
      </c>
      <c r="C244" s="18">
        <v>1.4454931932483817E-3</v>
      </c>
      <c r="D244" s="18">
        <f t="shared" si="6"/>
        <v>1.2551258797257236E-3</v>
      </c>
      <c r="E244" s="18">
        <f t="shared" si="7"/>
        <v>-1.0637493010735763E-2</v>
      </c>
    </row>
    <row r="245" spans="1:5" hidden="1" x14ac:dyDescent="0.2">
      <c r="A245" s="20">
        <v>45392</v>
      </c>
      <c r="B245" s="18">
        <v>-7.8926273895564281E-3</v>
      </c>
      <c r="C245" s="18">
        <v>-9.4569806491084929E-3</v>
      </c>
      <c r="D245" s="18">
        <f t="shared" si="6"/>
        <v>-5.8680359346424214E-3</v>
      </c>
      <c r="E245" s="18">
        <f t="shared" si="7"/>
        <v>-2.0245914549140067E-3</v>
      </c>
    </row>
    <row r="246" spans="1:5" hidden="1" x14ac:dyDescent="0.2">
      <c r="A246" s="39">
        <v>45393</v>
      </c>
      <c r="B246" s="18">
        <v>3.1821666111757629E-3</v>
      </c>
      <c r="C246" s="18">
        <v>7.4447977105855934E-3</v>
      </c>
      <c r="D246" s="18">
        <f t="shared" si="6"/>
        <v>5.174788285576961E-3</v>
      </c>
      <c r="E246" s="18">
        <f t="shared" si="7"/>
        <v>-1.9926216744011981E-3</v>
      </c>
    </row>
    <row r="247" spans="1:5" hidden="1" x14ac:dyDescent="0.2">
      <c r="A247" s="20">
        <v>45394</v>
      </c>
      <c r="B247" s="18">
        <v>-1.5067383193742345E-2</v>
      </c>
      <c r="C247" s="18">
        <v>-1.4550688295801639E-2</v>
      </c>
      <c r="D247" s="18">
        <f t="shared" si="6"/>
        <v>-9.1960240891763457E-3</v>
      </c>
      <c r="E247" s="18">
        <f t="shared" si="7"/>
        <v>-5.8713591045659996E-3</v>
      </c>
    </row>
    <row r="248" spans="1:5" hidden="1" x14ac:dyDescent="0.2">
      <c r="A248" s="39">
        <v>45397</v>
      </c>
      <c r="B248" s="18">
        <v>-8.0526718084850124E-4</v>
      </c>
      <c r="C248" s="18">
        <v>-1.202135494776202E-2</v>
      </c>
      <c r="D248" s="18">
        <f t="shared" si="6"/>
        <v>-7.54347706351259E-3</v>
      </c>
      <c r="E248" s="18">
        <f t="shared" si="7"/>
        <v>6.7382098826640887E-3</v>
      </c>
    </row>
    <row r="249" spans="1:5" hidden="1" x14ac:dyDescent="0.2">
      <c r="A249" s="20">
        <v>45398</v>
      </c>
      <c r="B249" s="18">
        <v>-1.047534152226548E-2</v>
      </c>
      <c r="C249" s="18">
        <v>-2.0565070133361507E-3</v>
      </c>
      <c r="D249" s="18">
        <f t="shared" si="6"/>
        <v>-1.0329157616619403E-3</v>
      </c>
      <c r="E249" s="18">
        <f t="shared" si="7"/>
        <v>-9.4424257606035393E-3</v>
      </c>
    </row>
    <row r="250" spans="1:5" hidden="1" x14ac:dyDescent="0.2">
      <c r="A250" s="39">
        <v>45399</v>
      </c>
      <c r="B250" s="18">
        <v>2.4430263027956922E-3</v>
      </c>
      <c r="C250" s="18">
        <v>-5.780602724641426E-3</v>
      </c>
      <c r="D250" s="18">
        <f t="shared" si="6"/>
        <v>-3.4660641229780067E-3</v>
      </c>
      <c r="E250" s="18">
        <f t="shared" si="7"/>
        <v>5.9090904257736989E-3</v>
      </c>
    </row>
    <row r="251" spans="1:5" hidden="1" x14ac:dyDescent="0.2">
      <c r="A251" s="20">
        <v>45400</v>
      </c>
      <c r="B251" s="18">
        <v>-8.1230478080196455E-4</v>
      </c>
      <c r="C251" s="18">
        <v>-2.2081601199982481E-3</v>
      </c>
      <c r="D251" s="18">
        <f t="shared" si="6"/>
        <v>-1.1319987435636173E-3</v>
      </c>
      <c r="E251" s="18">
        <f t="shared" si="7"/>
        <v>3.1969396276165275E-4</v>
      </c>
    </row>
    <row r="252" spans="1:5" hidden="1" x14ac:dyDescent="0.2">
      <c r="A252" s="39">
        <v>45401</v>
      </c>
      <c r="B252" s="18">
        <v>0</v>
      </c>
      <c r="C252" s="18">
        <v>-8.7585481274361499E-3</v>
      </c>
      <c r="D252" s="18">
        <f t="shared" si="6"/>
        <v>-5.4117130908341764E-3</v>
      </c>
      <c r="E252" s="18">
        <f t="shared" si="7"/>
        <v>5.4117130908341764E-3</v>
      </c>
    </row>
    <row r="253" spans="1:5" hidden="1" x14ac:dyDescent="0.2">
      <c r="A253" s="20">
        <v>45404</v>
      </c>
      <c r="B253" s="18">
        <v>1.7886103850640822E-2</v>
      </c>
      <c r="C253" s="18">
        <v>8.7312480714667462E-3</v>
      </c>
      <c r="D253" s="18">
        <f t="shared" si="6"/>
        <v>6.0152942312190908E-3</v>
      </c>
      <c r="E253" s="18">
        <f t="shared" si="7"/>
        <v>1.1870809619421732E-2</v>
      </c>
    </row>
    <row r="254" spans="1:5" ht="3" hidden="1" x14ac:dyDescent="0.2">
      <c r="A254" s="39">
        <v>45405</v>
      </c>
      <c r="B254" s="18">
        <v>9.5847027848150468E-3</v>
      </c>
      <c r="C254" s="18">
        <v>1.1964576270872662E-2</v>
      </c>
      <c r="D254" s="18">
        <f t="shared" si="6"/>
        <v>8.1277982643724531E-3</v>
      </c>
      <c r="E254" s="18">
        <f t="shared" si="7"/>
        <v>1.4569045204425937E-3</v>
      </c>
    </row>
    <row r="255" spans="1:5" ht="1" hidden="1" x14ac:dyDescent="0.2">
      <c r="A255" s="20">
        <v>45406</v>
      </c>
      <c r="B255" s="18">
        <v>-1.0284805862345037E-2</v>
      </c>
      <c r="C255" s="18">
        <v>2.130100613548791E-4</v>
      </c>
      <c r="D255" s="18">
        <f t="shared" si="6"/>
        <v>4.498795742634773E-4</v>
      </c>
      <c r="E255" s="18">
        <f t="shared" si="7"/>
        <v>-1.0734685436608514E-2</v>
      </c>
    </row>
    <row r="256" spans="1:5" ht="1" hidden="1" x14ac:dyDescent="0.2">
      <c r="A256" s="39">
        <v>45407</v>
      </c>
      <c r="B256" s="18">
        <v>-7.1942535597242507E-3</v>
      </c>
      <c r="C256" s="18">
        <v>-4.5764303535156259E-3</v>
      </c>
      <c r="D256" s="18">
        <f t="shared" si="6"/>
        <v>-2.6793147323400583E-3</v>
      </c>
      <c r="E256" s="18">
        <f t="shared" si="7"/>
        <v>-4.514938827384192E-3</v>
      </c>
    </row>
    <row r="257" spans="1:8" ht="1" hidden="1" x14ac:dyDescent="0.2">
      <c r="A257" s="20">
        <v>45408</v>
      </c>
      <c r="B257" s="18">
        <v>-3.2205985401432269E-3</v>
      </c>
      <c r="C257" s="18">
        <v>1.020914263474304E-2</v>
      </c>
      <c r="D257" s="18">
        <f t="shared" si="6"/>
        <v>6.9808807825844105E-3</v>
      </c>
      <c r="E257" s="18">
        <f t="shared" si="7"/>
        <v>-1.0201479322727637E-2</v>
      </c>
    </row>
    <row r="258" spans="1:8" ht="1" hidden="1" x14ac:dyDescent="0.2">
      <c r="A258" s="39">
        <v>45411</v>
      </c>
      <c r="B258" s="18">
        <v>8.0771176843996706E-4</v>
      </c>
      <c r="C258" s="18">
        <v>3.1784486665891176E-3</v>
      </c>
      <c r="D258" s="18">
        <f t="shared" si="6"/>
        <v>2.3873571909115597E-3</v>
      </c>
      <c r="E258" s="18">
        <f t="shared" si="7"/>
        <v>-1.5796454224715926E-3</v>
      </c>
    </row>
    <row r="259" spans="1:8" ht="1" hidden="1" x14ac:dyDescent="0.2">
      <c r="A259" s="20">
        <v>45412</v>
      </c>
      <c r="B259" s="18">
        <v>-1.6949121919774601E-2</v>
      </c>
      <c r="C259" s="18">
        <v>-1.5730513586862171E-2</v>
      </c>
      <c r="D259" s="18">
        <f t="shared" si="6"/>
        <v>-9.9668662468761597E-3</v>
      </c>
      <c r="E259" s="18">
        <f t="shared" si="7"/>
        <v>-6.9822556728984415E-3</v>
      </c>
    </row>
    <row r="260" spans="1:8" ht="1" hidden="1" x14ac:dyDescent="0.2">
      <c r="A260" s="39">
        <v>45413</v>
      </c>
      <c r="B260" s="18">
        <v>-9.031201113789189E-3</v>
      </c>
      <c r="C260" s="18">
        <v>-3.4354388154940185E-3</v>
      </c>
      <c r="D260" s="18">
        <f t="shared" si="6"/>
        <v>-1.9338447159317719E-3</v>
      </c>
      <c r="E260" s="18">
        <f t="shared" si="7"/>
        <v>-7.0973563978574171E-3</v>
      </c>
    </row>
    <row r="261" spans="1:8" ht="1" hidden="1" x14ac:dyDescent="0.2">
      <c r="A261" s="20">
        <v>45414</v>
      </c>
      <c r="B261" s="18">
        <v>1.6570020109869743E-2</v>
      </c>
      <c r="C261" s="18">
        <v>9.1284370775730483E-3</v>
      </c>
      <c r="D261" s="18">
        <f t="shared" si="6"/>
        <v>6.2747987805803051E-3</v>
      </c>
      <c r="E261" s="18">
        <f t="shared" si="7"/>
        <v>1.0295221329289438E-2</v>
      </c>
    </row>
    <row r="262" spans="1:8" ht="18" hidden="1" customHeight="1" x14ac:dyDescent="0.2">
      <c r="A262" s="39">
        <v>45415</v>
      </c>
      <c r="B262" s="18">
        <v>1.1409816112873283E-2</v>
      </c>
      <c r="C262" s="18">
        <v>1.2556739721478527E-2</v>
      </c>
      <c r="D262" s="18">
        <f t="shared" si="6"/>
        <v>8.5146899130212825E-3</v>
      </c>
      <c r="E262" s="18">
        <f t="shared" si="7"/>
        <v>2.8951261998520009E-3</v>
      </c>
    </row>
    <row r="263" spans="1:8" hidden="1" x14ac:dyDescent="0.2">
      <c r="A263" s="20">
        <v>45418</v>
      </c>
      <c r="B263" s="18">
        <v>4.8349479628815306E-3</v>
      </c>
      <c r="C263" s="18">
        <v>1.0326123907011819E-2</v>
      </c>
      <c r="D263" s="18">
        <f t="shared" si="6"/>
        <v>7.057310824396007E-3</v>
      </c>
      <c r="E263" s="18">
        <f t="shared" si="7"/>
        <v>-2.2223628615144764E-3</v>
      </c>
    </row>
    <row r="264" spans="1:8" x14ac:dyDescent="0.2">
      <c r="A264" s="53">
        <v>45419</v>
      </c>
      <c r="B264" s="17">
        <v>2.4057247867392828E-3</v>
      </c>
      <c r="C264" s="17">
        <v>1.3434298232750663E-3</v>
      </c>
      <c r="D264" s="18">
        <f t="shared" si="6"/>
        <v>1.1884424911524673E-3</v>
      </c>
      <c r="E264" s="18">
        <f t="shared" si="7"/>
        <v>1.2172822955868155E-3</v>
      </c>
      <c r="F264" s="18">
        <f>E264</f>
        <v>1.2172822955868155E-3</v>
      </c>
      <c r="G264">
        <f>E264/$B$5</f>
        <v>0.11901575193777877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1.3599982807993349E-2</v>
      </c>
      <c r="C265" s="17">
        <v>-5.8356181661389783E-6</v>
      </c>
      <c r="D265" s="18">
        <f t="shared" ref="D265:D294" si="8">$B$2+$B$3*C265</f>
        <v>3.0689613672958167E-4</v>
      </c>
      <c r="E265" s="18">
        <f t="shared" ref="E265:E294" si="9">B265-D265</f>
        <v>1.3293086671263768E-2</v>
      </c>
      <c r="F265" s="18">
        <f>F264+E265</f>
        <v>1.4510368966850583E-2</v>
      </c>
      <c r="G265">
        <f t="shared" ref="G265:G283" si="10">E265/$B$5</f>
        <v>1.2996876003949807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-1.1049678345378511E-2</v>
      </c>
      <c r="C266" s="17">
        <v>5.0909476986258362E-3</v>
      </c>
      <c r="D266" s="18">
        <f t="shared" si="8"/>
        <v>3.6368937889351685E-3</v>
      </c>
      <c r="E266" s="18">
        <f t="shared" si="9"/>
        <v>-1.468657213431368E-2</v>
      </c>
      <c r="F266" s="18">
        <f t="shared" ref="F266:F283" si="12">F265+E266</f>
        <v>-1.7620316746309699E-4</v>
      </c>
      <c r="G266">
        <f t="shared" si="10"/>
        <v>-1.4359310344780332</v>
      </c>
      <c r="H266" t="str">
        <f t="shared" si="11"/>
        <v>no</v>
      </c>
    </row>
    <row r="267" spans="1:8" x14ac:dyDescent="0.2">
      <c r="A267" s="54">
        <v>45422</v>
      </c>
      <c r="B267" s="17">
        <v>-4.7884876823854894E-3</v>
      </c>
      <c r="C267" s="17">
        <v>1.6493988445498431E-3</v>
      </c>
      <c r="D267" s="18">
        <f t="shared" si="8"/>
        <v>1.3883482079868155E-3</v>
      </c>
      <c r="E267" s="18">
        <f t="shared" si="9"/>
        <v>-6.1768358903723048E-3</v>
      </c>
      <c r="F267" s="18">
        <f t="shared" si="12"/>
        <v>-6.3530390578354018E-3</v>
      </c>
      <c r="G267">
        <f t="shared" si="10"/>
        <v>-0.60391970765871494</v>
      </c>
      <c r="H267" t="str">
        <f t="shared" si="11"/>
        <v>no</v>
      </c>
    </row>
    <row r="268" spans="1:8" x14ac:dyDescent="0.2">
      <c r="A268" s="55">
        <v>45425</v>
      </c>
      <c r="B268" s="28">
        <v>-1.3632700623733784E-2</v>
      </c>
      <c r="C268" s="28">
        <v>-2.4130405535727206E-4</v>
      </c>
      <c r="D268" s="28">
        <f t="shared" si="8"/>
        <v>1.530521739243261E-4</v>
      </c>
      <c r="E268" s="28">
        <f t="shared" si="9"/>
        <v>-1.378575279765811E-2</v>
      </c>
      <c r="F268" s="28">
        <f t="shared" si="12"/>
        <v>-2.0138791855493512E-2</v>
      </c>
      <c r="G268" s="34">
        <f t="shared" si="10"/>
        <v>-1.3478564020769515</v>
      </c>
      <c r="H268" s="34" t="str">
        <f t="shared" si="11"/>
        <v>no</v>
      </c>
    </row>
    <row r="269" spans="1:8" x14ac:dyDescent="0.2">
      <c r="A269" s="54">
        <v>45426</v>
      </c>
      <c r="B269" s="17">
        <v>1.1381986958374224E-2</v>
      </c>
      <c r="C269" s="17">
        <v>4.8378131397597279E-3</v>
      </c>
      <c r="D269" s="18">
        <f t="shared" si="8"/>
        <v>3.4715076160643154E-3</v>
      </c>
      <c r="E269" s="18">
        <f t="shared" si="9"/>
        <v>7.9104793423099076E-3</v>
      </c>
      <c r="F269" s="18">
        <f t="shared" si="12"/>
        <v>-1.2228312513183605E-2</v>
      </c>
      <c r="G269">
        <f t="shared" si="10"/>
        <v>0.77342096449322295</v>
      </c>
      <c r="H269" t="str">
        <f t="shared" si="11"/>
        <v>no</v>
      </c>
    </row>
    <row r="270" spans="1:8" x14ac:dyDescent="0.2">
      <c r="A270" s="53">
        <v>45427</v>
      </c>
      <c r="B270" s="17">
        <v>1.6077887389061019E-3</v>
      </c>
      <c r="C270" s="17">
        <v>1.1715927882596233E-2</v>
      </c>
      <c r="D270" s="18">
        <f t="shared" si="8"/>
        <v>7.9653431436186896E-3</v>
      </c>
      <c r="E270" s="18">
        <f t="shared" si="9"/>
        <v>-6.3575544047125877E-3</v>
      </c>
      <c r="F270" s="18">
        <f t="shared" si="12"/>
        <v>-1.8585866917896193E-2</v>
      </c>
      <c r="G270">
        <f t="shared" si="10"/>
        <v>-0.62158886291650872</v>
      </c>
      <c r="H270" t="str">
        <f t="shared" si="11"/>
        <v>no</v>
      </c>
    </row>
    <row r="271" spans="1:8" x14ac:dyDescent="0.2">
      <c r="A271" s="54">
        <v>45428</v>
      </c>
      <c r="B271" s="17">
        <v>-2.0064239561070951E-2</v>
      </c>
      <c r="C271" s="17">
        <v>-2.0816677921287052E-3</v>
      </c>
      <c r="D271" s="18">
        <f t="shared" si="8"/>
        <v>-1.0493546269420926E-3</v>
      </c>
      <c r="E271" s="18">
        <f t="shared" si="9"/>
        <v>-1.901488493412886E-2</v>
      </c>
      <c r="F271" s="18">
        <f t="shared" si="12"/>
        <v>-3.7600751852025049E-2</v>
      </c>
      <c r="G271">
        <f t="shared" si="10"/>
        <v>-1.8591175084450959</v>
      </c>
      <c r="H271" t="str">
        <f t="shared" si="11"/>
        <v>no</v>
      </c>
    </row>
    <row r="272" spans="1:8" x14ac:dyDescent="0.2">
      <c r="A272" s="53">
        <v>45429</v>
      </c>
      <c r="B272" s="17">
        <v>-8.190373127091588E-4</v>
      </c>
      <c r="C272" s="17">
        <v>1.1647735102702228E-3</v>
      </c>
      <c r="D272" s="18">
        <f t="shared" si="8"/>
        <v>1.0717168887714945E-3</v>
      </c>
      <c r="E272" s="18">
        <f t="shared" si="9"/>
        <v>-1.8907542014806533E-3</v>
      </c>
      <c r="F272" s="18">
        <f t="shared" si="12"/>
        <v>-3.9491506053505702E-2</v>
      </c>
      <c r="G272">
        <f t="shared" si="10"/>
        <v>-0.18486224093997389</v>
      </c>
      <c r="H272" t="str">
        <f t="shared" si="11"/>
        <v>no</v>
      </c>
    </row>
    <row r="273" spans="1:8" x14ac:dyDescent="0.2">
      <c r="A273" s="54">
        <v>45432</v>
      </c>
      <c r="B273" s="17">
        <v>-3.2786751848298268E-3</v>
      </c>
      <c r="C273" s="17">
        <v>9.163899374069473E-4</v>
      </c>
      <c r="D273" s="18">
        <f t="shared" si="8"/>
        <v>9.094347859094588E-4</v>
      </c>
      <c r="E273" s="18">
        <f t="shared" si="9"/>
        <v>-4.1881099707392856E-3</v>
      </c>
      <c r="F273" s="18">
        <f t="shared" si="12"/>
        <v>-4.3679616024244985E-2</v>
      </c>
      <c r="G273">
        <f t="shared" si="10"/>
        <v>-0.40947860588521606</v>
      </c>
      <c r="H273" t="str">
        <f t="shared" si="11"/>
        <v>no</v>
      </c>
    </row>
    <row r="274" spans="1:8" x14ac:dyDescent="0.2">
      <c r="A274" s="53">
        <v>45433</v>
      </c>
      <c r="B274" s="17">
        <v>-8.2232504442403265E-4</v>
      </c>
      <c r="C274" s="17">
        <v>2.501874243978186E-3</v>
      </c>
      <c r="D274" s="18">
        <f t="shared" si="8"/>
        <v>1.9453153973328532E-3</v>
      </c>
      <c r="E274" s="18">
        <f t="shared" si="9"/>
        <v>-2.7676404417568859E-3</v>
      </c>
      <c r="F274" s="18">
        <f t="shared" si="12"/>
        <v>-4.6447256466001868E-2</v>
      </c>
      <c r="G274">
        <f t="shared" si="10"/>
        <v>-0.27059689396888131</v>
      </c>
      <c r="H274" t="str">
        <f t="shared" si="11"/>
        <v>no</v>
      </c>
    </row>
    <row r="275" spans="1:8" x14ac:dyDescent="0.2">
      <c r="A275" s="54">
        <v>45434</v>
      </c>
      <c r="B275" s="17">
        <v>-1.5637835622168472E-2</v>
      </c>
      <c r="C275" s="17">
        <v>-2.7061230392261271E-3</v>
      </c>
      <c r="D275" s="18">
        <f t="shared" si="8"/>
        <v>-1.4573442112532252E-3</v>
      </c>
      <c r="E275" s="18">
        <f t="shared" si="9"/>
        <v>-1.4180491410915246E-2</v>
      </c>
      <c r="F275" s="18">
        <f t="shared" si="12"/>
        <v>-6.0627747876917118E-2</v>
      </c>
      <c r="G275">
        <f t="shared" si="10"/>
        <v>-1.3864506649246062</v>
      </c>
      <c r="H275" t="str">
        <f t="shared" si="11"/>
        <v>no</v>
      </c>
    </row>
    <row r="276" spans="1:8" x14ac:dyDescent="0.2">
      <c r="A276" s="53">
        <v>45435</v>
      </c>
      <c r="B276" s="17">
        <v>-8.3615762014599415E-4</v>
      </c>
      <c r="C276" s="17">
        <v>-7.3807894850155265E-3</v>
      </c>
      <c r="D276" s="18">
        <f t="shared" si="8"/>
        <v>-4.5115506237637937E-3</v>
      </c>
      <c r="E276" s="18">
        <f t="shared" si="9"/>
        <v>3.6753930036177995E-3</v>
      </c>
      <c r="F276" s="18">
        <f t="shared" si="12"/>
        <v>-5.6952354873299318E-2</v>
      </c>
      <c r="G276">
        <f t="shared" si="10"/>
        <v>0.3593493995421595</v>
      </c>
      <c r="H276" t="str">
        <f t="shared" si="11"/>
        <v>no</v>
      </c>
    </row>
    <row r="277" spans="1:8" x14ac:dyDescent="0.2">
      <c r="A277" s="54">
        <v>45436</v>
      </c>
      <c r="B277" s="17">
        <v>6.694533134583569E-3</v>
      </c>
      <c r="C277" s="17">
        <v>7.0010425881694704E-3</v>
      </c>
      <c r="D277" s="18">
        <f t="shared" si="8"/>
        <v>4.8848596337287614E-3</v>
      </c>
      <c r="E277" s="18">
        <f t="shared" si="9"/>
        <v>1.8096735008548076E-3</v>
      </c>
      <c r="F277" s="18">
        <f t="shared" si="12"/>
        <v>-5.5142681372444512E-2</v>
      </c>
      <c r="G277">
        <f t="shared" si="10"/>
        <v>0.17693484350093119</v>
      </c>
      <c r="H277" t="str">
        <f t="shared" si="11"/>
        <v>no</v>
      </c>
    </row>
    <row r="278" spans="1:8" x14ac:dyDescent="0.2">
      <c r="A278" s="53">
        <v>45440</v>
      </c>
      <c r="B278" s="17">
        <v>-6.6500143928849287E-3</v>
      </c>
      <c r="C278" s="17">
        <v>2.4880185293407742E-4</v>
      </c>
      <c r="D278" s="18">
        <f t="shared" si="8"/>
        <v>4.7326424151709337E-4</v>
      </c>
      <c r="E278" s="18">
        <f t="shared" si="9"/>
        <v>-7.1232786344020225E-3</v>
      </c>
      <c r="F278" s="18">
        <f t="shared" si="12"/>
        <v>-6.2265960006846532E-2</v>
      </c>
      <c r="G278">
        <f t="shared" si="10"/>
        <v>-0.69645501787814956</v>
      </c>
      <c r="H278" t="str">
        <f t="shared" si="11"/>
        <v>no</v>
      </c>
    </row>
    <row r="279" spans="1:8" x14ac:dyDescent="0.2">
      <c r="A279" s="54">
        <v>45441</v>
      </c>
      <c r="B279" s="17">
        <v>-1.338906626916736E-2</v>
      </c>
      <c r="C279" s="17">
        <v>-7.3670465096804527E-3</v>
      </c>
      <c r="D279" s="18">
        <f t="shared" si="8"/>
        <v>-4.5025716123450943E-3</v>
      </c>
      <c r="E279" s="18">
        <f t="shared" si="9"/>
        <v>-8.886494656822265E-3</v>
      </c>
      <c r="F279" s="18">
        <f t="shared" si="12"/>
        <v>-7.115245466366879E-2</v>
      </c>
      <c r="G279">
        <f t="shared" si="10"/>
        <v>-0.86884763502035645</v>
      </c>
      <c r="H279" t="str">
        <f t="shared" si="11"/>
        <v>no</v>
      </c>
    </row>
    <row r="280" spans="1:8" x14ac:dyDescent="0.2">
      <c r="A280" s="53">
        <v>45442</v>
      </c>
      <c r="B280" s="17">
        <v>1.0178074617420263E-2</v>
      </c>
      <c r="C280" s="17">
        <v>-5.9750355854433224E-3</v>
      </c>
      <c r="D280" s="18">
        <f t="shared" si="8"/>
        <v>-3.5930973770401898E-3</v>
      </c>
      <c r="E280" s="18">
        <f t="shared" si="9"/>
        <v>1.3771171994460454E-2</v>
      </c>
      <c r="F280" s="18">
        <f t="shared" si="12"/>
        <v>-5.7381282669208333E-2</v>
      </c>
      <c r="G280">
        <f t="shared" si="10"/>
        <v>1.3464308122505675</v>
      </c>
      <c r="H280" t="str">
        <f t="shared" si="11"/>
        <v>no</v>
      </c>
    </row>
    <row r="281" spans="1:8" x14ac:dyDescent="0.2">
      <c r="A281" s="54">
        <v>45443</v>
      </c>
      <c r="B281" s="17">
        <v>1.3434115280077874E-2</v>
      </c>
      <c r="C281" s="17">
        <v>8.0278762048646701E-3</v>
      </c>
      <c r="D281" s="18">
        <f t="shared" si="8"/>
        <v>5.5557442525696896E-3</v>
      </c>
      <c r="E281" s="18">
        <f t="shared" si="9"/>
        <v>7.8783710275081853E-3</v>
      </c>
      <c r="F281" s="18">
        <f t="shared" si="12"/>
        <v>-4.9502911641700148E-2</v>
      </c>
      <c r="G281">
        <f t="shared" si="10"/>
        <v>0.77028168016826715</v>
      </c>
      <c r="H281" t="str">
        <f t="shared" si="11"/>
        <v>no</v>
      </c>
    </row>
    <row r="282" spans="1:8" x14ac:dyDescent="0.2">
      <c r="A282" s="53">
        <v>45446</v>
      </c>
      <c r="B282" s="17">
        <v>-1.3256032215143265E-2</v>
      </c>
      <c r="C282" s="17">
        <v>1.1160825806737495E-3</v>
      </c>
      <c r="D282" s="18">
        <f t="shared" si="8"/>
        <v>1.0399045335737029E-3</v>
      </c>
      <c r="E282" s="18">
        <f t="shared" si="9"/>
        <v>-1.4295936748716969E-2</v>
      </c>
      <c r="F282" s="18">
        <f t="shared" si="12"/>
        <v>-6.3798848390417121E-2</v>
      </c>
      <c r="G282">
        <f t="shared" si="10"/>
        <v>-1.397737951149006</v>
      </c>
      <c r="H282" t="str">
        <f t="shared" si="11"/>
        <v>no</v>
      </c>
    </row>
    <row r="283" spans="1:8" x14ac:dyDescent="0.2">
      <c r="A283" s="54">
        <v>45447</v>
      </c>
      <c r="B283" s="17">
        <v>6.7170167802841352E-3</v>
      </c>
      <c r="C283" s="17">
        <v>1.5028090913065117E-3</v>
      </c>
      <c r="D283" s="18">
        <f t="shared" si="8"/>
        <v>1.2925733822198577E-3</v>
      </c>
      <c r="E283" s="18">
        <f t="shared" si="9"/>
        <v>5.424443398064277E-3</v>
      </c>
      <c r="F283" s="18">
        <f t="shared" si="12"/>
        <v>-5.8374404992352844E-2</v>
      </c>
      <c r="G283">
        <f t="shared" si="10"/>
        <v>0.53035701924286838</v>
      </c>
      <c r="H283" t="str">
        <f t="shared" si="11"/>
        <v>no</v>
      </c>
    </row>
    <row r="284" spans="1:8" x14ac:dyDescent="0.2">
      <c r="A284" s="39">
        <v>45448</v>
      </c>
      <c r="B284" s="18">
        <v>1.6680579934892137E-2</v>
      </c>
      <c r="C284" s="18">
        <v>1.1847649793331305E-2</v>
      </c>
      <c r="D284" s="18">
        <f t="shared" si="8"/>
        <v>8.0514040228494566E-3</v>
      </c>
      <c r="E284" s="18">
        <f t="shared" si="9"/>
        <v>8.6291759120426803E-3</v>
      </c>
    </row>
    <row r="285" spans="1:8" x14ac:dyDescent="0.2">
      <c r="A285" s="20">
        <v>45449</v>
      </c>
      <c r="B285" s="18">
        <v>-1.0664395308873309E-2</v>
      </c>
      <c r="C285" s="18">
        <v>-1.9981663563317653E-4</v>
      </c>
      <c r="D285" s="18">
        <f t="shared" si="8"/>
        <v>1.8015809577549523E-4</v>
      </c>
      <c r="E285" s="18">
        <f t="shared" si="9"/>
        <v>-1.0844553404648804E-2</v>
      </c>
    </row>
    <row r="286" spans="1:8" x14ac:dyDescent="0.2">
      <c r="A286" s="39">
        <v>45450</v>
      </c>
      <c r="B286" s="18">
        <v>5.8042470647676758E-3</v>
      </c>
      <c r="C286" s="18">
        <v>-1.1152197300303701E-3</v>
      </c>
      <c r="D286" s="18">
        <f t="shared" si="8"/>
        <v>-4.1792307929063314E-4</v>
      </c>
      <c r="E286" s="18">
        <f t="shared" si="9"/>
        <v>6.2221701440583086E-3</v>
      </c>
    </row>
    <row r="287" spans="1:8" x14ac:dyDescent="0.2">
      <c r="A287" s="20">
        <v>45453</v>
      </c>
      <c r="B287" s="18">
        <v>-8.2443902039763817E-4</v>
      </c>
      <c r="C287" s="18">
        <v>2.5808546645145203E-3</v>
      </c>
      <c r="D287" s="18">
        <f t="shared" si="8"/>
        <v>1.9969174762538271E-3</v>
      </c>
      <c r="E287" s="18">
        <f t="shared" si="9"/>
        <v>-2.8213564966514653E-3</v>
      </c>
    </row>
    <row r="288" spans="1:8" x14ac:dyDescent="0.2">
      <c r="A288" s="39">
        <v>45454</v>
      </c>
      <c r="B288" s="18">
        <v>-7.4257523140477399E-3</v>
      </c>
      <c r="C288" s="18">
        <v>2.7103813151374556E-3</v>
      </c>
      <c r="D288" s="18">
        <f t="shared" si="8"/>
        <v>2.0815440761430908E-3</v>
      </c>
      <c r="E288" s="18">
        <f t="shared" si="9"/>
        <v>-9.5072963901908312E-3</v>
      </c>
    </row>
    <row r="289" spans="1:5" x14ac:dyDescent="0.2">
      <c r="A289" s="20">
        <v>45455</v>
      </c>
      <c r="B289" s="18">
        <v>1.662511688656676E-2</v>
      </c>
      <c r="C289" s="18">
        <v>8.5036727919987065E-3</v>
      </c>
      <c r="D289" s="18">
        <f t="shared" si="8"/>
        <v>5.8666072851148972E-3</v>
      </c>
      <c r="E289" s="18">
        <f t="shared" si="9"/>
        <v>1.0758509601451863E-2</v>
      </c>
    </row>
    <row r="290" spans="1:5" x14ac:dyDescent="0.2">
      <c r="A290" s="39">
        <v>45456</v>
      </c>
      <c r="B290" s="18">
        <v>-1.0629515990470906E-2</v>
      </c>
      <c r="C290" s="18">
        <v>2.3446558536817097E-3</v>
      </c>
      <c r="D290" s="18">
        <f t="shared" si="8"/>
        <v>1.8425963217845653E-3</v>
      </c>
      <c r="E290" s="18">
        <f t="shared" si="9"/>
        <v>-1.2472112312255472E-2</v>
      </c>
    </row>
    <row r="291" spans="1:5" x14ac:dyDescent="0.2">
      <c r="A291" s="20">
        <v>45457</v>
      </c>
      <c r="B291" s="18">
        <v>-6.6115425937991468E-3</v>
      </c>
      <c r="C291" s="18">
        <v>-3.9386069750091401E-4</v>
      </c>
      <c r="D291" s="18">
        <f t="shared" si="8"/>
        <v>5.3378864585672508E-5</v>
      </c>
      <c r="E291" s="18">
        <f t="shared" si="9"/>
        <v>-6.6649214583848196E-3</v>
      </c>
    </row>
    <row r="292" spans="1:5" x14ac:dyDescent="0.2">
      <c r="A292" s="39">
        <v>45460</v>
      </c>
      <c r="B292" s="18">
        <v>4.9915785431919879E-3</v>
      </c>
      <c r="C292" s="18">
        <v>7.6643865645527054E-3</v>
      </c>
      <c r="D292" s="18">
        <f t="shared" si="8"/>
        <v>5.3182572782162736E-3</v>
      </c>
      <c r="E292" s="18">
        <f t="shared" si="9"/>
        <v>-3.2667873502428574E-4</v>
      </c>
    </row>
    <row r="293" spans="1:5" x14ac:dyDescent="0.2">
      <c r="A293" s="20">
        <v>45461</v>
      </c>
      <c r="B293" s="18">
        <v>4.9669475775460104E-3</v>
      </c>
      <c r="C293" s="18">
        <v>2.5213273947457537E-3</v>
      </c>
      <c r="D293" s="18">
        <f t="shared" si="8"/>
        <v>1.9580251678601936E-3</v>
      </c>
      <c r="E293" s="18">
        <f t="shared" si="9"/>
        <v>3.0089224096858168E-3</v>
      </c>
    </row>
    <row r="294" spans="1:5" x14ac:dyDescent="0.2">
      <c r="A294" s="39">
        <v>45463</v>
      </c>
      <c r="B294" s="18">
        <v>5.7659984791504915E-3</v>
      </c>
      <c r="C294" s="18">
        <v>-2.5259318472709014E-3</v>
      </c>
      <c r="D294" s="18">
        <f t="shared" si="8"/>
        <v>-1.3396157914120021E-3</v>
      </c>
      <c r="E294" s="18">
        <f t="shared" si="9"/>
        <v>7.105614270562494E-3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B8E8-EAFA-0F48-9667-821F1D019E7D}">
  <sheetPr codeName="Sheet15"/>
  <dimension ref="A2:R301"/>
  <sheetViews>
    <sheetView zoomScale="80" zoomScaleNormal="80" workbookViewId="0">
      <selection activeCell="E264" sqref="E264:E283"/>
    </sheetView>
  </sheetViews>
  <sheetFormatPr baseColWidth="10" defaultRowHeight="15" x14ac:dyDescent="0.2"/>
  <cols>
    <col min="2" max="2" width="12.83203125" customWidth="1"/>
    <col min="3" max="4" width="15" customWidth="1"/>
    <col min="5" max="5" width="17" customWidth="1"/>
    <col min="6" max="6" width="18.5" customWidth="1"/>
    <col min="9" max="10" width="4.1640625" customWidth="1"/>
    <col min="11" max="11" width="3.6640625" customWidth="1"/>
    <col min="12" max="12" width="3.33203125" customWidth="1"/>
    <col min="13" max="13" width="3.5" customWidth="1"/>
    <col min="14" max="14" width="17.5" customWidth="1"/>
  </cols>
  <sheetData>
    <row r="2" spans="1:18" x14ac:dyDescent="0.2">
      <c r="A2" t="s">
        <v>30</v>
      </c>
      <c r="B2">
        <f>INTERCEPT(B12:B263,C12:C263)</f>
        <v>8.157045160121796E-4</v>
      </c>
      <c r="D2" t="s">
        <v>114</v>
      </c>
      <c r="E2">
        <f>_xlfn.STDEV.S(E12:E263)</f>
        <v>1.7084107936190251E-2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1.6111060613196149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0.32591032654044189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1.711824205201282E-2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112</v>
      </c>
      <c r="C10" t="s">
        <v>18</v>
      </c>
      <c r="D10" s="69" t="s">
        <v>81</v>
      </c>
      <c r="E10" s="69"/>
      <c r="F10" s="69"/>
      <c r="G10" s="69" t="s">
        <v>103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9.5526524646616373E-3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1.7726811342185345E-2</v>
      </c>
      <c r="C12" s="18">
        <v>1.8474751389515376E-2</v>
      </c>
      <c r="D12" s="18">
        <f>$B$2+$B$3*C12</f>
        <v>3.0580488461033381E-2</v>
      </c>
      <c r="E12" s="18">
        <f>B12-D12</f>
        <v>-1.2853677118848036E-2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6.7081695468367286E-3</v>
      </c>
      <c r="C13" s="18">
        <v>4.5212866424892972E-4</v>
      </c>
      <c r="D13" s="18">
        <f t="shared" ref="D13:D76" si="0">$B$2+$B$3*C13</f>
        <v>1.5441317474799714E-3</v>
      </c>
      <c r="E13" s="18">
        <f t="shared" ref="E13:E76" si="1">B13-D13</f>
        <v>5.1640377993567577E-3</v>
      </c>
      <c r="J13" s="67"/>
      <c r="K13" s="67"/>
      <c r="N13" s="18">
        <f>SUM(E267:E269)</f>
        <v>5.1545961024105844E-2</v>
      </c>
      <c r="O13" s="18">
        <f>SUM(E266:E270)</f>
        <v>4.1085695993806216E-2</v>
      </c>
      <c r="P13" s="18">
        <f>SUM(E268:E273)</f>
        <v>-1.3568357092821389E-3</v>
      </c>
      <c r="Q13" s="18">
        <f>SUM(E268:E278)</f>
        <v>3.2881387385993638E-2</v>
      </c>
      <c r="R13" s="18">
        <f>SUM(E268:E283)</f>
        <v>-1.0271088353743697E-2</v>
      </c>
    </row>
    <row r="14" spans="1:18" x14ac:dyDescent="0.2">
      <c r="A14" s="39">
        <v>45055</v>
      </c>
      <c r="B14" s="18">
        <v>-5.6114157449144164E-3</v>
      </c>
      <c r="C14" s="18">
        <v>-4.5794212772585219E-3</v>
      </c>
      <c r="D14" s="18">
        <f t="shared" si="0"/>
        <v>-6.5622288611150376E-3</v>
      </c>
      <c r="E14" s="18">
        <f t="shared" si="1"/>
        <v>9.5081311620062118E-4</v>
      </c>
      <c r="J14" s="67"/>
      <c r="K14" s="67"/>
    </row>
    <row r="15" spans="1:18" x14ac:dyDescent="0.2">
      <c r="A15" s="20">
        <v>45056</v>
      </c>
      <c r="B15" s="18">
        <v>-1.8810271402830425E-3</v>
      </c>
      <c r="C15" s="18">
        <v>4.4839652634049987E-3</v>
      </c>
      <c r="D15" s="18">
        <f t="shared" si="0"/>
        <v>8.0398481306305763E-3</v>
      </c>
      <c r="E15" s="18">
        <f t="shared" si="1"/>
        <v>-9.9208752709136188E-3</v>
      </c>
      <c r="N15">
        <f>N13/(E2 * SQRT(3))</f>
        <v>1.7419741542292053</v>
      </c>
      <c r="O15">
        <f>O13/(E2 * SQRT(5))</f>
        <v>1.0755072432014678</v>
      </c>
      <c r="P15">
        <f>P13/(E2 * SQRT(6))</f>
        <v>-3.2423458153255001E-2</v>
      </c>
      <c r="Q15">
        <f>Q13/(E2*SQRT(11))</f>
        <v>0.5803119108918543</v>
      </c>
      <c r="R15">
        <f>R13/(E2*SQRT(16))</f>
        <v>-0.15030179497967608</v>
      </c>
    </row>
    <row r="16" spans="1:18" x14ac:dyDescent="0.2">
      <c r="A16" s="39">
        <v>45057</v>
      </c>
      <c r="B16" s="18">
        <v>-1.7314384125539872E-2</v>
      </c>
      <c r="C16" s="18">
        <v>-1.6966239932159066E-3</v>
      </c>
      <c r="D16" s="18">
        <f t="shared" si="0"/>
        <v>-1.9177366832382565E-3</v>
      </c>
      <c r="E16" s="18">
        <f t="shared" si="1"/>
        <v>-1.5396647442301615E-2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0</v>
      </c>
      <c r="C17" s="18">
        <v>-1.5833068345566526E-3</v>
      </c>
      <c r="D17" s="18">
        <f t="shared" si="0"/>
        <v>-1.7351707220708162E-3</v>
      </c>
      <c r="E17" s="18">
        <f t="shared" si="1"/>
        <v>1.7351707220708162E-3</v>
      </c>
    </row>
    <row r="18" spans="1:5" hidden="1" x14ac:dyDescent="0.2">
      <c r="A18" s="39">
        <v>45061</v>
      </c>
      <c r="B18" s="18">
        <v>2.6729061070973392E-2</v>
      </c>
      <c r="C18" s="18">
        <v>2.9581644391338813E-3</v>
      </c>
      <c r="D18" s="18">
        <f t="shared" si="0"/>
        <v>5.5816211742809145E-3</v>
      </c>
      <c r="E18" s="18">
        <f t="shared" si="1"/>
        <v>2.1147439896692478E-2</v>
      </c>
    </row>
    <row r="19" spans="1:5" hidden="1" x14ac:dyDescent="0.2">
      <c r="A19" s="20">
        <v>45062</v>
      </c>
      <c r="B19" s="18">
        <v>2.5681460865523142E-3</v>
      </c>
      <c r="C19" s="18">
        <v>-6.3776833731530314E-3</v>
      </c>
      <c r="D19" s="18">
        <f t="shared" si="0"/>
        <v>-9.4594198236519957E-3</v>
      </c>
      <c r="E19" s="18">
        <f t="shared" si="1"/>
        <v>1.202756591020431E-2</v>
      </c>
    </row>
    <row r="20" spans="1:5" hidden="1" x14ac:dyDescent="0.2">
      <c r="A20" s="39">
        <v>45063</v>
      </c>
      <c r="B20" s="18">
        <v>5.8220947910266885E-2</v>
      </c>
      <c r="C20" s="18">
        <v>1.1890829058788244E-2</v>
      </c>
      <c r="D20" s="18">
        <f t="shared" si="0"/>
        <v>1.997309128674133E-2</v>
      </c>
      <c r="E20" s="18">
        <f t="shared" si="1"/>
        <v>3.8247856623525554E-2</v>
      </c>
    </row>
    <row r="21" spans="1:5" hidden="1" x14ac:dyDescent="0.2">
      <c r="A21" s="20">
        <v>45064</v>
      </c>
      <c r="B21" s="18">
        <v>1.9476037993044315E-2</v>
      </c>
      <c r="C21" s="18">
        <v>9.445048649426635E-3</v>
      </c>
      <c r="D21" s="18">
        <f t="shared" si="0"/>
        <v>1.6032679644562071E-2</v>
      </c>
      <c r="E21" s="18">
        <f t="shared" si="1"/>
        <v>3.4433583484822436E-3</v>
      </c>
    </row>
    <row r="22" spans="1:5" hidden="1" x14ac:dyDescent="0.2">
      <c r="A22" s="39">
        <v>45065</v>
      </c>
      <c r="B22" s="18">
        <v>-7.55527055367744E-4</v>
      </c>
      <c r="C22" s="18">
        <v>-1.4458676054706077E-3</v>
      </c>
      <c r="D22" s="18">
        <f t="shared" si="0"/>
        <v>-1.5137415470271938E-3</v>
      </c>
      <c r="E22" s="18">
        <f t="shared" si="1"/>
        <v>7.5821449165944981E-4</v>
      </c>
    </row>
    <row r="23" spans="1:5" hidden="1" x14ac:dyDescent="0.2">
      <c r="A23" s="20">
        <v>45068</v>
      </c>
      <c r="B23" s="18">
        <v>-9.2892199407101916E-3</v>
      </c>
      <c r="C23" s="18">
        <v>1.550346964389604E-4</v>
      </c>
      <c r="D23" s="18">
        <f t="shared" si="0"/>
        <v>1.0654818551598352E-3</v>
      </c>
      <c r="E23" s="18">
        <f t="shared" si="1"/>
        <v>-1.0354701795870027E-2</v>
      </c>
    </row>
    <row r="24" spans="1:5" hidden="1" x14ac:dyDescent="0.2">
      <c r="A24" s="39">
        <v>45069</v>
      </c>
      <c r="B24" s="18">
        <v>-1.3955530873674737E-2</v>
      </c>
      <c r="C24" s="18">
        <v>-1.1222026747550129E-2</v>
      </c>
      <c r="D24" s="18">
        <f t="shared" si="0"/>
        <v>-1.726417079725668E-2</v>
      </c>
      <c r="E24" s="18">
        <f t="shared" si="1"/>
        <v>3.3086399235819422E-3</v>
      </c>
    </row>
    <row r="25" spans="1:5" hidden="1" x14ac:dyDescent="0.2">
      <c r="A25" s="20">
        <v>45070</v>
      </c>
      <c r="B25" s="18">
        <v>-3.4276413773592918E-3</v>
      </c>
      <c r="C25" s="18">
        <v>-7.3186003353533646E-3</v>
      </c>
      <c r="D25" s="18">
        <f t="shared" si="0"/>
        <v>-1.0975336844651393E-2</v>
      </c>
      <c r="E25" s="18">
        <f t="shared" si="1"/>
        <v>7.5476954672921009E-3</v>
      </c>
    </row>
    <row r="26" spans="1:5" hidden="1" x14ac:dyDescent="0.2">
      <c r="A26" s="39">
        <v>45071</v>
      </c>
      <c r="B26" s="18">
        <v>0.12004872817897128</v>
      </c>
      <c r="C26" s="18">
        <v>8.7575812659024255E-3</v>
      </c>
      <c r="D26" s="18">
        <f t="shared" si="0"/>
        <v>1.4925096776006683E-2</v>
      </c>
      <c r="E26" s="18">
        <f t="shared" si="1"/>
        <v>0.10512363140296459</v>
      </c>
    </row>
    <row r="27" spans="1:5" hidden="1" x14ac:dyDescent="0.2">
      <c r="A27" s="20">
        <v>45072</v>
      </c>
      <c r="B27" s="18">
        <v>2.2387275869339529E-2</v>
      </c>
      <c r="C27" s="18">
        <v>1.3049086777997321E-2</v>
      </c>
      <c r="D27" s="18">
        <f t="shared" si="0"/>
        <v>2.1839167318729306E-2</v>
      </c>
      <c r="E27" s="18">
        <f t="shared" si="1"/>
        <v>5.4810855061022262E-4</v>
      </c>
    </row>
    <row r="28" spans="1:5" hidden="1" x14ac:dyDescent="0.2">
      <c r="A28" s="39">
        <v>45076</v>
      </c>
      <c r="B28" s="18">
        <v>-1.1917400977724535E-2</v>
      </c>
      <c r="C28" s="18">
        <v>1.660326849850513E-5</v>
      </c>
      <c r="D28" s="18">
        <f t="shared" si="0"/>
        <v>8.4245414252783824E-4</v>
      </c>
      <c r="E28" s="18">
        <f t="shared" si="1"/>
        <v>-1.2759855120252373E-2</v>
      </c>
    </row>
    <row r="29" spans="1:5" hidden="1" x14ac:dyDescent="0.2">
      <c r="A29" s="20">
        <v>45077</v>
      </c>
      <c r="B29" s="18">
        <v>-3.3241745721169447E-2</v>
      </c>
      <c r="C29" s="18">
        <v>-6.1086242098339349E-3</v>
      </c>
      <c r="D29" s="18">
        <f t="shared" si="0"/>
        <v>-9.0259369747750159E-3</v>
      </c>
      <c r="E29" s="18">
        <f t="shared" si="1"/>
        <v>-2.4215808746394431E-2</v>
      </c>
    </row>
    <row r="30" spans="1:5" hidden="1" x14ac:dyDescent="0.2">
      <c r="A30" s="39">
        <v>45078</v>
      </c>
      <c r="B30" s="18">
        <v>2.5356018183078088E-3</v>
      </c>
      <c r="C30" s="18">
        <v>9.8544535630327168E-3</v>
      </c>
      <c r="D30" s="18">
        <f t="shared" si="0"/>
        <v>1.6692274382406863E-2</v>
      </c>
      <c r="E30" s="18">
        <f t="shared" si="1"/>
        <v>-1.4156672564099054E-2</v>
      </c>
    </row>
    <row r="31" spans="1:5" hidden="1" x14ac:dyDescent="0.2">
      <c r="A31" s="20">
        <v>45079</v>
      </c>
      <c r="B31" s="18">
        <v>1.0117871005472789E-3</v>
      </c>
      <c r="C31" s="18">
        <v>1.4534424705965554E-2</v>
      </c>
      <c r="D31" s="18">
        <f t="shared" si="0"/>
        <v>2.4232204257586848E-2</v>
      </c>
      <c r="E31" s="18">
        <f t="shared" si="1"/>
        <v>-2.3220417157039569E-2</v>
      </c>
    </row>
    <row r="32" spans="1:5" hidden="1" x14ac:dyDescent="0.2">
      <c r="A32" s="39">
        <v>45082</v>
      </c>
      <c r="B32" s="18">
        <v>-8.9952858329522822E-3</v>
      </c>
      <c r="C32" s="18">
        <v>-2.0035816359177394E-3</v>
      </c>
      <c r="D32" s="18">
        <f t="shared" si="0"/>
        <v>-2.4122780019635603E-3</v>
      </c>
      <c r="E32" s="18">
        <f t="shared" si="1"/>
        <v>-6.5830078309887224E-3</v>
      </c>
    </row>
    <row r="33" spans="1:5" hidden="1" x14ac:dyDescent="0.2">
      <c r="A33" s="20">
        <v>45083</v>
      </c>
      <c r="B33" s="18">
        <v>1.8052077871765215E-2</v>
      </c>
      <c r="C33" s="18">
        <v>2.3538963079141606E-3</v>
      </c>
      <c r="D33" s="18">
        <f t="shared" si="0"/>
        <v>4.6080811254105465E-3</v>
      </c>
      <c r="E33" s="18">
        <f t="shared" si="1"/>
        <v>1.3443996746354669E-2</v>
      </c>
    </row>
    <row r="34" spans="1:5" hidden="1" x14ac:dyDescent="0.2">
      <c r="A34" s="39">
        <v>45084</v>
      </c>
      <c r="B34" s="18">
        <v>4.7085142871257091E-3</v>
      </c>
      <c r="C34" s="18">
        <v>-3.8120096998572883E-3</v>
      </c>
      <c r="D34" s="18">
        <f t="shared" si="0"/>
        <v>-5.3258474172370633E-3</v>
      </c>
      <c r="E34" s="18">
        <f t="shared" si="1"/>
        <v>1.0034361704362772E-2</v>
      </c>
    </row>
    <row r="35" spans="1:5" hidden="1" x14ac:dyDescent="0.2">
      <c r="A35" s="20">
        <v>45085</v>
      </c>
      <c r="B35" s="18">
        <v>-3.4900151022957404E-3</v>
      </c>
      <c r="C35" s="18">
        <v>6.1886426142414575E-3</v>
      </c>
      <c r="D35" s="18">
        <f t="shared" si="0"/>
        <v>1.0786264143157458E-2</v>
      </c>
      <c r="E35" s="18">
        <f t="shared" si="1"/>
        <v>-1.4276279245453199E-2</v>
      </c>
    </row>
    <row r="36" spans="1:5" hidden="1" x14ac:dyDescent="0.2">
      <c r="A36" s="39">
        <v>45086</v>
      </c>
      <c r="B36" s="18">
        <v>2.861719061902801E-2</v>
      </c>
      <c r="C36" s="18">
        <v>1.148059539441082E-3</v>
      </c>
      <c r="D36" s="18">
        <f t="shared" si="0"/>
        <v>2.6653501987615119E-3</v>
      </c>
      <c r="E36" s="18">
        <f t="shared" si="1"/>
        <v>2.5951840420266499E-2</v>
      </c>
    </row>
    <row r="37" spans="1:5" hidden="1" x14ac:dyDescent="0.2">
      <c r="A37" s="20">
        <v>45089</v>
      </c>
      <c r="B37" s="18">
        <v>4.1439626219673453E-2</v>
      </c>
      <c r="C37" s="18">
        <v>9.3211488102371565E-3</v>
      </c>
      <c r="D37" s="18">
        <f t="shared" si="0"/>
        <v>1.5833063862647379E-2</v>
      </c>
      <c r="E37" s="18">
        <f t="shared" si="1"/>
        <v>2.5606562357026075E-2</v>
      </c>
    </row>
    <row r="38" spans="1:5" hidden="1" x14ac:dyDescent="0.2">
      <c r="A38" s="39">
        <v>45090</v>
      </c>
      <c r="B38" s="18">
        <v>-2.4284462263320927E-3</v>
      </c>
      <c r="C38" s="18">
        <v>6.9324899514737748E-3</v>
      </c>
      <c r="D38" s="18">
        <f t="shared" si="0"/>
        <v>1.1984681096868901E-2</v>
      </c>
      <c r="E38" s="18">
        <f t="shared" si="1"/>
        <v>-1.4413127323200993E-2</v>
      </c>
    </row>
    <row r="39" spans="1:5" hidden="1" x14ac:dyDescent="0.2">
      <c r="A39" s="20">
        <v>45091</v>
      </c>
      <c r="B39" s="18">
        <v>5.71171298356421E-3</v>
      </c>
      <c r="C39" s="18">
        <v>8.1942552593217144E-4</v>
      </c>
      <c r="D39" s="18">
        <f t="shared" si="0"/>
        <v>2.1358859476415144E-3</v>
      </c>
      <c r="E39" s="18">
        <f t="shared" si="1"/>
        <v>3.5758270359226955E-3</v>
      </c>
    </row>
    <row r="40" spans="1:5" hidden="1" x14ac:dyDescent="0.2">
      <c r="A40" s="39">
        <v>45092</v>
      </c>
      <c r="B40" s="18">
        <v>-1.6660266478601304E-2</v>
      </c>
      <c r="C40" s="18">
        <v>1.217813742034668E-2</v>
      </c>
      <c r="D40" s="18">
        <f t="shared" si="0"/>
        <v>2.0435975529515933E-2</v>
      </c>
      <c r="E40" s="18">
        <f t="shared" si="1"/>
        <v>-3.7096242008117238E-2</v>
      </c>
    </row>
    <row r="41" spans="1:5" hidden="1" x14ac:dyDescent="0.2">
      <c r="A41" s="20">
        <v>45093</v>
      </c>
      <c r="B41" s="18">
        <v>-5.7995116742408648E-3</v>
      </c>
      <c r="C41" s="18">
        <v>-3.6716195284263176E-3</v>
      </c>
      <c r="D41" s="18">
        <f t="shared" si="0"/>
        <v>-5.0996639610949267E-3</v>
      </c>
      <c r="E41" s="18">
        <f t="shared" si="1"/>
        <v>-6.9984771314593811E-4</v>
      </c>
    </row>
    <row r="42" spans="1:5" hidden="1" x14ac:dyDescent="0.2">
      <c r="A42" s="39">
        <v>45097</v>
      </c>
      <c r="B42" s="18">
        <v>-5.64212075323689E-3</v>
      </c>
      <c r="C42" s="18">
        <v>-4.7351076976228645E-3</v>
      </c>
      <c r="D42" s="18">
        <f t="shared" si="0"/>
        <v>-6.8130561966291839E-3</v>
      </c>
      <c r="E42" s="18">
        <f t="shared" si="1"/>
        <v>1.1709354433922939E-3</v>
      </c>
    </row>
    <row r="43" spans="1:5" hidden="1" x14ac:dyDescent="0.2">
      <c r="A43" s="20">
        <v>45098</v>
      </c>
      <c r="B43" s="18">
        <v>-2.250423315662331E-2</v>
      </c>
      <c r="C43" s="18">
        <v>-5.2452815830036359E-3</v>
      </c>
      <c r="D43" s="18">
        <f t="shared" si="0"/>
        <v>-7.6350004356931234E-3</v>
      </c>
      <c r="E43" s="18">
        <f t="shared" si="1"/>
        <v>-1.4869232720930187E-2</v>
      </c>
    </row>
    <row r="44" spans="1:5" hidden="1" x14ac:dyDescent="0.2">
      <c r="A44" s="39">
        <v>45099</v>
      </c>
      <c r="B44" s="18">
        <v>1.4659409306134519E-2</v>
      </c>
      <c r="C44" s="18">
        <v>3.7107984144384432E-3</v>
      </c>
      <c r="D44" s="18">
        <f t="shared" si="0"/>
        <v>6.7941943338491713E-3</v>
      </c>
      <c r="E44" s="18">
        <f t="shared" si="1"/>
        <v>7.8652149722853483E-3</v>
      </c>
    </row>
    <row r="45" spans="1:5" hidden="1" x14ac:dyDescent="0.2">
      <c r="A45" s="20">
        <v>45100</v>
      </c>
      <c r="B45" s="18">
        <v>-1.1829586349369925E-2</v>
      </c>
      <c r="C45" s="18">
        <v>-7.6588087666845661E-3</v>
      </c>
      <c r="D45" s="18">
        <f t="shared" si="0"/>
        <v>-1.1523448710481129E-2</v>
      </c>
      <c r="E45" s="18">
        <f t="shared" si="1"/>
        <v>-3.0613763888879576E-4</v>
      </c>
    </row>
    <row r="46" spans="1:5" hidden="1" x14ac:dyDescent="0.2">
      <c r="A46" s="39">
        <v>45103</v>
      </c>
      <c r="B46" s="18">
        <v>-1.7662828551219034E-2</v>
      </c>
      <c r="C46" s="18">
        <v>-4.4868382932564677E-3</v>
      </c>
      <c r="D46" s="18">
        <f t="shared" si="0"/>
        <v>-6.4130678544142708E-3</v>
      </c>
      <c r="E46" s="18">
        <f t="shared" si="1"/>
        <v>-1.1249760696804764E-2</v>
      </c>
    </row>
    <row r="47" spans="1:5" hidden="1" x14ac:dyDescent="0.2">
      <c r="A47" s="20">
        <v>45104</v>
      </c>
      <c r="B47" s="18">
        <v>1.9678404344674938E-2</v>
      </c>
      <c r="C47" s="18">
        <v>1.1455854954693034E-2</v>
      </c>
      <c r="D47" s="18">
        <f t="shared" si="0"/>
        <v>1.9272301871116469E-2</v>
      </c>
      <c r="E47" s="18">
        <f t="shared" si="1"/>
        <v>4.0610247355846868E-4</v>
      </c>
    </row>
    <row r="48" spans="1:5" hidden="1" x14ac:dyDescent="0.2">
      <c r="A48" s="39">
        <v>45105</v>
      </c>
      <c r="B48" s="18">
        <v>-1.1363608418865301E-2</v>
      </c>
      <c r="C48" s="18">
        <v>-3.5407668843834283E-4</v>
      </c>
      <c r="D48" s="18">
        <f t="shared" si="0"/>
        <v>2.4524941709718861E-4</v>
      </c>
      <c r="E48" s="18">
        <f t="shared" si="1"/>
        <v>-1.1608857835962489E-2</v>
      </c>
    </row>
    <row r="49" spans="1:5" hidden="1" x14ac:dyDescent="0.2">
      <c r="A49" s="20">
        <v>45106</v>
      </c>
      <c r="B49" s="18">
        <v>-2.7745456617350728E-3</v>
      </c>
      <c r="C49" s="18">
        <v>4.4735446728059181E-3</v>
      </c>
      <c r="D49" s="18">
        <f t="shared" si="0"/>
        <v>8.0230594539538666E-3</v>
      </c>
      <c r="E49" s="18">
        <f t="shared" si="1"/>
        <v>-1.0797605115688939E-2</v>
      </c>
    </row>
    <row r="50" spans="1:5" hidden="1" x14ac:dyDescent="0.2">
      <c r="A50" s="39">
        <v>45107</v>
      </c>
      <c r="B50" s="18">
        <v>2.782265183529864E-3</v>
      </c>
      <c r="C50" s="18">
        <v>1.2269004495714109E-2</v>
      </c>
      <c r="D50" s="18">
        <f t="shared" si="0"/>
        <v>2.0582372025414783E-2</v>
      </c>
      <c r="E50" s="18">
        <f t="shared" si="1"/>
        <v>-1.7800106841884919E-2</v>
      </c>
    </row>
    <row r="51" spans="1:5" hidden="1" x14ac:dyDescent="0.2">
      <c r="A51" s="20">
        <v>45110</v>
      </c>
      <c r="B51" s="18">
        <v>2.2096713600644913E-2</v>
      </c>
      <c r="C51" s="18">
        <v>1.1706778016009611E-3</v>
      </c>
      <c r="D51" s="18">
        <f t="shared" si="0"/>
        <v>2.7017906180238096E-3</v>
      </c>
      <c r="E51" s="18">
        <f t="shared" si="1"/>
        <v>1.9394922982621104E-2</v>
      </c>
    </row>
    <row r="52" spans="1:5" hidden="1" x14ac:dyDescent="0.2">
      <c r="A52" s="39">
        <v>45112</v>
      </c>
      <c r="B52" s="18">
        <v>-2.0940478036522436E-2</v>
      </c>
      <c r="C52" s="18">
        <v>-1.9683184132291975E-3</v>
      </c>
      <c r="D52" s="18">
        <f t="shared" si="0"/>
        <v>-2.3554652101483871E-3</v>
      </c>
      <c r="E52" s="18">
        <f t="shared" si="1"/>
        <v>-1.858501282637405E-2</v>
      </c>
    </row>
    <row r="53" spans="1:5" hidden="1" x14ac:dyDescent="0.2">
      <c r="A53" s="20">
        <v>45113</v>
      </c>
      <c r="B53" s="18">
        <v>-1.5644959491541321E-2</v>
      </c>
      <c r="C53" s="18">
        <v>-7.9225113365009037E-3</v>
      </c>
      <c r="D53" s="18">
        <f t="shared" si="0"/>
        <v>-1.1948301519097789E-2</v>
      </c>
      <c r="E53" s="18">
        <f t="shared" si="1"/>
        <v>-3.6966579724435327E-3</v>
      </c>
    </row>
    <row r="54" spans="1:5" hidden="1" x14ac:dyDescent="0.2">
      <c r="A54" s="39">
        <v>45114</v>
      </c>
      <c r="B54" s="18">
        <v>8.2487645121391839E-3</v>
      </c>
      <c r="C54" s="18">
        <v>-2.8651005386203243E-3</v>
      </c>
      <c r="D54" s="18">
        <f t="shared" si="0"/>
        <v>-3.8002763280491183E-3</v>
      </c>
      <c r="E54" s="18">
        <f t="shared" si="1"/>
        <v>1.2049040840188301E-2</v>
      </c>
    </row>
    <row r="55" spans="1:5" hidden="1" x14ac:dyDescent="0.2">
      <c r="A55" s="20">
        <v>45117</v>
      </c>
      <c r="B55" s="18">
        <v>-4.5895495549647114E-3</v>
      </c>
      <c r="C55" s="18">
        <v>2.405026057131332E-3</v>
      </c>
      <c r="D55" s="18">
        <f t="shared" si="0"/>
        <v>4.6904565742880832E-3</v>
      </c>
      <c r="E55" s="18">
        <f t="shared" si="1"/>
        <v>-9.2800061292527946E-3</v>
      </c>
    </row>
    <row r="56" spans="1:5" hidden="1" x14ac:dyDescent="0.2">
      <c r="A56" s="39">
        <v>45118</v>
      </c>
      <c r="B56" s="18">
        <v>1.4934330790025374E-2</v>
      </c>
      <c r="C56" s="18">
        <v>6.7422110558885695E-3</v>
      </c>
      <c r="D56" s="18">
        <f t="shared" si="0"/>
        <v>1.1678121614850375E-2</v>
      </c>
      <c r="E56" s="18">
        <f t="shared" si="1"/>
        <v>3.256209175174999E-3</v>
      </c>
    </row>
    <row r="57" spans="1:5" hidden="1" x14ac:dyDescent="0.2">
      <c r="A57" s="20">
        <v>45119</v>
      </c>
      <c r="B57" s="18">
        <v>2.6071510939095432E-2</v>
      </c>
      <c r="C57" s="18">
        <v>7.4112334853124739E-3</v>
      </c>
      <c r="D57" s="18">
        <f t="shared" si="0"/>
        <v>1.2755987706054002E-2</v>
      </c>
      <c r="E57" s="18">
        <f t="shared" si="1"/>
        <v>1.3315523233041431E-2</v>
      </c>
    </row>
    <row r="58" spans="1:5" hidden="1" x14ac:dyDescent="0.2">
      <c r="A58" s="39">
        <v>45120</v>
      </c>
      <c r="B58" s="18">
        <v>1.6073087727410229E-2</v>
      </c>
      <c r="C58" s="18">
        <v>8.4701534580691185E-3</v>
      </c>
      <c r="D58" s="18">
        <f t="shared" si="0"/>
        <v>1.4462020092614632E-2</v>
      </c>
      <c r="E58" s="18">
        <f t="shared" si="1"/>
        <v>1.611067634795597E-3</v>
      </c>
    </row>
    <row r="59" spans="1:5" hidden="1" x14ac:dyDescent="0.2">
      <c r="A59" s="20">
        <v>45121</v>
      </c>
      <c r="B59" s="18">
        <v>-4.0731725024030219E-3</v>
      </c>
      <c r="C59" s="18">
        <v>-1.0244071333035398E-3</v>
      </c>
      <c r="D59" s="18">
        <f t="shared" si="0"/>
        <v>-8.3472402571220408E-4</v>
      </c>
      <c r="E59" s="18">
        <f t="shared" si="1"/>
        <v>-3.2384484766908176E-3</v>
      </c>
    </row>
    <row r="60" spans="1:5" hidden="1" x14ac:dyDescent="0.2">
      <c r="A60" s="39">
        <v>45124</v>
      </c>
      <c r="B60" s="18">
        <v>-3.3287934703577493E-3</v>
      </c>
      <c r="C60" s="18">
        <v>3.8553825145495324E-3</v>
      </c>
      <c r="D60" s="18">
        <f t="shared" si="0"/>
        <v>7.0271346539085896E-3</v>
      </c>
      <c r="E60" s="18">
        <f t="shared" si="1"/>
        <v>-1.0355928124266339E-2</v>
      </c>
    </row>
    <row r="61" spans="1:5" hidden="1" x14ac:dyDescent="0.2">
      <c r="A61" s="20">
        <v>45125</v>
      </c>
      <c r="B61" s="18">
        <v>-1.5650383635025578E-2</v>
      </c>
      <c r="C61" s="18">
        <v>7.1172752058423772E-3</v>
      </c>
      <c r="D61" s="18">
        <f t="shared" si="0"/>
        <v>1.2282389740224643E-2</v>
      </c>
      <c r="E61" s="18">
        <f t="shared" si="1"/>
        <v>-2.7932773375250221E-2</v>
      </c>
    </row>
    <row r="62" spans="1:5" hidden="1" x14ac:dyDescent="0.2">
      <c r="A62" s="39">
        <v>45126</v>
      </c>
      <c r="B62" s="18">
        <v>-8.7253259334707511E-4</v>
      </c>
      <c r="C62" s="18">
        <v>2.3579103357320719E-3</v>
      </c>
      <c r="D62" s="18">
        <f t="shared" si="0"/>
        <v>4.6145481499582884E-3</v>
      </c>
      <c r="E62" s="18">
        <f t="shared" si="1"/>
        <v>-5.4870807433053635E-3</v>
      </c>
    </row>
    <row r="63" spans="1:5" hidden="1" x14ac:dyDescent="0.2">
      <c r="A63" s="20">
        <v>45127</v>
      </c>
      <c r="B63" s="18">
        <v>-5.0455920203422266E-2</v>
      </c>
      <c r="C63" s="18">
        <v>-6.7568962189037407E-3</v>
      </c>
      <c r="D63" s="18">
        <f t="shared" si="0"/>
        <v>-1.0070371937971225E-2</v>
      </c>
      <c r="E63" s="18">
        <f t="shared" si="1"/>
        <v>-4.0385548265451043E-2</v>
      </c>
    </row>
    <row r="64" spans="1:5" hidden="1" x14ac:dyDescent="0.2">
      <c r="A64" s="39">
        <v>45128</v>
      </c>
      <c r="B64" s="18">
        <v>-6.2334786082848259E-3</v>
      </c>
      <c r="C64" s="18">
        <v>3.240945218980773E-4</v>
      </c>
      <c r="D64" s="18">
        <f t="shared" si="0"/>
        <v>1.3378551646826544E-3</v>
      </c>
      <c r="E64" s="18">
        <f t="shared" si="1"/>
        <v>-7.5713337729674804E-3</v>
      </c>
    </row>
    <row r="65" spans="1:5" hidden="1" x14ac:dyDescent="0.2">
      <c r="A65" s="20">
        <v>45131</v>
      </c>
      <c r="B65" s="18">
        <v>1.0282750429036147E-2</v>
      </c>
      <c r="C65" s="18">
        <v>4.0341538771535568E-3</v>
      </c>
      <c r="D65" s="18">
        <f t="shared" si="0"/>
        <v>7.3151542797903002E-3</v>
      </c>
      <c r="E65" s="18">
        <f t="shared" si="1"/>
        <v>2.9675961492458469E-3</v>
      </c>
    </row>
    <row r="66" spans="1:5" hidden="1" x14ac:dyDescent="0.2">
      <c r="A66" s="39">
        <v>45132</v>
      </c>
      <c r="B66" s="18">
        <v>2.1068709604014524E-2</v>
      </c>
      <c r="C66" s="18">
        <v>2.8146733515561628E-3</v>
      </c>
      <c r="D66" s="18">
        <f t="shared" si="0"/>
        <v>5.3504418133391088E-3</v>
      </c>
      <c r="E66" s="18">
        <f t="shared" si="1"/>
        <v>1.5718267790675415E-2</v>
      </c>
    </row>
    <row r="67" spans="1:5" hidden="1" x14ac:dyDescent="0.2">
      <c r="A67" s="20">
        <v>45133</v>
      </c>
      <c r="B67" s="18">
        <v>-9.0709306395427847E-3</v>
      </c>
      <c r="C67" s="18">
        <v>-1.5543889679858758E-4</v>
      </c>
      <c r="D67" s="18">
        <f t="shared" si="0"/>
        <v>5.6527596721514105E-4</v>
      </c>
      <c r="E67" s="18">
        <f t="shared" si="1"/>
        <v>-9.6362066067579265E-3</v>
      </c>
    </row>
    <row r="68" spans="1:5" hidden="1" x14ac:dyDescent="0.2">
      <c r="A68" s="39">
        <v>45134</v>
      </c>
      <c r="B68" s="18">
        <v>-6.0359893001460385E-4</v>
      </c>
      <c r="C68" s="18">
        <v>-6.4246660644878828E-3</v>
      </c>
      <c r="D68" s="18">
        <f t="shared" si="0"/>
        <v>-9.535113922438684E-3</v>
      </c>
      <c r="E68" s="18">
        <f t="shared" si="1"/>
        <v>8.9315149924240802E-3</v>
      </c>
    </row>
    <row r="69" spans="1:5" hidden="1" x14ac:dyDescent="0.2">
      <c r="A69" s="20">
        <v>45135</v>
      </c>
      <c r="B69" s="18">
        <v>1.5198734306049566E-2</v>
      </c>
      <c r="C69" s="18">
        <v>9.8778427947523451E-3</v>
      </c>
      <c r="D69" s="18">
        <f t="shared" si="0"/>
        <v>1.6729956915399968E-2</v>
      </c>
      <c r="E69" s="18">
        <f t="shared" si="1"/>
        <v>-1.5312226093504022E-3</v>
      </c>
    </row>
    <row r="70" spans="1:5" hidden="1" x14ac:dyDescent="0.2">
      <c r="A70" s="39">
        <v>45138</v>
      </c>
      <c r="B70" s="18">
        <v>-1.6954132950044998E-2</v>
      </c>
      <c r="C70" s="18">
        <v>1.4687129405193122E-3</v>
      </c>
      <c r="D70" s="18">
        <f t="shared" si="0"/>
        <v>3.1819568368213983E-3</v>
      </c>
      <c r="E70" s="18">
        <f t="shared" si="1"/>
        <v>-2.0136089786866394E-2</v>
      </c>
    </row>
    <row r="71" spans="1:5" hidden="1" x14ac:dyDescent="0.2">
      <c r="A71" s="20">
        <v>45139</v>
      </c>
      <c r="B71" s="18">
        <v>-7.564257738913116E-3</v>
      </c>
      <c r="C71" s="18">
        <v>-2.6650876392156908E-3</v>
      </c>
      <c r="D71" s="18">
        <f t="shared" si="0"/>
        <v>-3.4780343334762029E-3</v>
      </c>
      <c r="E71" s="18">
        <f t="shared" si="1"/>
        <v>-4.0862234054369131E-3</v>
      </c>
    </row>
    <row r="72" spans="1:5" hidden="1" x14ac:dyDescent="0.2">
      <c r="A72" s="39">
        <v>45140</v>
      </c>
      <c r="B72" s="18">
        <v>-2.743907397350609E-2</v>
      </c>
      <c r="C72" s="18">
        <v>-1.3839541336347905E-2</v>
      </c>
      <c r="D72" s="18">
        <f t="shared" si="0"/>
        <v>-2.1481264416861295E-2</v>
      </c>
      <c r="E72" s="18">
        <f t="shared" si="1"/>
        <v>-5.9578095566447942E-3</v>
      </c>
    </row>
    <row r="73" spans="1:5" hidden="1" x14ac:dyDescent="0.2">
      <c r="A73" s="20">
        <v>45141</v>
      </c>
      <c r="B73" s="18">
        <v>-7.5234921620658257E-3</v>
      </c>
      <c r="C73" s="18">
        <v>-2.5479738404268204E-3</v>
      </c>
      <c r="D73" s="18">
        <f t="shared" si="0"/>
        <v>-3.2893515823832877E-3</v>
      </c>
      <c r="E73" s="18">
        <f t="shared" si="1"/>
        <v>-4.234140579682538E-3</v>
      </c>
    </row>
    <row r="74" spans="1:5" hidden="1" x14ac:dyDescent="0.2">
      <c r="A74" s="39">
        <v>45142</v>
      </c>
      <c r="B74" s="18">
        <v>1.2423678140831562E-2</v>
      </c>
      <c r="C74" s="18">
        <v>-5.3000741550505159E-3</v>
      </c>
      <c r="D74" s="18">
        <f t="shared" si="0"/>
        <v>-7.7232770806331431E-3</v>
      </c>
      <c r="E74" s="18">
        <f t="shared" si="1"/>
        <v>2.0146955221464705E-2</v>
      </c>
    </row>
    <row r="75" spans="1:5" hidden="1" x14ac:dyDescent="0.2">
      <c r="A75" s="20">
        <v>45145</v>
      </c>
      <c r="B75" s="18">
        <v>1.975848152398374E-3</v>
      </c>
      <c r="C75" s="18">
        <v>9.0240927793627801E-3</v>
      </c>
      <c r="D75" s="18">
        <f t="shared" si="0"/>
        <v>1.5354475090754124E-2</v>
      </c>
      <c r="E75" s="18">
        <f t="shared" si="1"/>
        <v>-1.337862693835575E-2</v>
      </c>
    </row>
    <row r="76" spans="1:5" hidden="1" x14ac:dyDescent="0.2">
      <c r="A76" s="39">
        <v>45146</v>
      </c>
      <c r="B76" s="18">
        <v>-1.9304773792613084E-2</v>
      </c>
      <c r="C76" s="18">
        <v>-4.218283044793103E-3</v>
      </c>
      <c r="D76" s="18">
        <f t="shared" si="0"/>
        <v>-5.9803968658157488E-3</v>
      </c>
      <c r="E76" s="18">
        <f t="shared" si="1"/>
        <v>-1.3324376926797336E-2</v>
      </c>
    </row>
    <row r="77" spans="1:5" hidden="1" x14ac:dyDescent="0.2">
      <c r="A77" s="20">
        <v>45147</v>
      </c>
      <c r="B77" s="18">
        <v>-5.39719709383224E-3</v>
      </c>
      <c r="C77" s="18">
        <v>-7.0387303805971024E-3</v>
      </c>
      <c r="D77" s="18">
        <f t="shared" ref="D77:D140" si="2">$B$2+$B$3*C77</f>
        <v>-1.0524436664162333E-2</v>
      </c>
      <c r="E77" s="18">
        <f t="shared" ref="E77:E140" si="3">B77-D77</f>
        <v>5.1272395703300926E-3</v>
      </c>
    </row>
    <row r="78" spans="1:5" hidden="1" x14ac:dyDescent="0.2">
      <c r="A78" s="39">
        <v>45148</v>
      </c>
      <c r="B78" s="18">
        <v>8.7253636875923579E-3</v>
      </c>
      <c r="C78" s="18">
        <v>2.5071394456976925E-4</v>
      </c>
      <c r="D78" s="18">
        <f t="shared" si="2"/>
        <v>1.2196312717658849E-3</v>
      </c>
      <c r="E78" s="18">
        <f t="shared" si="3"/>
        <v>7.5057324158264733E-3</v>
      </c>
    </row>
    <row r="79" spans="1:5" hidden="1" x14ac:dyDescent="0.2">
      <c r="A79" s="20">
        <v>45149</v>
      </c>
      <c r="B79" s="18">
        <v>-2.9641706156117609E-2</v>
      </c>
      <c r="C79" s="18">
        <v>-1.0696923700230787E-3</v>
      </c>
      <c r="D79" s="18">
        <f t="shared" si="2"/>
        <v>-9.0768334507934688E-4</v>
      </c>
      <c r="E79" s="18">
        <f t="shared" si="3"/>
        <v>-2.8734022811038262E-2</v>
      </c>
    </row>
    <row r="80" spans="1:5" hidden="1" x14ac:dyDescent="0.2">
      <c r="A80" s="39">
        <v>45152</v>
      </c>
      <c r="B80" s="18">
        <v>1.1740465061384375E-2</v>
      </c>
      <c r="C80" s="18">
        <v>5.7504757517030658E-3</v>
      </c>
      <c r="D80" s="18">
        <f t="shared" si="2"/>
        <v>1.0080330855052458E-2</v>
      </c>
      <c r="E80" s="18">
        <f t="shared" si="3"/>
        <v>1.6601342063319174E-3</v>
      </c>
    </row>
    <row r="81" spans="1:5" hidden="1" x14ac:dyDescent="0.2">
      <c r="A81" s="20">
        <v>45153</v>
      </c>
      <c r="B81" s="18">
        <v>-1.4934770584870694E-2</v>
      </c>
      <c r="C81" s="18">
        <v>-1.1550909428841738E-2</v>
      </c>
      <c r="D81" s="18">
        <f t="shared" si="2"/>
        <v>-1.7794035678548634E-2</v>
      </c>
      <c r="E81" s="18">
        <f t="shared" si="3"/>
        <v>2.8592650936779401E-3</v>
      </c>
    </row>
    <row r="82" spans="1:5" hidden="1" x14ac:dyDescent="0.2">
      <c r="A82" s="39">
        <v>45154</v>
      </c>
      <c r="B82" s="18">
        <v>1.0906192879607257E-3</v>
      </c>
      <c r="C82" s="18">
        <v>-7.5553952105776867E-3</v>
      </c>
      <c r="D82" s="18">
        <f t="shared" si="2"/>
        <v>-1.1356838503414719E-2</v>
      </c>
      <c r="E82" s="18">
        <f t="shared" si="3"/>
        <v>1.2447457791375445E-2</v>
      </c>
    </row>
    <row r="83" spans="1:5" hidden="1" x14ac:dyDescent="0.2">
      <c r="A83" s="20">
        <v>45155</v>
      </c>
      <c r="B83" s="18">
        <v>-1.5253403425254941E-3</v>
      </c>
      <c r="C83" s="18">
        <v>-7.7129130290369829E-3</v>
      </c>
      <c r="D83" s="18">
        <f t="shared" si="2"/>
        <v>-1.1610616415500334E-2</v>
      </c>
      <c r="E83" s="18">
        <f t="shared" si="3"/>
        <v>1.008527607297484E-2</v>
      </c>
    </row>
    <row r="84" spans="1:5" hidden="1" x14ac:dyDescent="0.2">
      <c r="A84" s="39">
        <v>45156</v>
      </c>
      <c r="B84" s="18">
        <v>-5.8926514817274622E-3</v>
      </c>
      <c r="C84" s="18">
        <v>-1.4870682600087726E-4</v>
      </c>
      <c r="D84" s="18">
        <f t="shared" si="2"/>
        <v>5.7612204728256489E-4</v>
      </c>
      <c r="E84" s="18">
        <f t="shared" si="3"/>
        <v>-6.4687735290100273E-3</v>
      </c>
    </row>
    <row r="85" spans="1:5" hidden="1" x14ac:dyDescent="0.2">
      <c r="A85" s="20">
        <v>45159</v>
      </c>
      <c r="B85" s="18">
        <v>1.6026348400383306E-2</v>
      </c>
      <c r="C85" s="18">
        <v>6.8791885187959867E-3</v>
      </c>
      <c r="D85" s="18">
        <f t="shared" si="2"/>
        <v>1.1898806835604698E-2</v>
      </c>
      <c r="E85" s="18">
        <f t="shared" si="3"/>
        <v>4.1275415647786078E-3</v>
      </c>
    </row>
    <row r="86" spans="1:5" hidden="1" x14ac:dyDescent="0.2">
      <c r="A86" s="39">
        <v>45160</v>
      </c>
      <c r="B86" s="18">
        <v>-3.4571236910564407E-3</v>
      </c>
      <c r="C86" s="18">
        <v>-2.777466728829614E-3</v>
      </c>
      <c r="D86" s="18">
        <f t="shared" si="2"/>
        <v>-3.6590889659187742E-3</v>
      </c>
      <c r="E86" s="18">
        <f t="shared" si="3"/>
        <v>2.0196527486233355E-4</v>
      </c>
    </row>
    <row r="87" spans="1:5" hidden="1" x14ac:dyDescent="0.2">
      <c r="A87" s="20">
        <v>45161</v>
      </c>
      <c r="B87" s="18">
        <v>2.1465644253381599E-2</v>
      </c>
      <c r="C87" s="18">
        <v>1.1044879965972587E-2</v>
      </c>
      <c r="D87" s="18">
        <f t="shared" si="2"/>
        <v>1.8610177575738199E-2</v>
      </c>
      <c r="E87" s="18">
        <f t="shared" si="3"/>
        <v>2.8554666776434007E-3</v>
      </c>
    </row>
    <row r="88" spans="1:5" hidden="1" x14ac:dyDescent="0.2">
      <c r="A88" s="39">
        <v>45162</v>
      </c>
      <c r="B88" s="18">
        <v>-1.7936803809662116E-2</v>
      </c>
      <c r="C88" s="18">
        <v>-1.3457974663146133E-2</v>
      </c>
      <c r="D88" s="18">
        <f t="shared" si="2"/>
        <v>-2.0866520036868355E-2</v>
      </c>
      <c r="E88" s="18">
        <f t="shared" si="3"/>
        <v>2.9297162272062388E-3</v>
      </c>
    </row>
    <row r="89" spans="1:5" hidden="1" x14ac:dyDescent="0.2">
      <c r="A89" s="20">
        <v>45163</v>
      </c>
      <c r="B89" s="18">
        <v>6.1602554918107622E-3</v>
      </c>
      <c r="C89" s="18">
        <v>6.7179660376250894E-3</v>
      </c>
      <c r="D89" s="18">
        <f t="shared" si="2"/>
        <v>1.1639060318969278E-2</v>
      </c>
      <c r="E89" s="18">
        <f t="shared" si="3"/>
        <v>-5.4788048271585156E-3</v>
      </c>
    </row>
    <row r="90" spans="1:5" hidden="1" x14ac:dyDescent="0.2">
      <c r="A90" s="39">
        <v>45166</v>
      </c>
      <c r="B90" s="18">
        <v>9.6671270662369579E-3</v>
      </c>
      <c r="C90" s="18">
        <v>6.2646197550364491E-3</v>
      </c>
      <c r="D90" s="18">
        <f t="shared" si="2"/>
        <v>1.0908671375214004E-2</v>
      </c>
      <c r="E90" s="18">
        <f t="shared" si="3"/>
        <v>-1.241544308977046E-3</v>
      </c>
    </row>
    <row r="91" spans="1:5" hidden="1" x14ac:dyDescent="0.2">
      <c r="A91" s="20">
        <v>45167</v>
      </c>
      <c r="B91" s="18">
        <v>1.1489165070821761E-2</v>
      </c>
      <c r="C91" s="18">
        <v>1.4508307194546211E-2</v>
      </c>
      <c r="D91" s="18">
        <f t="shared" si="2"/>
        <v>2.4190126176632555E-2</v>
      </c>
      <c r="E91" s="18">
        <f t="shared" si="3"/>
        <v>-1.2700961105810794E-2</v>
      </c>
    </row>
    <row r="92" spans="1:5" hidden="1" x14ac:dyDescent="0.2">
      <c r="A92" s="39">
        <v>45168</v>
      </c>
      <c r="B92" s="18">
        <v>-3.1551888922037863E-3</v>
      </c>
      <c r="C92" s="18">
        <v>3.833182103508026E-3</v>
      </c>
      <c r="D92" s="18">
        <f t="shared" si="2"/>
        <v>6.9913674371158314E-3</v>
      </c>
      <c r="E92" s="18">
        <f t="shared" si="3"/>
        <v>-1.0146556329319618E-2</v>
      </c>
    </row>
    <row r="93" spans="1:5" hidden="1" x14ac:dyDescent="0.2">
      <c r="A93" s="20">
        <v>45169</v>
      </c>
      <c r="B93" s="18">
        <v>-1.2766313168809051E-2</v>
      </c>
      <c r="C93" s="18">
        <v>-1.5969365120942491E-3</v>
      </c>
      <c r="D93" s="18">
        <f t="shared" si="2"/>
        <v>-1.7571295781654696E-3</v>
      </c>
      <c r="E93" s="18">
        <f t="shared" si="3"/>
        <v>-1.1009183590643581E-2</v>
      </c>
    </row>
    <row r="94" spans="1:5" hidden="1" x14ac:dyDescent="0.2">
      <c r="A94" s="39">
        <v>45170</v>
      </c>
      <c r="B94" s="18">
        <v>-4.0610784862942229E-3</v>
      </c>
      <c r="C94" s="18">
        <v>1.7991292600010311E-3</v>
      </c>
      <c r="D94" s="18">
        <f t="shared" si="2"/>
        <v>3.7142925718973143E-3</v>
      </c>
      <c r="E94" s="18">
        <f t="shared" si="3"/>
        <v>-7.7753710581915372E-3</v>
      </c>
    </row>
    <row r="95" spans="1:5" hidden="1" x14ac:dyDescent="0.2">
      <c r="A95" s="20">
        <v>45174</v>
      </c>
      <c r="B95" s="18">
        <v>1.5130360675675636E-2</v>
      </c>
      <c r="C95" s="18">
        <v>-4.194177587506065E-3</v>
      </c>
      <c r="D95" s="18">
        <f t="shared" si="2"/>
        <v>-5.9415604174697214E-3</v>
      </c>
      <c r="E95" s="18">
        <f t="shared" si="3"/>
        <v>2.1071921093145356E-2</v>
      </c>
    </row>
    <row r="96" spans="1:5" hidden="1" x14ac:dyDescent="0.2">
      <c r="A96" s="39">
        <v>45175</v>
      </c>
      <c r="B96" s="18">
        <v>-2.4735873110959705E-2</v>
      </c>
      <c r="C96" s="18">
        <v>-6.9715993514528618E-3</v>
      </c>
      <c r="D96" s="18">
        <f t="shared" si="2"/>
        <v>-1.0416281456205422E-2</v>
      </c>
      <c r="E96" s="18">
        <f t="shared" si="3"/>
        <v>-1.4319591654754283E-2</v>
      </c>
    </row>
    <row r="97" spans="1:5" hidden="1" x14ac:dyDescent="0.2">
      <c r="A97" s="20">
        <v>45176</v>
      </c>
      <c r="B97" s="18">
        <v>-2.3953836076100465E-2</v>
      </c>
      <c r="C97" s="18">
        <v>-3.2112659361860363E-3</v>
      </c>
      <c r="D97" s="18">
        <f t="shared" si="2"/>
        <v>-4.3579854982863514E-3</v>
      </c>
      <c r="E97" s="18">
        <f t="shared" si="3"/>
        <v>-1.9595850577814114E-2</v>
      </c>
    </row>
    <row r="98" spans="1:5" hidden="1" x14ac:dyDescent="0.2">
      <c r="A98" s="39">
        <v>45177</v>
      </c>
      <c r="B98" s="18">
        <v>-4.5531229914678173E-3</v>
      </c>
      <c r="C98" s="18">
        <v>1.4266227216406246E-3</v>
      </c>
      <c r="D98" s="18">
        <f t="shared" si="2"/>
        <v>3.1141450300636755E-3</v>
      </c>
      <c r="E98" s="18">
        <f t="shared" si="3"/>
        <v>-7.6672680215314933E-3</v>
      </c>
    </row>
    <row r="99" spans="1:5" hidden="1" x14ac:dyDescent="0.2">
      <c r="A99" s="20">
        <v>45180</v>
      </c>
      <c r="B99" s="18">
        <v>-4.4640325519951229E-4</v>
      </c>
      <c r="C99" s="18">
        <v>6.7234531062752012E-3</v>
      </c>
      <c r="D99" s="18">
        <f t="shared" si="2"/>
        <v>1.1647900568530349E-2</v>
      </c>
      <c r="E99" s="18">
        <f t="shared" si="3"/>
        <v>-1.2094303823729861E-2</v>
      </c>
    </row>
    <row r="100" spans="1:5" hidden="1" x14ac:dyDescent="0.2">
      <c r="A100" s="39">
        <v>45181</v>
      </c>
      <c r="B100" s="18">
        <v>9.82158045846937E-3</v>
      </c>
      <c r="C100" s="18">
        <v>-5.6958856048289208E-3</v>
      </c>
      <c r="D100" s="18">
        <f t="shared" si="2"/>
        <v>-8.3609713065108358E-3</v>
      </c>
      <c r="E100" s="18">
        <f t="shared" si="3"/>
        <v>1.8182551764980206E-2</v>
      </c>
    </row>
    <row r="101" spans="1:5" hidden="1" x14ac:dyDescent="0.2">
      <c r="A101" s="20">
        <v>45182</v>
      </c>
      <c r="B101" s="18">
        <v>8.1785390924042911E-3</v>
      </c>
      <c r="C101" s="18">
        <v>1.2416323054647016E-3</v>
      </c>
      <c r="D101" s="18">
        <f t="shared" si="2"/>
        <v>2.816105849276608E-3</v>
      </c>
      <c r="E101" s="18">
        <f t="shared" si="3"/>
        <v>5.3624332431276827E-3</v>
      </c>
    </row>
    <row r="102" spans="1:5" hidden="1" x14ac:dyDescent="0.2">
      <c r="A102" s="39">
        <v>45183</v>
      </c>
      <c r="B102" s="18">
        <v>7.9451008221496089E-3</v>
      </c>
      <c r="C102" s="18">
        <v>8.4299188671679293E-3</v>
      </c>
      <c r="D102" s="18">
        <f t="shared" si="2"/>
        <v>1.4397197899339012E-2</v>
      </c>
      <c r="E102" s="18">
        <f t="shared" si="3"/>
        <v>-6.4520970771894028E-3</v>
      </c>
    </row>
    <row r="103" spans="1:5" hidden="1" x14ac:dyDescent="0.2">
      <c r="A103" s="20">
        <v>45184</v>
      </c>
      <c r="B103" s="18">
        <v>-2.4270251758301553E-2</v>
      </c>
      <c r="C103" s="18">
        <v>-1.2159612938677844E-2</v>
      </c>
      <c r="D103" s="18">
        <f t="shared" si="2"/>
        <v>-1.8774721592792108E-2</v>
      </c>
      <c r="E103" s="18">
        <f t="shared" si="3"/>
        <v>-5.4955301655094449E-3</v>
      </c>
    </row>
    <row r="104" spans="1:5" hidden="1" x14ac:dyDescent="0.2">
      <c r="A104" s="39">
        <v>45187</v>
      </c>
      <c r="B104" s="18">
        <v>-4.7060121777978692E-3</v>
      </c>
      <c r="C104" s="18">
        <v>7.2128769712942464E-4</v>
      </c>
      <c r="D104" s="18">
        <f t="shared" si="2"/>
        <v>1.9777754968126624E-3</v>
      </c>
      <c r="E104" s="18">
        <f t="shared" si="3"/>
        <v>-6.6837876746105316E-3</v>
      </c>
    </row>
    <row r="105" spans="1:5" hidden="1" x14ac:dyDescent="0.2">
      <c r="A105" s="20">
        <v>45188</v>
      </c>
      <c r="B105" s="18">
        <v>-7.4298898044639072E-3</v>
      </c>
      <c r="C105" s="18">
        <v>-2.151010615372817E-3</v>
      </c>
      <c r="D105" s="18">
        <f t="shared" si="2"/>
        <v>-2.6498017243778006E-3</v>
      </c>
      <c r="E105" s="18">
        <f t="shared" si="3"/>
        <v>-4.7800880800861062E-3</v>
      </c>
    </row>
    <row r="106" spans="1:5" hidden="1" x14ac:dyDescent="0.2">
      <c r="A106" s="39">
        <v>45189</v>
      </c>
      <c r="B106" s="18">
        <v>-9.9807635676681938E-3</v>
      </c>
      <c r="C106" s="18">
        <v>-9.3947947580595992E-3</v>
      </c>
      <c r="D106" s="18">
        <f t="shared" si="2"/>
        <v>-1.4320306263551385E-2</v>
      </c>
      <c r="E106" s="18">
        <f t="shared" si="3"/>
        <v>4.3395426958831914E-3</v>
      </c>
    </row>
    <row r="107" spans="1:5" hidden="1" x14ac:dyDescent="0.2">
      <c r="A107" s="20">
        <v>45190</v>
      </c>
      <c r="B107" s="18">
        <v>-2.2110094597513563E-2</v>
      </c>
      <c r="C107" s="18">
        <v>-1.6400934103219411E-2</v>
      </c>
      <c r="D107" s="18">
        <f t="shared" si="2"/>
        <v>-2.5607939828988194E-2</v>
      </c>
      <c r="E107" s="18">
        <f t="shared" si="3"/>
        <v>3.4978452314746306E-3</v>
      </c>
    </row>
    <row r="108" spans="1:5" hidden="1" x14ac:dyDescent="0.2">
      <c r="A108" s="39">
        <v>45191</v>
      </c>
      <c r="B108" s="18">
        <v>3.2801021853725576E-3</v>
      </c>
      <c r="C108" s="18">
        <v>-2.2955984771939608E-3</v>
      </c>
      <c r="D108" s="18">
        <f t="shared" si="2"/>
        <v>-2.8827481049510883E-3</v>
      </c>
      <c r="E108" s="18">
        <f t="shared" si="3"/>
        <v>6.1628502903236463E-3</v>
      </c>
    </row>
    <row r="109" spans="1:5" hidden="1" x14ac:dyDescent="0.2">
      <c r="A109" s="20">
        <v>45194</v>
      </c>
      <c r="B109" s="18">
        <v>7.006057968336199E-3</v>
      </c>
      <c r="C109" s="18">
        <v>4.0230650909416354E-3</v>
      </c>
      <c r="D109" s="18">
        <f t="shared" si="2"/>
        <v>7.297289069111596E-3</v>
      </c>
      <c r="E109" s="18">
        <f t="shared" si="3"/>
        <v>-2.9123110077539701E-4</v>
      </c>
    </row>
    <row r="110" spans="1:5" hidden="1" x14ac:dyDescent="0.2">
      <c r="A110" s="39">
        <v>45195</v>
      </c>
      <c r="B110" s="18">
        <v>-2.2611227264434763E-2</v>
      </c>
      <c r="C110" s="18">
        <v>-1.4734533990868215E-2</v>
      </c>
      <c r="D110" s="18">
        <f t="shared" si="2"/>
        <v>-2.2923192507395496E-2</v>
      </c>
      <c r="E110" s="18">
        <f t="shared" si="3"/>
        <v>3.1196524296073225E-4</v>
      </c>
    </row>
    <row r="111" spans="1:5" hidden="1" x14ac:dyDescent="0.2">
      <c r="A111" s="20">
        <v>45196</v>
      </c>
      <c r="B111" s="18">
        <v>1.364333038104526E-2</v>
      </c>
      <c r="C111" s="18">
        <v>2.2931406074522265E-4</v>
      </c>
      <c r="D111" s="18">
        <f t="shared" si="2"/>
        <v>1.1851537892246223E-3</v>
      </c>
      <c r="E111" s="18">
        <f t="shared" si="3"/>
        <v>1.2458176591820637E-2</v>
      </c>
    </row>
    <row r="112" spans="1:5" hidden="1" x14ac:dyDescent="0.2">
      <c r="A112" s="39">
        <v>45197</v>
      </c>
      <c r="B112" s="18">
        <v>1.1353104155189975E-2</v>
      </c>
      <c r="C112" s="18">
        <v>5.8931739705165853E-3</v>
      </c>
      <c r="D112" s="18">
        <f t="shared" si="2"/>
        <v>1.0310232820322432E-2</v>
      </c>
      <c r="E112" s="18">
        <f t="shared" si="3"/>
        <v>1.0428713348675425E-3</v>
      </c>
    </row>
    <row r="113" spans="1:5" hidden="1" x14ac:dyDescent="0.2">
      <c r="A113" s="20">
        <v>45198</v>
      </c>
      <c r="B113" s="18">
        <v>5.6705405636563455E-3</v>
      </c>
      <c r="C113" s="18">
        <v>-2.7095820861420261E-3</v>
      </c>
      <c r="D113" s="18">
        <f t="shared" si="2"/>
        <v>-3.5497196066142855E-3</v>
      </c>
      <c r="E113" s="18">
        <f t="shared" si="3"/>
        <v>9.2202601702706319E-3</v>
      </c>
    </row>
    <row r="114" spans="1:5" hidden="1" x14ac:dyDescent="0.2">
      <c r="A114" s="39">
        <v>45201</v>
      </c>
      <c r="B114" s="18">
        <v>8.6305474248589142E-3</v>
      </c>
      <c r="C114" s="18">
        <v>7.9367555590792449E-5</v>
      </c>
      <c r="D114" s="18">
        <f t="shared" si="2"/>
        <v>9.4357406589662678E-4</v>
      </c>
      <c r="E114" s="18">
        <f t="shared" si="3"/>
        <v>7.6869733589622876E-3</v>
      </c>
    </row>
    <row r="115" spans="1:5" hidden="1" x14ac:dyDescent="0.2">
      <c r="A115" s="20">
        <v>45202</v>
      </c>
      <c r="B115" s="18">
        <v>-2.5556038040811524E-2</v>
      </c>
      <c r="C115" s="18">
        <v>-1.3744071674259506E-2</v>
      </c>
      <c r="D115" s="18">
        <f t="shared" si="2"/>
        <v>-2.1327452665598538E-2</v>
      </c>
      <c r="E115" s="18">
        <f t="shared" si="3"/>
        <v>-4.2285853752129857E-3</v>
      </c>
    </row>
    <row r="116" spans="1:5" hidden="1" x14ac:dyDescent="0.2">
      <c r="A116" s="39">
        <v>45203</v>
      </c>
      <c r="B116" s="18">
        <v>1.4752229861800359E-2</v>
      </c>
      <c r="C116" s="18">
        <v>8.1097549571607086E-3</v>
      </c>
      <c r="D116" s="18">
        <f t="shared" si="2"/>
        <v>1.3881379883310591E-2</v>
      </c>
      <c r="E116" s="18">
        <f t="shared" si="3"/>
        <v>8.7084997848976831E-4</v>
      </c>
    </row>
    <row r="117" spans="1:5" hidden="1" x14ac:dyDescent="0.2">
      <c r="A117" s="20">
        <v>45204</v>
      </c>
      <c r="B117" s="18">
        <v>4.153750166469683E-3</v>
      </c>
      <c r="C117" s="18">
        <v>-1.304030159777203E-3</v>
      </c>
      <c r="D117" s="18">
        <f t="shared" si="2"/>
        <v>-1.2852263785484582E-3</v>
      </c>
      <c r="E117" s="18">
        <f t="shared" si="3"/>
        <v>5.4389765450181416E-3</v>
      </c>
    </row>
    <row r="118" spans="1:5" hidden="1" x14ac:dyDescent="0.2">
      <c r="A118" s="39">
        <v>45205</v>
      </c>
      <c r="B118" s="18">
        <v>2.5967925951040804E-2</v>
      </c>
      <c r="C118" s="18">
        <v>1.1814893014644445E-2</v>
      </c>
      <c r="D118" s="18">
        <f t="shared" si="2"/>
        <v>1.9850750265748625E-2</v>
      </c>
      <c r="E118" s="18">
        <f t="shared" si="3"/>
        <v>6.1171756852921796E-3</v>
      </c>
    </row>
    <row r="119" spans="1:5" hidden="1" x14ac:dyDescent="0.2">
      <c r="A119" s="20">
        <v>45208</v>
      </c>
      <c r="B119" s="18">
        <v>-3.3597448551722087E-3</v>
      </c>
      <c r="C119" s="18">
        <v>6.3038542996403102E-3</v>
      </c>
      <c r="D119" s="18">
        <f t="shared" si="2"/>
        <v>1.0971882387838399E-2</v>
      </c>
      <c r="E119" s="18">
        <f t="shared" si="3"/>
        <v>-1.4331627243010608E-2</v>
      </c>
    </row>
    <row r="120" spans="1:5" hidden="1" x14ac:dyDescent="0.2">
      <c r="A120" s="39">
        <v>45209</v>
      </c>
      <c r="B120" s="18">
        <v>1.8204308463501295E-2</v>
      </c>
      <c r="C120" s="18">
        <v>5.2079907813922244E-3</v>
      </c>
      <c r="D120" s="18">
        <f t="shared" si="2"/>
        <v>9.2063300312098702E-3</v>
      </c>
      <c r="E120" s="18">
        <f t="shared" si="3"/>
        <v>8.9979784322914251E-3</v>
      </c>
    </row>
    <row r="121" spans="1:5" hidden="1" x14ac:dyDescent="0.2">
      <c r="A121" s="20">
        <v>45210</v>
      </c>
      <c r="B121" s="18">
        <v>1.5340441791976467E-2</v>
      </c>
      <c r="C121" s="18">
        <v>4.2930081710337298E-3</v>
      </c>
      <c r="D121" s="18">
        <f t="shared" si="2"/>
        <v>7.7321960016592554E-3</v>
      </c>
      <c r="E121" s="18">
        <f t="shared" si="3"/>
        <v>7.6082457903172114E-3</v>
      </c>
    </row>
    <row r="122" spans="1:5" hidden="1" x14ac:dyDescent="0.2">
      <c r="A122" s="39">
        <v>45211</v>
      </c>
      <c r="B122" s="18">
        <v>4.5651742951260399E-3</v>
      </c>
      <c r="C122" s="18">
        <v>-6.2464343461184901E-3</v>
      </c>
      <c r="D122" s="18">
        <f t="shared" si="2"/>
        <v>-9.2479637206543449E-3</v>
      </c>
      <c r="E122" s="18">
        <f t="shared" si="3"/>
        <v>1.3813138015780385E-2</v>
      </c>
    </row>
    <row r="123" spans="1:5" hidden="1" x14ac:dyDescent="0.2">
      <c r="A123" s="20">
        <v>45212</v>
      </c>
      <c r="B123" s="18">
        <v>-2.1207415987990252E-2</v>
      </c>
      <c r="C123" s="18">
        <v>-5.018858888767519E-3</v>
      </c>
      <c r="D123" s="18">
        <f t="shared" si="2"/>
        <v>-7.2702094605889972E-3</v>
      </c>
      <c r="E123" s="18">
        <f t="shared" si="3"/>
        <v>-1.3937206527401255E-2</v>
      </c>
    </row>
    <row r="124" spans="1:5" hidden="1" x14ac:dyDescent="0.2">
      <c r="A124" s="39">
        <v>45215</v>
      </c>
      <c r="B124" s="18">
        <v>8.4014111658372581E-3</v>
      </c>
      <c r="C124" s="18">
        <v>1.059436938392988E-2</v>
      </c>
      <c r="D124" s="18">
        <f t="shared" si="2"/>
        <v>1.7884357246320565E-2</v>
      </c>
      <c r="E124" s="18">
        <f t="shared" si="3"/>
        <v>-9.4829460804833066E-3</v>
      </c>
    </row>
    <row r="125" spans="1:5" hidden="1" x14ac:dyDescent="0.2">
      <c r="A125" s="20">
        <v>45216</v>
      </c>
      <c r="B125" s="18">
        <v>-2.4117413045988689E-3</v>
      </c>
      <c r="C125" s="18">
        <v>-9.824505308242415E-5</v>
      </c>
      <c r="D125" s="18">
        <f t="shared" si="2"/>
        <v>6.5742131549641875E-4</v>
      </c>
      <c r="E125" s="18">
        <f t="shared" si="3"/>
        <v>-3.0691626200952879E-3</v>
      </c>
    </row>
    <row r="126" spans="1:5" hidden="1" x14ac:dyDescent="0.2">
      <c r="A126" s="39">
        <v>45217</v>
      </c>
      <c r="B126" s="18">
        <v>-1.5384556012369988E-2</v>
      </c>
      <c r="C126" s="18">
        <v>-1.3399820506516447E-2</v>
      </c>
      <c r="D126" s="18">
        <f t="shared" si="2"/>
        <v>-2.0772827522631342E-2</v>
      </c>
      <c r="E126" s="18">
        <f t="shared" si="3"/>
        <v>5.388271510261354E-3</v>
      </c>
    </row>
    <row r="127" spans="1:5" hidden="1" x14ac:dyDescent="0.2">
      <c r="A127" s="20">
        <v>45218</v>
      </c>
      <c r="B127" s="18">
        <v>3.6941943298137048E-2</v>
      </c>
      <c r="C127" s="18">
        <v>-8.4828481963210578E-3</v>
      </c>
      <c r="D127" s="18">
        <f t="shared" si="2"/>
        <v>-1.2851063630334839E-2</v>
      </c>
      <c r="E127" s="18">
        <f t="shared" si="3"/>
        <v>4.9793006928471883E-2</v>
      </c>
    </row>
    <row r="128" spans="1:5" hidden="1" x14ac:dyDescent="0.2">
      <c r="A128" s="39">
        <v>45219</v>
      </c>
      <c r="B128" s="18">
        <v>-1.7220875378679001E-2</v>
      </c>
      <c r="C128" s="18">
        <v>-1.2585283719027562E-2</v>
      </c>
      <c r="D128" s="18">
        <f t="shared" si="2"/>
        <v>-1.9460522367140194E-2</v>
      </c>
      <c r="E128" s="18">
        <f t="shared" si="3"/>
        <v>2.2396469884611928E-3</v>
      </c>
    </row>
    <row r="129" spans="1:5" hidden="1" x14ac:dyDescent="0.2">
      <c r="A129" s="20">
        <v>45222</v>
      </c>
      <c r="B129" s="18">
        <v>-2.1903929032227598E-3</v>
      </c>
      <c r="C129" s="18">
        <v>-1.6855698941634634E-3</v>
      </c>
      <c r="D129" s="18">
        <f t="shared" si="2"/>
        <v>-1.8999273572524382E-3</v>
      </c>
      <c r="E129" s="18">
        <f t="shared" si="3"/>
        <v>-2.9046554597032164E-4</v>
      </c>
    </row>
    <row r="130" spans="1:5" hidden="1" x14ac:dyDescent="0.2">
      <c r="A130" s="39">
        <v>45223</v>
      </c>
      <c r="B130" s="18">
        <v>5.8170948856641758E-3</v>
      </c>
      <c r="C130" s="18">
        <v>7.2657922227272742E-3</v>
      </c>
      <c r="D130" s="18">
        <f t="shared" si="2"/>
        <v>1.2521666406337008E-2</v>
      </c>
      <c r="E130" s="18">
        <f t="shared" si="3"/>
        <v>-6.7045715206728324E-3</v>
      </c>
    </row>
    <row r="131" spans="1:5" hidden="1" x14ac:dyDescent="0.2">
      <c r="A131" s="20">
        <v>45224</v>
      </c>
      <c r="B131" s="18">
        <v>-4.3649001215076755E-2</v>
      </c>
      <c r="C131" s="18">
        <v>-1.4339628627712542E-2</v>
      </c>
      <c r="D131" s="18">
        <f t="shared" si="2"/>
        <v>-2.2286958083167767E-2</v>
      </c>
      <c r="E131" s="18">
        <f t="shared" si="3"/>
        <v>-2.1362043131908988E-2</v>
      </c>
    </row>
    <row r="132" spans="1:5" hidden="1" x14ac:dyDescent="0.2">
      <c r="A132" s="39">
        <v>45225</v>
      </c>
      <c r="B132" s="18">
        <v>-2.1679582607927461E-3</v>
      </c>
      <c r="C132" s="18">
        <v>-1.1832519778109618E-2</v>
      </c>
      <c r="D132" s="18">
        <f t="shared" si="2"/>
        <v>-1.8247739819184448E-2</v>
      </c>
      <c r="E132" s="18">
        <f t="shared" si="3"/>
        <v>1.6079781558391702E-2</v>
      </c>
    </row>
    <row r="133" spans="1:5" hidden="1" x14ac:dyDescent="0.2">
      <c r="A133" s="20">
        <v>45226</v>
      </c>
      <c r="B133" s="18">
        <v>-1.6695261064247013E-2</v>
      </c>
      <c r="C133" s="18">
        <v>-4.8002802297685276E-3</v>
      </c>
      <c r="D133" s="18">
        <f t="shared" si="2"/>
        <v>-6.9180560582006089E-3</v>
      </c>
      <c r="E133" s="18">
        <f t="shared" si="3"/>
        <v>-9.7772050060464036E-3</v>
      </c>
    </row>
    <row r="134" spans="1:5" hidden="1" x14ac:dyDescent="0.2">
      <c r="A134" s="39">
        <v>45229</v>
      </c>
      <c r="B134" s="18">
        <v>8.1390425824934276E-4</v>
      </c>
      <c r="C134" s="18">
        <v>1.2010022325859904E-2</v>
      </c>
      <c r="D134" s="18">
        <f t="shared" si="2"/>
        <v>2.0165124281788967E-2</v>
      </c>
      <c r="E134" s="18">
        <f t="shared" si="3"/>
        <v>-1.9351220023539624E-2</v>
      </c>
    </row>
    <row r="135" spans="1:5" hidden="1" x14ac:dyDescent="0.2">
      <c r="A135" s="20">
        <v>45230</v>
      </c>
      <c r="B135" s="18">
        <v>2.905019948831411E-3</v>
      </c>
      <c r="C135" s="18">
        <v>6.4749573072333533E-3</v>
      </c>
      <c r="D135" s="18">
        <f t="shared" si="2"/>
        <v>1.1247547480481566E-2</v>
      </c>
      <c r="E135" s="18">
        <f t="shared" si="3"/>
        <v>-8.3425275316501551E-3</v>
      </c>
    </row>
    <row r="136" spans="1:5" hidden="1" x14ac:dyDescent="0.2">
      <c r="A136" s="39">
        <v>45231</v>
      </c>
      <c r="B136" s="18">
        <v>1.7263351374537939E-2</v>
      </c>
      <c r="C136" s="18">
        <v>1.0505999486313922E-2</v>
      </c>
      <c r="D136" s="18">
        <f t="shared" si="2"/>
        <v>1.7741983968633301E-2</v>
      </c>
      <c r="E136" s="18">
        <f t="shared" si="3"/>
        <v>-4.7863259409536285E-4</v>
      </c>
    </row>
    <row r="137" spans="1:5" hidden="1" x14ac:dyDescent="0.2">
      <c r="A137" s="20">
        <v>45232</v>
      </c>
      <c r="B137" s="18">
        <v>3.0523921680448929E-2</v>
      </c>
      <c r="C137" s="18">
        <v>1.885855702012762E-2</v>
      </c>
      <c r="D137" s="18">
        <f t="shared" si="2"/>
        <v>3.1198840038881362E-2</v>
      </c>
      <c r="E137" s="18">
        <f t="shared" si="3"/>
        <v>-6.7491835843243309E-4</v>
      </c>
    </row>
    <row r="138" spans="1:5" hidden="1" x14ac:dyDescent="0.2">
      <c r="A138" s="39">
        <v>45233</v>
      </c>
      <c r="B138" s="18">
        <v>1.4478391910041077E-2</v>
      </c>
      <c r="C138" s="18">
        <v>9.3937302530313627E-3</v>
      </c>
      <c r="D138" s="18">
        <f t="shared" si="2"/>
        <v>1.5950000265072449E-2</v>
      </c>
      <c r="E138" s="18">
        <f t="shared" si="3"/>
        <v>-1.4716083550313716E-3</v>
      </c>
    </row>
    <row r="139" spans="1:5" hidden="1" x14ac:dyDescent="0.2">
      <c r="A139" s="20">
        <v>45236</v>
      </c>
      <c r="B139" s="18">
        <v>8.8244128883190331E-3</v>
      </c>
      <c r="C139" s="18">
        <v>1.7529924220356374E-3</v>
      </c>
      <c r="D139" s="18">
        <f t="shared" si="2"/>
        <v>3.6399612326011473E-3</v>
      </c>
      <c r="E139" s="18">
        <f t="shared" si="3"/>
        <v>5.1844516557178859E-3</v>
      </c>
    </row>
    <row r="140" spans="1:5" hidden="1" x14ac:dyDescent="0.2">
      <c r="A140" s="39">
        <v>45237</v>
      </c>
      <c r="B140" s="18">
        <v>-2.0518345698475882E-3</v>
      </c>
      <c r="C140" s="18">
        <v>2.8401189192852616E-3</v>
      </c>
      <c r="D140" s="18">
        <f t="shared" si="2"/>
        <v>5.3914373217411786E-3</v>
      </c>
      <c r="E140" s="18">
        <f t="shared" si="3"/>
        <v>-7.4432718915887668E-3</v>
      </c>
    </row>
    <row r="141" spans="1:5" hidden="1" x14ac:dyDescent="0.2">
      <c r="A141" s="20">
        <v>45238</v>
      </c>
      <c r="B141" s="18">
        <v>-4.4367375993497049E-3</v>
      </c>
      <c r="C141" s="18">
        <v>1.0049156221052513E-3</v>
      </c>
      <c r="D141" s="18">
        <f t="shared" ref="D141:D204" si="4">$B$2+$B$3*C141</f>
        <v>2.4347301659007215E-3</v>
      </c>
      <c r="E141" s="18">
        <f t="shared" ref="E141:E204" si="5">B141-D141</f>
        <v>-6.8714677652504264E-3</v>
      </c>
    </row>
    <row r="142" spans="1:5" hidden="1" x14ac:dyDescent="0.2">
      <c r="A142" s="39">
        <v>45239</v>
      </c>
      <c r="B142" s="18">
        <v>-4.1304321455725157E-3</v>
      </c>
      <c r="C142" s="18">
        <v>-8.0838393067328429E-3</v>
      </c>
      <c r="D142" s="18">
        <f t="shared" si="4"/>
        <v>-1.2208217989798856E-2</v>
      </c>
      <c r="E142" s="18">
        <f t="shared" si="5"/>
        <v>8.0777858442263404E-3</v>
      </c>
    </row>
    <row r="143" spans="1:5" hidden="1" x14ac:dyDescent="0.2">
      <c r="A143" s="20">
        <v>45240</v>
      </c>
      <c r="B143" s="18">
        <v>6.3523427148686418E-2</v>
      </c>
      <c r="C143" s="18">
        <v>1.5616441094852496E-2</v>
      </c>
      <c r="D143" s="18">
        <f t="shared" si="4"/>
        <v>2.5975447420169759E-2</v>
      </c>
      <c r="E143" s="18">
        <f t="shared" si="5"/>
        <v>3.7547979728516659E-2</v>
      </c>
    </row>
    <row r="144" spans="1:5" hidden="1" x14ac:dyDescent="0.2">
      <c r="A144" s="39">
        <v>45243</v>
      </c>
      <c r="B144" s="18">
        <v>-1.0468165729912271E-2</v>
      </c>
      <c r="C144" s="18">
        <v>-8.3583893324035152E-4</v>
      </c>
      <c r="D144" s="18">
        <f t="shared" si="4"/>
        <v>-5.3092065561827174E-4</v>
      </c>
      <c r="E144" s="18">
        <f t="shared" si="5"/>
        <v>-9.9372450742939988E-3</v>
      </c>
    </row>
    <row r="145" spans="1:5" hidden="1" x14ac:dyDescent="0.2">
      <c r="A145" s="20">
        <v>45244</v>
      </c>
      <c r="B145" s="18">
        <v>2.5824522973037167E-2</v>
      </c>
      <c r="C145" s="18">
        <v>1.9075017703661823E-2</v>
      </c>
      <c r="D145" s="18">
        <f t="shared" si="4"/>
        <v>3.1547581158160705E-2</v>
      </c>
      <c r="E145" s="18">
        <f t="shared" si="5"/>
        <v>-5.7230581851235376E-3</v>
      </c>
    </row>
    <row r="146" spans="1:5" hidden="1" x14ac:dyDescent="0.2">
      <c r="A146" s="39">
        <v>45245</v>
      </c>
      <c r="B146" s="18">
        <v>-1.1121172811505708E-3</v>
      </c>
      <c r="C146" s="18">
        <v>1.5970120755575135E-3</v>
      </c>
      <c r="D146" s="18">
        <f t="shared" si="4"/>
        <v>3.3886603509435081E-3</v>
      </c>
      <c r="E146" s="18">
        <f t="shared" si="5"/>
        <v>-4.5007776320940794E-3</v>
      </c>
    </row>
    <row r="147" spans="1:5" hidden="1" x14ac:dyDescent="0.2">
      <c r="A147" s="20">
        <v>45246</v>
      </c>
      <c r="B147" s="18">
        <v>-2.6315315537339679E-3</v>
      </c>
      <c r="C147" s="18">
        <v>1.1904273935798848E-3</v>
      </c>
      <c r="D147" s="18">
        <f t="shared" si="4"/>
        <v>2.7336093053696429E-3</v>
      </c>
      <c r="E147" s="18">
        <f t="shared" si="5"/>
        <v>-5.3651408591036103E-3</v>
      </c>
    </row>
    <row r="148" spans="1:5" hidden="1" x14ac:dyDescent="0.2">
      <c r="A148" s="39">
        <v>45247</v>
      </c>
      <c r="B148" s="18">
        <v>1.055413672692751E-2</v>
      </c>
      <c r="C148" s="18">
        <v>1.2820490603360213E-3</v>
      </c>
      <c r="D148" s="18">
        <f t="shared" si="4"/>
        <v>2.8812215280286601E-3</v>
      </c>
      <c r="E148" s="18">
        <f t="shared" si="5"/>
        <v>7.6729151988988494E-3</v>
      </c>
    </row>
    <row r="149" spans="1:5" hidden="1" x14ac:dyDescent="0.2">
      <c r="A149" s="20">
        <v>45250</v>
      </c>
      <c r="B149" s="18">
        <v>3.8159461737716782E-3</v>
      </c>
      <c r="C149" s="18">
        <v>7.3902780973298388E-3</v>
      </c>
      <c r="D149" s="18">
        <f t="shared" si="4"/>
        <v>1.2722226353457874E-2</v>
      </c>
      <c r="E149" s="18">
        <f t="shared" si="5"/>
        <v>-8.9062801796861955E-3</v>
      </c>
    </row>
    <row r="150" spans="1:5" hidden="1" x14ac:dyDescent="0.2">
      <c r="A150" s="39">
        <v>45251</v>
      </c>
      <c r="B150" s="18">
        <v>-1.5506184259332034E-2</v>
      </c>
      <c r="C150" s="18">
        <v>-2.0209310950652926E-3</v>
      </c>
      <c r="D150" s="18">
        <f t="shared" si="4"/>
        <v>-2.4402298207568001E-3</v>
      </c>
      <c r="E150" s="18">
        <f t="shared" si="5"/>
        <v>-1.3065954438575235E-2</v>
      </c>
    </row>
    <row r="151" spans="1:5" hidden="1" x14ac:dyDescent="0.2">
      <c r="A151" s="20">
        <v>45252</v>
      </c>
      <c r="B151" s="18">
        <v>2.4387874500741979E-3</v>
      </c>
      <c r="C151" s="18">
        <v>4.06112922094648E-3</v>
      </c>
      <c r="D151" s="18">
        <f t="shared" si="4"/>
        <v>7.3586144196812588E-3</v>
      </c>
      <c r="E151" s="18">
        <f t="shared" si="5"/>
        <v>-4.9198269696070608E-3</v>
      </c>
    </row>
    <row r="152" spans="1:5" hidden="1" x14ac:dyDescent="0.2">
      <c r="A152" s="39">
        <v>45254</v>
      </c>
      <c r="B152" s="18">
        <v>-8.3121926398426194E-3</v>
      </c>
      <c r="C152" s="18">
        <v>5.9687366788407914E-4</v>
      </c>
      <c r="D152" s="18">
        <f t="shared" si="4"/>
        <v>1.7773313001822901E-3</v>
      </c>
      <c r="E152" s="18">
        <f t="shared" si="5"/>
        <v>-1.008952394002491E-2</v>
      </c>
    </row>
    <row r="153" spans="1:5" hidden="1" x14ac:dyDescent="0.2">
      <c r="A153" s="20">
        <v>45257</v>
      </c>
      <c r="B153" s="18">
        <v>-6.3376122280512925E-3</v>
      </c>
      <c r="C153" s="18">
        <v>-1.9541574600900891E-3</v>
      </c>
      <c r="D153" s="18">
        <f t="shared" si="4"/>
        <v>-2.3326504127119062E-3</v>
      </c>
      <c r="E153" s="18">
        <f t="shared" si="5"/>
        <v>-4.0049618153393859E-3</v>
      </c>
    </row>
    <row r="154" spans="1:5" hidden="1" x14ac:dyDescent="0.2">
      <c r="A154" s="39">
        <v>45258</v>
      </c>
      <c r="B154" s="18">
        <v>7.9211219482040462E-3</v>
      </c>
      <c r="C154" s="18">
        <v>9.8011853060331333E-4</v>
      </c>
      <c r="D154" s="18">
        <f t="shared" si="4"/>
        <v>2.3947794214788523E-3</v>
      </c>
      <c r="E154" s="18">
        <f t="shared" si="5"/>
        <v>5.5263425267251939E-3</v>
      </c>
    </row>
    <row r="155" spans="1:5" hidden="1" x14ac:dyDescent="0.2">
      <c r="A155" s="20">
        <v>45259</v>
      </c>
      <c r="B155" s="18">
        <v>9.1854491054736975E-3</v>
      </c>
      <c r="C155" s="18">
        <v>-9.4624863923831182E-4</v>
      </c>
      <c r="D155" s="18">
        <f t="shared" si="4"/>
        <v>-7.0880240218010207E-4</v>
      </c>
      <c r="E155" s="18">
        <f t="shared" si="5"/>
        <v>9.8942515076537989E-3</v>
      </c>
    </row>
    <row r="156" spans="1:5" hidden="1" x14ac:dyDescent="0.2">
      <c r="A156" s="39">
        <v>45260</v>
      </c>
      <c r="B156" s="18">
        <v>-1.5877834085848308E-2</v>
      </c>
      <c r="C156" s="18">
        <v>3.7840728581564065E-3</v>
      </c>
      <c r="D156" s="18">
        <f t="shared" si="4"/>
        <v>6.9122472342630055E-3</v>
      </c>
      <c r="E156" s="18">
        <f t="shared" si="5"/>
        <v>-2.2790081320111313E-2</v>
      </c>
    </row>
    <row r="157" spans="1:5" hidden="1" x14ac:dyDescent="0.2">
      <c r="A157" s="20">
        <v>45261</v>
      </c>
      <c r="B157" s="18">
        <v>1.2742878260364687E-2</v>
      </c>
      <c r="C157" s="18">
        <v>5.8737421236076948E-3</v>
      </c>
      <c r="D157" s="18">
        <f t="shared" si="4"/>
        <v>1.0278926053984883E-2</v>
      </c>
      <c r="E157" s="18">
        <f t="shared" si="5"/>
        <v>2.463952206379804E-3</v>
      </c>
    </row>
    <row r="158" spans="1:5" hidden="1" x14ac:dyDescent="0.2">
      <c r="A158" s="39">
        <v>45264</v>
      </c>
      <c r="B158" s="18">
        <v>-1.5626674121062889E-2</v>
      </c>
      <c r="C158" s="18">
        <v>-5.4085091269721053E-3</v>
      </c>
      <c r="D158" s="18">
        <f t="shared" si="4"/>
        <v>-7.8979773211550371E-3</v>
      </c>
      <c r="E158" s="18">
        <f t="shared" si="5"/>
        <v>-7.7286967999078519E-3</v>
      </c>
    </row>
    <row r="159" spans="1:5" hidden="1" x14ac:dyDescent="0.2">
      <c r="A159" s="20">
        <v>45265</v>
      </c>
      <c r="B159" s="18">
        <v>-3.2984829407968208E-3</v>
      </c>
      <c r="C159" s="18">
        <v>-5.6886972616143616E-4</v>
      </c>
      <c r="D159" s="18">
        <f t="shared" si="4"/>
        <v>-1.0080494790773973E-4</v>
      </c>
      <c r="E159" s="18">
        <f t="shared" si="5"/>
        <v>-3.1976779928890812E-3</v>
      </c>
    </row>
    <row r="160" spans="1:5" hidden="1" x14ac:dyDescent="0.2">
      <c r="A160" s="39">
        <v>45266</v>
      </c>
      <c r="B160" s="18">
        <v>1.1996954532933035E-2</v>
      </c>
      <c r="C160" s="18">
        <v>-3.9062028088695522E-3</v>
      </c>
      <c r="D160" s="18">
        <f t="shared" si="4"/>
        <v>-5.4776025061012605E-3</v>
      </c>
      <c r="E160" s="18">
        <f t="shared" si="5"/>
        <v>1.7474557039034295E-2</v>
      </c>
    </row>
    <row r="161" spans="1:5" hidden="1" x14ac:dyDescent="0.2">
      <c r="A161" s="20">
        <v>45267</v>
      </c>
      <c r="B161" s="18">
        <v>1.4716468825903162E-2</v>
      </c>
      <c r="C161" s="18">
        <v>7.9681890658929166E-3</v>
      </c>
      <c r="D161" s="18">
        <f t="shared" si="4"/>
        <v>1.3653302217812937E-2</v>
      </c>
      <c r="E161" s="18">
        <f t="shared" si="5"/>
        <v>1.0631666080902248E-3</v>
      </c>
    </row>
    <row r="162" spans="1:5" hidden="1" x14ac:dyDescent="0.2">
      <c r="A162" s="39">
        <v>45268</v>
      </c>
      <c r="B162" s="18">
        <v>1.0675707922742195E-2</v>
      </c>
      <c r="C162" s="18">
        <v>4.0954978699407896E-3</v>
      </c>
      <c r="D162" s="18">
        <f t="shared" si="4"/>
        <v>7.4139859583953575E-3</v>
      </c>
      <c r="E162" s="18">
        <f t="shared" si="5"/>
        <v>3.2617219643468372E-3</v>
      </c>
    </row>
    <row r="163" spans="1:5" hidden="1" x14ac:dyDescent="0.2">
      <c r="A163" s="20">
        <v>45271</v>
      </c>
      <c r="B163" s="18">
        <v>5.979061386440554E-3</v>
      </c>
      <c r="C163" s="18">
        <v>3.924494286698943E-3</v>
      </c>
      <c r="D163" s="18">
        <f t="shared" si="4"/>
        <v>7.138481048927045E-3</v>
      </c>
      <c r="E163" s="18">
        <f t="shared" si="5"/>
        <v>-1.1594196624864911E-3</v>
      </c>
    </row>
    <row r="164" spans="1:5" hidden="1" x14ac:dyDescent="0.2">
      <c r="A164" s="39">
        <v>45272</v>
      </c>
      <c r="B164" s="18">
        <v>6.4389859101621205E-3</v>
      </c>
      <c r="C164" s="18">
        <v>4.5993575202152304E-3</v>
      </c>
      <c r="D164" s="18">
        <f t="shared" si="4"/>
        <v>8.2257572950068907E-3</v>
      </c>
      <c r="E164" s="18">
        <f t="shared" si="5"/>
        <v>-1.7867713848447701E-3</v>
      </c>
    </row>
    <row r="165" spans="1:5" hidden="1" x14ac:dyDescent="0.2">
      <c r="A165" s="20">
        <v>45273</v>
      </c>
      <c r="B165" s="18">
        <v>5.1180942386548356E-3</v>
      </c>
      <c r="C165" s="18">
        <v>1.3650676351045998E-2</v>
      </c>
      <c r="D165" s="18">
        <f t="shared" si="4"/>
        <v>2.2808391926294712E-2</v>
      </c>
      <c r="E165" s="18">
        <f t="shared" si="5"/>
        <v>-1.7690297687639876E-2</v>
      </c>
    </row>
    <row r="166" spans="1:5" hidden="1" x14ac:dyDescent="0.2">
      <c r="A166" s="39">
        <v>45274</v>
      </c>
      <c r="B166" s="18">
        <v>1.7797850786344993E-2</v>
      </c>
      <c r="C166" s="18">
        <v>2.6470624846992585E-3</v>
      </c>
      <c r="D166" s="18">
        <f t="shared" si="4"/>
        <v>5.0804029298029156E-3</v>
      </c>
      <c r="E166" s="18">
        <f t="shared" si="5"/>
        <v>1.2717447856542077E-2</v>
      </c>
    </row>
    <row r="167" spans="1:5" hidden="1" x14ac:dyDescent="0.2">
      <c r="A167" s="20">
        <v>45275</v>
      </c>
      <c r="B167" s="18">
        <v>-8.7964358640613138E-3</v>
      </c>
      <c r="C167" s="18">
        <v>-7.62494933082003E-5</v>
      </c>
      <c r="D167" s="18">
        <f t="shared" si="4"/>
        <v>6.9285849517078868E-4</v>
      </c>
      <c r="E167" s="18">
        <f t="shared" si="5"/>
        <v>-9.4892943592321029E-3</v>
      </c>
    </row>
    <row r="168" spans="1:5" hidden="1" x14ac:dyDescent="0.2">
      <c r="A168" s="39">
        <v>45278</v>
      </c>
      <c r="B168" s="18">
        <v>3.8034003576370434E-3</v>
      </c>
      <c r="C168" s="18">
        <v>4.5283443669004164E-3</v>
      </c>
      <c r="D168" s="18">
        <f t="shared" si="4"/>
        <v>8.1113475732679744E-3</v>
      </c>
      <c r="E168" s="18">
        <f t="shared" si="5"/>
        <v>-4.307947215630931E-3</v>
      </c>
    </row>
    <row r="169" spans="1:5" hidden="1" x14ac:dyDescent="0.2">
      <c r="A169" s="20">
        <v>45279</v>
      </c>
      <c r="B169" s="18">
        <v>9.1324686779576947E-3</v>
      </c>
      <c r="C169" s="18">
        <v>5.8664078189105684E-3</v>
      </c>
      <c r="D169" s="18">
        <f t="shared" si="4"/>
        <v>1.0267109711231778E-2</v>
      </c>
      <c r="E169" s="18">
        <f t="shared" si="5"/>
        <v>-1.1346410332740836E-3</v>
      </c>
    </row>
    <row r="170" spans="1:5" hidden="1" x14ac:dyDescent="0.2">
      <c r="A170" s="39">
        <v>45280</v>
      </c>
      <c r="B170" s="18">
        <v>-3.6873066339781935E-2</v>
      </c>
      <c r="C170" s="18">
        <v>-1.4684266911006771E-2</v>
      </c>
      <c r="D170" s="18">
        <f t="shared" si="4"/>
        <v>-2.2842206910345886E-2</v>
      </c>
      <c r="E170" s="18">
        <f t="shared" si="5"/>
        <v>-1.4030859429436049E-2</v>
      </c>
    </row>
    <row r="171" spans="1:5" hidden="1" x14ac:dyDescent="0.2">
      <c r="A171" s="20">
        <v>45281</v>
      </c>
      <c r="B171" s="18">
        <v>2.5089931618582417E-2</v>
      </c>
      <c r="C171" s="18">
        <v>1.0301467821202559E-2</v>
      </c>
      <c r="D171" s="18">
        <f t="shared" si="4"/>
        <v>1.7412461763240586E-2</v>
      </c>
      <c r="E171" s="18">
        <f t="shared" si="5"/>
        <v>7.6774698553418314E-3</v>
      </c>
    </row>
    <row r="172" spans="1:5" hidden="1" x14ac:dyDescent="0.2">
      <c r="A172" s="39">
        <v>45282</v>
      </c>
      <c r="B172" s="18">
        <v>5.8507681462323102E-3</v>
      </c>
      <c r="C172" s="18">
        <v>1.6600585268868873E-3</v>
      </c>
      <c r="D172" s="18">
        <f t="shared" si="4"/>
        <v>3.4902348708249547E-3</v>
      </c>
      <c r="E172" s="18">
        <f t="shared" si="5"/>
        <v>2.3605332754073555E-3</v>
      </c>
    </row>
    <row r="173" spans="1:5" hidden="1" x14ac:dyDescent="0.2">
      <c r="A173" s="20">
        <v>45286</v>
      </c>
      <c r="B173" s="18">
        <v>1.2602927510011241E-2</v>
      </c>
      <c r="C173" s="18">
        <v>4.2316894655107795E-3</v>
      </c>
      <c r="D173" s="18">
        <f t="shared" si="4"/>
        <v>7.6334050635189577E-3</v>
      </c>
      <c r="E173" s="18">
        <f t="shared" si="5"/>
        <v>4.9695224464922838E-3</v>
      </c>
    </row>
    <row r="174" spans="1:5" hidden="1" x14ac:dyDescent="0.2">
      <c r="A174" s="39">
        <v>45287</v>
      </c>
      <c r="B174" s="18">
        <v>1.9148544561131686E-3</v>
      </c>
      <c r="C174" s="18">
        <v>1.4304577464787638E-3</v>
      </c>
      <c r="D174" s="18">
        <f t="shared" si="4"/>
        <v>3.1203236618257131E-3</v>
      </c>
      <c r="E174" s="18">
        <f t="shared" si="5"/>
        <v>-1.2054692057125445E-3</v>
      </c>
    </row>
    <row r="175" spans="1:5" hidden="1" x14ac:dyDescent="0.2">
      <c r="A175" s="20">
        <v>45288</v>
      </c>
      <c r="B175" s="18">
        <v>4.7778014305088767E-4</v>
      </c>
      <c r="C175" s="18">
        <v>3.7017460804378288E-4</v>
      </c>
      <c r="D175" s="18">
        <f t="shared" si="4"/>
        <v>1.4120950707781309E-3</v>
      </c>
      <c r="E175" s="18">
        <f t="shared" si="5"/>
        <v>-9.3431492772724323E-4</v>
      </c>
    </row>
    <row r="176" spans="1:5" hidden="1" x14ac:dyDescent="0.2">
      <c r="A176" s="39">
        <v>45289</v>
      </c>
      <c r="B176" s="18">
        <v>-6.685727694772825E-3</v>
      </c>
      <c r="C176" s="18">
        <v>-2.8264750133749628E-3</v>
      </c>
      <c r="D176" s="18">
        <f t="shared" si="4"/>
        <v>-3.7380465102046624E-3</v>
      </c>
      <c r="E176" s="18">
        <f t="shared" si="5"/>
        <v>-2.9476811845681626E-3</v>
      </c>
    </row>
    <row r="177" spans="1:5" hidden="1" x14ac:dyDescent="0.2">
      <c r="A177" s="20">
        <v>45293</v>
      </c>
      <c r="B177" s="18">
        <v>-2.3750017084865571E-2</v>
      </c>
      <c r="C177" s="18">
        <v>-5.6605790054923277E-3</v>
      </c>
      <c r="D177" s="18">
        <f t="shared" si="4"/>
        <v>-8.3040886303150669E-3</v>
      </c>
      <c r="E177" s="18">
        <f t="shared" si="5"/>
        <v>-1.5445928454550504E-2</v>
      </c>
    </row>
    <row r="178" spans="1:5" hidden="1" x14ac:dyDescent="0.2">
      <c r="A178" s="39">
        <v>45294</v>
      </c>
      <c r="B178" s="18">
        <v>-1.3395018748680765E-2</v>
      </c>
      <c r="C178" s="18">
        <v>-8.016314922730805E-3</v>
      </c>
      <c r="D178" s="18">
        <f t="shared" si="4"/>
        <v>-1.2099429045446301E-2</v>
      </c>
      <c r="E178" s="18">
        <f t="shared" si="5"/>
        <v>-1.2955897032344635E-3</v>
      </c>
    </row>
    <row r="179" spans="1:5" hidden="1" x14ac:dyDescent="0.2">
      <c r="A179" s="20">
        <v>45295</v>
      </c>
      <c r="B179" s="18">
        <v>-1.0382393998247252E-2</v>
      </c>
      <c r="C179" s="18">
        <v>-3.4283812973570083E-3</v>
      </c>
      <c r="D179" s="18">
        <f t="shared" si="4"/>
        <v>-4.7077813726745009E-3</v>
      </c>
      <c r="E179" s="18">
        <f t="shared" si="5"/>
        <v>-5.6746126255727515E-3</v>
      </c>
    </row>
    <row r="180" spans="1:5" hidden="1" x14ac:dyDescent="0.2">
      <c r="A180" s="39">
        <v>45296</v>
      </c>
      <c r="B180" s="18">
        <v>4.8421592883602926E-3</v>
      </c>
      <c r="C180" s="18">
        <v>1.8256861788026324E-3</v>
      </c>
      <c r="D180" s="18">
        <f t="shared" si="4"/>
        <v>3.757078584748547E-3</v>
      </c>
      <c r="E180" s="18">
        <f t="shared" si="5"/>
        <v>1.0850807036117457E-3</v>
      </c>
    </row>
    <row r="181" spans="1:5" hidden="1" x14ac:dyDescent="0.2">
      <c r="A181" s="20">
        <v>45299</v>
      </c>
      <c r="B181" s="18">
        <v>2.6402948064589316E-2</v>
      </c>
      <c r="C181" s="18">
        <v>1.4114629309846638E-2</v>
      </c>
      <c r="D181" s="18">
        <f t="shared" si="4"/>
        <v>2.3555869350385589E-2</v>
      </c>
      <c r="E181" s="18">
        <f t="shared" si="5"/>
        <v>2.8470787142037268E-3</v>
      </c>
    </row>
    <row r="182" spans="1:5" hidden="1" x14ac:dyDescent="0.2">
      <c r="A182" s="39">
        <v>45300</v>
      </c>
      <c r="B182" s="18">
        <v>-3.4233724868579785E-3</v>
      </c>
      <c r="C182" s="18">
        <v>-1.4779006799081618E-3</v>
      </c>
      <c r="D182" s="18">
        <f t="shared" si="4"/>
        <v>-1.5653502274162396E-3</v>
      </c>
      <c r="E182" s="18">
        <f t="shared" si="5"/>
        <v>-1.8580222594417389E-3</v>
      </c>
    </row>
    <row r="183" spans="1:5" hidden="1" x14ac:dyDescent="0.2">
      <c r="A183" s="20">
        <v>45301</v>
      </c>
      <c r="B183" s="18">
        <v>-1.0697776289338878E-2</v>
      </c>
      <c r="C183" s="18">
        <v>5.6659718937244197E-3</v>
      </c>
      <c r="D183" s="18">
        <f t="shared" si="4"/>
        <v>9.9441861772581689E-3</v>
      </c>
      <c r="E183" s="18">
        <f t="shared" si="5"/>
        <v>-2.0641962466597046E-2</v>
      </c>
    </row>
    <row r="184" spans="1:5" hidden="1" x14ac:dyDescent="0.2">
      <c r="A184" s="39">
        <v>45302</v>
      </c>
      <c r="B184" s="18">
        <v>4.166656392135204E-3</v>
      </c>
      <c r="C184" s="18">
        <v>-6.7105557838686991E-4</v>
      </c>
      <c r="D184" s="18">
        <f t="shared" si="4"/>
        <v>-2.6543719380924652E-4</v>
      </c>
      <c r="E184" s="18">
        <f t="shared" si="5"/>
        <v>4.4320935859444507E-3</v>
      </c>
    </row>
    <row r="185" spans="1:5" hidden="1" x14ac:dyDescent="0.2">
      <c r="A185" s="20">
        <v>45303</v>
      </c>
      <c r="B185" s="18">
        <v>1.9760354099407351E-4</v>
      </c>
      <c r="C185" s="18">
        <v>7.5097559411041459E-4</v>
      </c>
      <c r="D185" s="18">
        <f t="shared" si="4"/>
        <v>2.0256058475865675E-3</v>
      </c>
      <c r="E185" s="18">
        <f t="shared" si="5"/>
        <v>-1.828002306592494E-3</v>
      </c>
    </row>
    <row r="186" spans="1:5" hidden="1" x14ac:dyDescent="0.2">
      <c r="A186" s="39">
        <v>45307</v>
      </c>
      <c r="B186" s="18">
        <v>4.247291524950958E-3</v>
      </c>
      <c r="C186" s="18">
        <v>-3.7313402367431525E-3</v>
      </c>
      <c r="D186" s="18">
        <f t="shared" si="4"/>
        <v>-5.1958803562504804E-3</v>
      </c>
      <c r="E186" s="18">
        <f t="shared" si="5"/>
        <v>9.4431718812014384E-3</v>
      </c>
    </row>
    <row r="187" spans="1:5" hidden="1" x14ac:dyDescent="0.2">
      <c r="A187" s="20">
        <v>45308</v>
      </c>
      <c r="B187" s="18">
        <v>1.2589735134855395E-2</v>
      </c>
      <c r="C187" s="18">
        <v>-5.6168971839904991E-3</v>
      </c>
      <c r="D187" s="18">
        <f t="shared" si="4"/>
        <v>-8.2337125829239893E-3</v>
      </c>
      <c r="E187" s="18">
        <f t="shared" si="5"/>
        <v>2.0823447717779386E-2</v>
      </c>
    </row>
    <row r="188" spans="1:5" hidden="1" x14ac:dyDescent="0.2">
      <c r="A188" s="39">
        <v>45309</v>
      </c>
      <c r="B188" s="18">
        <v>9.79116731543348E-2</v>
      </c>
      <c r="C188" s="18">
        <v>8.805260963896E-3</v>
      </c>
      <c r="D188" s="18">
        <f t="shared" si="4"/>
        <v>1.500191382644602E-2</v>
      </c>
      <c r="E188" s="18">
        <f t="shared" si="5"/>
        <v>8.2909759327888785E-2</v>
      </c>
    </row>
    <row r="189" spans="1:5" hidden="1" x14ac:dyDescent="0.2">
      <c r="A189" s="20">
        <v>45310</v>
      </c>
      <c r="B189" s="18">
        <v>1.035125277186566E-2</v>
      </c>
      <c r="C189" s="18">
        <v>1.2313502764936146E-2</v>
      </c>
      <c r="D189" s="18">
        <f t="shared" si="4"/>
        <v>2.0654063456676641E-2</v>
      </c>
      <c r="E189" s="18">
        <f t="shared" si="5"/>
        <v>-1.0302810684810981E-2</v>
      </c>
    </row>
    <row r="190" spans="1:5" hidden="1" x14ac:dyDescent="0.2">
      <c r="A190" s="39">
        <v>45313</v>
      </c>
      <c r="B190" s="18">
        <v>-1.0245202095278572E-2</v>
      </c>
      <c r="C190" s="18">
        <v>2.1943252026270788E-3</v>
      </c>
      <c r="D190" s="18">
        <f t="shared" si="4"/>
        <v>4.3509951504710582E-3</v>
      </c>
      <c r="E190" s="18">
        <f t="shared" si="5"/>
        <v>-1.4596197245749631E-2</v>
      </c>
    </row>
    <row r="191" spans="1:5" hidden="1" x14ac:dyDescent="0.2">
      <c r="A191" s="20">
        <v>45314</v>
      </c>
      <c r="B191" s="18">
        <v>9.7319382400748999E-3</v>
      </c>
      <c r="C191" s="18">
        <v>2.921374261968035E-3</v>
      </c>
      <c r="D191" s="18">
        <f t="shared" si="4"/>
        <v>5.5223482968519968E-3</v>
      </c>
      <c r="E191" s="18">
        <f t="shared" si="5"/>
        <v>4.2095899432229031E-3</v>
      </c>
    </row>
    <row r="192" spans="1:5" hidden="1" x14ac:dyDescent="0.2">
      <c r="A192" s="39">
        <v>45315</v>
      </c>
      <c r="B192" s="18">
        <v>2.0940998028541991E-2</v>
      </c>
      <c r="C192" s="18">
        <v>8.1192841178312491E-4</v>
      </c>
      <c r="D192" s="18">
        <f t="shared" si="4"/>
        <v>2.1238073015935801E-3</v>
      </c>
      <c r="E192" s="18">
        <f t="shared" si="5"/>
        <v>1.8817190726948409E-2</v>
      </c>
    </row>
    <row r="193" spans="1:5" hidden="1" x14ac:dyDescent="0.2">
      <c r="A193" s="20">
        <v>45316</v>
      </c>
      <c r="B193" s="18">
        <v>3.4337992372068804E-4</v>
      </c>
      <c r="C193" s="18">
        <v>5.2603655277063677E-3</v>
      </c>
      <c r="D193" s="18">
        <f t="shared" si="4"/>
        <v>9.2907113024566623E-3</v>
      </c>
      <c r="E193" s="18">
        <f t="shared" si="5"/>
        <v>-8.9473313787359742E-3</v>
      </c>
    </row>
    <row r="194" spans="1:5" hidden="1" x14ac:dyDescent="0.2">
      <c r="A194" s="39">
        <v>45317</v>
      </c>
      <c r="B194" s="18">
        <v>6.0054532751772083E-3</v>
      </c>
      <c r="C194" s="18">
        <v>-6.5178525107645324E-4</v>
      </c>
      <c r="D194" s="18">
        <f t="shared" si="4"/>
        <v>-2.3439065267582128E-4</v>
      </c>
      <c r="E194" s="18">
        <f t="shared" si="5"/>
        <v>6.2398439278530298E-3</v>
      </c>
    </row>
    <row r="195" spans="1:5" hidden="1" x14ac:dyDescent="0.2">
      <c r="A195" s="20">
        <v>45320</v>
      </c>
      <c r="B195" s="18">
        <v>-2.3878279926549117E-3</v>
      </c>
      <c r="C195" s="18">
        <v>7.5567748961808956E-3</v>
      </c>
      <c r="D195" s="18">
        <f t="shared" si="4"/>
        <v>1.2990470355277124E-2</v>
      </c>
      <c r="E195" s="18">
        <f t="shared" si="5"/>
        <v>-1.5378298347932036E-2</v>
      </c>
    </row>
    <row r="196" spans="1:5" hidden="1" x14ac:dyDescent="0.2">
      <c r="A196" s="39">
        <v>45321</v>
      </c>
      <c r="B196" s="18">
        <v>-7.8646229350815E-3</v>
      </c>
      <c r="C196" s="18">
        <v>-6.0064993453989857E-4</v>
      </c>
      <c r="D196" s="18">
        <f t="shared" si="4"/>
        <v>-1.5200623425628093E-4</v>
      </c>
      <c r="E196" s="18">
        <f t="shared" si="5"/>
        <v>-7.7126167008252193E-3</v>
      </c>
    </row>
    <row r="197" spans="1:5" hidden="1" x14ac:dyDescent="0.2">
      <c r="A197" s="20">
        <v>45322</v>
      </c>
      <c r="B197" s="18">
        <v>-2.6710290565497896E-2</v>
      </c>
      <c r="C197" s="18">
        <v>-1.6105744611597972E-2</v>
      </c>
      <c r="D197" s="18">
        <f t="shared" si="4"/>
        <v>-2.5132358249799036E-2</v>
      </c>
      <c r="E197" s="18">
        <f t="shared" si="5"/>
        <v>-1.5779323156988601E-3</v>
      </c>
    </row>
    <row r="198" spans="1:5" hidden="1" x14ac:dyDescent="0.2">
      <c r="A198" s="39">
        <v>45323</v>
      </c>
      <c r="B198" s="18">
        <v>3.8066197556267944E-3</v>
      </c>
      <c r="C198" s="18">
        <v>1.2493688211609788E-2</v>
      </c>
      <c r="D198" s="18">
        <f t="shared" si="4"/>
        <v>2.094436132197413E-2</v>
      </c>
      <c r="E198" s="18">
        <f t="shared" si="5"/>
        <v>-1.7137741566347335E-2</v>
      </c>
    </row>
    <row r="199" spans="1:5" hidden="1" x14ac:dyDescent="0.2">
      <c r="A199" s="20">
        <v>45324</v>
      </c>
      <c r="B199" s="18">
        <v>2.0813172069251262E-2</v>
      </c>
      <c r="C199" s="18">
        <v>1.068444607751462E-2</v>
      </c>
      <c r="D199" s="18">
        <f t="shared" si="4"/>
        <v>1.8029480353338567E-2</v>
      </c>
      <c r="E199" s="18">
        <f t="shared" si="5"/>
        <v>2.783691715912695E-3</v>
      </c>
    </row>
    <row r="200" spans="1:5" hidden="1" x14ac:dyDescent="0.2">
      <c r="A200" s="39">
        <v>45327</v>
      </c>
      <c r="B200" s="18">
        <v>2.62634289614887E-2</v>
      </c>
      <c r="C200" s="18">
        <v>-3.1863375266721894E-3</v>
      </c>
      <c r="D200" s="18">
        <f t="shared" si="4"/>
        <v>-4.3178231866195351E-3</v>
      </c>
      <c r="E200" s="18">
        <f t="shared" si="5"/>
        <v>3.0581252148108234E-2</v>
      </c>
    </row>
    <row r="201" spans="1:5" hidden="1" x14ac:dyDescent="0.2">
      <c r="A201" s="20">
        <v>45328</v>
      </c>
      <c r="B201" s="18">
        <v>4.9667435400191362E-3</v>
      </c>
      <c r="C201" s="18">
        <v>2.3104108269635937E-3</v>
      </c>
      <c r="D201" s="18">
        <f t="shared" si="4"/>
        <v>4.5380214034716898E-3</v>
      </c>
      <c r="E201" s="18">
        <f t="shared" si="5"/>
        <v>4.287221365474464E-4</v>
      </c>
    </row>
    <row r="202" spans="1:5" hidden="1" x14ac:dyDescent="0.2">
      <c r="A202" s="39">
        <v>45329</v>
      </c>
      <c r="B202" s="18">
        <v>4.6909131036895202E-2</v>
      </c>
      <c r="C202" s="18">
        <v>8.241457963390042E-3</v>
      </c>
      <c r="D202" s="18">
        <f t="shared" si="4"/>
        <v>1.4093567394940686E-2</v>
      </c>
      <c r="E202" s="18">
        <f t="shared" si="5"/>
        <v>3.2815563641954516E-2</v>
      </c>
    </row>
    <row r="203" spans="1:5" hidden="1" x14ac:dyDescent="0.2">
      <c r="A203" s="20">
        <v>45330</v>
      </c>
      <c r="B203" s="18">
        <v>7.0010949640479714E-2</v>
      </c>
      <c r="C203" s="18">
        <v>5.7058326082515265E-4</v>
      </c>
      <c r="D203" s="18">
        <f t="shared" si="4"/>
        <v>1.7349746660150938E-3</v>
      </c>
      <c r="E203" s="18">
        <f t="shared" si="5"/>
        <v>6.8275974974464623E-2</v>
      </c>
    </row>
    <row r="204" spans="1:5" hidden="1" x14ac:dyDescent="0.2">
      <c r="A204" s="39">
        <v>45331</v>
      </c>
      <c r="B204" s="18">
        <v>-4.6360166965376814E-3</v>
      </c>
      <c r="C204" s="18">
        <v>5.7423415255595245E-3</v>
      </c>
      <c r="D204" s="18">
        <f t="shared" si="4"/>
        <v>1.0067225754008454E-2</v>
      </c>
      <c r="E204" s="18">
        <f t="shared" si="5"/>
        <v>-1.4703242450546135E-2</v>
      </c>
    </row>
    <row r="205" spans="1:5" hidden="1" x14ac:dyDescent="0.2">
      <c r="A205" s="20">
        <v>45334</v>
      </c>
      <c r="B205" s="18">
        <v>-1.9908280993386818E-2</v>
      </c>
      <c r="C205" s="18">
        <v>-9.489536011326738E-4</v>
      </c>
      <c r="D205" s="18">
        <f t="shared" ref="D205:D264" si="6">$B$2+$B$3*C205</f>
        <v>-7.1316038268374733E-4</v>
      </c>
      <c r="E205" s="18">
        <f t="shared" ref="E205:E264" si="7">B205-D205</f>
        <v>-1.9195120610703071E-2</v>
      </c>
    </row>
    <row r="206" spans="1:5" hidden="1" x14ac:dyDescent="0.2">
      <c r="A206" s="39">
        <v>45335</v>
      </c>
      <c r="B206" s="18">
        <v>-2.2305702125673288E-2</v>
      </c>
      <c r="C206" s="18">
        <v>-1.3674255653625456E-2</v>
      </c>
      <c r="D206" s="18">
        <f t="shared" si="6"/>
        <v>-2.1214971651577805E-2</v>
      </c>
      <c r="E206" s="18">
        <f t="shared" si="7"/>
        <v>-1.0907304740954832E-3</v>
      </c>
    </row>
    <row r="207" spans="1:5" hidden="1" x14ac:dyDescent="0.2">
      <c r="A207" s="20">
        <v>45336</v>
      </c>
      <c r="B207" s="18">
        <v>1.3485018168930107E-2</v>
      </c>
      <c r="C207" s="18">
        <v>9.5797632750176387E-3</v>
      </c>
      <c r="D207" s="18">
        <f t="shared" si="6"/>
        <v>1.6249719194400141E-2</v>
      </c>
      <c r="E207" s="18">
        <f t="shared" si="7"/>
        <v>-2.7647010254700337E-3</v>
      </c>
    </row>
    <row r="208" spans="1:5" hidden="1" x14ac:dyDescent="0.2">
      <c r="A208" s="39">
        <v>45337</v>
      </c>
      <c r="B208" s="18">
        <v>-1.8568918791759259E-3</v>
      </c>
      <c r="C208" s="18">
        <v>5.8212506847294954E-3</v>
      </c>
      <c r="D208" s="18">
        <f t="shared" si="6"/>
        <v>1.0194356778640829E-2</v>
      </c>
      <c r="E208" s="18">
        <f t="shared" si="7"/>
        <v>-1.2051248657816755E-2</v>
      </c>
    </row>
    <row r="209" spans="1:5" hidden="1" x14ac:dyDescent="0.2">
      <c r="A209" s="20">
        <v>45338</v>
      </c>
      <c r="B209" s="18">
        <v>-1.8135171201166811E-2</v>
      </c>
      <c r="C209" s="18">
        <v>-4.8034698371121065E-3</v>
      </c>
      <c r="D209" s="18">
        <f t="shared" si="6"/>
        <v>-6.9231948539250779E-3</v>
      </c>
      <c r="E209" s="18">
        <f t="shared" si="7"/>
        <v>-1.1211976347241734E-2</v>
      </c>
    </row>
    <row r="210" spans="1:5" hidden="1" x14ac:dyDescent="0.2">
      <c r="A210" s="39">
        <v>45342</v>
      </c>
      <c r="B210" s="18">
        <v>-1.0734895990060722E-2</v>
      </c>
      <c r="C210" s="18">
        <v>-6.0053220011653252E-3</v>
      </c>
      <c r="D210" s="18">
        <f t="shared" si="6"/>
        <v>-8.8595061602413146E-3</v>
      </c>
      <c r="E210" s="18">
        <f t="shared" si="7"/>
        <v>-1.8753898298194075E-3</v>
      </c>
    </row>
    <row r="211" spans="1:5" hidden="1" x14ac:dyDescent="0.2">
      <c r="A211" s="20">
        <v>45343</v>
      </c>
      <c r="B211" s="18">
        <v>7.9764071881927023E-5</v>
      </c>
      <c r="C211" s="18">
        <v>1.264199922982101E-3</v>
      </c>
      <c r="D211" s="18">
        <f t="shared" si="6"/>
        <v>2.8524646746484329E-3</v>
      </c>
      <c r="E211" s="18">
        <f t="shared" si="7"/>
        <v>-2.7727006027665059E-3</v>
      </c>
    </row>
    <row r="212" spans="1:5" hidden="1" x14ac:dyDescent="0.2">
      <c r="A212" s="39">
        <v>45344</v>
      </c>
      <c r="B212" s="18">
        <v>2.9759169518350781E-2</v>
      </c>
      <c r="C212" s="18">
        <v>2.112288421741404E-2</v>
      </c>
      <c r="D212" s="18">
        <f t="shared" si="6"/>
        <v>3.4846911311240368E-2</v>
      </c>
      <c r="E212" s="18">
        <f t="shared" si="7"/>
        <v>-5.0877417928895871E-3</v>
      </c>
    </row>
    <row r="213" spans="1:5" hidden="1" x14ac:dyDescent="0.2">
      <c r="A213" s="20">
        <v>45345</v>
      </c>
      <c r="B213" s="18">
        <v>3.5639111210394869E-3</v>
      </c>
      <c r="C213" s="18">
        <v>3.4794754621159107E-4</v>
      </c>
      <c r="D213" s="18">
        <f t="shared" si="6"/>
        <v>1.3762849167349607E-3</v>
      </c>
      <c r="E213" s="18">
        <f t="shared" si="7"/>
        <v>2.1876262043045262E-3</v>
      </c>
    </row>
    <row r="214" spans="1:5" hidden="1" x14ac:dyDescent="0.2">
      <c r="A214" s="39">
        <v>45348</v>
      </c>
      <c r="B214" s="18">
        <v>8.5693060769032048E-3</v>
      </c>
      <c r="C214" s="18">
        <v>-3.7867513501905758E-3</v>
      </c>
      <c r="D214" s="18">
        <f t="shared" si="6"/>
        <v>-5.2851535369900929E-3</v>
      </c>
      <c r="E214" s="18">
        <f t="shared" si="7"/>
        <v>1.3854459613893297E-2</v>
      </c>
    </row>
    <row r="215" spans="1:5" hidden="1" x14ac:dyDescent="0.2">
      <c r="A215" s="20">
        <v>45349</v>
      </c>
      <c r="B215" s="18">
        <v>-1.5691822957022872E-2</v>
      </c>
      <c r="C215" s="18">
        <v>1.7063496993998672E-3</v>
      </c>
      <c r="D215" s="18">
        <f t="shared" si="6"/>
        <v>3.5648148594462086E-3</v>
      </c>
      <c r="E215" s="18">
        <f t="shared" si="7"/>
        <v>-1.925663781646908E-2</v>
      </c>
    </row>
    <row r="216" spans="1:5" hidden="1" x14ac:dyDescent="0.2">
      <c r="A216" s="39">
        <v>45350</v>
      </c>
      <c r="B216" s="18">
        <v>-9.4098502064059453E-3</v>
      </c>
      <c r="C216" s="18">
        <v>-1.6581550604305439E-3</v>
      </c>
      <c r="D216" s="18">
        <f t="shared" si="6"/>
        <v>-1.8557591524552622E-3</v>
      </c>
      <c r="E216" s="18">
        <f t="shared" si="7"/>
        <v>-7.5540910539506831E-3</v>
      </c>
    </row>
    <row r="217" spans="1:5" hidden="1" x14ac:dyDescent="0.2">
      <c r="A217" s="20">
        <v>45351</v>
      </c>
      <c r="B217" s="18">
        <v>1.0127201643124639E-2</v>
      </c>
      <c r="C217" s="18">
        <v>5.2290946971491614E-3</v>
      </c>
      <c r="D217" s="18">
        <f t="shared" si="6"/>
        <v>9.2403306778034502E-3</v>
      </c>
      <c r="E217" s="18">
        <f t="shared" si="7"/>
        <v>8.8687096532118898E-4</v>
      </c>
    </row>
    <row r="218" spans="1:5" hidden="1" x14ac:dyDescent="0.2">
      <c r="A218" s="39">
        <v>45352</v>
      </c>
      <c r="B218" s="18">
        <v>4.0646593997324176E-2</v>
      </c>
      <c r="C218" s="18">
        <v>8.0078289488876297E-3</v>
      </c>
      <c r="D218" s="18">
        <f t="shared" si="6"/>
        <v>1.371716627357572E-2</v>
      </c>
      <c r="E218" s="18">
        <f t="shared" si="7"/>
        <v>2.6929427723748456E-2</v>
      </c>
    </row>
    <row r="219" spans="1:5" hidden="1" x14ac:dyDescent="0.2">
      <c r="A219" s="20">
        <v>45355</v>
      </c>
      <c r="B219" s="18">
        <v>3.2561737776934274E-2</v>
      </c>
      <c r="C219" s="18">
        <v>-1.1932620709189656E-3</v>
      </c>
      <c r="D219" s="18">
        <f t="shared" si="6"/>
        <v>-1.1067672391881622E-3</v>
      </c>
      <c r="E219" s="18">
        <f t="shared" si="7"/>
        <v>3.3668505016122438E-2</v>
      </c>
    </row>
    <row r="220" spans="1:5" hidden="1" x14ac:dyDescent="0.2">
      <c r="A220" s="39">
        <v>45356</v>
      </c>
      <c r="B220" s="18">
        <v>-2.3795901325101121E-2</v>
      </c>
      <c r="C220" s="18">
        <v>-1.0193100883444606E-2</v>
      </c>
      <c r="D220" s="18">
        <f t="shared" si="6"/>
        <v>-1.5606462100947746E-2</v>
      </c>
      <c r="E220" s="18">
        <f t="shared" si="7"/>
        <v>-8.1894392241533744E-3</v>
      </c>
    </row>
    <row r="221" spans="1:5" hidden="1" x14ac:dyDescent="0.2">
      <c r="A221" s="20">
        <v>45357</v>
      </c>
      <c r="B221" s="18">
        <v>4.8900032136013349E-2</v>
      </c>
      <c r="C221" s="18">
        <v>5.1411032032746551E-3</v>
      </c>
      <c r="D221" s="18">
        <f t="shared" si="6"/>
        <v>9.0985670486776644E-3</v>
      </c>
      <c r="E221" s="18">
        <f t="shared" si="7"/>
        <v>3.9801465087335688E-2</v>
      </c>
    </row>
    <row r="222" spans="1:5" hidden="1" x14ac:dyDescent="0.2">
      <c r="A222" s="39">
        <v>45358</v>
      </c>
      <c r="B222" s="18">
        <v>5.3895354496182879E-2</v>
      </c>
      <c r="C222" s="18">
        <v>1.0304127925951478E-2</v>
      </c>
      <c r="D222" s="18">
        <f t="shared" si="6"/>
        <v>1.7416747474125319E-2</v>
      </c>
      <c r="E222" s="18">
        <f t="shared" si="7"/>
        <v>3.647860702205756E-2</v>
      </c>
    </row>
    <row r="223" spans="1:5" hidden="1" x14ac:dyDescent="0.2">
      <c r="A223" s="20">
        <v>45359</v>
      </c>
      <c r="B223" s="18">
        <v>-1.8967909727372279E-2</v>
      </c>
      <c r="C223" s="18">
        <v>-6.5285190034379825E-3</v>
      </c>
      <c r="D223" s="18">
        <f t="shared" si="6"/>
        <v>-9.7024320218670451E-3</v>
      </c>
      <c r="E223" s="18">
        <f t="shared" si="7"/>
        <v>-9.2654777055052335E-3</v>
      </c>
    </row>
    <row r="224" spans="1:5" hidden="1" x14ac:dyDescent="0.2">
      <c r="A224" s="39">
        <v>45362</v>
      </c>
      <c r="B224" s="18">
        <v>-5.0214956780451958E-2</v>
      </c>
      <c r="C224" s="18">
        <v>-1.122238087346461E-3</v>
      </c>
      <c r="D224" s="18">
        <f t="shared" si="6"/>
        <v>-9.9234006875543513E-4</v>
      </c>
      <c r="E224" s="18">
        <f t="shared" si="7"/>
        <v>-4.9222616711696525E-2</v>
      </c>
    </row>
    <row r="225" spans="1:5" hidden="1" x14ac:dyDescent="0.2">
      <c r="A225" s="20">
        <v>45363</v>
      </c>
      <c r="B225" s="18">
        <v>3.8699379378672516E-2</v>
      </c>
      <c r="C225" s="18">
        <v>1.1201787981366396E-2</v>
      </c>
      <c r="D225" s="18">
        <f t="shared" si="6"/>
        <v>1.8862973030408792E-2</v>
      </c>
      <c r="E225" s="18">
        <f t="shared" si="7"/>
        <v>1.9836406348263724E-2</v>
      </c>
    </row>
    <row r="226" spans="1:5" hidden="1" x14ac:dyDescent="0.2">
      <c r="A226" s="39">
        <v>45364</v>
      </c>
      <c r="B226" s="18">
        <v>-1.5650957936268695E-2</v>
      </c>
      <c r="C226" s="18">
        <v>-1.9245297153407392E-3</v>
      </c>
      <c r="D226" s="18">
        <f t="shared" si="6"/>
        <v>-2.2849169735629986E-3</v>
      </c>
      <c r="E226" s="18">
        <f t="shared" si="7"/>
        <v>-1.3366040962705696E-2</v>
      </c>
    </row>
    <row r="227" spans="1:5" hidden="1" x14ac:dyDescent="0.2">
      <c r="A227" s="20">
        <v>45365</v>
      </c>
      <c r="B227" s="18">
        <v>-1.7729172907826274E-2</v>
      </c>
      <c r="C227" s="18">
        <v>-2.8710915621273925E-3</v>
      </c>
      <c r="D227" s="18">
        <f t="shared" si="6"/>
        <v>-3.8099285023348644E-3</v>
      </c>
      <c r="E227" s="18">
        <f t="shared" si="7"/>
        <v>-1.3919244405491409E-2</v>
      </c>
    </row>
    <row r="228" spans="1:5" hidden="1" x14ac:dyDescent="0.2">
      <c r="A228" s="39">
        <v>45366</v>
      </c>
      <c r="B228" s="18">
        <v>-1.8908484483933674E-2</v>
      </c>
      <c r="C228" s="18">
        <v>-6.4829174844615034E-3</v>
      </c>
      <c r="D228" s="18">
        <f t="shared" si="6"/>
        <v>-9.6289631382386592E-3</v>
      </c>
      <c r="E228" s="18">
        <f t="shared" si="7"/>
        <v>-9.2795213456950149E-3</v>
      </c>
    </row>
    <row r="229" spans="1:5" hidden="1" x14ac:dyDescent="0.2">
      <c r="A229" s="20">
        <v>45369</v>
      </c>
      <c r="B229" s="18">
        <v>1.5688198500793948E-3</v>
      </c>
      <c r="C229" s="18">
        <v>6.3180595049523447E-3</v>
      </c>
      <c r="D229" s="18">
        <f t="shared" si="6"/>
        <v>1.0994768480218907E-2</v>
      </c>
      <c r="E229" s="18">
        <f t="shared" si="7"/>
        <v>-9.4259486301395117E-3</v>
      </c>
    </row>
    <row r="230" spans="1:5" hidden="1" x14ac:dyDescent="0.2">
      <c r="A230" s="39">
        <v>45370</v>
      </c>
      <c r="B230" s="18">
        <v>-1.2953828144453672E-2</v>
      </c>
      <c r="C230" s="18">
        <v>5.6491496501236416E-3</v>
      </c>
      <c r="D230" s="18">
        <f t="shared" si="6"/>
        <v>9.9170837586279609E-3</v>
      </c>
      <c r="E230" s="18">
        <f t="shared" si="7"/>
        <v>-2.2870911903081631E-2</v>
      </c>
    </row>
    <row r="231" spans="1:5" hidden="1" x14ac:dyDescent="0.2">
      <c r="A231" s="20">
        <v>45371</v>
      </c>
      <c r="B231" s="18">
        <v>1.3939489886874767E-2</v>
      </c>
      <c r="C231" s="18">
        <v>8.9041739128465913E-3</v>
      </c>
      <c r="D231" s="18">
        <f t="shared" si="6"/>
        <v>1.5161273078043314E-2</v>
      </c>
      <c r="E231" s="18">
        <f t="shared" si="7"/>
        <v>-1.2217831911685469E-3</v>
      </c>
    </row>
    <row r="232" spans="1:5" hidden="1" x14ac:dyDescent="0.2">
      <c r="A232" s="39">
        <v>45372</v>
      </c>
      <c r="B232" s="18">
        <v>1.9743960416360729E-2</v>
      </c>
      <c r="C232" s="18">
        <v>3.2365354015160275E-3</v>
      </c>
      <c r="D232" s="18">
        <f t="shared" si="6"/>
        <v>6.0301063190701647E-3</v>
      </c>
      <c r="E232" s="18">
        <f t="shared" si="7"/>
        <v>1.3713854097290564E-2</v>
      </c>
    </row>
    <row r="233" spans="1:5" hidden="1" x14ac:dyDescent="0.2">
      <c r="A233" s="20">
        <v>45373</v>
      </c>
      <c r="B233" s="18">
        <v>7.8163486485598455E-3</v>
      </c>
      <c r="C233" s="18">
        <v>-1.4021878490156903E-3</v>
      </c>
      <c r="D233" s="18">
        <f t="shared" si="6"/>
        <v>-1.4433688266457119E-3</v>
      </c>
      <c r="E233" s="18">
        <f t="shared" si="7"/>
        <v>9.2597174752055578E-3</v>
      </c>
    </row>
    <row r="234" spans="1:5" hidden="1" x14ac:dyDescent="0.2">
      <c r="A234" s="39">
        <v>45376</v>
      </c>
      <c r="B234" s="18">
        <v>-2.2056835406136788E-3</v>
      </c>
      <c r="C234" s="18">
        <v>-3.0549644525015296E-3</v>
      </c>
      <c r="D234" s="18">
        <f t="shared" si="6"/>
        <v>-4.1061672305289934E-3</v>
      </c>
      <c r="E234" s="18">
        <f t="shared" si="7"/>
        <v>1.9004836899153147E-3</v>
      </c>
    </row>
    <row r="235" spans="1:5" hidden="1" x14ac:dyDescent="0.2">
      <c r="A235" s="20">
        <v>45377</v>
      </c>
      <c r="B235" s="18">
        <v>-9.9124856826700025E-3</v>
      </c>
      <c r="C235" s="18">
        <v>-2.799795225030266E-3</v>
      </c>
      <c r="D235" s="18">
        <f t="shared" si="6"/>
        <v>-3.6950625414877971E-3</v>
      </c>
      <c r="E235" s="18">
        <f t="shared" si="7"/>
        <v>-6.2174231411822054E-3</v>
      </c>
    </row>
    <row r="236" spans="1:5" hidden="1" x14ac:dyDescent="0.2">
      <c r="A236" s="39">
        <v>45378</v>
      </c>
      <c r="B236" s="18">
        <v>-1.5485301851222211E-2</v>
      </c>
      <c r="C236" s="18">
        <v>8.6306265255329251E-3</v>
      </c>
      <c r="D236" s="18">
        <f t="shared" si="6"/>
        <v>1.4720559224284124E-2</v>
      </c>
      <c r="E236" s="18">
        <f t="shared" si="7"/>
        <v>-3.0205861075506334E-2</v>
      </c>
    </row>
    <row r="237" spans="1:5" hidden="1" x14ac:dyDescent="0.2">
      <c r="A237" s="20">
        <v>45379</v>
      </c>
      <c r="B237" s="18">
        <v>-4.6820879911986246E-3</v>
      </c>
      <c r="C237" s="18">
        <v>1.1164855071790214E-3</v>
      </c>
      <c r="D237" s="18">
        <f t="shared" si="6"/>
        <v>2.6144810840038053E-3</v>
      </c>
      <c r="E237" s="18">
        <f t="shared" si="7"/>
        <v>-7.2965690752024304E-3</v>
      </c>
    </row>
    <row r="238" spans="1:5" hidden="1" x14ac:dyDescent="0.2">
      <c r="A238" s="39">
        <v>45383</v>
      </c>
      <c r="B238" s="18">
        <v>3.9985302205488571E-2</v>
      </c>
      <c r="C238" s="18">
        <v>-2.0135845401164643E-3</v>
      </c>
      <c r="D238" s="18">
        <f t="shared" si="6"/>
        <v>-2.4283937415489252E-3</v>
      </c>
      <c r="E238" s="18">
        <f t="shared" si="7"/>
        <v>4.2413695947037498E-2</v>
      </c>
    </row>
    <row r="239" spans="1:5" hidden="1" x14ac:dyDescent="0.2">
      <c r="A239" s="20">
        <v>45384</v>
      </c>
      <c r="B239" s="18">
        <v>-8.975857521794639E-3</v>
      </c>
      <c r="C239" s="18">
        <v>-7.2390590731691296E-3</v>
      </c>
      <c r="D239" s="18">
        <f t="shared" si="6"/>
        <v>-1.0847187435021359E-2</v>
      </c>
      <c r="E239" s="18">
        <f t="shared" si="7"/>
        <v>1.8713299132267196E-3</v>
      </c>
    </row>
    <row r="240" spans="1:5" hidden="1" x14ac:dyDescent="0.2">
      <c r="A240" s="39">
        <v>45385</v>
      </c>
      <c r="B240" s="18">
        <v>1.2694381159814583E-2</v>
      </c>
      <c r="C240" s="18">
        <v>1.091122364688113E-3</v>
      </c>
      <c r="D240" s="18">
        <f t="shared" si="6"/>
        <v>2.5736183714025898E-3</v>
      </c>
      <c r="E240" s="18">
        <f t="shared" si="7"/>
        <v>1.0120762788411994E-2</v>
      </c>
    </row>
    <row r="241" spans="1:5" hidden="1" x14ac:dyDescent="0.2">
      <c r="A241" s="20">
        <v>45386</v>
      </c>
      <c r="B241" s="18">
        <v>-1.6479045549022464E-2</v>
      </c>
      <c r="C241" s="18">
        <v>-1.2334336350379616E-2</v>
      </c>
      <c r="D241" s="18">
        <f t="shared" si="6"/>
        <v>-1.9056219540439276E-2</v>
      </c>
      <c r="E241" s="18">
        <f t="shared" si="7"/>
        <v>2.5771739914168118E-3</v>
      </c>
    </row>
    <row r="242" spans="1:5" hidden="1" x14ac:dyDescent="0.2">
      <c r="A242" s="39">
        <v>45387</v>
      </c>
      <c r="B242" s="18">
        <v>1.2172524471343538E-2</v>
      </c>
      <c r="C242" s="18">
        <v>1.1099194174331695E-2</v>
      </c>
      <c r="D242" s="18">
        <f t="shared" si="6"/>
        <v>1.8697683526041328E-2</v>
      </c>
      <c r="E242" s="18">
        <f t="shared" si="7"/>
        <v>-6.5251590546977906E-3</v>
      </c>
    </row>
    <row r="243" spans="1:5" hidden="1" x14ac:dyDescent="0.2">
      <c r="A243" s="20">
        <v>45390</v>
      </c>
      <c r="B243" s="18">
        <v>1.0116073692878036E-2</v>
      </c>
      <c r="C243" s="18">
        <v>-3.7463099831791524E-4</v>
      </c>
      <c r="D243" s="18">
        <f t="shared" si="6"/>
        <v>2.1213424386396786E-4</v>
      </c>
      <c r="E243" s="18">
        <f t="shared" si="7"/>
        <v>9.9039394490140677E-3</v>
      </c>
    </row>
    <row r="244" spans="1:5" hidden="1" x14ac:dyDescent="0.2">
      <c r="A244" s="39">
        <v>45391</v>
      </c>
      <c r="B244" s="18">
        <v>1.8278482247102046E-2</v>
      </c>
      <c r="C244" s="18">
        <v>1.4454931932483817E-3</v>
      </c>
      <c r="D244" s="18">
        <f t="shared" si="6"/>
        <v>3.1445473612508926E-3</v>
      </c>
      <c r="E244" s="18">
        <f t="shared" si="7"/>
        <v>1.5133934885851153E-2</v>
      </c>
    </row>
    <row r="245" spans="1:5" hidden="1" x14ac:dyDescent="0.2">
      <c r="A245" s="20">
        <v>45392</v>
      </c>
      <c r="B245" s="18">
        <v>5.6397136120678315E-3</v>
      </c>
      <c r="C245" s="18">
        <v>-9.4569806491084929E-3</v>
      </c>
      <c r="D245" s="18">
        <f t="shared" si="6"/>
        <v>-1.442049432954882E-2</v>
      </c>
      <c r="E245" s="18">
        <f t="shared" si="7"/>
        <v>2.0060207941616649E-2</v>
      </c>
    </row>
    <row r="246" spans="1:5" hidden="1" x14ac:dyDescent="0.2">
      <c r="A246" s="39">
        <v>45393</v>
      </c>
      <c r="B246" s="18">
        <v>6.7021062039080981E-3</v>
      </c>
      <c r="C246" s="18">
        <v>7.4447977105855934E-3</v>
      </c>
      <c r="D246" s="18">
        <f t="shared" si="6"/>
        <v>1.281006323283502E-2</v>
      </c>
      <c r="E246" s="18">
        <f t="shared" si="7"/>
        <v>-6.1079570289269223E-3</v>
      </c>
    </row>
    <row r="247" spans="1:5" hidden="1" x14ac:dyDescent="0.2">
      <c r="A247" s="20">
        <v>45394</v>
      </c>
      <c r="B247" s="18">
        <v>-3.1793394857995372E-2</v>
      </c>
      <c r="C247" s="18">
        <v>-1.4550688295801639E-2</v>
      </c>
      <c r="D247" s="18">
        <f t="shared" si="6"/>
        <v>-2.2626997593726217E-2</v>
      </c>
      <c r="E247" s="18">
        <f t="shared" si="7"/>
        <v>-9.1663972642691549E-3</v>
      </c>
    </row>
    <row r="248" spans="1:5" hidden="1" x14ac:dyDescent="0.2">
      <c r="A248" s="39">
        <v>45397</v>
      </c>
      <c r="B248" s="18">
        <v>-1.6699445161195037E-2</v>
      </c>
      <c r="C248" s="18">
        <v>-1.202135494776202E-2</v>
      </c>
      <c r="D248" s="18">
        <f t="shared" si="6"/>
        <v>-1.8551973305601752E-2</v>
      </c>
      <c r="E248" s="18">
        <f t="shared" si="7"/>
        <v>1.8525281444067149E-3</v>
      </c>
    </row>
    <row r="249" spans="1:5" hidden="1" x14ac:dyDescent="0.2">
      <c r="A249" s="20">
        <v>45398</v>
      </c>
      <c r="B249" s="18">
        <v>-2.4260557548995143E-3</v>
      </c>
      <c r="C249" s="18">
        <v>-2.0565070133361507E-3</v>
      </c>
      <c r="D249" s="18">
        <f t="shared" si="6"/>
        <v>-2.4975463983199909E-3</v>
      </c>
      <c r="E249" s="18">
        <f t="shared" si="7"/>
        <v>7.1490643420476629E-5</v>
      </c>
    </row>
    <row r="250" spans="1:5" hidden="1" x14ac:dyDescent="0.2">
      <c r="A250" s="39">
        <v>45399</v>
      </c>
      <c r="B250" s="18">
        <v>-5.5079250505176702E-3</v>
      </c>
      <c r="C250" s="18">
        <v>-5.780602724641426E-3</v>
      </c>
      <c r="D250" s="18">
        <f t="shared" si="6"/>
        <v>-8.4974595717383031E-3</v>
      </c>
      <c r="E250" s="18">
        <f t="shared" si="7"/>
        <v>2.9895345212206329E-3</v>
      </c>
    </row>
    <row r="251" spans="1:5" hidden="1" x14ac:dyDescent="0.2">
      <c r="A251" s="20">
        <v>45400</v>
      </c>
      <c r="B251" s="18">
        <v>-4.8622603833465616E-2</v>
      </c>
      <c r="C251" s="18">
        <v>-2.2081601199982481E-3</v>
      </c>
      <c r="D251" s="18">
        <f t="shared" si="6"/>
        <v>-2.7418756376812459E-3</v>
      </c>
      <c r="E251" s="18">
        <f t="shared" si="7"/>
        <v>-4.588072819578437E-2</v>
      </c>
    </row>
    <row r="252" spans="1:5" hidden="1" x14ac:dyDescent="0.2">
      <c r="A252" s="39">
        <v>45401</v>
      </c>
      <c r="B252" s="18">
        <v>-3.455067864114536E-2</v>
      </c>
      <c r="C252" s="18">
        <v>-8.7585481274361499E-3</v>
      </c>
      <c r="D252" s="18">
        <f t="shared" si="6"/>
        <v>-1.3295245460459765E-2</v>
      </c>
      <c r="E252" s="18">
        <f t="shared" si="7"/>
        <v>-2.1255433180685596E-2</v>
      </c>
    </row>
    <row r="253" spans="1:5" hidden="1" x14ac:dyDescent="0.2">
      <c r="A253" s="20">
        <v>45404</v>
      </c>
      <c r="B253" s="18">
        <v>1.6053350589893656E-2</v>
      </c>
      <c r="C253" s="18">
        <v>8.7312480714667462E-3</v>
      </c>
      <c r="D253" s="18">
        <f t="shared" si="6"/>
        <v>1.4882671206837452E-2</v>
      </c>
      <c r="E253" s="18">
        <f t="shared" si="7"/>
        <v>1.1706793830562039E-3</v>
      </c>
    </row>
    <row r="254" spans="1:5" hidden="1" x14ac:dyDescent="0.2">
      <c r="A254" s="39">
        <v>45405</v>
      </c>
      <c r="B254" s="18">
        <v>2.836229368902865E-2</v>
      </c>
      <c r="C254" s="18">
        <v>1.1964576270872662E-2</v>
      </c>
      <c r="D254" s="18">
        <f t="shared" si="6"/>
        <v>2.009190586713596E-2</v>
      </c>
      <c r="E254" s="18">
        <f t="shared" si="7"/>
        <v>8.2703878218926899E-3</v>
      </c>
    </row>
    <row r="255" spans="1:5" hidden="1" x14ac:dyDescent="0.2">
      <c r="A255" s="20">
        <v>45406</v>
      </c>
      <c r="B255" s="18">
        <v>-3.447427770126521E-3</v>
      </c>
      <c r="C255" s="18">
        <v>2.130100613548791E-4</v>
      </c>
      <c r="D255" s="18">
        <f t="shared" si="6"/>
        <v>1.1588863169830882E-3</v>
      </c>
      <c r="E255" s="18">
        <f t="shared" si="7"/>
        <v>-4.6063140871096097E-3</v>
      </c>
    </row>
    <row r="256" spans="1:5" hidden="1" x14ac:dyDescent="0.2">
      <c r="A256" s="39">
        <v>45407</v>
      </c>
      <c r="B256" s="18">
        <v>2.7148770009532974E-2</v>
      </c>
      <c r="C256" s="18">
        <v>-4.5764303535156259E-3</v>
      </c>
      <c r="D256" s="18">
        <f t="shared" si="6"/>
        <v>-6.557410165743913E-3</v>
      </c>
      <c r="E256" s="18">
        <f t="shared" si="7"/>
        <v>3.3706180175276886E-2</v>
      </c>
    </row>
    <row r="257" spans="1:8" hidden="1" x14ac:dyDescent="0.2">
      <c r="A257" s="20">
        <v>45408</v>
      </c>
      <c r="B257" s="18">
        <v>1.2593388094582991E-2</v>
      </c>
      <c r="C257" s="18">
        <v>1.020914263474304E-2</v>
      </c>
      <c r="D257" s="18">
        <f t="shared" si="6"/>
        <v>1.7263716095723192E-2</v>
      </c>
      <c r="E257" s="18">
        <f t="shared" si="7"/>
        <v>-4.6703280011402004E-3</v>
      </c>
    </row>
    <row r="258" spans="1:8" hidden="1" x14ac:dyDescent="0.2">
      <c r="A258" s="39">
        <v>45411</v>
      </c>
      <c r="B258" s="18">
        <v>1.4462033498170435E-3</v>
      </c>
      <c r="C258" s="18">
        <v>3.1784486665891176E-3</v>
      </c>
      <c r="D258" s="18">
        <f t="shared" si="6"/>
        <v>5.9365224283471543E-3</v>
      </c>
      <c r="E258" s="18">
        <f t="shared" si="7"/>
        <v>-4.4903190785301108E-3</v>
      </c>
    </row>
    <row r="259" spans="1:8" hidden="1" x14ac:dyDescent="0.2">
      <c r="A259" s="20">
        <v>45412</v>
      </c>
      <c r="B259" s="18">
        <v>-8.3755757691670318E-3</v>
      </c>
      <c r="C259" s="18">
        <v>-1.5730513586862171E-2</v>
      </c>
      <c r="D259" s="18">
        <f t="shared" si="6"/>
        <v>-2.4527821271452019E-2</v>
      </c>
      <c r="E259" s="18">
        <f t="shared" si="7"/>
        <v>1.6152245502284987E-2</v>
      </c>
    </row>
    <row r="260" spans="1:8" hidden="1" x14ac:dyDescent="0.2">
      <c r="A260" s="39">
        <v>45413</v>
      </c>
      <c r="B260" s="18">
        <v>-1.7474846589826898E-2</v>
      </c>
      <c r="C260" s="18">
        <v>-3.4354388154940185E-3</v>
      </c>
      <c r="D260" s="18">
        <f t="shared" si="6"/>
        <v>-4.7191517829229118E-3</v>
      </c>
      <c r="E260" s="18">
        <f t="shared" si="7"/>
        <v>-1.2755694806903986E-2</v>
      </c>
    </row>
    <row r="261" spans="1:8" hidden="1" x14ac:dyDescent="0.2">
      <c r="A261" s="20">
        <v>45414</v>
      </c>
      <c r="B261" s="18">
        <v>9.5599176922458451E-3</v>
      </c>
      <c r="C261" s="18">
        <v>9.1284370775730483E-3</v>
      </c>
      <c r="D261" s="18">
        <f t="shared" si="6"/>
        <v>1.5522584822064828E-2</v>
      </c>
      <c r="E261" s="18">
        <f t="shared" si="7"/>
        <v>-5.9626671298189833E-3</v>
      </c>
    </row>
    <row r="262" spans="1:8" hidden="1" x14ac:dyDescent="0.2">
      <c r="A262" s="39">
        <v>45415</v>
      </c>
      <c r="B262" s="18">
        <v>3.912495357640533E-2</v>
      </c>
      <c r="C262" s="18">
        <v>1.2556739721478527E-2</v>
      </c>
      <c r="D262" s="18">
        <f t="shared" si="6"/>
        <v>2.1045943991699005E-2</v>
      </c>
      <c r="E262" s="18">
        <f t="shared" si="7"/>
        <v>1.8079009584706325E-2</v>
      </c>
    </row>
    <row r="263" spans="1:8" hidden="1" x14ac:dyDescent="0.2">
      <c r="A263" s="20">
        <v>45418</v>
      </c>
      <c r="B263" s="18">
        <v>8.971528569962306E-3</v>
      </c>
      <c r="C263" s="18">
        <v>1.0326123907011819E-2</v>
      </c>
      <c r="D263" s="18">
        <f t="shared" si="6"/>
        <v>1.7452185332536306E-2</v>
      </c>
      <c r="E263" s="18">
        <f t="shared" si="7"/>
        <v>-8.4806567625740001E-3</v>
      </c>
    </row>
    <row r="264" spans="1:8" x14ac:dyDescent="0.2">
      <c r="A264" s="53">
        <v>45419</v>
      </c>
      <c r="B264" s="17">
        <v>-1.2042320958125186E-2</v>
      </c>
      <c r="C264" s="17">
        <v>1.3434298232750663E-3</v>
      </c>
      <c r="D264" s="18">
        <f t="shared" si="6"/>
        <v>2.9801124472481778E-3</v>
      </c>
      <c r="E264" s="18">
        <f t="shared" si="7"/>
        <v>-1.5022433405373363E-2</v>
      </c>
      <c r="F264" s="18">
        <f>E264</f>
        <v>-1.5022433405373363E-2</v>
      </c>
      <c r="G264">
        <f>E264/$B$5</f>
        <v>-0.87756869891946498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1.7645898502366864E-2</v>
      </c>
      <c r="C265" s="17">
        <v>-5.8356181661389783E-6</v>
      </c>
      <c r="D265" s="18">
        <f t="shared" ref="D265:D294" si="8">$B$2+$B$3*C265</f>
        <v>8.063027162131662E-4</v>
      </c>
      <c r="E265" s="18">
        <f t="shared" ref="E265:E294" si="9">B265-D265</f>
        <v>1.6839595786153697E-2</v>
      </c>
      <c r="F265" s="18">
        <f>F264+E265</f>
        <v>1.8171623807803333E-3</v>
      </c>
      <c r="G265">
        <f t="shared" ref="G265:G283" si="10">E265/$B$5</f>
        <v>0.98372226160767717</v>
      </c>
      <c r="H265" t="str">
        <f t="shared" ref="H265:H283" si="11">IF(ABS(G265)&lt;1.96, "no", "yes")</f>
        <v>no</v>
      </c>
    </row>
    <row r="266" spans="1:8" x14ac:dyDescent="0.2">
      <c r="A266" s="53">
        <v>45421</v>
      </c>
      <c r="B266" s="17">
        <v>-5.6406942820629302E-3</v>
      </c>
      <c r="C266" s="17">
        <v>5.0909476986258362E-3</v>
      </c>
      <c r="D266" s="18">
        <f t="shared" si="8"/>
        <v>9.0177612111294082E-3</v>
      </c>
      <c r="E266" s="18">
        <f t="shared" si="9"/>
        <v>-1.4658455493192338E-2</v>
      </c>
      <c r="F266" s="18">
        <f t="shared" ref="F266:F283" si="12">F265+E266</f>
        <v>-1.2841293112412005E-2</v>
      </c>
      <c r="G266">
        <f t="shared" si="10"/>
        <v>-0.85630612352912416</v>
      </c>
      <c r="H266" t="str">
        <f t="shared" si="11"/>
        <v>no</v>
      </c>
    </row>
    <row r="267" spans="1:8" x14ac:dyDescent="0.2">
      <c r="A267" s="56">
        <v>45422</v>
      </c>
      <c r="B267" s="37">
        <v>4.5311105753472303E-2</v>
      </c>
      <c r="C267" s="37">
        <v>1.6493988445498431E-3</v>
      </c>
      <c r="D267" s="37">
        <f t="shared" si="8"/>
        <v>3.4730609920000008E-3</v>
      </c>
      <c r="E267" s="37">
        <f t="shared" si="9"/>
        <v>4.18380447614723E-2</v>
      </c>
      <c r="F267" s="37">
        <f t="shared" si="12"/>
        <v>2.8996751649060293E-2</v>
      </c>
      <c r="G267" s="38">
        <f t="shared" si="10"/>
        <v>2.4440619915497015</v>
      </c>
      <c r="H267" s="38" t="str">
        <f t="shared" si="11"/>
        <v>yes</v>
      </c>
    </row>
    <row r="268" spans="1:8" x14ac:dyDescent="0.2">
      <c r="A268" s="55">
        <v>45425</v>
      </c>
      <c r="B268" s="28">
        <v>-1.9094031983817317E-2</v>
      </c>
      <c r="C268" s="28">
        <v>-2.4130405535727206E-4</v>
      </c>
      <c r="D268" s="28">
        <f t="shared" si="8"/>
        <v>4.269380898050747E-4</v>
      </c>
      <c r="E268" s="28">
        <f t="shared" si="9"/>
        <v>-1.9520970073622392E-2</v>
      </c>
      <c r="F268" s="28">
        <f t="shared" si="12"/>
        <v>9.4757815754379013E-3</v>
      </c>
      <c r="G268" s="34">
        <f t="shared" si="10"/>
        <v>-1.1403606757229521</v>
      </c>
      <c r="H268" s="34" t="str">
        <f t="shared" si="11"/>
        <v>no</v>
      </c>
    </row>
    <row r="269" spans="1:8" x14ac:dyDescent="0.2">
      <c r="A269" s="54">
        <v>45426</v>
      </c>
      <c r="B269" s="17">
        <v>3.7838820925266692E-2</v>
      </c>
      <c r="C269" s="17">
        <v>4.8378131397597279E-3</v>
      </c>
      <c r="D269" s="18">
        <f t="shared" si="8"/>
        <v>8.6099345890107547E-3</v>
      </c>
      <c r="E269" s="18">
        <f t="shared" si="9"/>
        <v>2.9228886336255935E-2</v>
      </c>
      <c r="F269" s="18">
        <f t="shared" si="12"/>
        <v>3.8704667911693837E-2</v>
      </c>
      <c r="G269">
        <f t="shared" si="10"/>
        <v>1.7074700922819996</v>
      </c>
      <c r="H269" t="str">
        <f t="shared" si="11"/>
        <v>no</v>
      </c>
    </row>
    <row r="270" spans="1:8" x14ac:dyDescent="0.2">
      <c r="A270" s="53">
        <v>45427</v>
      </c>
      <c r="B270" s="17">
        <v>2.3889497404539162E-2</v>
      </c>
      <c r="C270" s="17">
        <v>1.1715927882596233E-2</v>
      </c>
      <c r="D270" s="18">
        <f t="shared" si="8"/>
        <v>1.9691306941646454E-2</v>
      </c>
      <c r="E270" s="18">
        <f t="shared" si="9"/>
        <v>4.1981904628927078E-3</v>
      </c>
      <c r="F270" s="18">
        <f t="shared" si="12"/>
        <v>4.2902858374586544E-2</v>
      </c>
      <c r="G270">
        <f t="shared" si="10"/>
        <v>0.24524658841350305</v>
      </c>
      <c r="H270" t="str">
        <f t="shared" si="11"/>
        <v>no</v>
      </c>
    </row>
    <row r="271" spans="1:8" x14ac:dyDescent="0.2">
      <c r="A271" s="54">
        <v>45428</v>
      </c>
      <c r="B271" s="17">
        <v>-2.1532378325509249E-2</v>
      </c>
      <c r="C271" s="17">
        <v>-2.0816677921287052E-3</v>
      </c>
      <c r="D271" s="18">
        <f t="shared" si="8"/>
        <v>-2.5380830815401973E-3</v>
      </c>
      <c r="E271" s="18">
        <f t="shared" si="9"/>
        <v>-1.8994295243969051E-2</v>
      </c>
      <c r="F271" s="18">
        <f t="shared" si="12"/>
        <v>2.3908563130617493E-2</v>
      </c>
      <c r="G271">
        <f t="shared" si="10"/>
        <v>-1.1095937997754646</v>
      </c>
      <c r="H271" t="str">
        <f t="shared" si="11"/>
        <v>no</v>
      </c>
    </row>
    <row r="272" spans="1:8" x14ac:dyDescent="0.2">
      <c r="A272" s="53">
        <v>45429</v>
      </c>
      <c r="B272" s="17">
        <v>-3.6129046159437683E-3</v>
      </c>
      <c r="C272" s="17">
        <v>1.1647735102702228E-3</v>
      </c>
      <c r="D272" s="18">
        <f t="shared" si="8"/>
        <v>2.6922781784730603E-3</v>
      </c>
      <c r="E272" s="18">
        <f t="shared" si="9"/>
        <v>-6.3051827944168286E-3</v>
      </c>
      <c r="F272" s="18">
        <f t="shared" si="12"/>
        <v>1.7603380336200666E-2</v>
      </c>
      <c r="G272">
        <f t="shared" si="10"/>
        <v>-0.36833120920120677</v>
      </c>
      <c r="H272" t="str">
        <f t="shared" si="11"/>
        <v>no</v>
      </c>
    </row>
    <row r="273" spans="1:8" x14ac:dyDescent="0.2">
      <c r="A273" s="54">
        <v>45432</v>
      </c>
      <c r="B273" s="17">
        <v>1.2328641502278304E-2</v>
      </c>
      <c r="C273" s="17">
        <v>9.163899374069473E-4</v>
      </c>
      <c r="D273" s="18">
        <f t="shared" si="8"/>
        <v>2.2921058987008152E-3</v>
      </c>
      <c r="E273" s="18">
        <f t="shared" si="9"/>
        <v>1.0036535603577489E-2</v>
      </c>
      <c r="F273" s="18">
        <f t="shared" si="12"/>
        <v>2.7639915939778156E-2</v>
      </c>
      <c r="G273">
        <f t="shared" si="10"/>
        <v>0.58630644274581689</v>
      </c>
      <c r="H273" t="str">
        <f t="shared" si="11"/>
        <v>no</v>
      </c>
    </row>
    <row r="274" spans="1:8" x14ac:dyDescent="0.2">
      <c r="A274" s="53">
        <v>45433</v>
      </c>
      <c r="B274" s="17">
        <v>7.815229278131941E-4</v>
      </c>
      <c r="C274" s="17">
        <v>2.501874243978186E-3</v>
      </c>
      <c r="D274" s="18">
        <f t="shared" si="8"/>
        <v>4.8464892751448642E-3</v>
      </c>
      <c r="E274" s="18">
        <f t="shared" si="9"/>
        <v>-4.0649663473316701E-3</v>
      </c>
      <c r="F274" s="18">
        <f t="shared" si="12"/>
        <v>2.3574949592446486E-2</v>
      </c>
      <c r="G274">
        <f t="shared" si="10"/>
        <v>-0.23746400681685056</v>
      </c>
      <c r="H274" t="str">
        <f t="shared" si="11"/>
        <v>no</v>
      </c>
    </row>
    <row r="275" spans="1:8" x14ac:dyDescent="0.2">
      <c r="A275" s="54">
        <v>45434</v>
      </c>
      <c r="B275" s="17">
        <v>1.6138290403443722E-2</v>
      </c>
      <c r="C275" s="17">
        <v>-2.7061230392261271E-3</v>
      </c>
      <c r="D275" s="18">
        <f t="shared" si="8"/>
        <v>-3.5441467151616918E-3</v>
      </c>
      <c r="E275" s="18">
        <f t="shared" si="9"/>
        <v>1.9682437118605414E-2</v>
      </c>
      <c r="F275" s="18">
        <f t="shared" si="12"/>
        <v>4.32573867110519E-2</v>
      </c>
      <c r="G275">
        <f t="shared" si="10"/>
        <v>1.1497931305563638</v>
      </c>
      <c r="H275" t="str">
        <f t="shared" si="11"/>
        <v>no</v>
      </c>
    </row>
    <row r="276" spans="1:8" x14ac:dyDescent="0.2">
      <c r="A276" s="53">
        <v>45435</v>
      </c>
      <c r="B276" s="17">
        <v>6.0199634293787163E-3</v>
      </c>
      <c r="C276" s="17">
        <v>-7.3807894850155265E-3</v>
      </c>
      <c r="D276" s="18">
        <f t="shared" si="8"/>
        <v>-1.1075530160620415E-2</v>
      </c>
      <c r="E276" s="18">
        <f t="shared" si="9"/>
        <v>1.7095493589999129E-2</v>
      </c>
      <c r="F276" s="18">
        <f t="shared" si="12"/>
        <v>6.0352880301051029E-2</v>
      </c>
      <c r="G276">
        <f t="shared" si="10"/>
        <v>0.99867109823867595</v>
      </c>
      <c r="H276" t="str">
        <f t="shared" si="11"/>
        <v>no</v>
      </c>
    </row>
    <row r="277" spans="1:8" x14ac:dyDescent="0.2">
      <c r="A277" s="54">
        <v>45436</v>
      </c>
      <c r="B277" s="17">
        <v>1.8524459103699931E-2</v>
      </c>
      <c r="C277" s="17">
        <v>7.0010425881694704E-3</v>
      </c>
      <c r="D277" s="18">
        <f t="shared" si="8"/>
        <v>1.2095126665368777E-2</v>
      </c>
      <c r="E277" s="18">
        <f t="shared" si="9"/>
        <v>6.4293324383311538E-3</v>
      </c>
      <c r="F277" s="18">
        <f t="shared" si="12"/>
        <v>6.6782212739382188E-2</v>
      </c>
      <c r="G277">
        <f t="shared" si="10"/>
        <v>0.37558368545064308</v>
      </c>
      <c r="H277" t="str">
        <f t="shared" si="11"/>
        <v>no</v>
      </c>
    </row>
    <row r="278" spans="1:8" x14ac:dyDescent="0.2">
      <c r="A278" s="53">
        <v>45440</v>
      </c>
      <c r="B278" s="17">
        <v>-3.6875230149864269E-3</v>
      </c>
      <c r="C278" s="17">
        <v>2.4880185293407742E-4</v>
      </c>
      <c r="D278" s="18">
        <f t="shared" si="8"/>
        <v>1.216550689341823E-3</v>
      </c>
      <c r="E278" s="18">
        <f t="shared" si="9"/>
        <v>-4.9040737043282503E-3</v>
      </c>
      <c r="F278" s="18">
        <f t="shared" si="12"/>
        <v>6.1878139035053938E-2</v>
      </c>
      <c r="G278">
        <f t="shared" si="10"/>
        <v>-0.28648232040576932</v>
      </c>
      <c r="H278" t="str">
        <f t="shared" si="11"/>
        <v>no</v>
      </c>
    </row>
    <row r="279" spans="1:8" x14ac:dyDescent="0.2">
      <c r="A279" s="54">
        <v>45441</v>
      </c>
      <c r="B279" s="17">
        <v>-3.1804758925958576E-2</v>
      </c>
      <c r="C279" s="17">
        <v>-7.3670465096804527E-3</v>
      </c>
      <c r="D279" s="18">
        <f t="shared" si="8"/>
        <v>-1.105338876975751E-2</v>
      </c>
      <c r="E279" s="18">
        <f t="shared" si="9"/>
        <v>-2.0751370156201064E-2</v>
      </c>
      <c r="F279" s="18">
        <f t="shared" si="12"/>
        <v>4.1126768878852873E-2</v>
      </c>
      <c r="G279">
        <f t="shared" si="10"/>
        <v>-1.212237219987262</v>
      </c>
      <c r="H279" t="str">
        <f t="shared" si="11"/>
        <v>no</v>
      </c>
    </row>
    <row r="280" spans="1:8" x14ac:dyDescent="0.2">
      <c r="A280" s="53">
        <v>45442</v>
      </c>
      <c r="B280" s="17">
        <v>-8.9413100715448612E-3</v>
      </c>
      <c r="C280" s="17">
        <v>-5.9750355854433224E-3</v>
      </c>
      <c r="D280" s="18">
        <f t="shared" si="8"/>
        <v>-8.810711532295951E-3</v>
      </c>
      <c r="E280" s="18">
        <f t="shared" si="9"/>
        <v>-1.3059853924891028E-4</v>
      </c>
      <c r="F280" s="18">
        <f t="shared" si="12"/>
        <v>4.0996170339603961E-2</v>
      </c>
      <c r="G280">
        <f t="shared" si="10"/>
        <v>-7.6292027447733201E-3</v>
      </c>
      <c r="H280" t="str">
        <f t="shared" si="11"/>
        <v>no</v>
      </c>
    </row>
    <row r="281" spans="1:8" x14ac:dyDescent="0.2">
      <c r="A281" s="54">
        <v>45443</v>
      </c>
      <c r="B281" s="17">
        <v>-1.2552396905548213E-2</v>
      </c>
      <c r="C281" s="17">
        <v>8.0278762048646701E-3</v>
      </c>
      <c r="D281" s="18">
        <f t="shared" si="8"/>
        <v>1.3749464529193156E-2</v>
      </c>
      <c r="E281" s="18">
        <f t="shared" si="9"/>
        <v>-2.6301861434741371E-2</v>
      </c>
      <c r="F281" s="18">
        <f t="shared" si="12"/>
        <v>1.4694308904862591E-2</v>
      </c>
      <c r="G281">
        <f t="shared" si="10"/>
        <v>-1.5364814538096048</v>
      </c>
      <c r="H281" t="str">
        <f t="shared" si="11"/>
        <v>no</v>
      </c>
    </row>
    <row r="282" spans="1:8" x14ac:dyDescent="0.2">
      <c r="A282" s="53">
        <v>45446</v>
      </c>
      <c r="B282" s="17">
        <v>2.5887252860227861E-2</v>
      </c>
      <c r="C282" s="17">
        <v>1.1160825806737495E-3</v>
      </c>
      <c r="D282" s="18">
        <f t="shared" si="8"/>
        <v>2.6138319266688958E-3</v>
      </c>
      <c r="E282" s="18">
        <f t="shared" si="9"/>
        <v>2.3273420933558966E-2</v>
      </c>
      <c r="F282" s="18">
        <f t="shared" si="12"/>
        <v>3.796772983842156E-2</v>
      </c>
      <c r="G282">
        <f t="shared" si="10"/>
        <v>1.3595683986033134</v>
      </c>
      <c r="H282" t="str">
        <f t="shared" si="11"/>
        <v>no</v>
      </c>
    </row>
    <row r="283" spans="1:8" x14ac:dyDescent="0.2">
      <c r="A283" s="54">
        <v>45447</v>
      </c>
      <c r="B283" s="17">
        <v>-1.6005177191082631E-2</v>
      </c>
      <c r="C283" s="17">
        <v>1.5028090913065117E-3</v>
      </c>
      <c r="D283" s="18">
        <f t="shared" si="8"/>
        <v>3.2368893520223234E-3</v>
      </c>
      <c r="E283" s="18">
        <f t="shared" si="9"/>
        <v>-1.9242066543104955E-2</v>
      </c>
      <c r="F283" s="18">
        <f t="shared" si="12"/>
        <v>1.8725663295316605E-2</v>
      </c>
      <c r="G283">
        <f t="shared" si="10"/>
        <v>-1.1240679086461691</v>
      </c>
      <c r="H283" t="str">
        <f t="shared" si="11"/>
        <v>no</v>
      </c>
    </row>
    <row r="284" spans="1:8" x14ac:dyDescent="0.2">
      <c r="A284" s="39">
        <v>45448</v>
      </c>
      <c r="B284" s="18">
        <v>6.8538146880432471E-2</v>
      </c>
      <c r="C284" s="18">
        <v>1.1847649793331305E-2</v>
      </c>
      <c r="D284" s="18">
        <f t="shared" si="8"/>
        <v>1.9903524910440326E-2</v>
      </c>
      <c r="E284" s="18">
        <f t="shared" si="9"/>
        <v>4.8634621969992145E-2</v>
      </c>
    </row>
    <row r="285" spans="1:8" x14ac:dyDescent="0.2">
      <c r="A285" s="20">
        <v>45449</v>
      </c>
      <c r="B285" s="18">
        <v>-5.2172816364352004E-3</v>
      </c>
      <c r="C285" s="18">
        <v>-1.9981663563317653E-4</v>
      </c>
      <c r="D285" s="18">
        <f t="shared" si="8"/>
        <v>4.9377872319107587E-4</v>
      </c>
      <c r="E285" s="18">
        <f t="shared" si="9"/>
        <v>-5.7110603596262762E-3</v>
      </c>
    </row>
    <row r="286" spans="1:8" x14ac:dyDescent="0.2">
      <c r="A286" s="39">
        <v>45450</v>
      </c>
      <c r="B286" s="18">
        <v>1.4314632459610177E-2</v>
      </c>
      <c r="C286" s="18">
        <v>-1.1152197300303701E-3</v>
      </c>
      <c r="D286" s="18">
        <f t="shared" si="8"/>
        <v>-9.8103275074297425E-4</v>
      </c>
      <c r="E286" s="18">
        <f t="shared" si="9"/>
        <v>1.5295665210353152E-2</v>
      </c>
    </row>
    <row r="287" spans="1:8" x14ac:dyDescent="0.2">
      <c r="A287" s="20">
        <v>45453</v>
      </c>
      <c r="B287" s="18">
        <v>2.2933470872918305E-2</v>
      </c>
      <c r="C287" s="18">
        <v>2.5808546645145203E-3</v>
      </c>
      <c r="D287" s="18">
        <f t="shared" si="8"/>
        <v>4.9737351093965248E-3</v>
      </c>
      <c r="E287" s="18">
        <f t="shared" si="9"/>
        <v>1.7959735763521778E-2</v>
      </c>
    </row>
    <row r="288" spans="1:8" x14ac:dyDescent="0.2">
      <c r="A288" s="39">
        <v>45454</v>
      </c>
      <c r="B288" s="18">
        <v>-1.456955726299991E-2</v>
      </c>
      <c r="C288" s="18">
        <v>2.7103813151374556E-3</v>
      </c>
      <c r="D288" s="18">
        <f t="shared" si="8"/>
        <v>5.1824162813175634E-3</v>
      </c>
      <c r="E288" s="18">
        <f t="shared" si="9"/>
        <v>-1.9751973544317472E-2</v>
      </c>
    </row>
    <row r="289" spans="1:17" x14ac:dyDescent="0.2">
      <c r="A289" s="20">
        <v>45455</v>
      </c>
      <c r="B289" s="18">
        <v>4.3871809272245654E-2</v>
      </c>
      <c r="C289" s="18">
        <v>8.5036727919987065E-3</v>
      </c>
      <c r="D289" s="18">
        <f t="shared" si="8"/>
        <v>1.4516023294679988E-2</v>
      </c>
      <c r="E289" s="18">
        <f t="shared" si="9"/>
        <v>2.9355785977565666E-2</v>
      </c>
    </row>
    <row r="290" spans="1:17" x14ac:dyDescent="0.2">
      <c r="A290" s="39">
        <v>45456</v>
      </c>
      <c r="B290" s="18">
        <v>2.7489246877103746E-3</v>
      </c>
      <c r="C290" s="18">
        <v>2.3446558536817097E-3</v>
      </c>
      <c r="D290" s="18">
        <f t="shared" si="8"/>
        <v>4.5931937735872981E-3</v>
      </c>
      <c r="E290" s="18">
        <f t="shared" si="9"/>
        <v>-1.8442690858769236E-3</v>
      </c>
    </row>
    <row r="291" spans="1:17" x14ac:dyDescent="0.2">
      <c r="A291" s="20">
        <v>45457</v>
      </c>
      <c r="B291" s="18">
        <v>-2.3134064019495471E-3</v>
      </c>
      <c r="C291" s="18">
        <v>-3.9386069750091401E-4</v>
      </c>
      <c r="D291" s="18">
        <f t="shared" si="8"/>
        <v>1.8115315895288577E-4</v>
      </c>
      <c r="E291" s="18">
        <f t="shared" si="9"/>
        <v>-2.4945595609024329E-3</v>
      </c>
    </row>
    <row r="292" spans="1:17" x14ac:dyDescent="0.2">
      <c r="A292" s="39">
        <v>45460</v>
      </c>
      <c r="B292" s="18">
        <v>2.7418714280783796E-2</v>
      </c>
      <c r="C292" s="18">
        <v>7.6643865645527054E-3</v>
      </c>
      <c r="D292" s="18">
        <f t="shared" si="8"/>
        <v>1.3163844166459663E-2</v>
      </c>
      <c r="E292" s="18">
        <f t="shared" si="9"/>
        <v>1.4254870114324133E-2</v>
      </c>
    </row>
    <row r="293" spans="1:17" x14ac:dyDescent="0.2">
      <c r="A293" s="20">
        <v>45461</v>
      </c>
      <c r="B293" s="18">
        <v>1.3823111890123085E-2</v>
      </c>
      <c r="C293" s="18">
        <v>2.5213273947457537E-3</v>
      </c>
      <c r="D293" s="18">
        <f t="shared" si="8"/>
        <v>4.8778303642582569E-3</v>
      </c>
      <c r="E293" s="18">
        <f t="shared" si="9"/>
        <v>8.9452815258648285E-3</v>
      </c>
    </row>
    <row r="294" spans="1:17" x14ac:dyDescent="0.2">
      <c r="A294" s="39">
        <v>45463</v>
      </c>
      <c r="B294" s="18">
        <v>-2.3985764519742547E-2</v>
      </c>
      <c r="C294" s="18">
        <v>-2.5259318472709014E-3</v>
      </c>
      <c r="D294" s="18">
        <f t="shared" si="8"/>
        <v>-3.2538395936062212E-3</v>
      </c>
      <c r="E294" s="18">
        <f t="shared" si="9"/>
        <v>-2.0731924926136326E-2</v>
      </c>
    </row>
    <row r="297" spans="1:17" x14ac:dyDescent="0.2">
      <c r="P297" s="67"/>
      <c r="Q297" s="67"/>
    </row>
    <row r="298" spans="1:17" x14ac:dyDescent="0.2">
      <c r="P298" s="67"/>
      <c r="Q298" s="67"/>
    </row>
    <row r="299" spans="1:17" x14ac:dyDescent="0.2">
      <c r="P299" s="67"/>
      <c r="Q299" s="67"/>
    </row>
    <row r="300" spans="1:17" x14ac:dyDescent="0.2">
      <c r="P300" s="67"/>
      <c r="Q300" s="67"/>
    </row>
    <row r="301" spans="1:17" x14ac:dyDescent="0.2">
      <c r="P301" s="67"/>
      <c r="Q301" s="67"/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1630-FF2A-DD45-9202-2242BB49FD07}">
  <sheetPr codeName="Sheet16"/>
  <dimension ref="A2:R304"/>
  <sheetViews>
    <sheetView zoomScale="80" zoomScaleNormal="80" workbookViewId="0">
      <selection activeCell="E264" sqref="E264:E283"/>
    </sheetView>
  </sheetViews>
  <sheetFormatPr baseColWidth="10" defaultRowHeight="15" x14ac:dyDescent="0.2"/>
  <cols>
    <col min="4" max="4" width="18.1640625" customWidth="1"/>
    <col min="5" max="5" width="17.33203125" customWidth="1"/>
    <col min="6" max="6" width="16" customWidth="1"/>
    <col min="7" max="7" width="19.6640625" customWidth="1"/>
    <col min="8" max="8" width="11.6640625" customWidth="1"/>
    <col min="9" max="9" width="4.33203125" customWidth="1"/>
    <col min="10" max="10" width="4.83203125" customWidth="1"/>
    <col min="11" max="11" width="4.33203125" customWidth="1"/>
    <col min="12" max="12" width="3.5" customWidth="1"/>
    <col min="13" max="13" width="3.83203125" customWidth="1"/>
  </cols>
  <sheetData>
    <row r="2" spans="1:18" x14ac:dyDescent="0.2">
      <c r="A2" t="s">
        <v>30</v>
      </c>
      <c r="B2">
        <f>INTERCEPT(B12:B263,C12:C263)</f>
        <v>1.3442222566067753E-3</v>
      </c>
      <c r="D2" t="s">
        <v>114</v>
      </c>
      <c r="E2">
        <f>_xlfn.STDEV.S(E12:E263)</f>
        <v>1.3377904091000235E-2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SLOPE(B12:B263,C12:C263)</f>
        <v>0.82450737405167607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RSQ(B12:B263,C12:C263)</f>
        <v>0.17115939691054433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STEYX(B12:B263,C12:C263)</f>
        <v>1.3404633196752273E-2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113</v>
      </c>
      <c r="C10" t="s">
        <v>18</v>
      </c>
      <c r="D10" s="69" t="s">
        <v>81</v>
      </c>
      <c r="E10" s="69"/>
      <c r="F10" s="69"/>
      <c r="G10" s="69" t="s">
        <v>99</v>
      </c>
      <c r="H10" s="69"/>
      <c r="J10" s="67"/>
      <c r="K10" s="67"/>
      <c r="N10" t="s">
        <v>115</v>
      </c>
    </row>
    <row r="11" spans="1:18" x14ac:dyDescent="0.2">
      <c r="A11" s="20">
        <v>45050</v>
      </c>
      <c r="B11" s="18">
        <v>-4.2503261093618905E-2</v>
      </c>
      <c r="C11" s="18">
        <v>-7.2187323343824161E-3</v>
      </c>
      <c r="D11" t="s">
        <v>44</v>
      </c>
      <c r="E11" t="s">
        <v>45</v>
      </c>
      <c r="F11" t="s">
        <v>110</v>
      </c>
      <c r="G11" t="s">
        <v>87</v>
      </c>
      <c r="H11" t="s">
        <v>88</v>
      </c>
      <c r="J11" s="67"/>
      <c r="K11" s="67"/>
    </row>
    <row r="12" spans="1:18" x14ac:dyDescent="0.2">
      <c r="A12" s="39">
        <v>45051</v>
      </c>
      <c r="B12" s="18">
        <v>3.3224477489759652E-2</v>
      </c>
      <c r="C12" s="18">
        <v>1.8474751389515376E-2</v>
      </c>
      <c r="D12" s="18">
        <f>$B$2+$B$3*C12</f>
        <v>1.6576791011033654E-2</v>
      </c>
      <c r="E12" s="18">
        <f>B12-D12</f>
        <v>1.6647686478725998E-2</v>
      </c>
      <c r="J12" s="67"/>
      <c r="K12" s="67"/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0">
        <v>45054</v>
      </c>
      <c r="B13" s="18">
        <v>1.1597159559025405E-2</v>
      </c>
      <c r="C13" s="18">
        <v>4.5212866424892972E-4</v>
      </c>
      <c r="D13" s="18">
        <f t="shared" ref="D13:D76" si="0">$B$2+$B$3*C13</f>
        <v>1.7170056743001524E-3</v>
      </c>
      <c r="E13" s="18">
        <f t="shared" ref="E13:E76" si="1">B13-D13</f>
        <v>9.8801538847252523E-3</v>
      </c>
      <c r="J13" s="67"/>
      <c r="K13" s="67"/>
      <c r="N13" s="18">
        <f>SUM(E267:E269)</f>
        <v>8.7656398404687298E-4</v>
      </c>
      <c r="O13" s="18">
        <f>SUM(E266:E270)</f>
        <v>-1.8280254911479613E-3</v>
      </c>
      <c r="P13" s="18">
        <f>SUM(E268:E273)</f>
        <v>-4.0565344669311616E-2</v>
      </c>
      <c r="Q13" s="18">
        <f>SUM(E268:E278)</f>
        <v>-6.6871939835898828E-2</v>
      </c>
      <c r="R13" s="18">
        <f>SUM(E268:E283)</f>
        <v>-8.4287590676794921E-2</v>
      </c>
    </row>
    <row r="14" spans="1:18" x14ac:dyDescent="0.2">
      <c r="A14" s="39">
        <v>45055</v>
      </c>
      <c r="B14" s="18">
        <v>4.1689455952234056E-3</v>
      </c>
      <c r="C14" s="18">
        <v>-4.5794212772585219E-3</v>
      </c>
      <c r="D14" s="18">
        <f t="shared" si="0"/>
        <v>-2.431544355382021E-3</v>
      </c>
      <c r="E14" s="18">
        <f t="shared" si="1"/>
        <v>6.600489950605427E-3</v>
      </c>
      <c r="J14" s="67"/>
      <c r="K14" s="67"/>
    </row>
    <row r="15" spans="1:18" x14ac:dyDescent="0.2">
      <c r="A15" s="20">
        <v>45056</v>
      </c>
      <c r="B15" s="18">
        <v>-6.7462937398715672E-3</v>
      </c>
      <c r="C15" s="18">
        <v>4.4839652634049987E-3</v>
      </c>
      <c r="D15" s="18">
        <f t="shared" si="0"/>
        <v>5.0412846812757633E-3</v>
      </c>
      <c r="E15" s="18">
        <f t="shared" si="1"/>
        <v>-1.178757842114733E-2</v>
      </c>
      <c r="N15">
        <f>N13/(E2 * SQRT(3))</f>
        <v>3.7829875943859767E-2</v>
      </c>
      <c r="O15">
        <f>O13/(E2 * SQRT(5))</f>
        <v>-6.1109561482940222E-2</v>
      </c>
      <c r="P15">
        <f>P13/(E2 * SQRT(6))</f>
        <v>-1.2379168291739218</v>
      </c>
      <c r="Q15">
        <f>Q13/(E2*SQRT(11))</f>
        <v>-1.50716049070865</v>
      </c>
      <c r="R15">
        <f>R13/(E2*SQRT(16))</f>
        <v>-1.5751269799709884</v>
      </c>
    </row>
    <row r="16" spans="1:18" x14ac:dyDescent="0.2">
      <c r="A16" s="39">
        <v>45057</v>
      </c>
      <c r="B16" s="18">
        <v>1.3061921959509615E-3</v>
      </c>
      <c r="C16" s="18">
        <v>-1.6966239932159066E-3</v>
      </c>
      <c r="D16" s="18">
        <f t="shared" si="0"/>
        <v>-5.4656736792740466E-5</v>
      </c>
      <c r="E16" s="18">
        <f t="shared" si="1"/>
        <v>1.3608489327437019E-3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0">
        <v>45058</v>
      </c>
      <c r="B17" s="18">
        <v>-2.1914962351517464E-2</v>
      </c>
      <c r="C17" s="18">
        <v>-1.5833068345566526E-3</v>
      </c>
      <c r="D17" s="18">
        <f t="shared" si="0"/>
        <v>3.8774096128398093E-5</v>
      </c>
      <c r="E17" s="18">
        <f t="shared" si="1"/>
        <v>-2.1953736447645863E-2</v>
      </c>
    </row>
    <row r="18" spans="1:5" hidden="1" x14ac:dyDescent="0.2">
      <c r="A18" s="39">
        <v>45061</v>
      </c>
      <c r="B18" s="18">
        <v>3.4142459049834484E-2</v>
      </c>
      <c r="C18" s="18">
        <v>2.9581644391338813E-3</v>
      </c>
      <c r="D18" s="18">
        <f t="shared" si="0"/>
        <v>3.7832506503301007E-3</v>
      </c>
      <c r="E18" s="18">
        <f t="shared" si="1"/>
        <v>3.0359208399504383E-2</v>
      </c>
    </row>
    <row r="19" spans="1:5" hidden="1" x14ac:dyDescent="0.2">
      <c r="A19" s="20">
        <v>45062</v>
      </c>
      <c r="B19" s="18">
        <v>-9.8016580876258974E-3</v>
      </c>
      <c r="C19" s="18">
        <v>-6.3776833731530314E-3</v>
      </c>
      <c r="D19" s="18">
        <f t="shared" si="0"/>
        <v>-3.9142247139246668E-3</v>
      </c>
      <c r="E19" s="18">
        <f t="shared" si="1"/>
        <v>-5.8874333737012306E-3</v>
      </c>
    </row>
    <row r="20" spans="1:5" hidden="1" x14ac:dyDescent="0.2">
      <c r="A20" s="39">
        <v>45063</v>
      </c>
      <c r="B20" s="18">
        <v>5.3920416951611427E-2</v>
      </c>
      <c r="C20" s="18">
        <v>1.1890829058788244E-2</v>
      </c>
      <c r="D20" s="18">
        <f t="shared" si="0"/>
        <v>1.1148298499165633E-2</v>
      </c>
      <c r="E20" s="18">
        <f t="shared" si="1"/>
        <v>4.2772118452445794E-2</v>
      </c>
    </row>
    <row r="21" spans="1:5" hidden="1" x14ac:dyDescent="0.2">
      <c r="A21" s="20">
        <v>45064</v>
      </c>
      <c r="B21" s="18">
        <v>-6.1788722004639807E-3</v>
      </c>
      <c r="C21" s="18">
        <v>9.445048649426635E-3</v>
      </c>
      <c r="D21" s="18">
        <f t="shared" si="0"/>
        <v>9.1317345163358602E-3</v>
      </c>
      <c r="E21" s="18">
        <f t="shared" si="1"/>
        <v>-1.5310606716799841E-2</v>
      </c>
    </row>
    <row r="22" spans="1:5" hidden="1" x14ac:dyDescent="0.2">
      <c r="A22" s="39">
        <v>45065</v>
      </c>
      <c r="B22" s="18">
        <v>-4.476551430617759E-3</v>
      </c>
      <c r="C22" s="18">
        <v>-1.4458676054706077E-3</v>
      </c>
      <c r="D22" s="18">
        <f t="shared" si="0"/>
        <v>1.520937539938197E-4</v>
      </c>
      <c r="E22" s="18">
        <f t="shared" si="1"/>
        <v>-4.6286451846115784E-3</v>
      </c>
    </row>
    <row r="23" spans="1:5" hidden="1" x14ac:dyDescent="0.2">
      <c r="A23" s="20">
        <v>45068</v>
      </c>
      <c r="B23" s="18">
        <v>2.3732293514363567E-2</v>
      </c>
      <c r="C23" s="18">
        <v>1.550346964389604E-4</v>
      </c>
      <c r="D23" s="18">
        <f t="shared" si="0"/>
        <v>1.4720495070545613E-3</v>
      </c>
      <c r="E23" s="18">
        <f t="shared" si="1"/>
        <v>2.2260244007309006E-2</v>
      </c>
    </row>
    <row r="24" spans="1:5" hidden="1" x14ac:dyDescent="0.2">
      <c r="A24" s="39">
        <v>45069</v>
      </c>
      <c r="B24" s="18">
        <v>5.6124729387057037E-3</v>
      </c>
      <c r="C24" s="18">
        <v>-1.1222026747550129E-2</v>
      </c>
      <c r="D24" s="18">
        <f t="shared" si="0"/>
        <v>-7.9084215485534532E-3</v>
      </c>
      <c r="E24" s="18">
        <f t="shared" si="1"/>
        <v>1.3520894487259157E-2</v>
      </c>
    </row>
    <row r="25" spans="1:5" hidden="1" x14ac:dyDescent="0.2">
      <c r="A25" s="20">
        <v>45070</v>
      </c>
      <c r="B25" s="18">
        <v>-8.250478900881153E-3</v>
      </c>
      <c r="C25" s="18">
        <v>-7.3186003353533646E-3</v>
      </c>
      <c r="D25" s="18">
        <f t="shared" si="0"/>
        <v>-4.690017687629144E-3</v>
      </c>
      <c r="E25" s="18">
        <f t="shared" si="1"/>
        <v>-3.5604612132520089E-3</v>
      </c>
    </row>
    <row r="26" spans="1:5" hidden="1" x14ac:dyDescent="0.2">
      <c r="A26" s="39">
        <v>45071</v>
      </c>
      <c r="B26" s="18">
        <v>7.3420752490394037E-4</v>
      </c>
      <c r="C26" s="18">
        <v>8.7575812659024255E-3</v>
      </c>
      <c r="D26" s="18">
        <f t="shared" si="0"/>
        <v>8.5649125892001375E-3</v>
      </c>
      <c r="E26" s="18">
        <f t="shared" si="1"/>
        <v>-7.8307050642961971E-3</v>
      </c>
    </row>
    <row r="27" spans="1:5" hidden="1" x14ac:dyDescent="0.2">
      <c r="A27" s="20">
        <v>45072</v>
      </c>
      <c r="B27" s="18">
        <v>8.0681935319892872E-3</v>
      </c>
      <c r="C27" s="18">
        <v>1.3049086777997321E-2</v>
      </c>
      <c r="D27" s="18">
        <f t="shared" si="0"/>
        <v>1.2103290529705792E-2</v>
      </c>
      <c r="E27" s="18">
        <f t="shared" si="1"/>
        <v>-4.0350969977165051E-3</v>
      </c>
    </row>
    <row r="28" spans="1:5" hidden="1" x14ac:dyDescent="0.2">
      <c r="A28" s="39">
        <v>45076</v>
      </c>
      <c r="B28" s="18">
        <v>-6.063380089979864E-3</v>
      </c>
      <c r="C28" s="18">
        <v>1.660326849850513E-5</v>
      </c>
      <c r="D28" s="18">
        <f t="shared" si="0"/>
        <v>1.3579117739171526E-3</v>
      </c>
      <c r="E28" s="18">
        <f t="shared" si="1"/>
        <v>-7.4212918638970164E-3</v>
      </c>
    </row>
    <row r="29" spans="1:5" hidden="1" x14ac:dyDescent="0.2">
      <c r="A29" s="20">
        <v>45077</v>
      </c>
      <c r="B29" s="18">
        <v>-2.8550555205040462E-2</v>
      </c>
      <c r="C29" s="18">
        <v>-6.1086242098339349E-3</v>
      </c>
      <c r="D29" s="18">
        <f t="shared" si="0"/>
        <v>-3.6923834497118971E-3</v>
      </c>
      <c r="E29" s="18">
        <f t="shared" si="1"/>
        <v>-2.4858171755328565E-2</v>
      </c>
    </row>
    <row r="30" spans="1:5" hidden="1" x14ac:dyDescent="0.2">
      <c r="A30" s="39">
        <v>45078</v>
      </c>
      <c r="B30" s="18">
        <v>6.279959788855205E-3</v>
      </c>
      <c r="C30" s="18">
        <v>9.8544535630327168E-3</v>
      </c>
      <c r="D30" s="18">
        <f t="shared" si="0"/>
        <v>9.469291886577063E-3</v>
      </c>
      <c r="E30" s="18">
        <f t="shared" si="1"/>
        <v>-3.189332097721858E-3</v>
      </c>
    </row>
    <row r="31" spans="1:5" hidden="1" x14ac:dyDescent="0.2">
      <c r="A31" s="20">
        <v>45079</v>
      </c>
      <c r="B31" s="18">
        <v>2.9455782333419611E-2</v>
      </c>
      <c r="C31" s="18">
        <v>1.4534424705965554E-2</v>
      </c>
      <c r="D31" s="18">
        <f t="shared" si="0"/>
        <v>1.3327962604274237E-2</v>
      </c>
      <c r="E31" s="18">
        <f t="shared" si="1"/>
        <v>1.6127819729145374E-2</v>
      </c>
    </row>
    <row r="32" spans="1:5" hidden="1" x14ac:dyDescent="0.2">
      <c r="A32" s="39">
        <v>45082</v>
      </c>
      <c r="B32" s="18">
        <v>-1.9156145893559851E-2</v>
      </c>
      <c r="C32" s="18">
        <v>-2.0035816359177394E-3</v>
      </c>
      <c r="D32" s="18">
        <f t="shared" si="0"/>
        <v>-3.0774557672192141E-4</v>
      </c>
      <c r="E32" s="18">
        <f t="shared" si="1"/>
        <v>-1.8848400316837929E-2</v>
      </c>
    </row>
    <row r="33" spans="1:5" hidden="1" x14ac:dyDescent="0.2">
      <c r="A33" s="20">
        <v>45083</v>
      </c>
      <c r="B33" s="18">
        <v>2.0024459830491725E-2</v>
      </c>
      <c r="C33" s="18">
        <v>2.3538963079141606E-3</v>
      </c>
      <c r="D33" s="18">
        <f t="shared" si="0"/>
        <v>3.2850271202350153E-3</v>
      </c>
      <c r="E33" s="18">
        <f t="shared" si="1"/>
        <v>1.673943271025671E-2</v>
      </c>
    </row>
    <row r="34" spans="1:5" hidden="1" x14ac:dyDescent="0.2">
      <c r="A34" s="39">
        <v>45084</v>
      </c>
      <c r="B34" s="18">
        <v>1.9631840109139764E-2</v>
      </c>
      <c r="C34" s="18">
        <v>-3.8120096998572883E-3</v>
      </c>
      <c r="D34" s="18">
        <f t="shared" si="0"/>
        <v>-1.7988078508820752E-3</v>
      </c>
      <c r="E34" s="18">
        <f t="shared" si="1"/>
        <v>2.143064796002184E-2</v>
      </c>
    </row>
    <row r="35" spans="1:5" hidden="1" x14ac:dyDescent="0.2">
      <c r="A35" s="20">
        <v>45085</v>
      </c>
      <c r="B35" s="18">
        <v>7.1309286386940229E-3</v>
      </c>
      <c r="C35" s="18">
        <v>6.1886426142414575E-3</v>
      </c>
      <c r="D35" s="18">
        <f t="shared" si="0"/>
        <v>6.4468037274192994E-3</v>
      </c>
      <c r="E35" s="18">
        <f t="shared" si="1"/>
        <v>6.8412491127472358E-4</v>
      </c>
    </row>
    <row r="36" spans="1:5" hidden="1" x14ac:dyDescent="0.2">
      <c r="A36" s="39">
        <v>45086</v>
      </c>
      <c r="B36" s="18">
        <v>-5.6642938607968096E-3</v>
      </c>
      <c r="C36" s="18">
        <v>1.148059539441082E-3</v>
      </c>
      <c r="D36" s="18">
        <f t="shared" si="0"/>
        <v>2.2908058127263185E-3</v>
      </c>
      <c r="E36" s="18">
        <f t="shared" si="1"/>
        <v>-7.9550996735231281E-3</v>
      </c>
    </row>
    <row r="37" spans="1:5" hidden="1" x14ac:dyDescent="0.2">
      <c r="A37" s="20">
        <v>45089</v>
      </c>
      <c r="B37" s="18">
        <v>-7.1208681743227809E-3</v>
      </c>
      <c r="C37" s="18">
        <v>9.3211488102371565E-3</v>
      </c>
      <c r="D37" s="18">
        <f t="shared" si="0"/>
        <v>9.029578185280317E-3</v>
      </c>
      <c r="E37" s="18">
        <f t="shared" si="1"/>
        <v>-1.6150446359603096E-2</v>
      </c>
    </row>
    <row r="38" spans="1:5" hidden="1" x14ac:dyDescent="0.2">
      <c r="A38" s="39">
        <v>45090</v>
      </c>
      <c r="B38" s="18">
        <v>1.9603119326370821E-2</v>
      </c>
      <c r="C38" s="18">
        <v>6.9324899514737748E-3</v>
      </c>
      <c r="D38" s="18">
        <f t="shared" si="0"/>
        <v>7.0601113421360478E-3</v>
      </c>
      <c r="E38" s="18">
        <f t="shared" si="1"/>
        <v>1.2543007984234774E-2</v>
      </c>
    </row>
    <row r="39" spans="1:5" hidden="1" x14ac:dyDescent="0.2">
      <c r="A39" s="20">
        <v>45091</v>
      </c>
      <c r="B39" s="18">
        <v>-1.3364627635316095E-2</v>
      </c>
      <c r="C39" s="18">
        <v>8.1942552593217144E-4</v>
      </c>
      <c r="D39" s="18">
        <f t="shared" si="0"/>
        <v>2.0198446452240233E-3</v>
      </c>
      <c r="E39" s="18">
        <f t="shared" si="1"/>
        <v>-1.5384472280540119E-2</v>
      </c>
    </row>
    <row r="40" spans="1:5" hidden="1" x14ac:dyDescent="0.2">
      <c r="A40" s="39">
        <v>45092</v>
      </c>
      <c r="B40" s="18">
        <v>6.6539968483834144E-3</v>
      </c>
      <c r="C40" s="18">
        <v>1.217813742034668E-2</v>
      </c>
      <c r="D40" s="18">
        <f t="shared" si="0"/>
        <v>1.1385186361897268E-2</v>
      </c>
      <c r="E40" s="18">
        <f t="shared" si="1"/>
        <v>-4.7311895135138532E-3</v>
      </c>
    </row>
    <row r="41" spans="1:5" hidden="1" x14ac:dyDescent="0.2">
      <c r="A41" s="20">
        <v>45093</v>
      </c>
      <c r="B41" s="18">
        <v>-4.2492471245428876E-3</v>
      </c>
      <c r="C41" s="18">
        <v>-3.6716195284263176E-3</v>
      </c>
      <c r="D41" s="18">
        <f t="shared" si="0"/>
        <v>-1.6830551192928609E-3</v>
      </c>
      <c r="E41" s="18">
        <f t="shared" si="1"/>
        <v>-2.5661920052500267E-3</v>
      </c>
    </row>
    <row r="42" spans="1:5" hidden="1" x14ac:dyDescent="0.2">
      <c r="A42" s="39">
        <v>45097</v>
      </c>
      <c r="B42" s="18">
        <v>-6.8753244550943116E-3</v>
      </c>
      <c r="C42" s="18">
        <v>-4.7351076976228645E-3</v>
      </c>
      <c r="D42" s="18">
        <f t="shared" si="0"/>
        <v>-2.5599089570121306E-3</v>
      </c>
      <c r="E42" s="18">
        <f t="shared" si="1"/>
        <v>-4.3154154980821809E-3</v>
      </c>
    </row>
    <row r="43" spans="1:5" hidden="1" x14ac:dyDescent="0.2">
      <c r="A43" s="20">
        <v>45098</v>
      </c>
      <c r="B43" s="18">
        <v>-5.729294714198141E-3</v>
      </c>
      <c r="C43" s="18">
        <v>-5.2452815830036359E-3</v>
      </c>
      <c r="D43" s="18">
        <f t="shared" si="0"/>
        <v>-2.9805510875571708E-3</v>
      </c>
      <c r="E43" s="18">
        <f t="shared" si="1"/>
        <v>-2.7487436266409701E-3</v>
      </c>
    </row>
    <row r="44" spans="1:5" hidden="1" x14ac:dyDescent="0.2">
      <c r="A44" s="39">
        <v>45099</v>
      </c>
      <c r="B44" s="18">
        <v>-1.4165747943957308E-2</v>
      </c>
      <c r="C44" s="18">
        <v>3.7107984144384432E-3</v>
      </c>
      <c r="D44" s="18">
        <f t="shared" si="0"/>
        <v>4.4038029129305394E-3</v>
      </c>
      <c r="E44" s="18">
        <f t="shared" si="1"/>
        <v>-1.8569550856887846E-2</v>
      </c>
    </row>
    <row r="45" spans="1:5" hidden="1" x14ac:dyDescent="0.2">
      <c r="A45" s="20">
        <v>45100</v>
      </c>
      <c r="B45" s="18">
        <v>-1.0959505929663105E-2</v>
      </c>
      <c r="C45" s="18">
        <v>-7.6588087666845661E-3</v>
      </c>
      <c r="D45" s="18">
        <f t="shared" si="0"/>
        <v>-4.970522047976272E-3</v>
      </c>
      <c r="E45" s="18">
        <f t="shared" si="1"/>
        <v>-5.9889838816868327E-3</v>
      </c>
    </row>
    <row r="46" spans="1:5" hidden="1" x14ac:dyDescent="0.2">
      <c r="A46" s="39">
        <v>45103</v>
      </c>
      <c r="B46" s="18">
        <v>-4.9253939522664325E-4</v>
      </c>
      <c r="C46" s="18">
        <v>-4.4868382932564677E-3</v>
      </c>
      <c r="D46" s="18">
        <f t="shared" si="0"/>
        <v>-2.3552090023606191E-3</v>
      </c>
      <c r="E46" s="18">
        <f t="shared" si="1"/>
        <v>1.8626696071339759E-3</v>
      </c>
    </row>
    <row r="47" spans="1:5" hidden="1" x14ac:dyDescent="0.2">
      <c r="A47" s="20">
        <v>45104</v>
      </c>
      <c r="B47" s="18">
        <v>7.8837208656947766E-3</v>
      </c>
      <c r="C47" s="18">
        <v>1.1455854954693034E-2</v>
      </c>
      <c r="D47" s="18">
        <f t="shared" si="0"/>
        <v>1.0789659142817612E-2</v>
      </c>
      <c r="E47" s="18">
        <f t="shared" si="1"/>
        <v>-2.9059382771228354E-3</v>
      </c>
    </row>
    <row r="48" spans="1:5" hidden="1" x14ac:dyDescent="0.2">
      <c r="A48" s="39">
        <v>45105</v>
      </c>
      <c r="B48" s="18">
        <v>-7.0887609993945944E-3</v>
      </c>
      <c r="C48" s="18">
        <v>-3.5407668843834283E-4</v>
      </c>
      <c r="D48" s="18">
        <f t="shared" si="0"/>
        <v>1.0522834160095638E-3</v>
      </c>
      <c r="E48" s="18">
        <f t="shared" si="1"/>
        <v>-8.141044415404159E-3</v>
      </c>
    </row>
    <row r="49" spans="1:5" hidden="1" x14ac:dyDescent="0.2">
      <c r="A49" s="20">
        <v>45106</v>
      </c>
      <c r="B49" s="18">
        <v>4.5051905451352514E-2</v>
      </c>
      <c r="C49" s="18">
        <v>4.4735446728059181E-3</v>
      </c>
      <c r="D49" s="18">
        <f t="shared" si="0"/>
        <v>5.0326928274848472E-3</v>
      </c>
      <c r="E49" s="18">
        <f t="shared" si="1"/>
        <v>4.0019212623867664E-2</v>
      </c>
    </row>
    <row r="50" spans="1:5" hidden="1" x14ac:dyDescent="0.2">
      <c r="A50" s="39">
        <v>45107</v>
      </c>
      <c r="B50" s="18">
        <v>5.417928709838371E-3</v>
      </c>
      <c r="C50" s="18">
        <v>1.2269004495714109E-2</v>
      </c>
      <c r="D50" s="18">
        <f t="shared" si="0"/>
        <v>1.1460106935596223E-2</v>
      </c>
      <c r="E50" s="18">
        <f t="shared" si="1"/>
        <v>-6.0421782257578521E-3</v>
      </c>
    </row>
    <row r="51" spans="1:5" hidden="1" x14ac:dyDescent="0.2">
      <c r="A51" s="20">
        <v>45110</v>
      </c>
      <c r="B51" s="18">
        <v>1.6869835188850324E-2</v>
      </c>
      <c r="C51" s="18">
        <v>1.1706778016009611E-3</v>
      </c>
      <c r="D51" s="18">
        <f t="shared" si="0"/>
        <v>2.3094547366653726E-3</v>
      </c>
      <c r="E51" s="18">
        <f t="shared" si="1"/>
        <v>1.456038045218495E-2</v>
      </c>
    </row>
    <row r="52" spans="1:5" hidden="1" x14ac:dyDescent="0.2">
      <c r="A52" s="39">
        <v>45112</v>
      </c>
      <c r="B52" s="18">
        <v>1.8434118627219664E-3</v>
      </c>
      <c r="C52" s="18">
        <v>-1.9683184132291975E-3</v>
      </c>
      <c r="D52" s="18">
        <f t="shared" si="0"/>
        <v>-2.7867078958239227E-4</v>
      </c>
      <c r="E52" s="18">
        <f t="shared" si="1"/>
        <v>2.1220826523043589E-3</v>
      </c>
    </row>
    <row r="53" spans="1:5" hidden="1" x14ac:dyDescent="0.2">
      <c r="A53" s="20">
        <v>45113</v>
      </c>
      <c r="B53" s="18">
        <v>-1.3569534147511719E-2</v>
      </c>
      <c r="C53" s="18">
        <v>-7.9225113365009037E-3</v>
      </c>
      <c r="D53" s="18">
        <f t="shared" si="0"/>
        <v>-5.1879467613462193E-3</v>
      </c>
      <c r="E53" s="18">
        <f t="shared" si="1"/>
        <v>-8.3815873861655E-3</v>
      </c>
    </row>
    <row r="54" spans="1:5" hidden="1" x14ac:dyDescent="0.2">
      <c r="A54" s="39">
        <v>45114</v>
      </c>
      <c r="B54" s="18">
        <v>-2.7979505457783604E-3</v>
      </c>
      <c r="C54" s="18">
        <v>-2.8651005386203243E-3</v>
      </c>
      <c r="D54" s="18">
        <f t="shared" si="0"/>
        <v>-1.0180742648851111E-3</v>
      </c>
      <c r="E54" s="18">
        <f t="shared" si="1"/>
        <v>-1.7798762808932493E-3</v>
      </c>
    </row>
    <row r="55" spans="1:5" hidden="1" x14ac:dyDescent="0.2">
      <c r="A55" s="20">
        <v>45117</v>
      </c>
      <c r="B55" s="18">
        <v>-1.052142468474726E-2</v>
      </c>
      <c r="C55" s="18">
        <v>2.405026057131332E-3</v>
      </c>
      <c r="D55" s="18">
        <f t="shared" si="0"/>
        <v>3.3271839754979863E-3</v>
      </c>
      <c r="E55" s="18">
        <f t="shared" si="1"/>
        <v>-1.3848608660245246E-2</v>
      </c>
    </row>
    <row r="56" spans="1:5" hidden="1" x14ac:dyDescent="0.2">
      <c r="A56" s="39">
        <v>45118</v>
      </c>
      <c r="B56" s="18">
        <v>9.92453577036434E-3</v>
      </c>
      <c r="C56" s="18">
        <v>6.7422110558885695E-3</v>
      </c>
      <c r="D56" s="18">
        <f t="shared" si="0"/>
        <v>6.9032249895996378E-3</v>
      </c>
      <c r="E56" s="18">
        <f t="shared" si="1"/>
        <v>3.0213107807647022E-3</v>
      </c>
    </row>
    <row r="57" spans="1:5" hidden="1" x14ac:dyDescent="0.2">
      <c r="A57" s="20">
        <v>45119</v>
      </c>
      <c r="B57" s="18">
        <v>1.2166407868006379E-2</v>
      </c>
      <c r="C57" s="18">
        <v>7.4112334853124739E-3</v>
      </c>
      <c r="D57" s="18">
        <f t="shared" si="0"/>
        <v>7.4548389160656141E-3</v>
      </c>
      <c r="E57" s="18">
        <f t="shared" si="1"/>
        <v>4.7115689519407651E-3</v>
      </c>
    </row>
    <row r="58" spans="1:5" hidden="1" x14ac:dyDescent="0.2">
      <c r="A58" s="39">
        <v>45120</v>
      </c>
      <c r="B58" s="18">
        <v>1.0402250611112107E-2</v>
      </c>
      <c r="C58" s="18">
        <v>8.4701534580691185E-3</v>
      </c>
      <c r="D58" s="18">
        <f t="shared" si="0"/>
        <v>8.3279262421340674E-3</v>
      </c>
      <c r="E58" s="18">
        <f t="shared" si="1"/>
        <v>2.0743243689780397E-3</v>
      </c>
    </row>
    <row r="59" spans="1:5" hidden="1" x14ac:dyDescent="0.2">
      <c r="A59" s="20">
        <v>45121</v>
      </c>
      <c r="B59" s="18">
        <v>-3.4315965506402923E-3</v>
      </c>
      <c r="C59" s="18">
        <v>-1.0244071333035398E-3</v>
      </c>
      <c r="D59" s="18">
        <f t="shared" si="0"/>
        <v>4.9959102116686836E-4</v>
      </c>
      <c r="E59" s="18">
        <f t="shared" si="1"/>
        <v>-3.9311875718071607E-3</v>
      </c>
    </row>
    <row r="60" spans="1:5" hidden="1" x14ac:dyDescent="0.2">
      <c r="A60" s="39">
        <v>45124</v>
      </c>
      <c r="B60" s="18">
        <v>2.708913623299769E-2</v>
      </c>
      <c r="C60" s="18">
        <v>3.8553825145495324E-3</v>
      </c>
      <c r="D60" s="18">
        <f t="shared" si="0"/>
        <v>4.5230135696427577E-3</v>
      </c>
      <c r="E60" s="18">
        <f t="shared" si="1"/>
        <v>2.2566122663354934E-2</v>
      </c>
    </row>
    <row r="61" spans="1:5" hidden="1" x14ac:dyDescent="0.2">
      <c r="A61" s="20">
        <v>45125</v>
      </c>
      <c r="B61" s="18">
        <v>1.9222048910197964E-2</v>
      </c>
      <c r="C61" s="18">
        <v>7.1172752058423772E-3</v>
      </c>
      <c r="D61" s="18">
        <f t="shared" si="0"/>
        <v>7.2124681469789755E-3</v>
      </c>
      <c r="E61" s="18">
        <f t="shared" si="1"/>
        <v>1.2009580763218989E-2</v>
      </c>
    </row>
    <row r="62" spans="1:5" hidden="1" x14ac:dyDescent="0.2">
      <c r="A62" s="39">
        <v>45126</v>
      </c>
      <c r="B62" s="18">
        <v>1.4473650314617892E-2</v>
      </c>
      <c r="C62" s="18">
        <v>2.3579103357320719E-3</v>
      </c>
      <c r="D62" s="18">
        <f t="shared" si="0"/>
        <v>3.2883367157705316E-3</v>
      </c>
      <c r="E62" s="18">
        <f t="shared" si="1"/>
        <v>1.1185313598847359E-2</v>
      </c>
    </row>
    <row r="63" spans="1:5" hidden="1" x14ac:dyDescent="0.2">
      <c r="A63" s="20">
        <v>45127</v>
      </c>
      <c r="B63" s="18">
        <v>1.8806736648552036E-2</v>
      </c>
      <c r="C63" s="18">
        <v>-6.7568962189037407E-3</v>
      </c>
      <c r="D63" s="18">
        <f t="shared" si="0"/>
        <v>-4.2268885015812468E-3</v>
      </c>
      <c r="E63" s="18">
        <f t="shared" si="1"/>
        <v>2.3033625150133283E-2</v>
      </c>
    </row>
    <row r="64" spans="1:5" hidden="1" x14ac:dyDescent="0.2">
      <c r="A64" s="39">
        <v>45128</v>
      </c>
      <c r="B64" s="18">
        <v>-2.4824906782403344E-2</v>
      </c>
      <c r="C64" s="18">
        <v>3.240945218980773E-4</v>
      </c>
      <c r="D64" s="18">
        <f t="shared" si="0"/>
        <v>1.6114405798014924E-3</v>
      </c>
      <c r="E64" s="18">
        <f t="shared" si="1"/>
        <v>-2.6436347362204838E-2</v>
      </c>
    </row>
    <row r="65" spans="1:5" hidden="1" x14ac:dyDescent="0.2">
      <c r="A65" s="20">
        <v>45131</v>
      </c>
      <c r="B65" s="18">
        <v>1.0008666463185767E-2</v>
      </c>
      <c r="C65" s="18">
        <v>4.0341538771535568E-3</v>
      </c>
      <c r="D65" s="18">
        <f t="shared" si="0"/>
        <v>4.6704118763790416E-3</v>
      </c>
      <c r="E65" s="18">
        <f t="shared" si="1"/>
        <v>5.3382545868067253E-3</v>
      </c>
    </row>
    <row r="66" spans="1:5" hidden="1" x14ac:dyDescent="0.2">
      <c r="A66" s="39">
        <v>45132</v>
      </c>
      <c r="B66" s="18">
        <v>-2.0249950536635253E-2</v>
      </c>
      <c r="C66" s="18">
        <v>2.8146733515561628E-3</v>
      </c>
      <c r="D66" s="18">
        <f t="shared" si="0"/>
        <v>3.6649411905115771E-3</v>
      </c>
      <c r="E66" s="18">
        <f t="shared" si="1"/>
        <v>-2.3914891727146829E-2</v>
      </c>
    </row>
    <row r="67" spans="1:5" hidden="1" x14ac:dyDescent="0.2">
      <c r="A67" s="20">
        <v>45133</v>
      </c>
      <c r="B67" s="18">
        <v>2.1108196223643017E-2</v>
      </c>
      <c r="C67" s="18">
        <v>-1.5543889679858758E-4</v>
      </c>
      <c r="D67" s="18">
        <f t="shared" si="0"/>
        <v>1.2160617399818822E-3</v>
      </c>
      <c r="E67" s="18">
        <f t="shared" si="1"/>
        <v>1.9892134483661134E-2</v>
      </c>
    </row>
    <row r="68" spans="1:5" hidden="1" x14ac:dyDescent="0.2">
      <c r="A68" s="39">
        <v>45134</v>
      </c>
      <c r="B68" s="18">
        <v>-1.4427207506981454E-2</v>
      </c>
      <c r="C68" s="18">
        <v>-6.4246660644878828E-3</v>
      </c>
      <c r="D68" s="18">
        <f t="shared" si="0"/>
        <v>-3.9529622893830444E-3</v>
      </c>
      <c r="E68" s="18">
        <f t="shared" si="1"/>
        <v>-1.047424521759841E-2</v>
      </c>
    </row>
    <row r="69" spans="1:5" hidden="1" x14ac:dyDescent="0.2">
      <c r="A69" s="20">
        <v>45135</v>
      </c>
      <c r="B69" s="18">
        <v>8.0839259403993058E-3</v>
      </c>
      <c r="C69" s="18">
        <v>9.8778427947523451E-3</v>
      </c>
      <c r="D69" s="18">
        <f t="shared" si="0"/>
        <v>9.4885764806033005E-3</v>
      </c>
      <c r="E69" s="18">
        <f t="shared" si="1"/>
        <v>-1.4046505402039947E-3</v>
      </c>
    </row>
    <row r="70" spans="1:5" hidden="1" x14ac:dyDescent="0.2">
      <c r="A70" s="39">
        <v>45138</v>
      </c>
      <c r="B70" s="18">
        <v>4.3359447817015173E-4</v>
      </c>
      <c r="C70" s="18">
        <v>1.4687129405193122E-3</v>
      </c>
      <c r="D70" s="18">
        <f t="shared" si="0"/>
        <v>2.5551869064300691E-3</v>
      </c>
      <c r="E70" s="18">
        <f t="shared" si="1"/>
        <v>-2.1215924282599174E-3</v>
      </c>
    </row>
    <row r="71" spans="1:5" hidden="1" x14ac:dyDescent="0.2">
      <c r="A71" s="20">
        <v>45139</v>
      </c>
      <c r="B71" s="18">
        <v>-9.7488150605510304E-3</v>
      </c>
      <c r="C71" s="18">
        <v>-2.6650876392156908E-3</v>
      </c>
      <c r="D71" s="18">
        <f t="shared" si="0"/>
        <v>-8.5316215442053471E-4</v>
      </c>
      <c r="E71" s="18">
        <f t="shared" si="1"/>
        <v>-8.8956529061304957E-3</v>
      </c>
    </row>
    <row r="72" spans="1:5" hidden="1" x14ac:dyDescent="0.2">
      <c r="A72" s="39">
        <v>45140</v>
      </c>
      <c r="B72" s="18">
        <v>-1.3344856766049129E-2</v>
      </c>
      <c r="C72" s="18">
        <v>-1.3839541336347905E-2</v>
      </c>
      <c r="D72" s="18">
        <f t="shared" si="0"/>
        <v>-1.006658162870506E-2</v>
      </c>
      <c r="E72" s="18">
        <f t="shared" si="1"/>
        <v>-3.278275137344069E-3</v>
      </c>
    </row>
    <row r="73" spans="1:5" hidden="1" x14ac:dyDescent="0.2">
      <c r="A73" s="20">
        <v>45141</v>
      </c>
      <c r="B73" s="18">
        <v>8.9385825681584929E-3</v>
      </c>
      <c r="C73" s="18">
        <v>-2.5479738404268204E-3</v>
      </c>
      <c r="D73" s="18">
        <f t="shared" si="0"/>
        <v>-7.5660096371590662E-4</v>
      </c>
      <c r="E73" s="18">
        <f t="shared" si="1"/>
        <v>9.6951835318744E-3</v>
      </c>
    </row>
    <row r="74" spans="1:5" hidden="1" x14ac:dyDescent="0.2">
      <c r="A74" s="39">
        <v>45142</v>
      </c>
      <c r="B74" s="18">
        <v>-6.6448093499617E-3</v>
      </c>
      <c r="C74" s="18">
        <v>-5.3000741550505159E-3</v>
      </c>
      <c r="D74" s="18">
        <f t="shared" si="0"/>
        <v>-3.0257279672530816E-3</v>
      </c>
      <c r="E74" s="18">
        <f t="shared" si="1"/>
        <v>-3.6190813827086184E-3</v>
      </c>
    </row>
    <row r="75" spans="1:5" hidden="1" x14ac:dyDescent="0.2">
      <c r="A75" s="20">
        <v>45145</v>
      </c>
      <c r="B75" s="18">
        <v>4.6824540363261669E-3</v>
      </c>
      <c r="C75" s="18">
        <v>9.0240927793627801E-3</v>
      </c>
      <c r="D75" s="18">
        <f t="shared" si="0"/>
        <v>8.7846532973178716E-3</v>
      </c>
      <c r="E75" s="18">
        <f t="shared" si="1"/>
        <v>-4.1021992609917048E-3</v>
      </c>
    </row>
    <row r="76" spans="1:5" hidden="1" x14ac:dyDescent="0.2">
      <c r="A76" s="39">
        <v>45146</v>
      </c>
      <c r="B76" s="18">
        <v>-1.2871724974677479E-2</v>
      </c>
      <c r="C76" s="18">
        <v>-4.218283044793103E-3</v>
      </c>
      <c r="D76" s="18">
        <f t="shared" si="0"/>
        <v>-2.1337832196622946E-3</v>
      </c>
      <c r="E76" s="18">
        <f t="shared" si="1"/>
        <v>-1.0737941755015183E-2</v>
      </c>
    </row>
    <row r="77" spans="1:5" hidden="1" x14ac:dyDescent="0.2">
      <c r="A77" s="20">
        <v>45147</v>
      </c>
      <c r="B77" s="18">
        <v>-1.7086471116391722E-2</v>
      </c>
      <c r="C77" s="18">
        <v>-7.0387303805971024E-3</v>
      </c>
      <c r="D77" s="18">
        <f t="shared" ref="D77:D140" si="2">$B$2+$B$3*C77</f>
        <v>-4.4592628461570961E-3</v>
      </c>
      <c r="E77" s="18">
        <f t="shared" ref="E77:E140" si="3">B77-D77</f>
        <v>-1.2627208270234625E-2</v>
      </c>
    </row>
    <row r="78" spans="1:5" hidden="1" x14ac:dyDescent="0.2">
      <c r="A78" s="39">
        <v>45148</v>
      </c>
      <c r="B78" s="18">
        <v>-1.1436460945802862E-3</v>
      </c>
      <c r="C78" s="18">
        <v>2.5071394456976925E-4</v>
      </c>
      <c r="D78" s="18">
        <f t="shared" si="2"/>
        <v>1.5509377526821333E-3</v>
      </c>
      <c r="E78" s="18">
        <f t="shared" si="3"/>
        <v>-2.6945838472624195E-3</v>
      </c>
    </row>
    <row r="79" spans="1:5" hidden="1" x14ac:dyDescent="0.2">
      <c r="A79" s="20">
        <v>45149</v>
      </c>
      <c r="B79" s="18">
        <v>1.3741111535541251E-3</v>
      </c>
      <c r="C79" s="18">
        <v>-1.0696923700230787E-3</v>
      </c>
      <c r="D79" s="18">
        <f t="shared" si="2"/>
        <v>4.6225300955593279E-4</v>
      </c>
      <c r="E79" s="18">
        <f t="shared" si="3"/>
        <v>9.1185814399819226E-4</v>
      </c>
    </row>
    <row r="80" spans="1:5" hidden="1" x14ac:dyDescent="0.2">
      <c r="A80" s="39">
        <v>45152</v>
      </c>
      <c r="B80" s="18">
        <v>2.285673391877463E-4</v>
      </c>
      <c r="C80" s="18">
        <v>5.7504757517030658E-3</v>
      </c>
      <c r="D80" s="18">
        <f t="shared" si="2"/>
        <v>6.0855319181913076E-3</v>
      </c>
      <c r="E80" s="18">
        <f t="shared" si="3"/>
        <v>-5.8569645790035613E-3</v>
      </c>
    </row>
    <row r="81" spans="1:5" hidden="1" x14ac:dyDescent="0.2">
      <c r="A81" s="20">
        <v>45153</v>
      </c>
      <c r="B81" s="18">
        <v>-2.3090977121111189E-2</v>
      </c>
      <c r="C81" s="18">
        <v>-1.1550909428841738E-2</v>
      </c>
      <c r="D81" s="18">
        <f t="shared" si="2"/>
        <v>-8.1795877444762726E-3</v>
      </c>
      <c r="E81" s="18">
        <f t="shared" si="3"/>
        <v>-1.4911389376634917E-2</v>
      </c>
    </row>
    <row r="82" spans="1:5" hidden="1" x14ac:dyDescent="0.2">
      <c r="A82" s="39">
        <v>45154</v>
      </c>
      <c r="B82" s="18">
        <v>-1.1935344890401156E-2</v>
      </c>
      <c r="C82" s="18">
        <v>-7.5553952105776867E-3</v>
      </c>
      <c r="D82" s="18">
        <f t="shared" si="2"/>
        <v>-4.8852568083892437E-3</v>
      </c>
      <c r="E82" s="18">
        <f t="shared" si="3"/>
        <v>-7.0500880820119124E-3</v>
      </c>
    </row>
    <row r="83" spans="1:5" hidden="1" x14ac:dyDescent="0.2">
      <c r="A83" s="20">
        <v>45155</v>
      </c>
      <c r="B83" s="18">
        <v>5.9214825650435454E-3</v>
      </c>
      <c r="C83" s="18">
        <v>-7.7129130290369829E-3</v>
      </c>
      <c r="D83" s="18">
        <f t="shared" si="2"/>
        <v>-5.0151314112534661E-3</v>
      </c>
      <c r="E83" s="18">
        <f t="shared" si="3"/>
        <v>1.0936613976297012E-2</v>
      </c>
    </row>
    <row r="84" spans="1:5" hidden="1" x14ac:dyDescent="0.2">
      <c r="A84" s="39">
        <v>45156</v>
      </c>
      <c r="B84" s="18">
        <v>7.0623334103747659E-4</v>
      </c>
      <c r="C84" s="18">
        <v>-1.4870682600087726E-4</v>
      </c>
      <c r="D84" s="18">
        <f t="shared" si="2"/>
        <v>1.2216123819972324E-3</v>
      </c>
      <c r="E84" s="18">
        <f t="shared" si="3"/>
        <v>-5.1537904095975582E-4</v>
      </c>
    </row>
    <row r="85" spans="1:5" hidden="1" x14ac:dyDescent="0.2">
      <c r="A85" s="20">
        <v>45159</v>
      </c>
      <c r="B85" s="18">
        <v>-2.3527628339026219E-4</v>
      </c>
      <c r="C85" s="18">
        <v>6.8791885187959867E-3</v>
      </c>
      <c r="D85" s="18">
        <f t="shared" si="2"/>
        <v>7.0161639178456942E-3</v>
      </c>
      <c r="E85" s="18">
        <f t="shared" si="3"/>
        <v>-7.2514402012359563E-3</v>
      </c>
    </row>
    <row r="86" spans="1:5" hidden="1" x14ac:dyDescent="0.2">
      <c r="A86" s="39">
        <v>45160</v>
      </c>
      <c r="B86" s="18">
        <v>-2.3299712378688997E-2</v>
      </c>
      <c r="C86" s="18">
        <v>-2.777466728829614E-3</v>
      </c>
      <c r="D86" s="18">
        <f t="shared" si="2"/>
        <v>-9.4581954249642851E-4</v>
      </c>
      <c r="E86" s="18">
        <f t="shared" si="3"/>
        <v>-2.2353892836192567E-2</v>
      </c>
    </row>
    <row r="87" spans="1:5" hidden="1" x14ac:dyDescent="0.2">
      <c r="A87" s="20">
        <v>45161</v>
      </c>
      <c r="B87" s="18">
        <v>2.6507865070839465E-3</v>
      </c>
      <c r="C87" s="18">
        <v>1.1044879965972587E-2</v>
      </c>
      <c r="D87" s="18">
        <f t="shared" si="2"/>
        <v>1.0450807234066798E-2</v>
      </c>
      <c r="E87" s="18">
        <f t="shared" si="3"/>
        <v>-7.8000207269828519E-3</v>
      </c>
    </row>
    <row r="88" spans="1:5" hidden="1" x14ac:dyDescent="0.2">
      <c r="A88" s="39">
        <v>45162</v>
      </c>
      <c r="B88" s="18">
        <v>-4.3259386713243586E-3</v>
      </c>
      <c r="C88" s="18">
        <v>-1.3457974663146133E-2</v>
      </c>
      <c r="D88" s="18">
        <f t="shared" si="2"/>
        <v>-9.7519770929578326E-3</v>
      </c>
      <c r="E88" s="18">
        <f t="shared" si="3"/>
        <v>5.426038421633474E-3</v>
      </c>
    </row>
    <row r="89" spans="1:5" hidden="1" x14ac:dyDescent="0.2">
      <c r="A89" s="20">
        <v>45163</v>
      </c>
      <c r="B89" s="18">
        <v>-4.8275354412687932E-3</v>
      </c>
      <c r="C89" s="18">
        <v>6.7179660376250894E-3</v>
      </c>
      <c r="D89" s="18">
        <f t="shared" si="2"/>
        <v>6.8832347932573801E-3</v>
      </c>
      <c r="E89" s="18">
        <f t="shared" si="3"/>
        <v>-1.1710770234526173E-2</v>
      </c>
    </row>
    <row r="90" spans="1:5" hidden="1" x14ac:dyDescent="0.2">
      <c r="A90" s="39">
        <v>45166</v>
      </c>
      <c r="B90" s="18">
        <v>1.5765284521667589E-2</v>
      </c>
      <c r="C90" s="18">
        <v>6.2646197550364491E-3</v>
      </c>
      <c r="D90" s="18">
        <f t="shared" si="2"/>
        <v>6.5094474402641322E-3</v>
      </c>
      <c r="E90" s="18">
        <f t="shared" si="3"/>
        <v>9.2558370814034563E-3</v>
      </c>
    </row>
    <row r="91" spans="1:5" hidden="1" x14ac:dyDescent="0.2">
      <c r="A91" s="20">
        <v>45167</v>
      </c>
      <c r="B91" s="18">
        <v>2.865303021854837E-3</v>
      </c>
      <c r="C91" s="18">
        <v>1.4508307194546211E-2</v>
      </c>
      <c r="D91" s="18">
        <f t="shared" si="2"/>
        <v>1.330642852351711E-2</v>
      </c>
      <c r="E91" s="18">
        <f t="shared" si="3"/>
        <v>-1.0441125501662273E-2</v>
      </c>
    </row>
    <row r="92" spans="1:5" hidden="1" x14ac:dyDescent="0.2">
      <c r="A92" s="39">
        <v>45168</v>
      </c>
      <c r="B92" s="18">
        <v>-1.0952311663112502E-2</v>
      </c>
      <c r="C92" s="18">
        <v>3.833182103508026E-3</v>
      </c>
      <c r="D92" s="18">
        <f t="shared" si="2"/>
        <v>4.5047091670320574E-3</v>
      </c>
      <c r="E92" s="18">
        <f t="shared" si="3"/>
        <v>-1.5457020830144559E-2</v>
      </c>
    </row>
    <row r="93" spans="1:5" hidden="1" x14ac:dyDescent="0.2">
      <c r="A93" s="20">
        <v>45169</v>
      </c>
      <c r="B93" s="18">
        <v>-6.0182236991109805E-3</v>
      </c>
      <c r="C93" s="18">
        <v>-1.5969365120942491E-3</v>
      </c>
      <c r="D93" s="18">
        <f t="shared" si="2"/>
        <v>2.7536326492703196E-5</v>
      </c>
      <c r="E93" s="18">
        <f t="shared" si="3"/>
        <v>-6.045760025603684E-3</v>
      </c>
    </row>
    <row r="94" spans="1:5" hidden="1" x14ac:dyDescent="0.2">
      <c r="A94" s="39">
        <v>45170</v>
      </c>
      <c r="B94" s="18">
        <v>8.7187364957030944E-3</v>
      </c>
      <c r="C94" s="18">
        <v>1.7991292600010311E-3</v>
      </c>
      <c r="D94" s="18">
        <f t="shared" si="2"/>
        <v>2.8276175983497605E-3</v>
      </c>
      <c r="E94" s="18">
        <f t="shared" si="3"/>
        <v>5.8911188973533339E-3</v>
      </c>
    </row>
    <row r="95" spans="1:5" hidden="1" x14ac:dyDescent="0.2">
      <c r="A95" s="20">
        <v>45174</v>
      </c>
      <c r="B95" s="18">
        <v>-2.6410478856092601E-3</v>
      </c>
      <c r="C95" s="18">
        <v>-4.194177587506065E-3</v>
      </c>
      <c r="D95" s="18">
        <f t="shared" si="2"/>
        <v>-2.113908092374244E-3</v>
      </c>
      <c r="E95" s="18">
        <f t="shared" si="3"/>
        <v>-5.2713979323501612E-4</v>
      </c>
    </row>
    <row r="96" spans="1:5" hidden="1" x14ac:dyDescent="0.2">
      <c r="A96" s="39">
        <v>45175</v>
      </c>
      <c r="B96" s="18">
        <v>-1.2518162824041834E-2</v>
      </c>
      <c r="C96" s="18">
        <v>-6.9715993514528618E-3</v>
      </c>
      <c r="D96" s="18">
        <f t="shared" si="2"/>
        <v>-4.4039128175999923E-3</v>
      </c>
      <c r="E96" s="18">
        <f t="shared" si="3"/>
        <v>-8.1142500064418418E-3</v>
      </c>
    </row>
    <row r="97" spans="1:5" hidden="1" x14ac:dyDescent="0.2">
      <c r="A97" s="20">
        <v>45176</v>
      </c>
      <c r="B97" s="18">
        <v>-1.4383111878530475E-2</v>
      </c>
      <c r="C97" s="18">
        <v>-3.2112659361860363E-3</v>
      </c>
      <c r="D97" s="18">
        <f t="shared" si="2"/>
        <v>-1.3034901878195707E-3</v>
      </c>
      <c r="E97" s="18">
        <f t="shared" si="3"/>
        <v>-1.3079621690710905E-2</v>
      </c>
    </row>
    <row r="98" spans="1:5" hidden="1" x14ac:dyDescent="0.2">
      <c r="A98" s="39">
        <v>45177</v>
      </c>
      <c r="B98" s="18">
        <v>1.4098458772157541E-2</v>
      </c>
      <c r="C98" s="18">
        <v>1.4266227216406246E-3</v>
      </c>
      <c r="D98" s="18">
        <f t="shared" si="2"/>
        <v>2.5204832105891421E-3</v>
      </c>
      <c r="E98" s="18">
        <f t="shared" si="3"/>
        <v>1.1577975561568398E-2</v>
      </c>
    </row>
    <row r="99" spans="1:5" hidden="1" x14ac:dyDescent="0.2">
      <c r="A99" s="20">
        <v>45180</v>
      </c>
      <c r="B99" s="18">
        <v>8.0487542009133328E-3</v>
      </c>
      <c r="C99" s="18">
        <v>6.7234531062752012E-3</v>
      </c>
      <c r="D99" s="18">
        <f t="shared" si="2"/>
        <v>6.8877589218213266E-3</v>
      </c>
      <c r="E99" s="18">
        <f t="shared" si="3"/>
        <v>1.1609952790920062E-3</v>
      </c>
    </row>
    <row r="100" spans="1:5" hidden="1" x14ac:dyDescent="0.2">
      <c r="A100" s="39">
        <v>45181</v>
      </c>
      <c r="B100" s="18">
        <v>2.9276556290111388E-2</v>
      </c>
      <c r="C100" s="18">
        <v>-5.6958856048289208E-3</v>
      </c>
      <c r="D100" s="18">
        <f t="shared" si="2"/>
        <v>-3.3520774263294611E-3</v>
      </c>
      <c r="E100" s="18">
        <f t="shared" si="3"/>
        <v>3.2628633716440848E-2</v>
      </c>
    </row>
    <row r="101" spans="1:5" hidden="1" x14ac:dyDescent="0.2">
      <c r="A101" s="20">
        <v>45182</v>
      </c>
      <c r="B101" s="18">
        <v>-6.8170656159219911E-3</v>
      </c>
      <c r="C101" s="18">
        <v>1.2416323054647016E-3</v>
      </c>
      <c r="D101" s="18">
        <f t="shared" si="2"/>
        <v>2.3679572483232048E-3</v>
      </c>
      <c r="E101" s="18">
        <f t="shared" si="3"/>
        <v>-9.1850228642451955E-3</v>
      </c>
    </row>
    <row r="102" spans="1:5" hidden="1" x14ac:dyDescent="0.2">
      <c r="A102" s="39">
        <v>45183</v>
      </c>
      <c r="B102" s="18">
        <v>1.8934891899685002E-2</v>
      </c>
      <c r="C102" s="18">
        <v>8.4299188671679293E-3</v>
      </c>
      <c r="D102" s="18">
        <f t="shared" si="2"/>
        <v>8.2947525252440851E-3</v>
      </c>
      <c r="E102" s="18">
        <f t="shared" si="3"/>
        <v>1.0640139374440917E-2</v>
      </c>
    </row>
    <row r="103" spans="1:5" hidden="1" x14ac:dyDescent="0.2">
      <c r="A103" s="20">
        <v>45184</v>
      </c>
      <c r="B103" s="18">
        <v>-2.3227041877196264E-3</v>
      </c>
      <c r="C103" s="18">
        <v>-1.2159612938677844E-2</v>
      </c>
      <c r="D103" s="18">
        <f t="shared" si="2"/>
        <v>-8.6814682769472788E-3</v>
      </c>
      <c r="E103" s="18">
        <f t="shared" si="3"/>
        <v>6.3587640892276524E-3</v>
      </c>
    </row>
    <row r="104" spans="1:5" hidden="1" x14ac:dyDescent="0.2">
      <c r="A104" s="39">
        <v>45187</v>
      </c>
      <c r="B104" s="18">
        <v>1.1175493803644576E-2</v>
      </c>
      <c r="C104" s="18">
        <v>7.2128769712942464E-4</v>
      </c>
      <c r="D104" s="18">
        <f t="shared" si="2"/>
        <v>1.9389292817027378E-3</v>
      </c>
      <c r="E104" s="18">
        <f t="shared" si="3"/>
        <v>9.2365645219418379E-3</v>
      </c>
    </row>
    <row r="105" spans="1:5" hidden="1" x14ac:dyDescent="0.2">
      <c r="A105" s="20">
        <v>45188</v>
      </c>
      <c r="B105" s="18">
        <v>-4.8351848738779069E-3</v>
      </c>
      <c r="C105" s="18">
        <v>-2.151010615372817E-3</v>
      </c>
      <c r="D105" s="18">
        <f t="shared" si="2"/>
        <v>-4.2930185743154589E-4</v>
      </c>
      <c r="E105" s="18">
        <f t="shared" si="3"/>
        <v>-4.405883016446361E-3</v>
      </c>
    </row>
    <row r="106" spans="1:5" hidden="1" x14ac:dyDescent="0.2">
      <c r="A106" s="39">
        <v>45189</v>
      </c>
      <c r="B106" s="18">
        <v>-8.0982268002235402E-3</v>
      </c>
      <c r="C106" s="18">
        <v>-9.3947947580595992E-3</v>
      </c>
      <c r="D106" s="18">
        <f t="shared" si="2"/>
        <v>-6.4018552991153971E-3</v>
      </c>
      <c r="E106" s="18">
        <f t="shared" si="3"/>
        <v>-1.6963715011081432E-3</v>
      </c>
    </row>
    <row r="107" spans="1:5" hidden="1" x14ac:dyDescent="0.2">
      <c r="A107" s="20">
        <v>45190</v>
      </c>
      <c r="B107" s="18">
        <v>-1.28295363327392E-2</v>
      </c>
      <c r="C107" s="18">
        <v>-1.6400934103219411E-2</v>
      </c>
      <c r="D107" s="18">
        <f t="shared" si="2"/>
        <v>-1.2178468852833243E-2</v>
      </c>
      <c r="E107" s="18">
        <f t="shared" si="3"/>
        <v>-6.5106747990595695E-4</v>
      </c>
    </row>
    <row r="108" spans="1:5" hidden="1" x14ac:dyDescent="0.2">
      <c r="A108" s="39">
        <v>45191</v>
      </c>
      <c r="B108" s="18">
        <v>-2.5756173644446601E-2</v>
      </c>
      <c r="C108" s="18">
        <v>-2.2955984771939608E-3</v>
      </c>
      <c r="D108" s="18">
        <f t="shared" si="2"/>
        <v>-5.4851561570144368E-4</v>
      </c>
      <c r="E108" s="18">
        <f t="shared" si="3"/>
        <v>-2.5207658028745156E-2</v>
      </c>
    </row>
    <row r="109" spans="1:5" hidden="1" x14ac:dyDescent="0.2">
      <c r="A109" s="20">
        <v>45194</v>
      </c>
      <c r="B109" s="18">
        <v>8.0039524065347312E-3</v>
      </c>
      <c r="C109" s="18">
        <v>4.0230650909416354E-3</v>
      </c>
      <c r="D109" s="18">
        <f t="shared" si="2"/>
        <v>4.6612690903780306E-3</v>
      </c>
      <c r="E109" s="18">
        <f t="shared" si="3"/>
        <v>3.3426833161567006E-3</v>
      </c>
    </row>
    <row r="110" spans="1:5" hidden="1" x14ac:dyDescent="0.2">
      <c r="A110" s="39">
        <v>45195</v>
      </c>
      <c r="B110" s="18">
        <v>-2.1895931343297259E-2</v>
      </c>
      <c r="C110" s="18">
        <v>-1.4734533990868215E-2</v>
      </c>
      <c r="D110" s="18">
        <f t="shared" si="2"/>
        <v>-1.0804509672079139E-2</v>
      </c>
      <c r="E110" s="18">
        <f t="shared" si="3"/>
        <v>-1.109142167121812E-2</v>
      </c>
    </row>
    <row r="111" spans="1:5" hidden="1" x14ac:dyDescent="0.2">
      <c r="A111" s="20">
        <v>45196</v>
      </c>
      <c r="B111" s="18">
        <v>5.1659541156279243E-3</v>
      </c>
      <c r="C111" s="18">
        <v>2.2931406074522265E-4</v>
      </c>
      <c r="D111" s="18">
        <f t="shared" si="2"/>
        <v>1.5332933906649453E-3</v>
      </c>
      <c r="E111" s="18">
        <f t="shared" si="3"/>
        <v>3.6326607249629788E-3</v>
      </c>
    </row>
    <row r="112" spans="1:5" hidden="1" x14ac:dyDescent="0.2">
      <c r="A112" s="39">
        <v>45197</v>
      </c>
      <c r="B112" s="18">
        <v>1.2236955762712221E-3</v>
      </c>
      <c r="C112" s="18">
        <v>5.8931739705165853E-3</v>
      </c>
      <c r="D112" s="18">
        <f t="shared" si="2"/>
        <v>6.2031876518670939E-3</v>
      </c>
      <c r="E112" s="18">
        <f t="shared" si="3"/>
        <v>-4.9794920755958719E-3</v>
      </c>
    </row>
    <row r="113" spans="1:5" hidden="1" x14ac:dyDescent="0.2">
      <c r="A113" s="20">
        <v>45198</v>
      </c>
      <c r="B113" s="18">
        <v>-1.2221999755677171E-3</v>
      </c>
      <c r="C113" s="18">
        <v>-2.7095820861420261E-3</v>
      </c>
      <c r="D113" s="18">
        <f t="shared" si="2"/>
        <v>-8.8984815401564913E-4</v>
      </c>
      <c r="E113" s="18">
        <f t="shared" si="3"/>
        <v>-3.3235182155206796E-4</v>
      </c>
    </row>
    <row r="114" spans="1:5" hidden="1" x14ac:dyDescent="0.2">
      <c r="A114" s="39">
        <v>45201</v>
      </c>
      <c r="B114" s="18">
        <v>-3.0592194021886621E-2</v>
      </c>
      <c r="C114" s="18">
        <v>7.9367555590792449E-5</v>
      </c>
      <c r="D114" s="18">
        <f t="shared" si="2"/>
        <v>1.4096613914518399E-3</v>
      </c>
      <c r="E114" s="18">
        <f t="shared" si="3"/>
        <v>-3.2001855413338463E-2</v>
      </c>
    </row>
    <row r="115" spans="1:5" hidden="1" x14ac:dyDescent="0.2">
      <c r="A115" s="20">
        <v>45202</v>
      </c>
      <c r="B115" s="18">
        <v>-2.3731394092425973E-2</v>
      </c>
      <c r="C115" s="18">
        <v>-1.3744071674259506E-2</v>
      </c>
      <c r="D115" s="18">
        <f t="shared" si="2"/>
        <v>-9.9878661883149537E-3</v>
      </c>
      <c r="E115" s="18">
        <f t="shared" si="3"/>
        <v>-1.3743527904111019E-2</v>
      </c>
    </row>
    <row r="116" spans="1:5" hidden="1" x14ac:dyDescent="0.2">
      <c r="A116" s="39">
        <v>45203</v>
      </c>
      <c r="B116" s="18">
        <v>7.7578794269357321E-3</v>
      </c>
      <c r="C116" s="18">
        <v>8.1097549571607086E-3</v>
      </c>
      <c r="D116" s="18">
        <f t="shared" si="2"/>
        <v>8.0307750205379138E-3</v>
      </c>
      <c r="E116" s="18">
        <f t="shared" si="3"/>
        <v>-2.7289559360218173E-4</v>
      </c>
    </row>
    <row r="117" spans="1:5" hidden="1" x14ac:dyDescent="0.2">
      <c r="A117" s="20">
        <v>45204</v>
      </c>
      <c r="B117" s="18">
        <v>8.4680250647233279E-3</v>
      </c>
      <c r="C117" s="18">
        <v>-1.304030159777203E-3</v>
      </c>
      <c r="D117" s="18">
        <f t="shared" si="2"/>
        <v>2.6903977388468593E-4</v>
      </c>
      <c r="E117" s="18">
        <f t="shared" si="3"/>
        <v>8.198985290838642E-3</v>
      </c>
    </row>
    <row r="118" spans="1:5" hidden="1" x14ac:dyDescent="0.2">
      <c r="A118" s="39">
        <v>45205</v>
      </c>
      <c r="B118" s="18">
        <v>9.9236231838721878E-3</v>
      </c>
      <c r="C118" s="18">
        <v>1.1814893014644445E-2</v>
      </c>
      <c r="D118" s="18">
        <f t="shared" si="2"/>
        <v>1.1085688670812758E-2</v>
      </c>
      <c r="E118" s="18">
        <f t="shared" si="3"/>
        <v>-1.1620654869405698E-3</v>
      </c>
    </row>
    <row r="119" spans="1:5" hidden="1" x14ac:dyDescent="0.2">
      <c r="A119" s="20">
        <v>45208</v>
      </c>
      <c r="B119" s="18">
        <v>2.5203412457552865E-4</v>
      </c>
      <c r="C119" s="18">
        <v>6.3038542996403102E-3</v>
      </c>
      <c r="D119" s="18">
        <f t="shared" si="2"/>
        <v>6.5417966116075744E-3</v>
      </c>
      <c r="E119" s="18">
        <f t="shared" si="3"/>
        <v>-6.2897624870320457E-3</v>
      </c>
    </row>
    <row r="120" spans="1:5" hidden="1" x14ac:dyDescent="0.2">
      <c r="A120" s="39">
        <v>45209</v>
      </c>
      <c r="B120" s="18">
        <v>3.022641963223105E-3</v>
      </c>
      <c r="C120" s="18">
        <v>5.2079907813922244E-3</v>
      </c>
      <c r="D120" s="18">
        <f t="shared" si="2"/>
        <v>5.6382490598578146E-3</v>
      </c>
      <c r="E120" s="18">
        <f t="shared" si="3"/>
        <v>-2.6156070966347096E-3</v>
      </c>
    </row>
    <row r="121" spans="1:5" hidden="1" x14ac:dyDescent="0.2">
      <c r="A121" s="20">
        <v>45210</v>
      </c>
      <c r="B121" s="18">
        <v>-3.2647444290935246E-3</v>
      </c>
      <c r="C121" s="18">
        <v>4.2930081710337298E-3</v>
      </c>
      <c r="D121" s="18">
        <f t="shared" si="2"/>
        <v>4.8838391504881845E-3</v>
      </c>
      <c r="E121" s="18">
        <f t="shared" si="3"/>
        <v>-8.1485835795817099E-3</v>
      </c>
    </row>
    <row r="122" spans="1:5" hidden="1" x14ac:dyDescent="0.2">
      <c r="A122" s="39">
        <v>45211</v>
      </c>
      <c r="B122" s="18">
        <v>1.2598689060490109E-3</v>
      </c>
      <c r="C122" s="18">
        <v>-6.2464343461184901E-3</v>
      </c>
      <c r="D122" s="18">
        <f t="shared" si="2"/>
        <v>-3.8060089232975791E-3</v>
      </c>
      <c r="E122" s="18">
        <f t="shared" si="3"/>
        <v>5.0658778293465895E-3</v>
      </c>
    </row>
    <row r="123" spans="1:5" hidden="1" x14ac:dyDescent="0.2">
      <c r="A123" s="20">
        <v>45212</v>
      </c>
      <c r="B123" s="18">
        <v>3.0699428714922483E-2</v>
      </c>
      <c r="C123" s="18">
        <v>-5.018858888767519E-3</v>
      </c>
      <c r="D123" s="18">
        <f t="shared" si="2"/>
        <v>-2.7938639065068446E-3</v>
      </c>
      <c r="E123" s="18">
        <f t="shared" si="3"/>
        <v>3.3493292621429326E-2</v>
      </c>
    </row>
    <row r="124" spans="1:5" hidden="1" x14ac:dyDescent="0.2">
      <c r="A124" s="39">
        <v>45215</v>
      </c>
      <c r="B124" s="18">
        <v>1.6845791894696704E-2</v>
      </c>
      <c r="C124" s="18">
        <v>1.059436938392988E-2</v>
      </c>
      <c r="D124" s="18">
        <f t="shared" si="2"/>
        <v>1.0079357937084274E-2</v>
      </c>
      <c r="E124" s="18">
        <f t="shared" si="3"/>
        <v>6.7664339576124308E-3</v>
      </c>
    </row>
    <row r="125" spans="1:5" hidden="1" x14ac:dyDescent="0.2">
      <c r="A125" s="20">
        <v>45216</v>
      </c>
      <c r="B125" s="18">
        <v>7.9230478173712982E-3</v>
      </c>
      <c r="C125" s="18">
        <v>-9.824505308242415E-5</v>
      </c>
      <c r="D125" s="18">
        <f t="shared" si="2"/>
        <v>1.2632184858762181E-3</v>
      </c>
      <c r="E125" s="18">
        <f t="shared" si="3"/>
        <v>6.6598293314950804E-3</v>
      </c>
    </row>
    <row r="126" spans="1:5" hidden="1" x14ac:dyDescent="0.2">
      <c r="A126" s="39">
        <v>45217</v>
      </c>
      <c r="B126" s="18">
        <v>-1.07192444535813E-2</v>
      </c>
      <c r="C126" s="18">
        <v>-1.3399820506516447E-2</v>
      </c>
      <c r="D126" s="18">
        <f t="shared" si="2"/>
        <v>-9.7040285619849013E-3</v>
      </c>
      <c r="E126" s="18">
        <f t="shared" si="3"/>
        <v>-1.015215891596399E-3</v>
      </c>
    </row>
    <row r="127" spans="1:5" hidden="1" x14ac:dyDescent="0.2">
      <c r="A127" s="20">
        <v>45218</v>
      </c>
      <c r="B127" s="18">
        <v>-8.4275802490065832E-3</v>
      </c>
      <c r="C127" s="18">
        <v>-8.4828481963210578E-3</v>
      </c>
      <c r="D127" s="18">
        <f t="shared" si="2"/>
        <v>-5.6499486342208964E-3</v>
      </c>
      <c r="E127" s="18">
        <f t="shared" si="3"/>
        <v>-2.7776316147856868E-3</v>
      </c>
    </row>
    <row r="128" spans="1:5" hidden="1" x14ac:dyDescent="0.2">
      <c r="A128" s="39">
        <v>45219</v>
      </c>
      <c r="B128" s="18">
        <v>-2.2098173456892245E-2</v>
      </c>
      <c r="C128" s="18">
        <v>-1.2585283719027562E-2</v>
      </c>
      <c r="D128" s="18">
        <f t="shared" si="2"/>
        <v>-9.0324369742639521E-3</v>
      </c>
      <c r="E128" s="18">
        <f t="shared" si="3"/>
        <v>-1.3065736482628293E-2</v>
      </c>
    </row>
    <row r="129" spans="1:5" hidden="1" x14ac:dyDescent="0.2">
      <c r="A129" s="20">
        <v>45222</v>
      </c>
      <c r="B129" s="18">
        <v>-1.9617481463859443E-2</v>
      </c>
      <c r="C129" s="18">
        <v>-1.6855698941634634E-3</v>
      </c>
      <c r="D129" s="18">
        <f t="shared" si="2"/>
        <v>-4.554255061050335E-5</v>
      </c>
      <c r="E129" s="18">
        <f t="shared" si="3"/>
        <v>-1.9571938913248939E-2</v>
      </c>
    </row>
    <row r="130" spans="1:5" hidden="1" x14ac:dyDescent="0.2">
      <c r="A130" s="39">
        <v>45223</v>
      </c>
      <c r="B130" s="18">
        <v>-5.066179222042666E-3</v>
      </c>
      <c r="C130" s="18">
        <v>7.2657922227272742E-3</v>
      </c>
      <c r="D130" s="18">
        <f t="shared" si="2"/>
        <v>7.3349215225727311E-3</v>
      </c>
      <c r="E130" s="18">
        <f t="shared" si="3"/>
        <v>-1.2401100744615397E-2</v>
      </c>
    </row>
    <row r="131" spans="1:5" hidden="1" x14ac:dyDescent="0.2">
      <c r="A131" s="20">
        <v>45224</v>
      </c>
      <c r="B131" s="18">
        <v>-6.3644874021175912E-3</v>
      </c>
      <c r="C131" s="18">
        <v>-1.4339628627712542E-2</v>
      </c>
      <c r="D131" s="18">
        <f t="shared" si="2"/>
        <v>-1.0478907288104732E-2</v>
      </c>
      <c r="E131" s="18">
        <f t="shared" si="3"/>
        <v>4.1144198859871407E-3</v>
      </c>
    </row>
    <row r="132" spans="1:5" hidden="1" x14ac:dyDescent="0.2">
      <c r="A132" s="39">
        <v>45225</v>
      </c>
      <c r="B132" s="18">
        <v>1.5885343823812237E-2</v>
      </c>
      <c r="C132" s="18">
        <v>-1.1832519778109618E-2</v>
      </c>
      <c r="D132" s="18">
        <f t="shared" si="2"/>
        <v>-8.4117775540569067E-3</v>
      </c>
      <c r="E132" s="18">
        <f t="shared" si="3"/>
        <v>2.4297121377869144E-2</v>
      </c>
    </row>
    <row r="133" spans="1:5" hidden="1" x14ac:dyDescent="0.2">
      <c r="A133" s="20">
        <v>45226</v>
      </c>
      <c r="B133" s="18">
        <v>-2.2446516578244702E-2</v>
      </c>
      <c r="C133" s="18">
        <v>-4.8002802297685276E-3</v>
      </c>
      <c r="D133" s="18">
        <f t="shared" si="2"/>
        <v>-2.6136441903518493E-3</v>
      </c>
      <c r="E133" s="18">
        <f t="shared" si="3"/>
        <v>-1.9832872387892851E-2</v>
      </c>
    </row>
    <row r="134" spans="1:5" hidden="1" x14ac:dyDescent="0.2">
      <c r="A134" s="39">
        <v>45229</v>
      </c>
      <c r="B134" s="18">
        <v>1.7285995068029525E-2</v>
      </c>
      <c r="C134" s="18">
        <v>1.2010022325859904E-2</v>
      </c>
      <c r="D134" s="18">
        <f t="shared" si="2"/>
        <v>1.1246574226803528E-2</v>
      </c>
      <c r="E134" s="18">
        <f t="shared" si="3"/>
        <v>6.0394208412259971E-3</v>
      </c>
    </row>
    <row r="135" spans="1:5" hidden="1" x14ac:dyDescent="0.2">
      <c r="A135" s="20">
        <v>45230</v>
      </c>
      <c r="B135" s="18">
        <v>8.6229307982899073E-3</v>
      </c>
      <c r="C135" s="18">
        <v>6.4749573072333533E-3</v>
      </c>
      <c r="D135" s="18">
        <f t="shared" si="2"/>
        <v>6.6828723030904584E-3</v>
      </c>
      <c r="E135" s="18">
        <f t="shared" si="3"/>
        <v>1.9400584951994489E-3</v>
      </c>
    </row>
    <row r="136" spans="1:5" hidden="1" x14ac:dyDescent="0.2">
      <c r="A136" s="39">
        <v>45231</v>
      </c>
      <c r="B136" s="18">
        <v>-4.0231288506304974E-3</v>
      </c>
      <c r="C136" s="18">
        <v>1.0505999486313922E-2</v>
      </c>
      <c r="D136" s="18">
        <f t="shared" si="2"/>
        <v>1.0006496304855724E-2</v>
      </c>
      <c r="E136" s="18">
        <f t="shared" si="3"/>
        <v>-1.4029625155486222E-2</v>
      </c>
    </row>
    <row r="137" spans="1:5" hidden="1" x14ac:dyDescent="0.2">
      <c r="A137" s="20">
        <v>45232</v>
      </c>
      <c r="B137" s="18">
        <v>3.1838874669481987E-2</v>
      </c>
      <c r="C137" s="18">
        <v>1.885855702012762E-2</v>
      </c>
      <c r="D137" s="18">
        <f t="shared" si="2"/>
        <v>1.6893241583676E-2</v>
      </c>
      <c r="E137" s="18">
        <f t="shared" si="3"/>
        <v>1.4945633085805987E-2</v>
      </c>
    </row>
    <row r="138" spans="1:5" hidden="1" x14ac:dyDescent="0.2">
      <c r="A138" s="39">
        <v>45233</v>
      </c>
      <c r="B138" s="18">
        <v>2.740073075517091E-2</v>
      </c>
      <c r="C138" s="18">
        <v>9.3937302530313627E-3</v>
      </c>
      <c r="D138" s="18">
        <f t="shared" si="2"/>
        <v>9.0894221200834499E-3</v>
      </c>
      <c r="E138" s="18">
        <f t="shared" si="3"/>
        <v>1.831130863508746E-2</v>
      </c>
    </row>
    <row r="139" spans="1:5" hidden="1" x14ac:dyDescent="0.2">
      <c r="A139" s="20">
        <v>45236</v>
      </c>
      <c r="B139" s="18">
        <v>-6.7275672264783815E-3</v>
      </c>
      <c r="C139" s="18">
        <v>1.7529924220356374E-3</v>
      </c>
      <c r="D139" s="18">
        <f t="shared" si="2"/>
        <v>2.7895774352318663E-3</v>
      </c>
      <c r="E139" s="18">
        <f t="shared" si="3"/>
        <v>-9.5171446617102473E-3</v>
      </c>
    </row>
    <row r="140" spans="1:5" hidden="1" x14ac:dyDescent="0.2">
      <c r="A140" s="39">
        <v>45237</v>
      </c>
      <c r="B140" s="18">
        <v>-7.2568266808513693E-3</v>
      </c>
      <c r="C140" s="18">
        <v>2.8401189192852616E-3</v>
      </c>
      <c r="D140" s="18">
        <f t="shared" si="2"/>
        <v>3.6859212487411505E-3</v>
      </c>
      <c r="E140" s="18">
        <f t="shared" si="3"/>
        <v>-1.094274792959252E-2</v>
      </c>
    </row>
    <row r="141" spans="1:5" hidden="1" x14ac:dyDescent="0.2">
      <c r="A141" s="20">
        <v>45238</v>
      </c>
      <c r="B141" s="18">
        <v>-1.4620710372174051E-3</v>
      </c>
      <c r="C141" s="18">
        <v>1.0049156221052513E-3</v>
      </c>
      <c r="D141" s="18">
        <f t="shared" ref="D141:D204" si="4">$B$2+$B$3*C141</f>
        <v>2.1727825973322824E-3</v>
      </c>
      <c r="E141" s="18">
        <f t="shared" ref="E141:E204" si="5">B141-D141</f>
        <v>-3.6348536345496875E-3</v>
      </c>
    </row>
    <row r="142" spans="1:5" hidden="1" x14ac:dyDescent="0.2">
      <c r="A142" s="39">
        <v>45239</v>
      </c>
      <c r="B142" s="18">
        <v>-1.4153114307867254E-2</v>
      </c>
      <c r="C142" s="18">
        <v>-8.0838393067328429E-3</v>
      </c>
      <c r="D142" s="18">
        <f t="shared" si="4"/>
        <v>-5.3209628624432421E-3</v>
      </c>
      <c r="E142" s="18">
        <f t="shared" si="5"/>
        <v>-8.8321514454240118E-3</v>
      </c>
    </row>
    <row r="143" spans="1:5" hidden="1" x14ac:dyDescent="0.2">
      <c r="A143" s="20">
        <v>45240</v>
      </c>
      <c r="B143" s="18">
        <v>1.2128745741439184E-2</v>
      </c>
      <c r="C143" s="18">
        <v>1.5616441094852496E-2</v>
      </c>
      <c r="D143" s="18">
        <f t="shared" si="4"/>
        <v>1.4220093095756288E-2</v>
      </c>
      <c r="E143" s="18">
        <f t="shared" si="5"/>
        <v>-2.0913473543171038E-3</v>
      </c>
    </row>
    <row r="144" spans="1:5" hidden="1" x14ac:dyDescent="0.2">
      <c r="A144" s="39">
        <v>45243</v>
      </c>
      <c r="B144" s="18">
        <v>-2.9348686919118405E-3</v>
      </c>
      <c r="C144" s="18">
        <v>-8.3583893324035152E-4</v>
      </c>
      <c r="D144" s="18">
        <f t="shared" si="4"/>
        <v>6.5506689263061888E-4</v>
      </c>
      <c r="E144" s="18">
        <f t="shared" si="5"/>
        <v>-3.5899355845424594E-3</v>
      </c>
    </row>
    <row r="145" spans="1:5" hidden="1" x14ac:dyDescent="0.2">
      <c r="A145" s="20">
        <v>45244</v>
      </c>
      <c r="B145" s="18">
        <v>3.213160812921223E-2</v>
      </c>
      <c r="C145" s="18">
        <v>1.9075017703661823E-2</v>
      </c>
      <c r="D145" s="18">
        <f t="shared" si="4"/>
        <v>1.7071715013442217E-2</v>
      </c>
      <c r="E145" s="18">
        <f t="shared" si="5"/>
        <v>1.5059893115770013E-2</v>
      </c>
    </row>
    <row r="146" spans="1:5" hidden="1" x14ac:dyDescent="0.2">
      <c r="A146" s="39">
        <v>45245</v>
      </c>
      <c r="B146" s="18">
        <v>1.8060760712385049E-2</v>
      </c>
      <c r="C146" s="18">
        <v>1.5970120755575135E-3</v>
      </c>
      <c r="D146" s="18">
        <f t="shared" si="4"/>
        <v>2.6609704893535177E-3</v>
      </c>
      <c r="E146" s="18">
        <f t="shared" si="5"/>
        <v>1.5399790223031531E-2</v>
      </c>
    </row>
    <row r="147" spans="1:5" hidden="1" x14ac:dyDescent="0.2">
      <c r="A147" s="20">
        <v>45246</v>
      </c>
      <c r="B147" s="18">
        <v>-7.2362065037292478E-3</v>
      </c>
      <c r="C147" s="18">
        <v>1.1904273935798848E-3</v>
      </c>
      <c r="D147" s="18">
        <f t="shared" si="4"/>
        <v>2.325738420886507E-3</v>
      </c>
      <c r="E147" s="18">
        <f t="shared" si="5"/>
        <v>-9.5619449246157548E-3</v>
      </c>
    </row>
    <row r="148" spans="1:5" hidden="1" x14ac:dyDescent="0.2">
      <c r="A148" s="39">
        <v>45247</v>
      </c>
      <c r="B148" s="18">
        <v>1.0110369189133328E-2</v>
      </c>
      <c r="C148" s="18">
        <v>1.2820490603360213E-3</v>
      </c>
      <c r="D148" s="18">
        <f t="shared" si="4"/>
        <v>2.4012811607498469E-3</v>
      </c>
      <c r="E148" s="18">
        <f t="shared" si="5"/>
        <v>7.7090880283834807E-3</v>
      </c>
    </row>
    <row r="149" spans="1:5" hidden="1" x14ac:dyDescent="0.2">
      <c r="A149" s="20">
        <v>45250</v>
      </c>
      <c r="B149" s="18">
        <v>-3.9569948720969972E-3</v>
      </c>
      <c r="C149" s="18">
        <v>7.3902780973298388E-3</v>
      </c>
      <c r="D149" s="18">
        <f t="shared" si="4"/>
        <v>7.4375610441478179E-3</v>
      </c>
      <c r="E149" s="18">
        <f t="shared" si="5"/>
        <v>-1.1394555916244815E-2</v>
      </c>
    </row>
    <row r="150" spans="1:5" hidden="1" x14ac:dyDescent="0.2">
      <c r="A150" s="39">
        <v>45251</v>
      </c>
      <c r="B150" s="18">
        <v>-4.4403868085082232E-3</v>
      </c>
      <c r="C150" s="18">
        <v>-2.0209310950652926E-3</v>
      </c>
      <c r="D150" s="18">
        <f t="shared" si="4"/>
        <v>-3.2205033372488729E-4</v>
      </c>
      <c r="E150" s="18">
        <f t="shared" si="5"/>
        <v>-4.1183364747833361E-3</v>
      </c>
    </row>
    <row r="151" spans="1:5" hidden="1" x14ac:dyDescent="0.2">
      <c r="A151" s="20">
        <v>45252</v>
      </c>
      <c r="B151" s="18">
        <v>4.2253128700457943E-3</v>
      </c>
      <c r="C151" s="18">
        <v>4.06112922094648E-3</v>
      </c>
      <c r="D151" s="18">
        <f t="shared" si="4"/>
        <v>4.6926532462538868E-3</v>
      </c>
      <c r="E151" s="18">
        <f t="shared" si="5"/>
        <v>-4.6734037620809257E-4</v>
      </c>
    </row>
    <row r="152" spans="1:5" hidden="1" x14ac:dyDescent="0.2">
      <c r="A152" s="39">
        <v>45254</v>
      </c>
      <c r="B152" s="18">
        <v>3.2725270040123711E-3</v>
      </c>
      <c r="C152" s="18">
        <v>5.9687366788407914E-4</v>
      </c>
      <c r="D152" s="18">
        <f t="shared" si="4"/>
        <v>1.8363489971544695E-3</v>
      </c>
      <c r="E152" s="18">
        <f t="shared" si="5"/>
        <v>1.4361780068579016E-3</v>
      </c>
    </row>
    <row r="153" spans="1:5" hidden="1" x14ac:dyDescent="0.2">
      <c r="A153" s="20">
        <v>45257</v>
      </c>
      <c r="B153" s="18">
        <v>2.3299868272228519E-3</v>
      </c>
      <c r="C153" s="18">
        <v>-1.9541574600900891E-3</v>
      </c>
      <c r="D153" s="18">
        <f t="shared" si="4"/>
        <v>-2.6699497929559709E-4</v>
      </c>
      <c r="E153" s="18">
        <f t="shared" si="5"/>
        <v>2.5969818065184492E-3</v>
      </c>
    </row>
    <row r="154" spans="1:5" hidden="1" x14ac:dyDescent="0.2">
      <c r="A154" s="39">
        <v>45258</v>
      </c>
      <c r="B154" s="18">
        <v>8.1357212266330858E-3</v>
      </c>
      <c r="C154" s="18">
        <v>9.8011853060331333E-4</v>
      </c>
      <c r="D154" s="18">
        <f t="shared" si="4"/>
        <v>2.1523372125339005E-3</v>
      </c>
      <c r="E154" s="18">
        <f t="shared" si="5"/>
        <v>5.9833840140991849E-3</v>
      </c>
    </row>
    <row r="155" spans="1:5" hidden="1" x14ac:dyDescent="0.2">
      <c r="A155" s="20">
        <v>45259</v>
      </c>
      <c r="B155" s="18">
        <v>9.4534973917312914E-3</v>
      </c>
      <c r="C155" s="18">
        <v>-9.4624863923831182E-4</v>
      </c>
      <c r="D155" s="18">
        <f t="shared" si="4"/>
        <v>5.6403327586842307E-4</v>
      </c>
      <c r="E155" s="18">
        <f t="shared" si="5"/>
        <v>8.8894641158628676E-3</v>
      </c>
    </row>
    <row r="156" spans="1:5" hidden="1" x14ac:dyDescent="0.2">
      <c r="A156" s="39">
        <v>45260</v>
      </c>
      <c r="B156" s="18">
        <v>1.8501563915294561E-2</v>
      </c>
      <c r="C156" s="18">
        <v>3.7840728581564065E-3</v>
      </c>
      <c r="D156" s="18">
        <f t="shared" si="4"/>
        <v>4.4642182321055343E-3</v>
      </c>
      <c r="E156" s="18">
        <f t="shared" si="5"/>
        <v>1.4037345683189026E-2</v>
      </c>
    </row>
    <row r="157" spans="1:5" hidden="1" x14ac:dyDescent="0.2">
      <c r="A157" s="20">
        <v>45261</v>
      </c>
      <c r="B157" s="18">
        <v>9.6436397992374356E-3</v>
      </c>
      <c r="C157" s="18">
        <v>5.8737421236076948E-3</v>
      </c>
      <c r="D157" s="18">
        <f t="shared" si="4"/>
        <v>6.1871659507992706E-3</v>
      </c>
      <c r="E157" s="18">
        <f t="shared" si="5"/>
        <v>3.456473848438165E-3</v>
      </c>
    </row>
    <row r="158" spans="1:5" hidden="1" x14ac:dyDescent="0.2">
      <c r="A158" s="39">
        <v>45264</v>
      </c>
      <c r="B158" s="18">
        <v>2.2211262377282992E-3</v>
      </c>
      <c r="C158" s="18">
        <v>-5.4085091269721053E-3</v>
      </c>
      <c r="D158" s="18">
        <f t="shared" si="4"/>
        <v>-3.1151334012075181E-3</v>
      </c>
      <c r="E158" s="18">
        <f t="shared" si="5"/>
        <v>5.3362596389358169E-3</v>
      </c>
    </row>
    <row r="159" spans="1:5" hidden="1" x14ac:dyDescent="0.2">
      <c r="A159" s="20">
        <v>45265</v>
      </c>
      <c r="B159" s="18">
        <v>-1.3962680019424578E-2</v>
      </c>
      <c r="C159" s="18">
        <v>-5.6886972616143616E-4</v>
      </c>
      <c r="D159" s="18">
        <f t="shared" si="4"/>
        <v>8.7518497251191344E-4</v>
      </c>
      <c r="E159" s="18">
        <f t="shared" si="5"/>
        <v>-1.4837864991936492E-2</v>
      </c>
    </row>
    <row r="160" spans="1:5" hidden="1" x14ac:dyDescent="0.2">
      <c r="A160" s="39">
        <v>45266</v>
      </c>
      <c r="B160" s="18">
        <v>2.2463410918649451E-4</v>
      </c>
      <c r="C160" s="18">
        <v>-3.9062028088695522E-3</v>
      </c>
      <c r="D160" s="18">
        <f t="shared" si="4"/>
        <v>-1.8764707638475402E-3</v>
      </c>
      <c r="E160" s="18">
        <f t="shared" si="5"/>
        <v>2.1011048730340347E-3</v>
      </c>
    </row>
    <row r="161" spans="1:5" hidden="1" x14ac:dyDescent="0.2">
      <c r="A161" s="20">
        <v>45267</v>
      </c>
      <c r="B161" s="18">
        <v>2.0224709910549699E-2</v>
      </c>
      <c r="C161" s="18">
        <v>7.9681890658929166E-3</v>
      </c>
      <c r="D161" s="18">
        <f t="shared" si="4"/>
        <v>7.9140528992734209E-3</v>
      </c>
      <c r="E161" s="18">
        <f t="shared" si="5"/>
        <v>1.2310657011276278E-2</v>
      </c>
    </row>
    <row r="162" spans="1:5" hidden="1" x14ac:dyDescent="0.2">
      <c r="A162" s="39">
        <v>45268</v>
      </c>
      <c r="B162" s="18">
        <v>1.5418534066710121E-2</v>
      </c>
      <c r="C162" s="18">
        <v>4.0954978699407896E-3</v>
      </c>
      <c r="D162" s="18">
        <f t="shared" si="4"/>
        <v>4.7209904507858891E-3</v>
      </c>
      <c r="E162" s="18">
        <f t="shared" si="5"/>
        <v>1.0697543615924232E-2</v>
      </c>
    </row>
    <row r="163" spans="1:5" hidden="1" x14ac:dyDescent="0.2">
      <c r="A163" s="20">
        <v>45271</v>
      </c>
      <c r="B163" s="18">
        <v>-2.1691772909151474E-3</v>
      </c>
      <c r="C163" s="18">
        <v>3.924494286698943E-3</v>
      </c>
      <c r="D163" s="18">
        <f t="shared" si="4"/>
        <v>4.5799967354137258E-3</v>
      </c>
      <c r="E163" s="18">
        <f t="shared" si="5"/>
        <v>-6.7491740263288733E-3</v>
      </c>
    </row>
    <row r="164" spans="1:5" hidden="1" x14ac:dyDescent="0.2">
      <c r="A164" s="39">
        <v>45272</v>
      </c>
      <c r="B164" s="18">
        <v>1.0217339399418934E-2</v>
      </c>
      <c r="C164" s="18">
        <v>4.5993575202152304E-3</v>
      </c>
      <c r="D164" s="18">
        <f t="shared" si="4"/>
        <v>5.1364264479242631E-3</v>
      </c>
      <c r="E164" s="18">
        <f t="shared" si="5"/>
        <v>5.0809129514946712E-3</v>
      </c>
    </row>
    <row r="165" spans="1:5" hidden="1" x14ac:dyDescent="0.2">
      <c r="A165" s="20">
        <v>45273</v>
      </c>
      <c r="B165" s="18">
        <v>2.7759801474636747E-2</v>
      </c>
      <c r="C165" s="18">
        <v>1.3650676351045998E-2</v>
      </c>
      <c r="D165" s="18">
        <f t="shared" si="4"/>
        <v>1.2599305568837026E-2</v>
      </c>
      <c r="E165" s="18">
        <f t="shared" si="5"/>
        <v>1.5160495905799721E-2</v>
      </c>
    </row>
    <row r="166" spans="1:5" hidden="1" x14ac:dyDescent="0.2">
      <c r="A166" s="39">
        <v>45274</v>
      </c>
      <c r="B166" s="18">
        <v>5.7579739171372379E-2</v>
      </c>
      <c r="C166" s="18">
        <v>2.6470624846992585E-3</v>
      </c>
      <c r="D166" s="18">
        <f t="shared" si="4"/>
        <v>3.526744794816866E-3</v>
      </c>
      <c r="E166" s="18">
        <f t="shared" si="5"/>
        <v>5.4052994376555516E-2</v>
      </c>
    </row>
    <row r="167" spans="1:5" hidden="1" x14ac:dyDescent="0.2">
      <c r="A167" s="20">
        <v>45275</v>
      </c>
      <c r="B167" s="18">
        <v>-3.9595748943996867E-3</v>
      </c>
      <c r="C167" s="18">
        <v>-7.62494933082003E-5</v>
      </c>
      <c r="D167" s="18">
        <f t="shared" si="4"/>
        <v>1.2813539871064602E-3</v>
      </c>
      <c r="E167" s="18">
        <f t="shared" si="5"/>
        <v>-5.2409288815061465E-3</v>
      </c>
    </row>
    <row r="168" spans="1:5" hidden="1" x14ac:dyDescent="0.2">
      <c r="A168" s="39">
        <v>45278</v>
      </c>
      <c r="B168" s="18">
        <v>-1.2919971827556664E-2</v>
      </c>
      <c r="C168" s="18">
        <v>4.5283443669004164E-3</v>
      </c>
      <c r="D168" s="18">
        <f t="shared" si="4"/>
        <v>5.077875579361537E-3</v>
      </c>
      <c r="E168" s="18">
        <f t="shared" si="5"/>
        <v>-1.7997847406918201E-2</v>
      </c>
    </row>
    <row r="169" spans="1:5" hidden="1" x14ac:dyDescent="0.2">
      <c r="A169" s="20">
        <v>45279</v>
      </c>
      <c r="B169" s="18">
        <v>8.658839508521643E-3</v>
      </c>
      <c r="C169" s="18">
        <v>5.8664078189105684E-3</v>
      </c>
      <c r="D169" s="18">
        <f t="shared" si="4"/>
        <v>6.1811187624929483E-3</v>
      </c>
      <c r="E169" s="18">
        <f t="shared" si="5"/>
        <v>2.4777207460286946E-3</v>
      </c>
    </row>
    <row r="170" spans="1:5" hidden="1" x14ac:dyDescent="0.2">
      <c r="A170" s="39">
        <v>45280</v>
      </c>
      <c r="B170" s="18">
        <v>-1.497294904214852E-2</v>
      </c>
      <c r="C170" s="18">
        <v>-1.4684266911006771E-2</v>
      </c>
      <c r="D170" s="18">
        <f t="shared" si="4"/>
        <v>-1.0763064094061334E-2</v>
      </c>
      <c r="E170" s="18">
        <f t="shared" si="5"/>
        <v>-4.2098849480871857E-3</v>
      </c>
    </row>
    <row r="171" spans="1:5" hidden="1" x14ac:dyDescent="0.2">
      <c r="A171" s="20">
        <v>45281</v>
      </c>
      <c r="B171" s="18">
        <v>2.2293674456541623E-3</v>
      </c>
      <c r="C171" s="18">
        <v>1.0301467821202559E-2</v>
      </c>
      <c r="D171" s="18">
        <f t="shared" si="4"/>
        <v>9.8378584387443374E-3</v>
      </c>
      <c r="E171" s="18">
        <f t="shared" si="5"/>
        <v>-7.6084909930901751E-3</v>
      </c>
    </row>
    <row r="172" spans="1:5" hidden="1" x14ac:dyDescent="0.2">
      <c r="A172" s="39">
        <v>45282</v>
      </c>
      <c r="B172" s="18">
        <v>-5.4600497783592328E-3</v>
      </c>
      <c r="C172" s="18">
        <v>1.6600585268868873E-3</v>
      </c>
      <c r="D172" s="18">
        <f t="shared" si="4"/>
        <v>2.7129527533823767E-3</v>
      </c>
      <c r="E172" s="18">
        <f t="shared" si="5"/>
        <v>-8.1730025317416095E-3</v>
      </c>
    </row>
    <row r="173" spans="1:5" hidden="1" x14ac:dyDescent="0.2">
      <c r="A173" s="20">
        <v>45286</v>
      </c>
      <c r="B173" s="18">
        <v>9.3533888516994512E-3</v>
      </c>
      <c r="C173" s="18">
        <v>4.2316894655107795E-3</v>
      </c>
      <c r="D173" s="18">
        <f t="shared" si="4"/>
        <v>4.8332814256172082E-3</v>
      </c>
      <c r="E173" s="18">
        <f t="shared" si="5"/>
        <v>4.520107426082243E-3</v>
      </c>
    </row>
    <row r="174" spans="1:5" hidden="1" x14ac:dyDescent="0.2">
      <c r="A174" s="39">
        <v>45287</v>
      </c>
      <c r="B174" s="18">
        <v>-6.2448656519397128E-3</v>
      </c>
      <c r="C174" s="18">
        <v>1.4304577464787638E-3</v>
      </c>
      <c r="D174" s="18">
        <f t="shared" si="4"/>
        <v>2.5236452168478588E-3</v>
      </c>
      <c r="E174" s="18">
        <f t="shared" si="5"/>
        <v>-8.7685108687875716E-3</v>
      </c>
    </row>
    <row r="175" spans="1:5" hidden="1" x14ac:dyDescent="0.2">
      <c r="A175" s="20">
        <v>45288</v>
      </c>
      <c r="B175" s="18">
        <v>3.0406772388320569E-3</v>
      </c>
      <c r="C175" s="18">
        <v>3.7017460804378288E-4</v>
      </c>
      <c r="D175" s="18">
        <f t="shared" si="4"/>
        <v>1.6494339506255631E-3</v>
      </c>
      <c r="E175" s="18">
        <f t="shared" si="5"/>
        <v>1.3912432882064937E-3</v>
      </c>
    </row>
    <row r="176" spans="1:5" hidden="1" x14ac:dyDescent="0.2">
      <c r="A176" s="39">
        <v>45289</v>
      </c>
      <c r="B176" s="18">
        <v>-5.2547591044338482E-3</v>
      </c>
      <c r="C176" s="18">
        <v>-2.8264750133749628E-3</v>
      </c>
      <c r="D176" s="18">
        <f t="shared" si="4"/>
        <v>-9.8622723449369107E-4</v>
      </c>
      <c r="E176" s="18">
        <f t="shared" si="5"/>
        <v>-4.2685318699401571E-3</v>
      </c>
    </row>
    <row r="177" spans="1:5" hidden="1" x14ac:dyDescent="0.2">
      <c r="A177" s="20">
        <v>45293</v>
      </c>
      <c r="B177" s="18">
        <v>2.235044174376144E-3</v>
      </c>
      <c r="C177" s="18">
        <v>-5.6605790054923277E-3</v>
      </c>
      <c r="D177" s="18">
        <f t="shared" si="4"/>
        <v>-3.3229668748237522E-3</v>
      </c>
      <c r="E177" s="18">
        <f t="shared" si="5"/>
        <v>5.5580110491998957E-3</v>
      </c>
    </row>
    <row r="178" spans="1:5" hidden="1" x14ac:dyDescent="0.2">
      <c r="A178" s="39">
        <v>45294</v>
      </c>
      <c r="B178" s="18">
        <v>-1.3176722521760276E-2</v>
      </c>
      <c r="C178" s="18">
        <v>-8.016314922730805E-3</v>
      </c>
      <c r="D178" s="18">
        <f t="shared" si="4"/>
        <v>-5.2652885099052655E-3</v>
      </c>
      <c r="E178" s="18">
        <f t="shared" si="5"/>
        <v>-7.9114340118550102E-3</v>
      </c>
    </row>
    <row r="179" spans="1:5" hidden="1" x14ac:dyDescent="0.2">
      <c r="A179" s="20">
        <v>45295</v>
      </c>
      <c r="B179" s="18">
        <v>1.2325438654666732E-2</v>
      </c>
      <c r="C179" s="18">
        <v>-3.4283812973570083E-3</v>
      </c>
      <c r="D179" s="18">
        <f t="shared" si="4"/>
        <v>-1.4825034041249302E-3</v>
      </c>
      <c r="E179" s="18">
        <f t="shared" si="5"/>
        <v>1.3807942058791663E-2</v>
      </c>
    </row>
    <row r="180" spans="1:5" hidden="1" x14ac:dyDescent="0.2">
      <c r="A180" s="39">
        <v>45296</v>
      </c>
      <c r="B180" s="18">
        <v>1.298689203827097E-2</v>
      </c>
      <c r="C180" s="18">
        <v>1.8256861788026324E-3</v>
      </c>
      <c r="D180" s="18">
        <f t="shared" si="4"/>
        <v>2.8495139737337726E-3</v>
      </c>
      <c r="E180" s="18">
        <f t="shared" si="5"/>
        <v>1.0137378064537197E-2</v>
      </c>
    </row>
    <row r="181" spans="1:5" hidden="1" x14ac:dyDescent="0.2">
      <c r="A181" s="20">
        <v>45299</v>
      </c>
      <c r="B181" s="18">
        <v>0</v>
      </c>
      <c r="C181" s="18">
        <v>1.4114629309846638E-2</v>
      </c>
      <c r="D181" s="18">
        <f t="shared" si="4"/>
        <v>1.2981838204581247E-2</v>
      </c>
      <c r="E181" s="18">
        <f t="shared" si="5"/>
        <v>-1.2981838204581247E-2</v>
      </c>
    </row>
    <row r="182" spans="1:5" hidden="1" x14ac:dyDescent="0.2">
      <c r="A182" s="39">
        <v>45300</v>
      </c>
      <c r="B182" s="18">
        <v>-1.2620115909812157E-2</v>
      </c>
      <c r="C182" s="18">
        <v>-1.4779006799081618E-3</v>
      </c>
      <c r="D182" s="18">
        <f t="shared" si="4"/>
        <v>1.2568224790651021E-4</v>
      </c>
      <c r="E182" s="18">
        <f t="shared" si="5"/>
        <v>-1.2745798157718667E-2</v>
      </c>
    </row>
    <row r="183" spans="1:5" hidden="1" x14ac:dyDescent="0.2">
      <c r="A183" s="20">
        <v>45301</v>
      </c>
      <c r="B183" s="18">
        <v>-4.2604194534940909E-3</v>
      </c>
      <c r="C183" s="18">
        <v>5.6659718937244197E-3</v>
      </c>
      <c r="D183" s="18">
        <f t="shared" si="4"/>
        <v>6.0158578641520983E-3</v>
      </c>
      <c r="E183" s="18">
        <f t="shared" si="5"/>
        <v>-1.0276277317646189E-2</v>
      </c>
    </row>
    <row r="184" spans="1:5" hidden="1" x14ac:dyDescent="0.2">
      <c r="A184" s="39">
        <v>45302</v>
      </c>
      <c r="B184" s="18">
        <v>-8.1498830399084898E-4</v>
      </c>
      <c r="C184" s="18">
        <v>-6.7105557838686991E-4</v>
      </c>
      <c r="D184" s="18">
        <f t="shared" si="4"/>
        <v>7.9093198382828851E-4</v>
      </c>
      <c r="E184" s="18">
        <f t="shared" si="5"/>
        <v>-1.6059202878191375E-3</v>
      </c>
    </row>
    <row r="185" spans="1:5" hidden="1" x14ac:dyDescent="0.2">
      <c r="A185" s="20">
        <v>45303</v>
      </c>
      <c r="B185" s="18">
        <v>-3.3442178508453768E-2</v>
      </c>
      <c r="C185" s="18">
        <v>7.5097559411041459E-4</v>
      </c>
      <c r="D185" s="18">
        <f t="shared" si="4"/>
        <v>1.9634071716836503E-3</v>
      </c>
      <c r="E185" s="18">
        <f t="shared" si="5"/>
        <v>-3.5405585680137422E-2</v>
      </c>
    </row>
    <row r="186" spans="1:5" hidden="1" x14ac:dyDescent="0.2">
      <c r="A186" s="39">
        <v>45307</v>
      </c>
      <c r="B186" s="18">
        <v>-1.2236257018824248E-2</v>
      </c>
      <c r="C186" s="18">
        <v>-3.7313402367431525E-3</v>
      </c>
      <c r="D186" s="18">
        <f t="shared" si="4"/>
        <v>-1.7322952836836807E-3</v>
      </c>
      <c r="E186" s="18">
        <f t="shared" si="5"/>
        <v>-1.0503961735140567E-2</v>
      </c>
    </row>
    <row r="187" spans="1:5" hidden="1" x14ac:dyDescent="0.2">
      <c r="A187" s="20">
        <v>45308</v>
      </c>
      <c r="B187" s="18">
        <v>-3.2037715488557605E-3</v>
      </c>
      <c r="C187" s="18">
        <v>-5.6168971839904991E-3</v>
      </c>
      <c r="D187" s="18">
        <f t="shared" si="4"/>
        <v>-3.2869508908834849E-3</v>
      </c>
      <c r="E187" s="18">
        <f t="shared" si="5"/>
        <v>8.317934202772435E-5</v>
      </c>
    </row>
    <row r="188" spans="1:5" hidden="1" x14ac:dyDescent="0.2">
      <c r="A188" s="39">
        <v>45309</v>
      </c>
      <c r="B188" s="18">
        <v>-4.9282160524219965E-3</v>
      </c>
      <c r="C188" s="18">
        <v>8.805260963896E-3</v>
      </c>
      <c r="D188" s="18">
        <f t="shared" si="4"/>
        <v>8.6042248517883956E-3</v>
      </c>
      <c r="E188" s="18">
        <f t="shared" si="5"/>
        <v>-1.3532440904210392E-2</v>
      </c>
    </row>
    <row r="189" spans="1:5" hidden="1" x14ac:dyDescent="0.2">
      <c r="A189" s="20">
        <v>45310</v>
      </c>
      <c r="B189" s="18">
        <v>3.6175715437424927E-2</v>
      </c>
      <c r="C189" s="18">
        <v>1.2313502764936146E-2</v>
      </c>
      <c r="D189" s="18">
        <f t="shared" si="4"/>
        <v>1.1496796086702329E-2</v>
      </c>
      <c r="E189" s="18">
        <f t="shared" si="5"/>
        <v>2.4678919350722597E-2</v>
      </c>
    </row>
    <row r="190" spans="1:5" hidden="1" x14ac:dyDescent="0.2">
      <c r="A190" s="39">
        <v>45313</v>
      </c>
      <c r="B190" s="18">
        <v>8.5204099209346129E-3</v>
      </c>
      <c r="C190" s="18">
        <v>2.1943252026270788E-3</v>
      </c>
      <c r="D190" s="18">
        <f t="shared" si="4"/>
        <v>3.15345956724024E-3</v>
      </c>
      <c r="E190" s="18">
        <f t="shared" si="5"/>
        <v>5.3669503536943729E-3</v>
      </c>
    </row>
    <row r="191" spans="1:5" hidden="1" x14ac:dyDescent="0.2">
      <c r="A191" s="20">
        <v>45314</v>
      </c>
      <c r="B191" s="18">
        <v>1.2157274146116226E-2</v>
      </c>
      <c r="C191" s="18">
        <v>2.921374261968035E-3</v>
      </c>
      <c r="D191" s="18">
        <f t="shared" si="4"/>
        <v>3.7529168779641929E-3</v>
      </c>
      <c r="E191" s="18">
        <f t="shared" si="5"/>
        <v>8.404357268152033E-3</v>
      </c>
    </row>
    <row r="192" spans="1:5" hidden="1" x14ac:dyDescent="0.2">
      <c r="A192" s="39">
        <v>45315</v>
      </c>
      <c r="B192" s="18">
        <v>7.5327860362068844E-3</v>
      </c>
      <c r="C192" s="18">
        <v>8.1192841178312491E-4</v>
      </c>
      <c r="D192" s="18">
        <f t="shared" si="4"/>
        <v>2.0136632193240274E-3</v>
      </c>
      <c r="E192" s="18">
        <f t="shared" si="5"/>
        <v>5.5191228168828569E-3</v>
      </c>
    </row>
    <row r="193" spans="1:5" hidden="1" x14ac:dyDescent="0.2">
      <c r="A193" s="20">
        <v>45316</v>
      </c>
      <c r="B193" s="18">
        <v>7.8803458228924317E-3</v>
      </c>
      <c r="C193" s="18">
        <v>5.2603655277063677E-3</v>
      </c>
      <c r="D193" s="18">
        <f t="shared" si="4"/>
        <v>5.6814324244079117E-3</v>
      </c>
      <c r="E193" s="18">
        <f t="shared" si="5"/>
        <v>2.1989133984845199E-3</v>
      </c>
    </row>
    <row r="194" spans="1:5" hidden="1" x14ac:dyDescent="0.2">
      <c r="A194" s="39">
        <v>45317</v>
      </c>
      <c r="B194" s="18">
        <v>8.8210882467345542E-3</v>
      </c>
      <c r="C194" s="18">
        <v>-6.5178525107645324E-4</v>
      </c>
      <c r="D194" s="18">
        <f t="shared" si="4"/>
        <v>8.0682051079611643E-4</v>
      </c>
      <c r="E194" s="18">
        <f t="shared" si="5"/>
        <v>8.0142677359384372E-3</v>
      </c>
    </row>
    <row r="195" spans="1:5" hidden="1" x14ac:dyDescent="0.2">
      <c r="A195" s="20">
        <v>45320</v>
      </c>
      <c r="B195" s="18">
        <v>5.9613957560089581E-4</v>
      </c>
      <c r="C195" s="18">
        <v>7.5567748961808956E-3</v>
      </c>
      <c r="D195" s="18">
        <f t="shared" si="4"/>
        <v>7.5748388825565127E-3</v>
      </c>
      <c r="E195" s="18">
        <f t="shared" si="5"/>
        <v>-6.9786993069556168E-3</v>
      </c>
    </row>
    <row r="196" spans="1:5" hidden="1" x14ac:dyDescent="0.2">
      <c r="A196" s="39">
        <v>45321</v>
      </c>
      <c r="B196" s="18">
        <v>1.6683220598959103E-2</v>
      </c>
      <c r="C196" s="18">
        <v>-6.0064993453989857E-4</v>
      </c>
      <c r="D196" s="18">
        <f t="shared" si="4"/>
        <v>8.4898195635497238E-4</v>
      </c>
      <c r="E196" s="18">
        <f t="shared" si="5"/>
        <v>1.583423864260413E-2</v>
      </c>
    </row>
    <row r="197" spans="1:5" hidden="1" x14ac:dyDescent="0.2">
      <c r="A197" s="20">
        <v>45322</v>
      </c>
      <c r="B197" s="18">
        <v>-1.9730349799264246E-2</v>
      </c>
      <c r="C197" s="18">
        <v>-1.6105744611597972E-2</v>
      </c>
      <c r="D197" s="18">
        <f t="shared" si="4"/>
        <v>-1.19350829402488E-2</v>
      </c>
      <c r="E197" s="18">
        <f t="shared" si="5"/>
        <v>-7.7952668590154459E-3</v>
      </c>
    </row>
    <row r="198" spans="1:5" hidden="1" x14ac:dyDescent="0.2">
      <c r="A198" s="39">
        <v>45323</v>
      </c>
      <c r="B198" s="18">
        <v>-2.2075100962989147E-2</v>
      </c>
      <c r="C198" s="18">
        <v>1.2493688211609788E-2</v>
      </c>
      <c r="D198" s="18">
        <f t="shared" si="4"/>
        <v>1.1645360316181541E-2</v>
      </c>
      <c r="E198" s="18">
        <f t="shared" si="5"/>
        <v>-3.3720461279170687E-2</v>
      </c>
    </row>
    <row r="199" spans="1:5" hidden="1" x14ac:dyDescent="0.2">
      <c r="A199" s="20">
        <v>45324</v>
      </c>
      <c r="B199" s="18">
        <v>8.8241421602222037E-3</v>
      </c>
      <c r="C199" s="18">
        <v>1.068444607751462E-2</v>
      </c>
      <c r="D199" s="18">
        <f t="shared" si="4"/>
        <v>1.0153626835175084E-2</v>
      </c>
      <c r="E199" s="18">
        <f t="shared" si="5"/>
        <v>-1.3294846749528806E-3</v>
      </c>
    </row>
    <row r="200" spans="1:5" hidden="1" x14ac:dyDescent="0.2">
      <c r="A200" s="39">
        <v>45327</v>
      </c>
      <c r="B200" s="18">
        <v>-9.3572236387080565E-3</v>
      </c>
      <c r="C200" s="18">
        <v>-3.1863375266721894E-3</v>
      </c>
      <c r="D200" s="18">
        <f t="shared" si="4"/>
        <v>-1.2829365303520242E-3</v>
      </c>
      <c r="E200" s="18">
        <f t="shared" si="5"/>
        <v>-8.0742871083560319E-3</v>
      </c>
    </row>
    <row r="201" spans="1:5" hidden="1" x14ac:dyDescent="0.2">
      <c r="A201" s="20">
        <v>45328</v>
      </c>
      <c r="B201" s="18">
        <v>-8.4188644004240532E-3</v>
      </c>
      <c r="C201" s="18">
        <v>2.3104108269635937E-3</v>
      </c>
      <c r="D201" s="18">
        <f t="shared" si="4"/>
        <v>3.2491730205270893E-3</v>
      </c>
      <c r="E201" s="18">
        <f t="shared" si="5"/>
        <v>-1.1668037420951143E-2</v>
      </c>
    </row>
    <row r="202" spans="1:5" hidden="1" x14ac:dyDescent="0.2">
      <c r="A202" s="39">
        <v>45329</v>
      </c>
      <c r="B202" s="18">
        <v>3.9345414664546663E-3</v>
      </c>
      <c r="C202" s="18">
        <v>8.241457963390042E-3</v>
      </c>
      <c r="D202" s="18">
        <f t="shared" si="4"/>
        <v>8.1393651203587724E-3</v>
      </c>
      <c r="E202" s="18">
        <f t="shared" si="5"/>
        <v>-4.2048236539041061E-3</v>
      </c>
    </row>
    <row r="203" spans="1:5" hidden="1" x14ac:dyDescent="0.2">
      <c r="A203" s="20">
        <v>45330</v>
      </c>
      <c r="B203" s="18">
        <v>-2.6815511163337247E-3</v>
      </c>
      <c r="C203" s="18">
        <v>5.7058326082515265E-4</v>
      </c>
      <c r="D203" s="18">
        <f t="shared" si="4"/>
        <v>1.8146723626675644E-3</v>
      </c>
      <c r="E203" s="18">
        <f t="shared" si="5"/>
        <v>-4.4962234790012889E-3</v>
      </c>
    </row>
    <row r="204" spans="1:5" hidden="1" x14ac:dyDescent="0.2">
      <c r="A204" s="39">
        <v>45331</v>
      </c>
      <c r="B204" s="18">
        <v>-5.9978494136104787E-3</v>
      </c>
      <c r="C204" s="18">
        <v>5.7423415255595245E-3</v>
      </c>
      <c r="D204" s="18">
        <f t="shared" si="4"/>
        <v>6.0788251887537535E-3</v>
      </c>
      <c r="E204" s="18">
        <f t="shared" si="5"/>
        <v>-1.2076674602364232E-2</v>
      </c>
    </row>
    <row r="205" spans="1:5" hidden="1" x14ac:dyDescent="0.2">
      <c r="A205" s="20">
        <v>45334</v>
      </c>
      <c r="B205" s="18">
        <v>1.7894398402170886E-2</v>
      </c>
      <c r="C205" s="18">
        <v>-9.489536011326738E-4</v>
      </c>
      <c r="D205" s="18">
        <f t="shared" ref="D205:D264" si="6">$B$2+$B$3*C205</f>
        <v>5.6180301483999277E-4</v>
      </c>
      <c r="E205" s="18">
        <f t="shared" ref="E205:E264" si="7">B205-D205</f>
        <v>1.7332595387330892E-2</v>
      </c>
    </row>
    <row r="206" spans="1:5" hidden="1" x14ac:dyDescent="0.2">
      <c r="A206" s="39">
        <v>45335</v>
      </c>
      <c r="B206" s="18">
        <v>-1.3900339991329447E-2</v>
      </c>
      <c r="C206" s="18">
        <v>-1.3674255653625456E-2</v>
      </c>
      <c r="D206" s="18">
        <f t="shared" si="6"/>
        <v>-9.9303023644752349E-3</v>
      </c>
      <c r="E206" s="18">
        <f t="shared" si="7"/>
        <v>-3.9700376268542118E-3</v>
      </c>
    </row>
    <row r="207" spans="1:5" hidden="1" x14ac:dyDescent="0.2">
      <c r="A207" s="20">
        <v>45336</v>
      </c>
      <c r="B207" s="18">
        <v>6.0115255928006039E-3</v>
      </c>
      <c r="C207" s="18">
        <v>9.5797632750176387E-3</v>
      </c>
      <c r="D207" s="18">
        <f t="shared" si="6"/>
        <v>9.242807718528253E-3</v>
      </c>
      <c r="E207" s="18">
        <f t="shared" si="7"/>
        <v>-3.231282125727649E-3</v>
      </c>
    </row>
    <row r="208" spans="1:5" hidden="1" x14ac:dyDescent="0.2">
      <c r="A208" s="39">
        <v>45337</v>
      </c>
      <c r="B208" s="18">
        <v>7.232647783484536E-2</v>
      </c>
      <c r="C208" s="18">
        <v>5.8212506847294954E-3</v>
      </c>
      <c r="D208" s="18">
        <f t="shared" si="6"/>
        <v>6.143886372369612E-3</v>
      </c>
      <c r="E208" s="18">
        <f t="shared" si="7"/>
        <v>6.6182591462475751E-2</v>
      </c>
    </row>
    <row r="209" spans="1:5" hidden="1" x14ac:dyDescent="0.2">
      <c r="A209" s="20">
        <v>45338</v>
      </c>
      <c r="B209" s="18">
        <v>-2.4981844940578091E-3</v>
      </c>
      <c r="C209" s="18">
        <v>-4.8034698371121065E-3</v>
      </c>
      <c r="D209" s="18">
        <f t="shared" si="6"/>
        <v>-2.6162740451269599E-3</v>
      </c>
      <c r="E209" s="18">
        <f t="shared" si="7"/>
        <v>1.1808955106915086E-4</v>
      </c>
    </row>
    <row r="210" spans="1:5" hidden="1" x14ac:dyDescent="0.2">
      <c r="A210" s="39">
        <v>45342</v>
      </c>
      <c r="B210" s="18">
        <v>-2.6969098800087021E-3</v>
      </c>
      <c r="C210" s="18">
        <v>-6.0053220011653252E-3</v>
      </c>
      <c r="D210" s="18">
        <f t="shared" si="6"/>
        <v>-3.6072100169088034E-3</v>
      </c>
      <c r="E210" s="18">
        <f t="shared" si="7"/>
        <v>9.1030013690010124E-4</v>
      </c>
    </row>
    <row r="211" spans="1:5" hidden="1" x14ac:dyDescent="0.2">
      <c r="A211" s="20">
        <v>45343</v>
      </c>
      <c r="B211" s="18">
        <v>1.7191453890202935E-2</v>
      </c>
      <c r="C211" s="18">
        <v>1.264199922982101E-3</v>
      </c>
      <c r="D211" s="18">
        <f t="shared" si="6"/>
        <v>2.3865644153810784E-3</v>
      </c>
      <c r="E211" s="18">
        <f t="shared" si="7"/>
        <v>1.4804889474821857E-2</v>
      </c>
    </row>
    <row r="212" spans="1:5" hidden="1" x14ac:dyDescent="0.2">
      <c r="A212" s="39">
        <v>45344</v>
      </c>
      <c r="B212" s="18">
        <v>1.3482672266031059E-2</v>
      </c>
      <c r="C212" s="18">
        <v>2.112288421741404E-2</v>
      </c>
      <c r="D212" s="18">
        <f t="shared" si="6"/>
        <v>1.8760196055104417E-2</v>
      </c>
      <c r="E212" s="18">
        <f t="shared" si="7"/>
        <v>-5.277523789073358E-3</v>
      </c>
    </row>
    <row r="213" spans="1:5" hidden="1" x14ac:dyDescent="0.2">
      <c r="A213" s="20">
        <v>45345</v>
      </c>
      <c r="B213" s="18">
        <v>9.1812216305191541E-3</v>
      </c>
      <c r="C213" s="18">
        <v>3.4794754621159107E-4</v>
      </c>
      <c r="D213" s="18">
        <f t="shared" si="6"/>
        <v>1.6311075742414184E-3</v>
      </c>
      <c r="E213" s="18">
        <f t="shared" si="7"/>
        <v>7.5501140562777361E-3</v>
      </c>
    </row>
    <row r="214" spans="1:5" hidden="1" x14ac:dyDescent="0.2">
      <c r="A214" s="39">
        <v>45348</v>
      </c>
      <c r="B214" s="18">
        <v>5.0129627855972636E-3</v>
      </c>
      <c r="C214" s="18">
        <v>-3.7867513501905758E-3</v>
      </c>
      <c r="D214" s="18">
        <f t="shared" si="6"/>
        <v>-1.7779821553254951E-3</v>
      </c>
      <c r="E214" s="18">
        <f t="shared" si="7"/>
        <v>6.7909449409227583E-3</v>
      </c>
    </row>
    <row r="215" spans="1:5" hidden="1" x14ac:dyDescent="0.2">
      <c r="A215" s="20">
        <v>45349</v>
      </c>
      <c r="B215" s="18">
        <v>1.2562510066171928E-2</v>
      </c>
      <c r="C215" s="18">
        <v>1.7063496993998672E-3</v>
      </c>
      <c r="D215" s="18">
        <f t="shared" si="6"/>
        <v>2.7511201664728265E-3</v>
      </c>
      <c r="E215" s="18">
        <f t="shared" si="7"/>
        <v>9.8113898996991019E-3</v>
      </c>
    </row>
    <row r="216" spans="1:5" hidden="1" x14ac:dyDescent="0.2">
      <c r="A216" s="39">
        <v>45350</v>
      </c>
      <c r="B216" s="18">
        <v>-1.6421442939409392E-3</v>
      </c>
      <c r="C216" s="18">
        <v>-1.6581550604305439E-3</v>
      </c>
      <c r="D216" s="18">
        <f t="shared" si="6"/>
        <v>-2.2938818039310678E-5</v>
      </c>
      <c r="E216" s="18">
        <f t="shared" si="7"/>
        <v>-1.6192054759016285E-3</v>
      </c>
    </row>
    <row r="217" spans="1:5" hidden="1" x14ac:dyDescent="0.2">
      <c r="A217" s="20">
        <v>45351</v>
      </c>
      <c r="B217" s="18">
        <v>1.5899118831300241E-2</v>
      </c>
      <c r="C217" s="18">
        <v>5.2290946971491614E-3</v>
      </c>
      <c r="D217" s="18">
        <f t="shared" si="6"/>
        <v>5.6556493940207748E-3</v>
      </c>
      <c r="E217" s="18">
        <f t="shared" si="7"/>
        <v>1.0243469437279466E-2</v>
      </c>
    </row>
    <row r="218" spans="1:5" hidden="1" x14ac:dyDescent="0.2">
      <c r="A218" s="39">
        <v>45352</v>
      </c>
      <c r="B218" s="18">
        <v>-9.5340426506331788E-3</v>
      </c>
      <c r="C218" s="18">
        <v>8.0078289488876297E-3</v>
      </c>
      <c r="D218" s="18">
        <f t="shared" si="6"/>
        <v>7.9467362751091085E-3</v>
      </c>
      <c r="E218" s="18">
        <f t="shared" si="7"/>
        <v>-1.7480778925742287E-2</v>
      </c>
    </row>
    <row r="219" spans="1:5" hidden="1" x14ac:dyDescent="0.2">
      <c r="A219" s="20">
        <v>45355</v>
      </c>
      <c r="B219" s="18">
        <v>1.3621379259017852E-2</v>
      </c>
      <c r="C219" s="18">
        <v>-1.1932620709189656E-3</v>
      </c>
      <c r="D219" s="18">
        <f t="shared" si="6"/>
        <v>3.6036887995791406E-4</v>
      </c>
      <c r="E219" s="18">
        <f t="shared" si="7"/>
        <v>1.3261010379059938E-2</v>
      </c>
    </row>
    <row r="220" spans="1:5" hidden="1" x14ac:dyDescent="0.2">
      <c r="A220" s="39">
        <v>45356</v>
      </c>
      <c r="B220" s="18">
        <v>1.4155181484059476E-2</v>
      </c>
      <c r="C220" s="18">
        <v>-1.0193100883444606E-2</v>
      </c>
      <c r="D220" s="18">
        <f t="shared" si="6"/>
        <v>-7.0600645862459559E-3</v>
      </c>
      <c r="E220" s="18">
        <f t="shared" si="7"/>
        <v>2.1215246070305432E-2</v>
      </c>
    </row>
    <row r="221" spans="1:5" hidden="1" x14ac:dyDescent="0.2">
      <c r="A221" s="20">
        <v>45357</v>
      </c>
      <c r="B221" s="18">
        <v>9.0106636946261087E-3</v>
      </c>
      <c r="C221" s="18">
        <v>5.1411032032746551E-3</v>
      </c>
      <c r="D221" s="18">
        <f t="shared" si="6"/>
        <v>5.5830997584674219E-3</v>
      </c>
      <c r="E221" s="18">
        <f t="shared" si="7"/>
        <v>3.4275639361586868E-3</v>
      </c>
    </row>
    <row r="222" spans="1:5" hidden="1" x14ac:dyDescent="0.2">
      <c r="A222" s="39">
        <v>45358</v>
      </c>
      <c r="B222" s="18">
        <v>-1.9261046689774686E-3</v>
      </c>
      <c r="C222" s="18">
        <v>1.0304127925951478E-2</v>
      </c>
      <c r="D222" s="18">
        <f t="shared" si="6"/>
        <v>9.8400517147255711E-3</v>
      </c>
      <c r="E222" s="18">
        <f t="shared" si="7"/>
        <v>-1.176615638370304E-2</v>
      </c>
    </row>
    <row r="223" spans="1:5" hidden="1" x14ac:dyDescent="0.2">
      <c r="A223" s="20">
        <v>45359</v>
      </c>
      <c r="B223" s="18">
        <v>1.2280056983433596E-3</v>
      </c>
      <c r="C223" s="18">
        <v>-6.5285190034379825E-3</v>
      </c>
      <c r="D223" s="18">
        <f t="shared" si="6"/>
        <v>-4.0385898033643407E-3</v>
      </c>
      <c r="E223" s="18">
        <f t="shared" si="7"/>
        <v>5.2665955017077003E-3</v>
      </c>
    </row>
    <row r="224" spans="1:5" hidden="1" x14ac:dyDescent="0.2">
      <c r="A224" s="39">
        <v>45362</v>
      </c>
      <c r="B224" s="18">
        <v>3.5054645869592171E-4</v>
      </c>
      <c r="C224" s="18">
        <v>-1.122238087346461E-3</v>
      </c>
      <c r="D224" s="18">
        <f t="shared" si="6"/>
        <v>4.1892867814796926E-4</v>
      </c>
      <c r="E224" s="18">
        <f t="shared" si="7"/>
        <v>-6.8382219452047541E-5</v>
      </c>
    </row>
    <row r="225" spans="1:5" hidden="1" x14ac:dyDescent="0.2">
      <c r="A225" s="20">
        <v>45363</v>
      </c>
      <c r="B225" s="18">
        <v>9.1084678092001603E-3</v>
      </c>
      <c r="C225" s="18">
        <v>1.1201787981366396E-2</v>
      </c>
      <c r="D225" s="18">
        <f t="shared" si="6"/>
        <v>1.0580179049806807E-2</v>
      </c>
      <c r="E225" s="18">
        <f t="shared" si="7"/>
        <v>-1.4717112406066463E-3</v>
      </c>
    </row>
    <row r="226" spans="1:5" hidden="1" x14ac:dyDescent="0.2">
      <c r="A226" s="39">
        <v>45364</v>
      </c>
      <c r="B226" s="18">
        <v>3.6451452155610298E-3</v>
      </c>
      <c r="C226" s="18">
        <v>-1.9245297153407392E-3</v>
      </c>
      <c r="D226" s="18">
        <f t="shared" si="6"/>
        <v>-2.4256668527323729E-4</v>
      </c>
      <c r="E226" s="18">
        <f t="shared" si="7"/>
        <v>3.8877119008342668E-3</v>
      </c>
    </row>
    <row r="227" spans="1:5" hidden="1" x14ac:dyDescent="0.2">
      <c r="A227" s="20">
        <v>45365</v>
      </c>
      <c r="B227" s="18">
        <v>-7.7828118620169029E-3</v>
      </c>
      <c r="C227" s="18">
        <v>-2.8710915621273925E-3</v>
      </c>
      <c r="D227" s="18">
        <f t="shared" si="6"/>
        <v>-1.0230139079448058E-3</v>
      </c>
      <c r="E227" s="18">
        <f t="shared" si="7"/>
        <v>-6.759797954072097E-3</v>
      </c>
    </row>
    <row r="228" spans="1:5" hidden="1" x14ac:dyDescent="0.2">
      <c r="A228" s="39">
        <v>45366</v>
      </c>
      <c r="B228" s="18">
        <v>2.4403086893931558E-3</v>
      </c>
      <c r="C228" s="18">
        <v>-6.4829174844615034E-3</v>
      </c>
      <c r="D228" s="18">
        <f t="shared" si="6"/>
        <v>-4.0009910147002763E-3</v>
      </c>
      <c r="E228" s="18">
        <f t="shared" si="7"/>
        <v>6.4412997040934322E-3</v>
      </c>
    </row>
    <row r="229" spans="1:5" hidden="1" x14ac:dyDescent="0.2">
      <c r="A229" s="20">
        <v>45369</v>
      </c>
      <c r="B229" s="18">
        <v>4.5209400128503052E-3</v>
      </c>
      <c r="C229" s="18">
        <v>6.3180595049523447E-3</v>
      </c>
      <c r="D229" s="18">
        <f t="shared" si="6"/>
        <v>6.5535089081372663E-3</v>
      </c>
      <c r="E229" s="18">
        <f t="shared" si="7"/>
        <v>-2.0325688952869611E-3</v>
      </c>
    </row>
    <row r="230" spans="1:5" hidden="1" x14ac:dyDescent="0.2">
      <c r="A230" s="39">
        <v>45370</v>
      </c>
      <c r="B230" s="18">
        <v>-1.3155616454827213E-2</v>
      </c>
      <c r="C230" s="18">
        <v>5.6491496501236416E-3</v>
      </c>
      <c r="D230" s="18">
        <f t="shared" si="6"/>
        <v>6.0019878002551628E-3</v>
      </c>
      <c r="E230" s="18">
        <f t="shared" si="7"/>
        <v>-1.9157604255082374E-2</v>
      </c>
    </row>
    <row r="231" spans="1:5" hidden="1" x14ac:dyDescent="0.2">
      <c r="A231" s="20">
        <v>45371</v>
      </c>
      <c r="B231" s="18">
        <v>5.0868946270459237E-3</v>
      </c>
      <c r="C231" s="18">
        <v>8.9041739128465913E-3</v>
      </c>
      <c r="D231" s="18">
        <f t="shared" si="6"/>
        <v>8.685779307587356E-3</v>
      </c>
      <c r="E231" s="18">
        <f t="shared" si="7"/>
        <v>-3.5988846805414323E-3</v>
      </c>
    </row>
    <row r="232" spans="1:5" hidden="1" x14ac:dyDescent="0.2">
      <c r="A232" s="39">
        <v>45372</v>
      </c>
      <c r="B232" s="18">
        <v>9.598589180862982E-3</v>
      </c>
      <c r="C232" s="18">
        <v>3.2365354015160275E-3</v>
      </c>
      <c r="D232" s="18">
        <f t="shared" si="6"/>
        <v>4.0127695615360427E-3</v>
      </c>
      <c r="E232" s="18">
        <f t="shared" si="7"/>
        <v>5.5858196193269392E-3</v>
      </c>
    </row>
    <row r="233" spans="1:5" hidden="1" x14ac:dyDescent="0.2">
      <c r="A233" s="20">
        <v>45373</v>
      </c>
      <c r="B233" s="18">
        <v>-1.2445986855174285E-2</v>
      </c>
      <c r="C233" s="18">
        <v>-1.4021878490156903E-3</v>
      </c>
      <c r="D233" s="18">
        <f t="shared" si="6"/>
        <v>1.8810803528768053E-4</v>
      </c>
      <c r="E233" s="18">
        <f t="shared" si="7"/>
        <v>-1.2634094890461965E-2</v>
      </c>
    </row>
    <row r="234" spans="1:5" hidden="1" x14ac:dyDescent="0.2">
      <c r="A234" s="39">
        <v>45376</v>
      </c>
      <c r="B234" s="18">
        <v>-7.0015710570644485E-3</v>
      </c>
      <c r="C234" s="18">
        <v>-3.0549644525015296E-3</v>
      </c>
      <c r="D234" s="18">
        <f t="shared" si="6"/>
        <v>-1.1746184619464773E-3</v>
      </c>
      <c r="E234" s="18">
        <f t="shared" si="7"/>
        <v>-5.8269525951179712E-3</v>
      </c>
    </row>
    <row r="235" spans="1:5" hidden="1" x14ac:dyDescent="0.2">
      <c r="A235" s="20">
        <v>45377</v>
      </c>
      <c r="B235" s="18">
        <v>-8.8134136748785341E-4</v>
      </c>
      <c r="C235" s="18">
        <v>-2.799795225030266E-3</v>
      </c>
      <c r="D235" s="18">
        <f t="shared" si="6"/>
        <v>-9.6422955226535068E-4</v>
      </c>
      <c r="E235" s="18">
        <f t="shared" si="7"/>
        <v>8.2888184777497268E-5</v>
      </c>
    </row>
    <row r="236" spans="1:5" hidden="1" x14ac:dyDescent="0.2">
      <c r="A236" s="39">
        <v>45378</v>
      </c>
      <c r="B236" s="18">
        <v>1.6407922904784211E-2</v>
      </c>
      <c r="C236" s="18">
        <v>8.6306265255329251E-3</v>
      </c>
      <c r="D236" s="18">
        <f t="shared" si="6"/>
        <v>8.4602374695946676E-3</v>
      </c>
      <c r="E236" s="18">
        <f t="shared" si="7"/>
        <v>7.9476854351895436E-3</v>
      </c>
    </row>
    <row r="237" spans="1:5" hidden="1" x14ac:dyDescent="0.2">
      <c r="A237" s="20">
        <v>45379</v>
      </c>
      <c r="B237" s="18">
        <v>6.0752192935045191E-3</v>
      </c>
      <c r="C237" s="18">
        <v>1.1164855071790214E-3</v>
      </c>
      <c r="D237" s="18">
        <f t="shared" si="6"/>
        <v>2.264772790297704E-3</v>
      </c>
      <c r="E237" s="18">
        <f t="shared" si="7"/>
        <v>3.8104465032068151E-3</v>
      </c>
    </row>
    <row r="238" spans="1:5" hidden="1" x14ac:dyDescent="0.2">
      <c r="A238" s="39">
        <v>45383</v>
      </c>
      <c r="B238" s="18">
        <v>-6.0385338759966212E-3</v>
      </c>
      <c r="C238" s="18">
        <v>-2.0135845401164643E-3</v>
      </c>
      <c r="D238" s="18">
        <f t="shared" si="6"/>
        <v>-3.1599304499570235E-4</v>
      </c>
      <c r="E238" s="18">
        <f t="shared" si="7"/>
        <v>-5.722540831000919E-3</v>
      </c>
    </row>
    <row r="239" spans="1:5" hidden="1" x14ac:dyDescent="0.2">
      <c r="A239" s="20">
        <v>45384</v>
      </c>
      <c r="B239" s="18">
        <v>-4.5132967327564666E-3</v>
      </c>
      <c r="C239" s="18">
        <v>-7.2390590731691296E-3</v>
      </c>
      <c r="D239" s="18">
        <f t="shared" si="6"/>
        <v>-4.6244353304168637E-3</v>
      </c>
      <c r="E239" s="18">
        <f t="shared" si="7"/>
        <v>1.1113859766039708E-4</v>
      </c>
    </row>
    <row r="240" spans="1:5" hidden="1" x14ac:dyDescent="0.2">
      <c r="A240" s="39">
        <v>45385</v>
      </c>
      <c r="B240" s="18">
        <v>-3.8359519136565989E-3</v>
      </c>
      <c r="C240" s="18">
        <v>1.091122364688113E-3</v>
      </c>
      <c r="D240" s="18">
        <f t="shared" si="6"/>
        <v>2.2438606922848266E-3</v>
      </c>
      <c r="E240" s="18">
        <f t="shared" si="7"/>
        <v>-6.0798126059414259E-3</v>
      </c>
    </row>
    <row r="241" spans="1:5" hidden="1" x14ac:dyDescent="0.2">
      <c r="A241" s="20">
        <v>45386</v>
      </c>
      <c r="B241" s="18">
        <v>-7.876741650342356E-3</v>
      </c>
      <c r="C241" s="18">
        <v>-1.2334336350379616E-2</v>
      </c>
      <c r="D241" s="18">
        <f t="shared" si="6"/>
        <v>-8.8255290183148552E-3</v>
      </c>
      <c r="E241" s="18">
        <f t="shared" si="7"/>
        <v>9.4878736797249924E-4</v>
      </c>
    </row>
    <row r="242" spans="1:5" hidden="1" x14ac:dyDescent="0.2">
      <c r="A242" s="39">
        <v>45387</v>
      </c>
      <c r="B242" s="18">
        <v>1.2702899111282306E-2</v>
      </c>
      <c r="C242" s="18">
        <v>1.1099194174331695E-2</v>
      </c>
      <c r="D242" s="18">
        <f t="shared" si="6"/>
        <v>1.0495589699374662E-2</v>
      </c>
      <c r="E242" s="18">
        <f t="shared" si="7"/>
        <v>2.2073094119076445E-3</v>
      </c>
    </row>
    <row r="243" spans="1:5" hidden="1" x14ac:dyDescent="0.2">
      <c r="A243" s="20">
        <v>45390</v>
      </c>
      <c r="B243" s="18">
        <v>6.794371045144354E-3</v>
      </c>
      <c r="C243" s="18">
        <v>-3.7463099831791524E-4</v>
      </c>
      <c r="D243" s="18">
        <f t="shared" si="6"/>
        <v>1.0353362359453132E-3</v>
      </c>
      <c r="E243" s="18">
        <f t="shared" si="7"/>
        <v>5.7590348091990408E-3</v>
      </c>
    </row>
    <row r="244" spans="1:5" hidden="1" x14ac:dyDescent="0.2">
      <c r="A244" s="39">
        <v>45391</v>
      </c>
      <c r="B244" s="18">
        <v>-3.6338598150419399E-3</v>
      </c>
      <c r="C244" s="18">
        <v>1.4454931932483817E-3</v>
      </c>
      <c r="D244" s="18">
        <f t="shared" si="6"/>
        <v>2.5360420535815702E-3</v>
      </c>
      <c r="E244" s="18">
        <f t="shared" si="7"/>
        <v>-6.1699018686235101E-3</v>
      </c>
    </row>
    <row r="245" spans="1:5" hidden="1" x14ac:dyDescent="0.2">
      <c r="A245" s="20">
        <v>45392</v>
      </c>
      <c r="B245" s="18">
        <v>-1.1114991284620679E-2</v>
      </c>
      <c r="C245" s="18">
        <v>-9.4569806491084929E-3</v>
      </c>
      <c r="D245" s="18">
        <f t="shared" si="6"/>
        <v>-6.453128024847184E-3</v>
      </c>
      <c r="E245" s="18">
        <f t="shared" si="7"/>
        <v>-4.6618632597734948E-3</v>
      </c>
    </row>
    <row r="246" spans="1:5" hidden="1" x14ac:dyDescent="0.2">
      <c r="A246" s="39">
        <v>45393</v>
      </c>
      <c r="B246" s="18">
        <v>-4.3905927382996701E-3</v>
      </c>
      <c r="C246" s="18">
        <v>7.4447977105855934E-3</v>
      </c>
      <c r="D246" s="18">
        <f t="shared" si="6"/>
        <v>7.4825128673076322E-3</v>
      </c>
      <c r="E246" s="18">
        <f t="shared" si="7"/>
        <v>-1.1873105605607302E-2</v>
      </c>
    </row>
    <row r="247" spans="1:5" hidden="1" x14ac:dyDescent="0.2">
      <c r="A247" s="20">
        <v>45394</v>
      </c>
      <c r="B247" s="18">
        <v>-3.8807493596998421E-3</v>
      </c>
      <c r="C247" s="18">
        <v>-1.4550688295801639E-2</v>
      </c>
      <c r="D247" s="18">
        <f t="shared" si="6"/>
        <v>-1.0652927540809091E-2</v>
      </c>
      <c r="E247" s="18">
        <f t="shared" si="7"/>
        <v>6.7721781811092494E-3</v>
      </c>
    </row>
    <row r="248" spans="1:5" hidden="1" x14ac:dyDescent="0.2">
      <c r="A248" s="39">
        <v>45397</v>
      </c>
      <c r="B248" s="18">
        <v>8.8544104657175549E-3</v>
      </c>
      <c r="C248" s="18">
        <v>-1.202135494776202E-2</v>
      </c>
      <c r="D248" s="18">
        <f t="shared" si="6"/>
        <v>-8.5674735439156113E-3</v>
      </c>
      <c r="E248" s="18">
        <f t="shared" si="7"/>
        <v>1.7421884009633168E-2</v>
      </c>
    </row>
    <row r="249" spans="1:5" hidden="1" x14ac:dyDescent="0.2">
      <c r="A249" s="20">
        <v>45398</v>
      </c>
      <c r="B249" s="18">
        <v>-9.8298382904465909E-3</v>
      </c>
      <c r="C249" s="18">
        <v>-2.0565070133361507E-3</v>
      </c>
      <c r="D249" s="18">
        <f t="shared" si="6"/>
        <v>-3.5138294067786949E-4</v>
      </c>
      <c r="E249" s="18">
        <f t="shared" si="7"/>
        <v>-9.4784553497687211E-3</v>
      </c>
    </row>
    <row r="250" spans="1:5" hidden="1" x14ac:dyDescent="0.2">
      <c r="A250" s="39">
        <v>45399</v>
      </c>
      <c r="B250" s="18">
        <v>1.3650041562470072E-2</v>
      </c>
      <c r="C250" s="18">
        <v>-5.780602724641426E-3</v>
      </c>
      <c r="D250" s="18">
        <f t="shared" si="6"/>
        <v>-3.4219273163232909E-3</v>
      </c>
      <c r="E250" s="18">
        <f t="shared" si="7"/>
        <v>1.7071968878793364E-2</v>
      </c>
    </row>
    <row r="251" spans="1:5" hidden="1" x14ac:dyDescent="0.2">
      <c r="A251" s="20">
        <v>45400</v>
      </c>
      <c r="B251" s="18">
        <v>2.7282257370211394E-2</v>
      </c>
      <c r="C251" s="18">
        <v>-2.2081601199982481E-3</v>
      </c>
      <c r="D251" s="18">
        <f t="shared" si="6"/>
        <v>-4.7642204541861418E-4</v>
      </c>
      <c r="E251" s="18">
        <f t="shared" si="7"/>
        <v>2.7758679415630007E-2</v>
      </c>
    </row>
    <row r="252" spans="1:5" hidden="1" x14ac:dyDescent="0.2">
      <c r="A252" s="39">
        <v>45401</v>
      </c>
      <c r="B252" s="18">
        <v>2.7408886416211198E-2</v>
      </c>
      <c r="C252" s="18">
        <v>-8.7585481274361499E-3</v>
      </c>
      <c r="D252" s="18">
        <f t="shared" si="6"/>
        <v>-5.8772652604508289E-3</v>
      </c>
      <c r="E252" s="18">
        <f t="shared" si="7"/>
        <v>3.3286151676662025E-2</v>
      </c>
    </row>
    <row r="253" spans="1:5" hidden="1" x14ac:dyDescent="0.2">
      <c r="A253" s="20">
        <v>45404</v>
      </c>
      <c r="B253" s="18">
        <v>1.2427588951914759E-2</v>
      </c>
      <c r="C253" s="18">
        <v>8.7312480714667462E-3</v>
      </c>
      <c r="D253" s="18">
        <f t="shared" si="6"/>
        <v>8.5432006762055836E-3</v>
      </c>
      <c r="E253" s="18">
        <f t="shared" si="7"/>
        <v>3.884388275709175E-3</v>
      </c>
    </row>
    <row r="254" spans="1:5" hidden="1" x14ac:dyDescent="0.2">
      <c r="A254" s="39">
        <v>45405</v>
      </c>
      <c r="B254" s="18">
        <v>-2.6187591790963749E-3</v>
      </c>
      <c r="C254" s="18">
        <v>1.1964576270872662E-2</v>
      </c>
      <c r="D254" s="18">
        <f t="shared" si="6"/>
        <v>1.1209103619344988E-2</v>
      </c>
      <c r="E254" s="18">
        <f t="shared" si="7"/>
        <v>-1.3827862798441363E-2</v>
      </c>
    </row>
    <row r="255" spans="1:5" hidden="1" x14ac:dyDescent="0.2">
      <c r="A255" s="20">
        <v>45406</v>
      </c>
      <c r="B255" s="18">
        <v>-5.5792327905370698E-3</v>
      </c>
      <c r="C255" s="18">
        <v>2.130100613548791E-4</v>
      </c>
      <c r="D255" s="18">
        <f t="shared" si="6"/>
        <v>1.519850622941073E-3</v>
      </c>
      <c r="E255" s="18">
        <f t="shared" si="7"/>
        <v>-7.0990834134781432E-3</v>
      </c>
    </row>
    <row r="256" spans="1:5" hidden="1" x14ac:dyDescent="0.2">
      <c r="A256" s="39">
        <v>45407</v>
      </c>
      <c r="B256" s="18">
        <v>-1.1056071964018033E-2</v>
      </c>
      <c r="C256" s="18">
        <v>-4.5764303535156259E-3</v>
      </c>
      <c r="D256" s="18">
        <f t="shared" si="6"/>
        <v>-2.429078316700777E-3</v>
      </c>
      <c r="E256" s="18">
        <f t="shared" si="7"/>
        <v>-8.6269936473172548E-3</v>
      </c>
    </row>
    <row r="257" spans="1:8" hidden="1" x14ac:dyDescent="0.2">
      <c r="A257" s="20">
        <v>45408</v>
      </c>
      <c r="B257" s="18">
        <v>-3.3368642470532617E-4</v>
      </c>
      <c r="C257" s="18">
        <v>1.020914263474304E-2</v>
      </c>
      <c r="D257" s="18">
        <f t="shared" si="6"/>
        <v>9.7617356416977684E-3</v>
      </c>
      <c r="E257" s="18">
        <f t="shared" si="7"/>
        <v>-1.0095422066403095E-2</v>
      </c>
    </row>
    <row r="258" spans="1:8" hidden="1" x14ac:dyDescent="0.2">
      <c r="A258" s="39">
        <v>45411</v>
      </c>
      <c r="B258" s="18">
        <v>-1.8360846841761758E-3</v>
      </c>
      <c r="C258" s="18">
        <v>3.1784486665891176E-3</v>
      </c>
      <c r="D258" s="18">
        <f t="shared" si="6"/>
        <v>3.9648766202542204E-3</v>
      </c>
      <c r="E258" s="18">
        <f t="shared" si="7"/>
        <v>-5.8009613044303961E-3</v>
      </c>
    </row>
    <row r="259" spans="1:8" hidden="1" x14ac:dyDescent="0.2">
      <c r="A259" s="20">
        <v>45412</v>
      </c>
      <c r="B259" s="18">
        <v>-8.0268034027749513E-3</v>
      </c>
      <c r="C259" s="18">
        <v>-1.5730513586862171E-2</v>
      </c>
      <c r="D259" s="18">
        <f t="shared" si="6"/>
        <v>-1.1625702193381167E-2</v>
      </c>
      <c r="E259" s="18">
        <f t="shared" si="7"/>
        <v>3.5988987906062156E-3</v>
      </c>
    </row>
    <row r="260" spans="1:8" hidden="1" x14ac:dyDescent="0.2">
      <c r="A260" s="39">
        <v>45413</v>
      </c>
      <c r="B260" s="18">
        <v>3.3716415715914216E-3</v>
      </c>
      <c r="C260" s="18">
        <v>-3.4354388154940185E-3</v>
      </c>
      <c r="D260" s="18">
        <f t="shared" si="6"/>
        <v>-1.4883223798713985E-3</v>
      </c>
      <c r="E260" s="18">
        <f t="shared" si="7"/>
        <v>4.8599639514628201E-3</v>
      </c>
    </row>
    <row r="261" spans="1:8" hidden="1" x14ac:dyDescent="0.2">
      <c r="A261" s="20">
        <v>45414</v>
      </c>
      <c r="B261" s="18">
        <v>5.2083611808111385E-3</v>
      </c>
      <c r="C261" s="18">
        <v>9.1284370775730483E-3</v>
      </c>
      <c r="D261" s="18">
        <f t="shared" si="6"/>
        <v>8.8706859406324848E-3</v>
      </c>
      <c r="E261" s="18">
        <f t="shared" si="7"/>
        <v>-3.6623247598213463E-3</v>
      </c>
    </row>
    <row r="262" spans="1:8" hidden="1" x14ac:dyDescent="0.2">
      <c r="A262" s="39">
        <v>45415</v>
      </c>
      <c r="B262" s="18">
        <v>1.8384082730735773E-3</v>
      </c>
      <c r="C262" s="18">
        <v>1.2556739721478527E-2</v>
      </c>
      <c r="D262" s="18">
        <f t="shared" si="6"/>
        <v>1.169734675101341E-2</v>
      </c>
      <c r="E262" s="18">
        <f t="shared" si="7"/>
        <v>-9.8589384779398329E-3</v>
      </c>
    </row>
    <row r="263" spans="1:8" hidden="1" x14ac:dyDescent="0.2">
      <c r="A263" s="20">
        <v>45418</v>
      </c>
      <c r="B263" s="18">
        <v>4.1707777863788653E-3</v>
      </c>
      <c r="C263" s="18">
        <v>1.0326123907011819E-2</v>
      </c>
      <c r="D263" s="18">
        <f t="shared" si="6"/>
        <v>9.8581875633093237E-3</v>
      </c>
      <c r="E263" s="18">
        <f t="shared" si="7"/>
        <v>-5.6874097769304584E-3</v>
      </c>
    </row>
    <row r="264" spans="1:8" x14ac:dyDescent="0.2">
      <c r="A264" s="53">
        <v>45419</v>
      </c>
      <c r="B264" s="17">
        <v>1.1630534637752099E-3</v>
      </c>
      <c r="C264" s="17">
        <v>1.3434298232750663E-3</v>
      </c>
      <c r="D264" s="18">
        <f t="shared" si="6"/>
        <v>2.4518900524180074E-3</v>
      </c>
      <c r="E264" s="18">
        <f t="shared" si="7"/>
        <v>-1.2888365886427975E-3</v>
      </c>
      <c r="F264" s="18">
        <f>E264</f>
        <v>-1.2888365886427975E-3</v>
      </c>
      <c r="G264">
        <f>E264/$B$5</f>
        <v>-9.6148590545175217E-2</v>
      </c>
      <c r="H264" t="str">
        <f>IF(ABS(G264)&lt;1.96, "no", "yes")</f>
        <v>no</v>
      </c>
    </row>
    <row r="265" spans="1:8" x14ac:dyDescent="0.2">
      <c r="A265" s="54">
        <v>45420</v>
      </c>
      <c r="B265" s="17">
        <v>1.609692527681239E-2</v>
      </c>
      <c r="C265" s="17">
        <v>-5.8356181661389783E-6</v>
      </c>
      <c r="D265" s="18">
        <f>$B$2+$B$3*C265</f>
        <v>1.3394107463966438E-3</v>
      </c>
      <c r="E265" s="18">
        <f t="shared" ref="E265:E294" si="8">B265-D265</f>
        <v>1.4757514530415747E-2</v>
      </c>
      <c r="F265" s="18">
        <f>F264+E265</f>
        <v>1.346867794177295E-2</v>
      </c>
      <c r="G265">
        <f t="shared" ref="G265:G283" si="9">E265/$B$5</f>
        <v>1.1009263971498493</v>
      </c>
      <c r="H265" t="str">
        <f t="shared" ref="H265:H283" si="10">IF(ABS(G265)&lt;1.96, "no", "yes")</f>
        <v>no</v>
      </c>
    </row>
    <row r="266" spans="1:8" x14ac:dyDescent="0.2">
      <c r="A266" s="53">
        <v>45421</v>
      </c>
      <c r="B266" s="17">
        <v>6.5702782878211963E-3</v>
      </c>
      <c r="C266" s="17">
        <v>5.0909476986258362E-3</v>
      </c>
      <c r="D266" s="18">
        <f t="shared" ref="D266:D294" si="11">$B$2+$B$3*C266</f>
        <v>5.5417461750351862E-3</v>
      </c>
      <c r="E266" s="18">
        <f t="shared" si="8"/>
        <v>1.0285321127860101E-3</v>
      </c>
      <c r="F266" s="18">
        <f t="shared" ref="F266:F283" si="12">F265+E266</f>
        <v>1.449721005455896E-2</v>
      </c>
      <c r="G266">
        <f t="shared" si="9"/>
        <v>7.6729597721122783E-2</v>
      </c>
      <c r="H266" t="str">
        <f t="shared" si="10"/>
        <v>no</v>
      </c>
    </row>
    <row r="267" spans="1:8" x14ac:dyDescent="0.2">
      <c r="A267" s="54">
        <v>45422</v>
      </c>
      <c r="B267" s="17">
        <v>9.9543421725996062E-3</v>
      </c>
      <c r="C267" s="17">
        <v>1.6493988445498431E-3</v>
      </c>
      <c r="D267" s="18">
        <f t="shared" si="11"/>
        <v>2.704163766690435E-3</v>
      </c>
      <c r="E267" s="18">
        <f t="shared" si="8"/>
        <v>7.2501784059091712E-3</v>
      </c>
      <c r="F267" s="18">
        <f t="shared" si="12"/>
        <v>2.1747388460468132E-2</v>
      </c>
      <c r="G267">
        <f t="shared" si="9"/>
        <v>0.54087107789460231</v>
      </c>
      <c r="H267" t="str">
        <f t="shared" si="10"/>
        <v>no</v>
      </c>
    </row>
    <row r="268" spans="1:8" x14ac:dyDescent="0.2">
      <c r="A268" s="55">
        <v>45425</v>
      </c>
      <c r="B268" s="28">
        <v>-1.0179395313305917E-2</v>
      </c>
      <c r="C268" s="28">
        <v>-2.4130405535727206E-4</v>
      </c>
      <c r="D268" s="28">
        <f t="shared" si="11"/>
        <v>1.1452652835761306E-3</v>
      </c>
      <c r="E268" s="28">
        <f t="shared" si="8"/>
        <v>-1.1324660596882048E-2</v>
      </c>
      <c r="F268" s="28">
        <f t="shared" si="12"/>
        <v>1.0422727863586084E-2</v>
      </c>
      <c r="G268" s="34">
        <f t="shared" si="9"/>
        <v>-0.84483181528800289</v>
      </c>
      <c r="H268" s="34" t="str">
        <f t="shared" si="10"/>
        <v>no</v>
      </c>
    </row>
    <row r="269" spans="1:8" x14ac:dyDescent="0.2">
      <c r="A269" s="54">
        <v>45426</v>
      </c>
      <c r="B269" s="17">
        <v>1.0284081039642512E-2</v>
      </c>
      <c r="C269" s="17">
        <v>4.8378131397597279E-3</v>
      </c>
      <c r="D269" s="18">
        <f t="shared" si="11"/>
        <v>5.3330348646227627E-3</v>
      </c>
      <c r="E269" s="18">
        <f t="shared" si="8"/>
        <v>4.9510461750197493E-3</v>
      </c>
      <c r="F269" s="18">
        <f t="shared" si="12"/>
        <v>1.5373774038605834E-2</v>
      </c>
      <c r="G269">
        <f t="shared" si="9"/>
        <v>0.3693533498715435</v>
      </c>
      <c r="H269" t="str">
        <f t="shared" si="10"/>
        <v>no</v>
      </c>
    </row>
    <row r="270" spans="1:8" x14ac:dyDescent="0.2">
      <c r="A270" s="53">
        <v>45427</v>
      </c>
      <c r="B270" s="17">
        <v>7.270969601684163E-3</v>
      </c>
      <c r="C270" s="17">
        <v>1.1715927882596233E-2</v>
      </c>
      <c r="D270" s="18">
        <f t="shared" si="11"/>
        <v>1.1004091189665008E-2</v>
      </c>
      <c r="E270" s="18">
        <f t="shared" si="8"/>
        <v>-3.7331215879808453E-3</v>
      </c>
      <c r="F270" s="18">
        <f t="shared" si="12"/>
        <v>1.1640652450624988E-2</v>
      </c>
      <c r="G270">
        <f t="shared" si="9"/>
        <v>-0.27849487063065032</v>
      </c>
      <c r="H270" t="str">
        <f t="shared" si="10"/>
        <v>no</v>
      </c>
    </row>
    <row r="271" spans="1:8" x14ac:dyDescent="0.2">
      <c r="A271" s="54">
        <v>45428</v>
      </c>
      <c r="B271" s="17">
        <v>-2.0532538353445373E-2</v>
      </c>
      <c r="C271" s="17">
        <v>-2.0816677921287052E-3</v>
      </c>
      <c r="D271" s="18">
        <f t="shared" si="11"/>
        <v>-3.7212818832921377E-4</v>
      </c>
      <c r="E271" s="18">
        <f t="shared" si="8"/>
        <v>-2.016041016511616E-2</v>
      </c>
      <c r="F271" s="18">
        <f t="shared" si="12"/>
        <v>-8.5197577144911722E-3</v>
      </c>
      <c r="G271">
        <f t="shared" si="9"/>
        <v>-1.5039882008856984</v>
      </c>
      <c r="H271" t="str">
        <f t="shared" si="10"/>
        <v>no</v>
      </c>
    </row>
    <row r="272" spans="1:8" x14ac:dyDescent="0.2">
      <c r="A272" s="53">
        <v>45429</v>
      </c>
      <c r="B272" s="17">
        <v>3.2749428740297404E-4</v>
      </c>
      <c r="C272" s="17">
        <v>1.1647735102702228E-3</v>
      </c>
      <c r="D272" s="18">
        <f t="shared" si="11"/>
        <v>2.3045866049246294E-3</v>
      </c>
      <c r="E272" s="18">
        <f t="shared" si="8"/>
        <v>-1.9770923175216554E-3</v>
      </c>
      <c r="F272" s="18">
        <f t="shared" si="12"/>
        <v>-1.0496850032012828E-2</v>
      </c>
      <c r="G272">
        <f t="shared" si="9"/>
        <v>-0.14749320540905758</v>
      </c>
      <c r="H272" t="str">
        <f t="shared" si="10"/>
        <v>no</v>
      </c>
    </row>
    <row r="273" spans="1:8" x14ac:dyDescent="0.2">
      <c r="A273" s="54">
        <v>45432</v>
      </c>
      <c r="B273" s="17">
        <v>-6.2213136593251006E-3</v>
      </c>
      <c r="C273" s="17">
        <v>9.163899374069473E-4</v>
      </c>
      <c r="D273" s="18">
        <f t="shared" si="11"/>
        <v>2.0997925175055571E-3</v>
      </c>
      <c r="E273" s="18">
        <f t="shared" si="8"/>
        <v>-8.3211061768306577E-3</v>
      </c>
      <c r="F273" s="18">
        <f t="shared" si="12"/>
        <v>-1.8817956208843488E-2</v>
      </c>
      <c r="G273">
        <f t="shared" si="9"/>
        <v>-0.62076343714102733</v>
      </c>
      <c r="H273" t="str">
        <f t="shared" si="10"/>
        <v>no</v>
      </c>
    </row>
    <row r="274" spans="1:8" x14ac:dyDescent="0.2">
      <c r="A274" s="53">
        <v>45433</v>
      </c>
      <c r="B274" s="17">
        <v>1.2520457053862399E-2</v>
      </c>
      <c r="C274" s="17">
        <v>2.501874243978186E-3</v>
      </c>
      <c r="D274" s="18">
        <f t="shared" si="11"/>
        <v>3.4070360197167517E-3</v>
      </c>
      <c r="E274" s="18">
        <f t="shared" si="8"/>
        <v>9.1134210341456481E-3</v>
      </c>
      <c r="F274" s="18">
        <f t="shared" si="12"/>
        <v>-9.7045351746978398E-3</v>
      </c>
      <c r="G274">
        <f t="shared" si="9"/>
        <v>0.67987097448915523</v>
      </c>
      <c r="H274" t="str">
        <f t="shared" si="10"/>
        <v>no</v>
      </c>
    </row>
    <row r="275" spans="1:8" x14ac:dyDescent="0.2">
      <c r="A275" s="54">
        <v>45434</v>
      </c>
      <c r="B275" s="17">
        <v>-8.6234199893588936E-3</v>
      </c>
      <c r="C275" s="17">
        <v>-2.7061230392261271E-3</v>
      </c>
      <c r="D275" s="18">
        <f t="shared" si="11"/>
        <v>-8.8699614432629975E-4</v>
      </c>
      <c r="E275" s="18">
        <f t="shared" si="8"/>
        <v>-7.7364238450325935E-3</v>
      </c>
      <c r="F275" s="18">
        <f t="shared" si="12"/>
        <v>-1.7440959019730432E-2</v>
      </c>
      <c r="G275">
        <f t="shared" si="9"/>
        <v>-0.57714550868180448</v>
      </c>
      <c r="H275" t="str">
        <f t="shared" si="10"/>
        <v>no</v>
      </c>
    </row>
    <row r="276" spans="1:8" x14ac:dyDescent="0.2">
      <c r="A276" s="53">
        <v>45435</v>
      </c>
      <c r="B276" s="17">
        <v>-2.051536759641448E-2</v>
      </c>
      <c r="C276" s="17">
        <v>-7.3807894850155265E-3</v>
      </c>
      <c r="D276" s="18">
        <f t="shared" si="11"/>
        <v>-4.7412931001115984E-3</v>
      </c>
      <c r="E276" s="18">
        <f t="shared" si="8"/>
        <v>-1.577407449630288E-2</v>
      </c>
      <c r="F276" s="18">
        <f t="shared" si="12"/>
        <v>-3.3215033516033311E-2</v>
      </c>
      <c r="G276">
        <f t="shared" si="9"/>
        <v>-1.1767628598837516</v>
      </c>
      <c r="H276" t="str">
        <f t="shared" si="10"/>
        <v>no</v>
      </c>
    </row>
    <row r="277" spans="1:8" x14ac:dyDescent="0.2">
      <c r="A277" s="54">
        <v>45436</v>
      </c>
      <c r="B277" s="17">
        <v>8.8806848328573107E-3</v>
      </c>
      <c r="C277" s="17">
        <v>7.0010425881694704E-3</v>
      </c>
      <c r="D277" s="18">
        <f t="shared" si="11"/>
        <v>7.1166334966023346E-3</v>
      </c>
      <c r="E277" s="18">
        <f t="shared" si="8"/>
        <v>1.7640513362549761E-3</v>
      </c>
      <c r="F277" s="18">
        <f t="shared" si="12"/>
        <v>-3.1450982179778333E-2</v>
      </c>
      <c r="G277">
        <f t="shared" si="9"/>
        <v>0.13160011992587589</v>
      </c>
      <c r="H277" t="str">
        <f t="shared" si="10"/>
        <v>no</v>
      </c>
    </row>
    <row r="278" spans="1:8" x14ac:dyDescent="0.2">
      <c r="A278" s="53">
        <v>45440</v>
      </c>
      <c r="B278" s="17">
        <v>-1.2124207976623724E-2</v>
      </c>
      <c r="C278" s="17">
        <v>2.4880185293407742E-4</v>
      </c>
      <c r="D278" s="18">
        <f t="shared" si="11"/>
        <v>1.5493612190286428E-3</v>
      </c>
      <c r="E278" s="18">
        <f t="shared" si="8"/>
        <v>-1.3673569195652368E-2</v>
      </c>
      <c r="F278" s="18">
        <f t="shared" si="12"/>
        <v>-4.5124551375430699E-2</v>
      </c>
      <c r="G278">
        <f t="shared" si="9"/>
        <v>-1.0200629136920549</v>
      </c>
      <c r="H278" t="str">
        <f t="shared" si="10"/>
        <v>no</v>
      </c>
    </row>
    <row r="279" spans="1:8" x14ac:dyDescent="0.2">
      <c r="A279" s="54">
        <v>45441</v>
      </c>
      <c r="B279" s="17">
        <v>-1.2273008483982384E-2</v>
      </c>
      <c r="C279" s="17">
        <v>-7.3670465096804527E-3</v>
      </c>
      <c r="D279" s="18">
        <f t="shared" si="11"/>
        <v>-4.7299619156064201E-3</v>
      </c>
      <c r="E279" s="18">
        <f t="shared" si="8"/>
        <v>-7.5430465683759638E-3</v>
      </c>
      <c r="F279" s="18">
        <f t="shared" si="12"/>
        <v>-5.2667597943806661E-2</v>
      </c>
      <c r="G279">
        <f t="shared" si="9"/>
        <v>-0.56271935663286354</v>
      </c>
      <c r="H279" t="str">
        <f t="shared" si="10"/>
        <v>no</v>
      </c>
    </row>
    <row r="280" spans="1:8" x14ac:dyDescent="0.2">
      <c r="A280" s="53">
        <v>45442</v>
      </c>
      <c r="B280" s="17">
        <v>7.8297987555011606E-3</v>
      </c>
      <c r="C280" s="17">
        <v>-5.9750355854433224E-3</v>
      </c>
      <c r="D280" s="18">
        <f t="shared" si="11"/>
        <v>-3.5822386438124176E-3</v>
      </c>
      <c r="E280" s="18">
        <f t="shared" si="8"/>
        <v>1.1412037399313579E-2</v>
      </c>
      <c r="F280" s="18">
        <f t="shared" si="12"/>
        <v>-4.1255560544493086E-2</v>
      </c>
      <c r="G280">
        <f t="shared" si="9"/>
        <v>0.85135021837662306</v>
      </c>
      <c r="H280" t="str">
        <f t="shared" si="10"/>
        <v>no</v>
      </c>
    </row>
    <row r="281" spans="1:8" x14ac:dyDescent="0.2">
      <c r="A281" s="54">
        <v>45443</v>
      </c>
      <c r="B281" s="17">
        <v>1.1991180706386606E-2</v>
      </c>
      <c r="C281" s="17">
        <v>8.0278762048646701E-3</v>
      </c>
      <c r="D281" s="18">
        <f t="shared" si="11"/>
        <v>7.9632653854916791E-3</v>
      </c>
      <c r="E281" s="18">
        <f t="shared" si="8"/>
        <v>4.0279153208949269E-3</v>
      </c>
      <c r="F281" s="18">
        <f t="shared" si="12"/>
        <v>-3.7227645223598158E-2</v>
      </c>
      <c r="G281">
        <f t="shared" si="9"/>
        <v>0.30048679898759378</v>
      </c>
      <c r="H281" t="str">
        <f t="shared" si="10"/>
        <v>no</v>
      </c>
    </row>
    <row r="282" spans="1:8" x14ac:dyDescent="0.2">
      <c r="A282" s="53">
        <v>45446</v>
      </c>
      <c r="B282" s="17">
        <v>-9.6795900847618244E-3</v>
      </c>
      <c r="C282" s="17">
        <v>1.1160825806737495E-3</v>
      </c>
      <c r="D282" s="18">
        <f t="shared" si="11"/>
        <v>2.2644405744229063E-3</v>
      </c>
      <c r="E282" s="18">
        <f t="shared" si="8"/>
        <v>-1.1944030659184731E-2</v>
      </c>
      <c r="F282" s="18">
        <f t="shared" si="12"/>
        <v>-4.9171675882782886E-2</v>
      </c>
      <c r="G282">
        <f t="shared" si="9"/>
        <v>-0.89103748561195817</v>
      </c>
      <c r="H282" t="str">
        <f t="shared" si="10"/>
        <v>no</v>
      </c>
    </row>
    <row r="283" spans="1:8" x14ac:dyDescent="0.2">
      <c r="A283" s="54">
        <v>45447</v>
      </c>
      <c r="B283" s="17">
        <v>-1.078522689936301E-2</v>
      </c>
      <c r="C283" s="17">
        <v>1.5028090913065117E-3</v>
      </c>
      <c r="D283" s="18">
        <f t="shared" si="11"/>
        <v>2.5832994341808925E-3</v>
      </c>
      <c r="E283" s="18">
        <f t="shared" si="8"/>
        <v>-1.3368526333543903E-2</v>
      </c>
      <c r="F283" s="18">
        <f t="shared" si="12"/>
        <v>-6.2540202216326793E-2</v>
      </c>
      <c r="G283">
        <f t="shared" si="9"/>
        <v>-0.99730638931491844</v>
      </c>
      <c r="H283" t="str">
        <f t="shared" si="10"/>
        <v>no</v>
      </c>
    </row>
    <row r="284" spans="1:8" x14ac:dyDescent="0.2">
      <c r="A284" s="39">
        <v>45448</v>
      </c>
      <c r="B284" s="18">
        <v>-3.4072756515279856E-4</v>
      </c>
      <c r="C284" s="18">
        <v>1.1847649793331305E-2</v>
      </c>
      <c r="D284" s="18">
        <f t="shared" si="11"/>
        <v>1.1112696876390252E-2</v>
      </c>
      <c r="E284" s="18">
        <f t="shared" si="8"/>
        <v>-1.1453424441543051E-2</v>
      </c>
    </row>
    <row r="285" spans="1:8" x14ac:dyDescent="0.2">
      <c r="A285" s="20">
        <v>45449</v>
      </c>
      <c r="B285" s="18">
        <v>-1.6189543181568289E-2</v>
      </c>
      <c r="C285" s="18">
        <v>-1.9981663563317653E-4</v>
      </c>
      <c r="D285" s="18">
        <f t="shared" si="11"/>
        <v>1.1794719670690243E-3</v>
      </c>
      <c r="E285" s="18">
        <f t="shared" si="8"/>
        <v>-1.7369015148637312E-2</v>
      </c>
    </row>
    <row r="286" spans="1:8" x14ac:dyDescent="0.2">
      <c r="A286" s="39">
        <v>45450</v>
      </c>
      <c r="B286" s="18">
        <v>1.0912918865941368E-2</v>
      </c>
      <c r="C286" s="18">
        <v>-1.1152197300303701E-3</v>
      </c>
      <c r="D286" s="18">
        <f t="shared" si="11"/>
        <v>4.2471536550881569E-4</v>
      </c>
      <c r="E286" s="18">
        <f t="shared" si="8"/>
        <v>1.0488203500432553E-2</v>
      </c>
    </row>
    <row r="287" spans="1:8" x14ac:dyDescent="0.2">
      <c r="A287" s="20">
        <v>45453</v>
      </c>
      <c r="B287" s="18">
        <v>-7.3680534679871901E-3</v>
      </c>
      <c r="C287" s="18">
        <v>2.5808546645145203E-3</v>
      </c>
      <c r="D287" s="18">
        <f t="shared" si="11"/>
        <v>3.4721559588546617E-3</v>
      </c>
      <c r="E287" s="18">
        <f t="shared" si="8"/>
        <v>-1.0840209426841852E-2</v>
      </c>
    </row>
    <row r="288" spans="1:8" x14ac:dyDescent="0.2">
      <c r="A288" s="39">
        <v>45454</v>
      </c>
      <c r="B288" s="18">
        <v>-1.3809719846617163E-2</v>
      </c>
      <c r="C288" s="18">
        <v>2.7103813151374556E-3</v>
      </c>
      <c r="D288" s="18">
        <f t="shared" si="11"/>
        <v>3.5789516374294872E-3</v>
      </c>
      <c r="E288" s="18">
        <f t="shared" si="8"/>
        <v>-1.7388671484046651E-2</v>
      </c>
    </row>
    <row r="289" spans="1:18" x14ac:dyDescent="0.2">
      <c r="A289" s="20">
        <v>45455</v>
      </c>
      <c r="B289" s="18">
        <v>2.975637964184541E-3</v>
      </c>
      <c r="C289" s="18">
        <v>8.5036727919987065E-3</v>
      </c>
      <c r="D289" s="18">
        <f t="shared" si="11"/>
        <v>8.3555631801323135E-3</v>
      </c>
      <c r="E289" s="18">
        <f t="shared" si="8"/>
        <v>-5.3799252159477725E-3</v>
      </c>
    </row>
    <row r="290" spans="1:18" x14ac:dyDescent="0.2">
      <c r="A290" s="39">
        <v>45456</v>
      </c>
      <c r="B290" s="18">
        <v>-5.2364690859130203E-4</v>
      </c>
      <c r="C290" s="18">
        <v>2.3446558536817097E-3</v>
      </c>
      <c r="D290" s="18">
        <f t="shared" si="11"/>
        <v>3.2774082975807724E-3</v>
      </c>
      <c r="E290" s="18">
        <f t="shared" si="8"/>
        <v>-3.8010552061720744E-3</v>
      </c>
    </row>
    <row r="291" spans="1:18" x14ac:dyDescent="0.2">
      <c r="A291" s="20">
        <v>45457</v>
      </c>
      <c r="B291" s="18">
        <v>2.2700298759941173E-3</v>
      </c>
      <c r="C291" s="18">
        <v>-3.9386069750091401E-4</v>
      </c>
      <c r="D291" s="18">
        <f t="shared" si="11"/>
        <v>1.0194812071681351E-3</v>
      </c>
      <c r="E291" s="18">
        <f t="shared" si="8"/>
        <v>1.2505486688259822E-3</v>
      </c>
    </row>
    <row r="292" spans="1:18" x14ac:dyDescent="0.2">
      <c r="A292" s="39">
        <v>45460</v>
      </c>
      <c r="B292" s="18">
        <v>1.4634187838746371E-2</v>
      </c>
      <c r="C292" s="18">
        <v>7.6643865645527054E-3</v>
      </c>
      <c r="D292" s="18">
        <f t="shared" si="11"/>
        <v>7.6635654966630724E-3</v>
      </c>
      <c r="E292" s="18">
        <f t="shared" si="8"/>
        <v>6.9706223420832984E-3</v>
      </c>
    </row>
    <row r="293" spans="1:18" x14ac:dyDescent="0.2">
      <c r="A293" s="20">
        <v>45461</v>
      </c>
      <c r="B293" s="18">
        <v>1.3907854985805823E-2</v>
      </c>
      <c r="C293" s="18">
        <v>2.5213273947457537E-3</v>
      </c>
      <c r="D293" s="18">
        <f t="shared" si="11"/>
        <v>3.4230752859731504E-3</v>
      </c>
      <c r="E293" s="18">
        <f t="shared" si="8"/>
        <v>1.0484779699832672E-2</v>
      </c>
    </row>
    <row r="294" spans="1:18" x14ac:dyDescent="0.2">
      <c r="A294" s="39">
        <v>45463</v>
      </c>
      <c r="B294" s="18">
        <v>-1.5240538270564485E-3</v>
      </c>
      <c r="C294" s="18">
        <v>-2.5259318472709014E-3</v>
      </c>
      <c r="D294" s="18">
        <f t="shared" si="11"/>
        <v>-7.3842717782005496E-4</v>
      </c>
      <c r="E294" s="18">
        <f t="shared" si="8"/>
        <v>-7.8562664923639359E-4</v>
      </c>
    </row>
    <row r="304" spans="1:18" x14ac:dyDescent="0.2">
      <c r="R304" s="16"/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5FDB-8EDC-464D-BC28-DB0DF5F4842F}">
  <dimension ref="A1:A15"/>
  <sheetViews>
    <sheetView workbookViewId="0">
      <selection activeCell="B19" sqref="B19"/>
    </sheetView>
  </sheetViews>
  <sheetFormatPr baseColWidth="10" defaultRowHeight="15" x14ac:dyDescent="0.2"/>
  <sheetData>
    <row r="1" spans="1:1" x14ac:dyDescent="0.2">
      <c r="A1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210</v>
      </c>
    </row>
    <row r="6" spans="1:1" x14ac:dyDescent="0.2">
      <c r="A6" t="s">
        <v>211</v>
      </c>
    </row>
    <row r="7" spans="1:1" x14ac:dyDescent="0.2">
      <c r="A7" t="s">
        <v>215</v>
      </c>
    </row>
    <row r="8" spans="1:1" x14ac:dyDescent="0.2">
      <c r="A8" t="s">
        <v>212</v>
      </c>
    </row>
    <row r="9" spans="1:1" x14ac:dyDescent="0.2">
      <c r="A9" t="s">
        <v>216</v>
      </c>
    </row>
    <row r="14" spans="1:1" x14ac:dyDescent="0.2">
      <c r="A14" t="s">
        <v>213</v>
      </c>
    </row>
    <row r="15" spans="1:1" x14ac:dyDescent="0.2">
      <c r="A15" t="s">
        <v>214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6240-14D1-474C-A978-73E351760C3D}">
  <sheetPr codeName="Sheet18"/>
  <dimension ref="A1:M54"/>
  <sheetViews>
    <sheetView zoomScale="75" zoomScaleNormal="75" workbookViewId="0">
      <selection activeCell="P36" sqref="P36"/>
    </sheetView>
  </sheetViews>
  <sheetFormatPr baseColWidth="10" defaultRowHeight="15" x14ac:dyDescent="0.2"/>
  <cols>
    <col min="8" max="8" width="13.5" customWidth="1"/>
    <col min="9" max="9" width="11.83203125" customWidth="1"/>
    <col min="10" max="10" width="20.5" customWidth="1"/>
  </cols>
  <sheetData>
    <row r="1" spans="1:13" x14ac:dyDescent="0.2">
      <c r="A1" t="s">
        <v>124</v>
      </c>
      <c r="B1" t="s">
        <v>81</v>
      </c>
      <c r="C1" t="s">
        <v>69</v>
      </c>
      <c r="D1" t="s">
        <v>70</v>
      </c>
      <c r="E1" t="s">
        <v>71</v>
      </c>
      <c r="G1" t="s">
        <v>124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</row>
    <row r="2" spans="1:13" x14ac:dyDescent="0.2">
      <c r="A2" t="s">
        <v>126</v>
      </c>
      <c r="B2" t="s">
        <v>117</v>
      </c>
      <c r="C2" s="18">
        <v>-2.5999999999999999E-3</v>
      </c>
      <c r="D2">
        <v>-4.105029778505203E-2</v>
      </c>
      <c r="E2" t="s">
        <v>125</v>
      </c>
      <c r="G2" t="s">
        <v>146</v>
      </c>
      <c r="H2" s="18">
        <v>-2.5999999999999999E-3</v>
      </c>
      <c r="I2" t="s">
        <v>125</v>
      </c>
      <c r="J2" s="18">
        <v>0.17460000000000001</v>
      </c>
      <c r="K2" t="s">
        <v>125</v>
      </c>
      <c r="L2" s="18">
        <v>0.191</v>
      </c>
      <c r="M2" t="s">
        <v>125</v>
      </c>
    </row>
    <row r="3" spans="1:13" x14ac:dyDescent="0.2">
      <c r="A3" t="s">
        <v>126</v>
      </c>
      <c r="B3" t="s">
        <v>118</v>
      </c>
      <c r="C3" s="18">
        <v>0.17460000000000001</v>
      </c>
      <c r="D3">
        <v>2.061547647864685</v>
      </c>
      <c r="E3" t="s">
        <v>125</v>
      </c>
      <c r="G3" t="s">
        <v>3</v>
      </c>
      <c r="H3" s="18">
        <v>5.0700000000000002E-2</v>
      </c>
      <c r="I3" t="s">
        <v>125</v>
      </c>
      <c r="J3" s="18">
        <v>8.2299999999999998E-2</v>
      </c>
      <c r="K3" t="s">
        <v>125</v>
      </c>
      <c r="L3" s="18">
        <v>1.7600000000000001E-2</v>
      </c>
      <c r="M3" t="s">
        <v>125</v>
      </c>
    </row>
    <row r="4" spans="1:13" x14ac:dyDescent="0.2">
      <c r="A4" t="s">
        <v>126</v>
      </c>
      <c r="B4" t="s">
        <v>72</v>
      </c>
      <c r="C4" s="18">
        <v>0.191</v>
      </c>
      <c r="D4">
        <v>1.8701870036160275</v>
      </c>
      <c r="E4" t="s">
        <v>125</v>
      </c>
      <c r="G4" t="s">
        <v>127</v>
      </c>
      <c r="H4" s="18">
        <v>-1.4E-3</v>
      </c>
      <c r="I4" t="s">
        <v>125</v>
      </c>
      <c r="J4" s="18">
        <v>3.2899999999999999E-2</v>
      </c>
      <c r="K4" t="s">
        <v>125</v>
      </c>
      <c r="L4" s="18">
        <v>-1.03E-2</v>
      </c>
      <c r="M4" t="s">
        <v>125</v>
      </c>
    </row>
    <row r="5" spans="1:13" x14ac:dyDescent="0.2">
      <c r="A5" t="s">
        <v>3</v>
      </c>
      <c r="B5" t="s">
        <v>117</v>
      </c>
      <c r="C5" s="18">
        <v>5.0700000000000002E-2</v>
      </c>
      <c r="D5">
        <v>0.83390899520740758</v>
      </c>
      <c r="E5" t="s">
        <v>125</v>
      </c>
      <c r="G5" t="s">
        <v>128</v>
      </c>
      <c r="H5" s="18">
        <v>6.6E-3</v>
      </c>
      <c r="I5" t="s">
        <v>125</v>
      </c>
      <c r="J5" s="18">
        <v>1.8200000000000001E-2</v>
      </c>
      <c r="K5" t="s">
        <v>125</v>
      </c>
      <c r="L5" s="18">
        <v>-1.2E-2</v>
      </c>
      <c r="M5" t="s">
        <v>125</v>
      </c>
    </row>
    <row r="6" spans="1:13" x14ac:dyDescent="0.2">
      <c r="A6" t="s">
        <v>3</v>
      </c>
      <c r="B6" t="s">
        <v>118</v>
      </c>
      <c r="C6" s="18">
        <v>8.2299999999999998E-2</v>
      </c>
      <c r="D6">
        <v>0.99900519891160589</v>
      </c>
      <c r="E6" t="s">
        <v>125</v>
      </c>
      <c r="G6" t="s">
        <v>129</v>
      </c>
      <c r="H6" s="18">
        <v>2.12E-2</v>
      </c>
      <c r="I6" t="s">
        <v>125</v>
      </c>
      <c r="J6" s="18">
        <v>1.5599999999999999E-2</v>
      </c>
      <c r="K6" t="s">
        <v>125</v>
      </c>
      <c r="L6" s="18">
        <v>-8.9999999999999998E-4</v>
      </c>
      <c r="M6" t="s">
        <v>125</v>
      </c>
    </row>
    <row r="7" spans="1:13" x14ac:dyDescent="0.2">
      <c r="A7" t="s">
        <v>3</v>
      </c>
      <c r="B7" t="s">
        <v>72</v>
      </c>
      <c r="C7" s="18">
        <v>1.7600000000000001E-2</v>
      </c>
      <c r="D7">
        <v>0.17741651883784501</v>
      </c>
      <c r="E7" t="s">
        <v>125</v>
      </c>
      <c r="G7" t="s">
        <v>130</v>
      </c>
      <c r="H7" s="18">
        <v>-5.0299999999999997E-2</v>
      </c>
      <c r="I7" t="s">
        <v>125</v>
      </c>
      <c r="J7" s="18">
        <v>-3.2599999999999997E-2</v>
      </c>
      <c r="K7" t="s">
        <v>125</v>
      </c>
      <c r="L7" s="18">
        <v>-4.0399999999999998E-2</v>
      </c>
      <c r="M7" t="s">
        <v>125</v>
      </c>
    </row>
    <row r="8" spans="1:13" x14ac:dyDescent="0.2">
      <c r="A8" t="s">
        <v>127</v>
      </c>
      <c r="B8" t="s">
        <v>117</v>
      </c>
      <c r="C8" s="18">
        <v>-1.4E-3</v>
      </c>
      <c r="D8">
        <v>-3.2423458153255001E-2</v>
      </c>
      <c r="E8" t="s">
        <v>125</v>
      </c>
      <c r="G8" t="s">
        <v>91</v>
      </c>
      <c r="H8" s="18">
        <v>-2.2100000000000002E-2</v>
      </c>
      <c r="I8" t="s">
        <v>125</v>
      </c>
      <c r="J8" s="18">
        <v>-3.5000000000000003E-2</v>
      </c>
      <c r="K8" t="s">
        <v>125</v>
      </c>
      <c r="L8" s="18">
        <v>-9.35E-2</v>
      </c>
      <c r="M8" t="s">
        <v>125</v>
      </c>
    </row>
    <row r="9" spans="1:13" x14ac:dyDescent="0.2">
      <c r="A9" t="s">
        <v>127</v>
      </c>
      <c r="B9" t="s">
        <v>118</v>
      </c>
      <c r="C9" s="18">
        <v>3.2899999999999999E-2</v>
      </c>
      <c r="D9">
        <v>0.58031191089185397</v>
      </c>
      <c r="E9" t="s">
        <v>125</v>
      </c>
      <c r="G9" t="s">
        <v>131</v>
      </c>
      <c r="H9" s="18">
        <v>1.46E-2</v>
      </c>
      <c r="I9" s="74" t="s">
        <v>125</v>
      </c>
      <c r="J9" s="18">
        <v>-4.7699999999999999E-2</v>
      </c>
      <c r="K9" s="18" t="s">
        <v>125</v>
      </c>
      <c r="L9" s="18">
        <v>-0.159</v>
      </c>
      <c r="M9" s="38" t="s">
        <v>132</v>
      </c>
    </row>
    <row r="10" spans="1:13" x14ac:dyDescent="0.2">
      <c r="A10" t="s">
        <v>127</v>
      </c>
      <c r="B10" t="s">
        <v>72</v>
      </c>
      <c r="C10" s="18">
        <v>-1.03E-2</v>
      </c>
      <c r="D10">
        <v>-0.150301794979676</v>
      </c>
      <c r="E10" t="s">
        <v>125</v>
      </c>
      <c r="G10" t="s">
        <v>133</v>
      </c>
      <c r="H10" s="18">
        <v>2.92E-2</v>
      </c>
      <c r="I10" t="s">
        <v>125</v>
      </c>
      <c r="J10" s="18">
        <v>2.7400000000000001E-2</v>
      </c>
      <c r="K10" t="s">
        <v>125</v>
      </c>
      <c r="L10" s="18">
        <v>5.5899999999999998E-2</v>
      </c>
      <c r="M10" t="s">
        <v>125</v>
      </c>
    </row>
    <row r="11" spans="1:13" x14ac:dyDescent="0.2">
      <c r="A11" t="s">
        <v>128</v>
      </c>
      <c r="B11" t="s">
        <v>117</v>
      </c>
      <c r="C11" s="18">
        <v>6.6E-3</v>
      </c>
      <c r="D11">
        <v>0.27481560655388898</v>
      </c>
      <c r="E11" t="s">
        <v>125</v>
      </c>
      <c r="G11" t="s">
        <v>134</v>
      </c>
      <c r="H11" s="18">
        <v>3.0800000000000001E-2</v>
      </c>
      <c r="I11" t="s">
        <v>125</v>
      </c>
      <c r="J11" s="18">
        <v>-3.1699999999999999E-2</v>
      </c>
      <c r="K11" t="s">
        <v>125</v>
      </c>
      <c r="L11" s="18">
        <v>-0.1037</v>
      </c>
      <c r="M11" t="s">
        <v>125</v>
      </c>
    </row>
    <row r="12" spans="1:13" x14ac:dyDescent="0.2">
      <c r="A12" t="s">
        <v>128</v>
      </c>
      <c r="B12" t="s">
        <v>118</v>
      </c>
      <c r="C12" s="18">
        <v>1.8200000000000001E-2</v>
      </c>
      <c r="D12">
        <v>0.56476445854318402</v>
      </c>
      <c r="E12" t="s">
        <v>125</v>
      </c>
      <c r="G12" t="s">
        <v>135</v>
      </c>
      <c r="H12" s="18">
        <v>-0.1391</v>
      </c>
      <c r="I12" t="s">
        <v>125</v>
      </c>
      <c r="J12" s="18">
        <v>-0.2354</v>
      </c>
      <c r="K12" t="s">
        <v>125</v>
      </c>
      <c r="L12" s="18">
        <v>-0.21729999999999999</v>
      </c>
      <c r="M12" t="s">
        <v>125</v>
      </c>
    </row>
    <row r="13" spans="1:13" x14ac:dyDescent="0.2">
      <c r="A13" t="s">
        <v>128</v>
      </c>
      <c r="B13" t="s">
        <v>72</v>
      </c>
      <c r="C13" s="18">
        <v>-1.2E-2</v>
      </c>
      <c r="D13">
        <v>-0.30735602820228602</v>
      </c>
      <c r="E13" t="s">
        <v>125</v>
      </c>
      <c r="G13" t="s">
        <v>136</v>
      </c>
      <c r="H13" s="18">
        <v>-3.73E-2</v>
      </c>
      <c r="I13" s="18" t="s">
        <v>125</v>
      </c>
      <c r="J13" s="18">
        <v>-5.5899999999999998E-2</v>
      </c>
      <c r="K13" s="18" t="s">
        <v>125</v>
      </c>
      <c r="L13" s="18">
        <v>-5.1999999999999998E-2</v>
      </c>
      <c r="M13" t="s">
        <v>125</v>
      </c>
    </row>
    <row r="14" spans="1:13" x14ac:dyDescent="0.2">
      <c r="A14" t="s">
        <v>129</v>
      </c>
      <c r="B14" t="s">
        <v>117</v>
      </c>
      <c r="C14" s="18">
        <v>2.12E-2</v>
      </c>
      <c r="D14">
        <v>0.56332886538153903</v>
      </c>
      <c r="E14" t="s">
        <v>125</v>
      </c>
      <c r="G14" s="18" t="s">
        <v>137</v>
      </c>
      <c r="H14" s="18">
        <v>-9.9000000000000008E-3</v>
      </c>
      <c r="I14" s="74" t="s">
        <v>125</v>
      </c>
      <c r="J14" s="74">
        <v>8.9999999999999998E-4</v>
      </c>
      <c r="K14" s="73" t="s">
        <v>125</v>
      </c>
      <c r="L14" s="18">
        <v>1.0500000000000001E-2</v>
      </c>
      <c r="M14" t="s">
        <v>125</v>
      </c>
    </row>
    <row r="15" spans="1:13" x14ac:dyDescent="0.2">
      <c r="A15" t="s">
        <v>129</v>
      </c>
      <c r="B15" t="s">
        <v>118</v>
      </c>
      <c r="C15" s="18">
        <v>1.5599999999999999E-2</v>
      </c>
      <c r="D15">
        <v>0.30560696719325531</v>
      </c>
      <c r="E15" t="s">
        <v>125</v>
      </c>
      <c r="G15" t="s">
        <v>138</v>
      </c>
      <c r="H15" s="18">
        <v>-4.0599999999999997E-2</v>
      </c>
      <c r="I15" s="73" t="s">
        <v>125</v>
      </c>
      <c r="J15" s="74">
        <v>-6.6900000000000001E-2</v>
      </c>
      <c r="K15" s="73" t="s">
        <v>125</v>
      </c>
      <c r="L15" s="18">
        <v>-8.43E-2</v>
      </c>
      <c r="M15" t="s">
        <v>125</v>
      </c>
    </row>
    <row r="16" spans="1:13" x14ac:dyDescent="0.2">
      <c r="A16" t="s">
        <v>129</v>
      </c>
      <c r="B16" t="s">
        <v>72</v>
      </c>
      <c r="C16" s="18">
        <v>-8.9999999999999998E-4</v>
      </c>
      <c r="D16">
        <v>-1.4468584460158199E-2</v>
      </c>
      <c r="E16" t="s">
        <v>125</v>
      </c>
      <c r="G16" t="s">
        <v>139</v>
      </c>
      <c r="H16" s="18">
        <v>-3.2099999999999997E-2</v>
      </c>
      <c r="I16" t="s">
        <v>125</v>
      </c>
      <c r="J16" s="18">
        <v>-1.5800000000000002E-2</v>
      </c>
      <c r="K16" t="s">
        <v>125</v>
      </c>
      <c r="L16" s="18">
        <v>-1.95E-2</v>
      </c>
      <c r="M16" t="s">
        <v>125</v>
      </c>
    </row>
    <row r="17" spans="1:13" x14ac:dyDescent="0.2">
      <c r="A17" t="s">
        <v>130</v>
      </c>
      <c r="B17" t="s">
        <v>117</v>
      </c>
      <c r="C17" s="18">
        <v>-5.0299999999999997E-2</v>
      </c>
      <c r="D17">
        <v>-1.083370748275827</v>
      </c>
      <c r="E17" t="s">
        <v>125</v>
      </c>
    </row>
    <row r="18" spans="1:13" x14ac:dyDescent="0.2">
      <c r="A18" t="s">
        <v>130</v>
      </c>
      <c r="B18" t="s">
        <v>118</v>
      </c>
      <c r="C18" s="18">
        <v>-3.2599999999999997E-2</v>
      </c>
      <c r="D18">
        <v>-0.51861528895137321</v>
      </c>
      <c r="E18" t="s">
        <v>125</v>
      </c>
    </row>
    <row r="19" spans="1:13" x14ac:dyDescent="0.2">
      <c r="A19" t="s">
        <v>130</v>
      </c>
      <c r="B19" t="s">
        <v>72</v>
      </c>
      <c r="C19" s="18">
        <v>-4.0399999999999998E-2</v>
      </c>
      <c r="D19">
        <v>-0.5326768290428755</v>
      </c>
      <c r="E19" t="s">
        <v>125</v>
      </c>
      <c r="G19" t="s">
        <v>124</v>
      </c>
      <c r="H19" t="s">
        <v>147</v>
      </c>
      <c r="I19" t="s">
        <v>141</v>
      </c>
      <c r="J19" t="s">
        <v>148</v>
      </c>
      <c r="K19" t="s">
        <v>143</v>
      </c>
      <c r="L19" t="s">
        <v>149</v>
      </c>
      <c r="M19" t="s">
        <v>145</v>
      </c>
    </row>
    <row r="20" spans="1:13" x14ac:dyDescent="0.2">
      <c r="A20" t="s">
        <v>91</v>
      </c>
      <c r="B20" t="s">
        <v>117</v>
      </c>
      <c r="C20" s="18">
        <v>-2.2100000000000002E-2</v>
      </c>
      <c r="D20" s="72">
        <v>-0.5313062161547214</v>
      </c>
      <c r="E20" t="s">
        <v>125</v>
      </c>
      <c r="G20" t="s">
        <v>146</v>
      </c>
      <c r="H20">
        <v>-4.105029778505203E-2</v>
      </c>
      <c r="I20" t="s">
        <v>125</v>
      </c>
      <c r="J20">
        <v>2.061547647864685</v>
      </c>
      <c r="K20" t="s">
        <v>125</v>
      </c>
      <c r="L20">
        <v>1.8701870036160275</v>
      </c>
      <c r="M20" t="s">
        <v>125</v>
      </c>
    </row>
    <row r="21" spans="1:13" x14ac:dyDescent="0.2">
      <c r="A21" t="s">
        <v>91</v>
      </c>
      <c r="B21" t="s">
        <v>118</v>
      </c>
      <c r="C21" s="18">
        <v>-3.5000000000000003E-2</v>
      </c>
      <c r="D21" s="72">
        <v>-0.62177111658850071</v>
      </c>
      <c r="E21" t="s">
        <v>125</v>
      </c>
      <c r="G21" t="s">
        <v>3</v>
      </c>
      <c r="H21">
        <v>0.83390899520740758</v>
      </c>
      <c r="I21" t="s">
        <v>125</v>
      </c>
      <c r="J21">
        <v>0.99900519891160589</v>
      </c>
      <c r="K21" t="s">
        <v>125</v>
      </c>
      <c r="L21">
        <v>0.17741651883784501</v>
      </c>
      <c r="M21" t="s">
        <v>125</v>
      </c>
    </row>
    <row r="22" spans="1:13" x14ac:dyDescent="0.2">
      <c r="A22" t="s">
        <v>91</v>
      </c>
      <c r="B22" t="s">
        <v>72</v>
      </c>
      <c r="C22" s="18">
        <v>-9.35E-2</v>
      </c>
      <c r="D22" s="72">
        <v>-1.3775064305530953</v>
      </c>
      <c r="E22" t="s">
        <v>125</v>
      </c>
      <c r="G22" t="s">
        <v>127</v>
      </c>
      <c r="H22">
        <v>-3.2423458153255001E-2</v>
      </c>
      <c r="I22" t="s">
        <v>125</v>
      </c>
      <c r="J22">
        <v>0.58031191089185397</v>
      </c>
      <c r="K22" t="s">
        <v>125</v>
      </c>
      <c r="L22">
        <v>-0.150301794979676</v>
      </c>
      <c r="M22" t="s">
        <v>125</v>
      </c>
    </row>
    <row r="23" spans="1:13" x14ac:dyDescent="0.2">
      <c r="A23" t="s">
        <v>131</v>
      </c>
      <c r="B23" t="s">
        <v>117</v>
      </c>
      <c r="C23" s="18">
        <v>1.46E-2</v>
      </c>
      <c r="D23">
        <v>0.42966781526257714</v>
      </c>
      <c r="E23" s="73" t="s">
        <v>125</v>
      </c>
      <c r="G23" t="s">
        <v>128</v>
      </c>
      <c r="H23">
        <v>0.27481560655388898</v>
      </c>
      <c r="I23" t="s">
        <v>125</v>
      </c>
      <c r="J23">
        <v>0.56476445854318402</v>
      </c>
      <c r="K23" t="s">
        <v>125</v>
      </c>
      <c r="L23">
        <v>-0.30735602820228602</v>
      </c>
      <c r="M23" t="s">
        <v>125</v>
      </c>
    </row>
    <row r="24" spans="1:13" x14ac:dyDescent="0.2">
      <c r="A24" t="s">
        <v>131</v>
      </c>
      <c r="B24" t="s">
        <v>118</v>
      </c>
      <c r="C24" s="18">
        <v>-4.7699999999999999E-2</v>
      </c>
      <c r="D24">
        <v>-1.0342398477622063</v>
      </c>
      <c r="E24" t="s">
        <v>125</v>
      </c>
      <c r="G24" t="s">
        <v>129</v>
      </c>
      <c r="H24">
        <v>0.56332886538153903</v>
      </c>
      <c r="I24" t="s">
        <v>125</v>
      </c>
      <c r="J24">
        <v>0.30560696719325531</v>
      </c>
      <c r="K24" t="s">
        <v>125</v>
      </c>
      <c r="L24">
        <v>-1.4468584460158199E-2</v>
      </c>
      <c r="M24" t="s">
        <v>125</v>
      </c>
    </row>
    <row r="25" spans="1:13" x14ac:dyDescent="0.2">
      <c r="A25" t="s">
        <v>131</v>
      </c>
      <c r="B25" t="s">
        <v>72</v>
      </c>
      <c r="C25" s="18">
        <v>-0.159</v>
      </c>
      <c r="D25">
        <v>-2.8599423485844175</v>
      </c>
      <c r="E25" s="38" t="s">
        <v>132</v>
      </c>
      <c r="G25" t="s">
        <v>130</v>
      </c>
      <c r="H25">
        <v>-1.083370748275827</v>
      </c>
      <c r="I25" t="s">
        <v>125</v>
      </c>
      <c r="J25">
        <v>-0.51861528895137321</v>
      </c>
      <c r="K25" t="s">
        <v>125</v>
      </c>
      <c r="L25">
        <v>-0.5326768290428755</v>
      </c>
      <c r="M25" t="s">
        <v>125</v>
      </c>
    </row>
    <row r="26" spans="1:13" x14ac:dyDescent="0.2">
      <c r="A26" t="s">
        <v>133</v>
      </c>
      <c r="B26" t="s">
        <v>117</v>
      </c>
      <c r="C26" s="18">
        <v>2.92E-2</v>
      </c>
      <c r="D26">
        <v>1.1452789381839648</v>
      </c>
      <c r="E26" t="s">
        <v>125</v>
      </c>
      <c r="G26" t="s">
        <v>91</v>
      </c>
      <c r="H26" s="72">
        <v>-0.5313062161547214</v>
      </c>
      <c r="I26" s="73" t="s">
        <v>125</v>
      </c>
      <c r="J26" s="72">
        <v>-0.62177111658850071</v>
      </c>
      <c r="K26" t="s">
        <v>125</v>
      </c>
      <c r="L26" s="72">
        <v>-1.3775064305530953</v>
      </c>
      <c r="M26" t="s">
        <v>125</v>
      </c>
    </row>
    <row r="27" spans="1:13" x14ac:dyDescent="0.2">
      <c r="A27" t="s">
        <v>133</v>
      </c>
      <c r="B27" t="s">
        <v>118</v>
      </c>
      <c r="C27" s="18">
        <v>2.7400000000000001E-2</v>
      </c>
      <c r="D27">
        <v>0.79322178882067207</v>
      </c>
      <c r="E27" t="s">
        <v>125</v>
      </c>
      <c r="G27" t="s">
        <v>131</v>
      </c>
      <c r="H27">
        <v>0.42966781526257714</v>
      </c>
      <c r="I27" s="73" t="s">
        <v>125</v>
      </c>
      <c r="J27">
        <v>-1.0342398477622063</v>
      </c>
      <c r="K27" s="18" t="s">
        <v>125</v>
      </c>
      <c r="L27">
        <v>-2.8599423485844175</v>
      </c>
      <c r="M27" s="38" t="s">
        <v>132</v>
      </c>
    </row>
    <row r="28" spans="1:13" x14ac:dyDescent="0.2">
      <c r="A28" t="s">
        <v>133</v>
      </c>
      <c r="B28" t="s">
        <v>72</v>
      </c>
      <c r="C28" s="18">
        <v>5.5899999999999998E-2</v>
      </c>
      <c r="D28">
        <v>1.3436806574469105</v>
      </c>
      <c r="E28" t="s">
        <v>125</v>
      </c>
      <c r="G28" t="s">
        <v>133</v>
      </c>
      <c r="H28">
        <v>1.1452789381839648</v>
      </c>
      <c r="I28" s="73" t="s">
        <v>125</v>
      </c>
      <c r="J28">
        <v>0.79322178882067207</v>
      </c>
      <c r="K28" t="s">
        <v>125</v>
      </c>
      <c r="L28">
        <v>1.3436806574469105</v>
      </c>
      <c r="M28" t="s">
        <v>125</v>
      </c>
    </row>
    <row r="29" spans="1:13" x14ac:dyDescent="0.2">
      <c r="A29" t="s">
        <v>134</v>
      </c>
      <c r="B29" t="s">
        <v>117</v>
      </c>
      <c r="C29" s="18">
        <v>3.0800000000000001E-2</v>
      </c>
      <c r="D29">
        <v>0.93290514368485511</v>
      </c>
      <c r="E29" t="s">
        <v>125</v>
      </c>
      <c r="G29" t="s">
        <v>134</v>
      </c>
      <c r="H29">
        <v>0.93290514368485511</v>
      </c>
      <c r="I29" s="73" t="s">
        <v>125</v>
      </c>
      <c r="J29">
        <v>-0.70753387006054258</v>
      </c>
      <c r="K29" t="s">
        <v>125</v>
      </c>
      <c r="L29">
        <v>-1.9209505773717632</v>
      </c>
      <c r="M29" t="s">
        <v>125</v>
      </c>
    </row>
    <row r="30" spans="1:13" x14ac:dyDescent="0.2">
      <c r="A30" t="s">
        <v>134</v>
      </c>
      <c r="B30" t="s">
        <v>118</v>
      </c>
      <c r="C30" s="18">
        <v>-3.1699999999999999E-2</v>
      </c>
      <c r="D30">
        <v>-0.70753387006054258</v>
      </c>
      <c r="E30" t="s">
        <v>125</v>
      </c>
      <c r="G30" t="s">
        <v>135</v>
      </c>
      <c r="H30">
        <v>-1.6642871307001246</v>
      </c>
      <c r="I30" s="73" t="s">
        <v>125</v>
      </c>
      <c r="J30">
        <v>-2.0800617000041544</v>
      </c>
      <c r="K30" s="73" t="s">
        <v>125</v>
      </c>
      <c r="L30">
        <v>-1.5919096318787782</v>
      </c>
      <c r="M30" t="s">
        <v>125</v>
      </c>
    </row>
    <row r="31" spans="1:13" x14ac:dyDescent="0.2">
      <c r="A31" t="s">
        <v>134</v>
      </c>
      <c r="B31" t="s">
        <v>72</v>
      </c>
      <c r="C31" s="18">
        <v>-0.1037</v>
      </c>
      <c r="D31">
        <v>-1.9209505773717632</v>
      </c>
      <c r="E31" t="s">
        <v>125</v>
      </c>
      <c r="G31" t="s">
        <v>136</v>
      </c>
      <c r="H31">
        <v>-1.4928718715610392</v>
      </c>
      <c r="I31" s="73" t="s">
        <v>125</v>
      </c>
      <c r="J31">
        <v>-1.6515656205118738</v>
      </c>
      <c r="K31" s="74" t="s">
        <v>125</v>
      </c>
      <c r="L31">
        <v>-1.2740948364986906</v>
      </c>
      <c r="M31" t="s">
        <v>125</v>
      </c>
    </row>
    <row r="32" spans="1:13" x14ac:dyDescent="0.2">
      <c r="A32" t="s">
        <v>135</v>
      </c>
      <c r="B32" t="s">
        <v>117</v>
      </c>
      <c r="C32" s="18">
        <v>-0.1391</v>
      </c>
      <c r="D32">
        <v>-1.6642871307001246</v>
      </c>
      <c r="E32" t="s">
        <v>125</v>
      </c>
      <c r="G32" s="18" t="s">
        <v>137</v>
      </c>
      <c r="H32">
        <v>-0.30606278311742108</v>
      </c>
      <c r="I32" s="73" t="s">
        <v>125</v>
      </c>
      <c r="J32">
        <v>2.0033076097728149E-2</v>
      </c>
      <c r="K32" s="74" t="s">
        <v>125</v>
      </c>
      <c r="L32">
        <v>0.20016907915301563</v>
      </c>
      <c r="M32" t="s">
        <v>125</v>
      </c>
    </row>
    <row r="33" spans="1:13" x14ac:dyDescent="0.2">
      <c r="A33" t="s">
        <v>135</v>
      </c>
      <c r="B33" t="s">
        <v>118</v>
      </c>
      <c r="C33" s="18">
        <v>-0.2354</v>
      </c>
      <c r="D33">
        <v>-2.0800617000041544</v>
      </c>
      <c r="E33" t="s">
        <v>125</v>
      </c>
      <c r="G33" t="s">
        <v>138</v>
      </c>
      <c r="H33">
        <v>-1.2379168291739218</v>
      </c>
      <c r="I33" s="73" t="s">
        <v>125</v>
      </c>
      <c r="J33">
        <v>-1.50716049070865</v>
      </c>
      <c r="K33" s="74" t="s">
        <v>125</v>
      </c>
      <c r="L33">
        <v>-1.5751269799709884</v>
      </c>
      <c r="M33" t="s">
        <v>125</v>
      </c>
    </row>
    <row r="34" spans="1:13" x14ac:dyDescent="0.2">
      <c r="A34" t="s">
        <v>135</v>
      </c>
      <c r="B34" t="s">
        <v>72</v>
      </c>
      <c r="C34" s="18">
        <v>-0.21729999999999999</v>
      </c>
      <c r="D34">
        <v>-1.5919096318787782</v>
      </c>
      <c r="E34" t="s">
        <v>125</v>
      </c>
      <c r="G34" t="s">
        <v>139</v>
      </c>
      <c r="H34">
        <v>-1.4832308858999241</v>
      </c>
      <c r="I34" t="s">
        <v>125</v>
      </c>
      <c r="J34">
        <v>-0.53951596942496927</v>
      </c>
      <c r="K34" t="s">
        <v>125</v>
      </c>
      <c r="L34">
        <v>-0.55214772286213398</v>
      </c>
      <c r="M34" t="s">
        <v>125</v>
      </c>
    </row>
    <row r="35" spans="1:13" x14ac:dyDescent="0.2">
      <c r="A35" t="s">
        <v>136</v>
      </c>
      <c r="B35" t="s">
        <v>117</v>
      </c>
      <c r="C35" s="18">
        <v>-3.73E-2</v>
      </c>
      <c r="D35">
        <v>-1.4928718715610392</v>
      </c>
      <c r="E35" t="s">
        <v>125</v>
      </c>
    </row>
    <row r="36" spans="1:13" x14ac:dyDescent="0.2">
      <c r="A36" t="s">
        <v>136</v>
      </c>
      <c r="B36" t="s">
        <v>118</v>
      </c>
      <c r="C36" s="18">
        <v>-5.5899999999999998E-2</v>
      </c>
      <c r="D36">
        <v>-1.6515656205118738</v>
      </c>
      <c r="E36" t="s">
        <v>125</v>
      </c>
      <c r="G36" t="s">
        <v>150</v>
      </c>
      <c r="H36" t="s">
        <v>165</v>
      </c>
      <c r="I36" t="s">
        <v>166</v>
      </c>
      <c r="J36" t="s">
        <v>167</v>
      </c>
    </row>
    <row r="37" spans="1:13" x14ac:dyDescent="0.2">
      <c r="A37" t="s">
        <v>136</v>
      </c>
      <c r="B37" t="s">
        <v>72</v>
      </c>
      <c r="C37" s="18">
        <v>-5.1999999999999998E-2</v>
      </c>
      <c r="D37">
        <v>-1.2740948364986906</v>
      </c>
      <c r="E37" t="s">
        <v>125</v>
      </c>
      <c r="G37" t="s">
        <v>153</v>
      </c>
      <c r="H37" s="18">
        <f>AVERAGE(H2:H4)</f>
        <v>1.5566666666666668E-2</v>
      </c>
      <c r="I37" s="18">
        <f>AVERAGE(J2:J4)</f>
        <v>9.6600000000000005E-2</v>
      </c>
      <c r="J37" s="18">
        <f>AVERAGE(L2:L4)</f>
        <v>6.6100000000000006E-2</v>
      </c>
    </row>
    <row r="38" spans="1:13" x14ac:dyDescent="0.2">
      <c r="A38" t="s">
        <v>137</v>
      </c>
      <c r="B38" t="s">
        <v>117</v>
      </c>
      <c r="C38" s="18">
        <v>-9.9000000000000008E-3</v>
      </c>
      <c r="D38">
        <v>-0.30606278311742108</v>
      </c>
      <c r="E38" s="73" t="s">
        <v>125</v>
      </c>
      <c r="G38" t="s">
        <v>152</v>
      </c>
      <c r="H38" s="18">
        <f>AVERAGE(H5:H7)</f>
        <v>-7.4999999999999997E-3</v>
      </c>
      <c r="I38" s="18">
        <f>AVERAGE(J5:J7)</f>
        <v>3.9999999999999991E-4</v>
      </c>
      <c r="J38" s="18">
        <f>AVERAGE(L5:L7)</f>
        <v>-1.7766666666666667E-2</v>
      </c>
    </row>
    <row r="39" spans="1:13" x14ac:dyDescent="0.2">
      <c r="A39" t="s">
        <v>137</v>
      </c>
      <c r="B39" t="s">
        <v>118</v>
      </c>
      <c r="C39" s="18">
        <v>8.9999999999999998E-4</v>
      </c>
      <c r="D39">
        <v>2.0033076097728149E-2</v>
      </c>
      <c r="E39" s="73" t="s">
        <v>125</v>
      </c>
      <c r="G39" t="s">
        <v>154</v>
      </c>
      <c r="H39" s="18">
        <f>AVERAGE(H8:H11)</f>
        <v>1.3125E-2</v>
      </c>
      <c r="I39" s="18">
        <f>AVERAGE(J8:J11)</f>
        <v>-2.1749999999999999E-2</v>
      </c>
      <c r="J39" s="18">
        <f>AVERAGE(L8:L11)</f>
        <v>-7.5075000000000003E-2</v>
      </c>
    </row>
    <row r="40" spans="1:13" x14ac:dyDescent="0.2">
      <c r="A40" t="s">
        <v>137</v>
      </c>
      <c r="B40" t="s">
        <v>72</v>
      </c>
      <c r="C40" s="18">
        <v>1.0500000000000001E-2</v>
      </c>
      <c r="D40">
        <v>0.20016907915301563</v>
      </c>
      <c r="E40" t="s">
        <v>125</v>
      </c>
      <c r="G40" t="s">
        <v>155</v>
      </c>
      <c r="H40" s="18">
        <f>AVERAGE(H12:H16)</f>
        <v>-5.1799999999999999E-2</v>
      </c>
      <c r="I40" s="18">
        <f>AVERAGE(J12:J16)</f>
        <v>-7.4619999999999992E-2</v>
      </c>
      <c r="J40" s="18">
        <f>AVERAGE(L12:L16)</f>
        <v>-7.2520000000000001E-2</v>
      </c>
    </row>
    <row r="41" spans="1:13" x14ac:dyDescent="0.2">
      <c r="A41" t="s">
        <v>138</v>
      </c>
      <c r="B41" t="s">
        <v>117</v>
      </c>
      <c r="C41" s="18">
        <v>-4.0599999999999997E-2</v>
      </c>
      <c r="D41">
        <v>-1.2379168291739218</v>
      </c>
      <c r="E41" s="73" t="s">
        <v>125</v>
      </c>
    </row>
    <row r="42" spans="1:13" x14ac:dyDescent="0.2">
      <c r="A42" t="s">
        <v>138</v>
      </c>
      <c r="B42" t="s">
        <v>118</v>
      </c>
      <c r="C42" s="18">
        <v>-6.6900000000000001E-2</v>
      </c>
      <c r="D42">
        <v>-1.50716049070865</v>
      </c>
      <c r="E42" s="73" t="s">
        <v>125</v>
      </c>
      <c r="G42" t="s">
        <v>150</v>
      </c>
      <c r="H42" t="s">
        <v>81</v>
      </c>
      <c r="I42" t="s">
        <v>151</v>
      </c>
      <c r="J42" t="s">
        <v>156</v>
      </c>
      <c r="K42" t="s">
        <v>157</v>
      </c>
      <c r="L42" t="s">
        <v>158</v>
      </c>
      <c r="M42" t="s">
        <v>159</v>
      </c>
    </row>
    <row r="43" spans="1:13" x14ac:dyDescent="0.2">
      <c r="A43" t="s">
        <v>138</v>
      </c>
      <c r="B43" t="s">
        <v>72</v>
      </c>
      <c r="C43" s="18">
        <v>-8.43E-2</v>
      </c>
      <c r="D43">
        <v>-1.5751269799709884</v>
      </c>
      <c r="E43" t="s">
        <v>125</v>
      </c>
      <c r="G43" t="s">
        <v>153</v>
      </c>
      <c r="H43" t="s">
        <v>117</v>
      </c>
      <c r="I43" s="18">
        <f>AVERAGE(H2:H4)</f>
        <v>1.5566666666666668E-2</v>
      </c>
      <c r="J43" s="72">
        <f>AVERAGE(H2:H4)/_xlfn.STDEV.S(H2:H4)/SQRT(COUNT(H2:H4))</f>
        <v>0.29532525346550148</v>
      </c>
      <c r="K43">
        <v>2</v>
      </c>
      <c r="L43">
        <v>4.3029999999999999</v>
      </c>
      <c r="M43" t="str">
        <f>IF(ABS(J43&gt;L43), "yes", "no")</f>
        <v>no</v>
      </c>
    </row>
    <row r="44" spans="1:13" x14ac:dyDescent="0.2">
      <c r="A44" t="s">
        <v>139</v>
      </c>
      <c r="B44" t="s">
        <v>117</v>
      </c>
      <c r="C44" s="18">
        <v>-3.2099999999999997E-2</v>
      </c>
      <c r="D44">
        <v>-1.4832308858999241</v>
      </c>
      <c r="E44" t="s">
        <v>125</v>
      </c>
      <c r="G44" t="s">
        <v>153</v>
      </c>
      <c r="H44" t="s">
        <v>118</v>
      </c>
      <c r="I44" s="18">
        <f>AVERAGE(J2:J4)</f>
        <v>9.6600000000000005E-2</v>
      </c>
      <c r="J44" s="72">
        <f>AVERAGE(J2:J4)/_xlfn.STDEV.S(J2:J4)/SQRT(COUNT(J2:J4))</f>
        <v>0.77542800538678835</v>
      </c>
      <c r="K44">
        <v>2</v>
      </c>
      <c r="L44">
        <v>4.3029999999999999</v>
      </c>
      <c r="M44" t="str">
        <f>IF(ABS(J44&gt;L44), "yes", "no")</f>
        <v>no</v>
      </c>
    </row>
    <row r="45" spans="1:13" x14ac:dyDescent="0.2">
      <c r="A45" t="s">
        <v>139</v>
      </c>
      <c r="B45" t="s">
        <v>118</v>
      </c>
      <c r="C45" s="18">
        <v>-1.5800000000000002E-2</v>
      </c>
      <c r="D45">
        <v>-0.53951596942496927</v>
      </c>
      <c r="E45" t="s">
        <v>125</v>
      </c>
      <c r="G45" t="s">
        <v>153</v>
      </c>
      <c r="H45" t="s">
        <v>72</v>
      </c>
      <c r="I45" s="18">
        <f>AVERAGE(L2:L4)</f>
        <v>6.6100000000000006E-2</v>
      </c>
      <c r="J45" s="72">
        <f>AVERAGE(L2:L4)/_xlfn.STDEV.S(L2:L4)/SQRT(COUNT(L2:L4))</f>
        <v>0.34991755299004096</v>
      </c>
      <c r="K45">
        <v>2</v>
      </c>
      <c r="L45">
        <v>4.3029999999999999</v>
      </c>
      <c r="M45" t="str">
        <f>IF(ABS(J45&gt;L45), "yes", "no")</f>
        <v>no</v>
      </c>
    </row>
    <row r="46" spans="1:13" x14ac:dyDescent="0.2">
      <c r="A46" t="s">
        <v>139</v>
      </c>
      <c r="B46" t="s">
        <v>72</v>
      </c>
      <c r="C46" s="18">
        <v>-1.95E-2</v>
      </c>
      <c r="D46">
        <v>-0.55214772286213398</v>
      </c>
      <c r="E46" t="s">
        <v>125</v>
      </c>
      <c r="G46" t="s">
        <v>152</v>
      </c>
      <c r="H46" t="s">
        <v>117</v>
      </c>
      <c r="I46" s="18">
        <f>AVERAGE(H5:H7)</f>
        <v>-7.4999999999999997E-3</v>
      </c>
      <c r="J46" s="72">
        <f>AVERAGE(H5:H7)/(_xlfn.STDEV.S(H5:H7)/SQRT(COUNT(H5:H7)))</f>
        <v>-0.34386188276039209</v>
      </c>
      <c r="K46">
        <v>2</v>
      </c>
      <c r="L46">
        <v>4.3029999999999999</v>
      </c>
      <c r="M46" t="str">
        <f>IF(ABS(J46&gt;L46), "yes", "no")</f>
        <v>no</v>
      </c>
    </row>
    <row r="47" spans="1:13" x14ac:dyDescent="0.2">
      <c r="G47" t="s">
        <v>152</v>
      </c>
      <c r="H47" t="s">
        <v>118</v>
      </c>
      <c r="I47" s="18">
        <f>AVERAGE(J5:J7)</f>
        <v>3.9999999999999991E-4</v>
      </c>
      <c r="J47" s="72">
        <f>AVERAGE(J5:J7)/(_xlfn.STDEV.S(J5:J7)/SQRT(COUNT(J5:J7)))</f>
        <v>2.4217382169421757E-2</v>
      </c>
      <c r="K47">
        <v>2</v>
      </c>
      <c r="L47">
        <v>4.3029999999999999</v>
      </c>
      <c r="M47" t="str">
        <f t="shared" ref="M47:M54" si="0">IF(ABS(J47&gt;L47), "yes", "no")</f>
        <v>no</v>
      </c>
    </row>
    <row r="48" spans="1:13" x14ac:dyDescent="0.2">
      <c r="G48" t="s">
        <v>152</v>
      </c>
      <c r="H48" t="s">
        <v>72</v>
      </c>
      <c r="I48" s="18">
        <f>AVERAGE(L5:L7)</f>
        <v>-1.7766666666666667E-2</v>
      </c>
      <c r="J48" s="72">
        <f>AVERAGE(L5:L7)/_xlfn.STDEV.S(L5:L7)/SQRT(COUNT(L5:L7))</f>
        <v>-0.50352325661283615</v>
      </c>
      <c r="K48">
        <v>2</v>
      </c>
      <c r="L48">
        <v>4.3029999999999999</v>
      </c>
      <c r="M48" t="str">
        <f t="shared" si="0"/>
        <v>no</v>
      </c>
    </row>
    <row r="49" spans="7:13" x14ac:dyDescent="0.2">
      <c r="G49" t="s">
        <v>154</v>
      </c>
      <c r="H49" t="s">
        <v>117</v>
      </c>
      <c r="I49" s="18">
        <f>AVERAGE(H8:H11)</f>
        <v>1.3125E-2</v>
      </c>
      <c r="J49" s="72">
        <f>AVERAGE(H8:H11)/_xlfn.STDEV.S(H8:H11)/SQRT(COUNT(H8:H11))</f>
        <v>0.26689272844405021</v>
      </c>
      <c r="K49">
        <v>3</v>
      </c>
      <c r="L49">
        <v>3.1819999999999999</v>
      </c>
      <c r="M49" t="str">
        <f t="shared" si="0"/>
        <v>no</v>
      </c>
    </row>
    <row r="50" spans="7:13" x14ac:dyDescent="0.2">
      <c r="G50" t="s">
        <v>154</v>
      </c>
      <c r="H50" t="s">
        <v>118</v>
      </c>
      <c r="I50" s="18">
        <f>AVERAGE(J8:J11)</f>
        <v>-2.1749999999999999E-2</v>
      </c>
      <c r="J50" s="72">
        <f>AVERAGE(J8:J11)/_xlfn.STDEV.S(J8:J11)/SQRT(COUNT(J8:J11))</f>
        <v>-0.32477449110582063</v>
      </c>
      <c r="K50">
        <v>3</v>
      </c>
      <c r="L50">
        <v>3.1819999999999999</v>
      </c>
      <c r="M50" t="str">
        <f t="shared" si="0"/>
        <v>no</v>
      </c>
    </row>
    <row r="51" spans="7:13" x14ac:dyDescent="0.2">
      <c r="G51" t="s">
        <v>154</v>
      </c>
      <c r="H51" t="s">
        <v>72</v>
      </c>
      <c r="I51" s="18">
        <f>AVERAGE(L8:L11)</f>
        <v>-7.5075000000000003E-2</v>
      </c>
      <c r="J51" s="72">
        <f>AVERAGE(L8:L11)/_xlfn.STDEV.S(L8:L11)/SQRT(COUNT(L8:L11))</f>
        <v>-0.40829999146117624</v>
      </c>
      <c r="K51">
        <v>3</v>
      </c>
      <c r="L51">
        <v>3.1819999999999999</v>
      </c>
      <c r="M51" t="str">
        <f t="shared" si="0"/>
        <v>no</v>
      </c>
    </row>
    <row r="52" spans="7:13" x14ac:dyDescent="0.2">
      <c r="G52" t="s">
        <v>155</v>
      </c>
      <c r="H52" t="s">
        <v>117</v>
      </c>
      <c r="I52" s="18">
        <f>AVERAGE(H12:H16)</f>
        <v>-5.1799999999999999E-2</v>
      </c>
      <c r="J52" s="72">
        <f>AVERAGE(H12:H16)/_xlfn.STDEV.S(H12:H16)/SQRT(COUNT(H12:H16))</f>
        <v>-0.46099843073376778</v>
      </c>
      <c r="K52">
        <v>4</v>
      </c>
      <c r="L52">
        <v>2.7759999999999998</v>
      </c>
      <c r="M52" t="str">
        <f t="shared" si="0"/>
        <v>no</v>
      </c>
    </row>
    <row r="53" spans="7:13" x14ac:dyDescent="0.2">
      <c r="G53" t="s">
        <v>155</v>
      </c>
      <c r="H53" t="s">
        <v>118</v>
      </c>
      <c r="I53" s="18">
        <f>AVERAGE(J12:J16)</f>
        <v>-7.4619999999999992E-2</v>
      </c>
      <c r="J53" s="72">
        <f>AVERAGE(J12:J16)/_xlfn.STDEV.S(J12:J16)/SQRT(COUNT(J12:J16))</f>
        <v>-0.3546138393181868</v>
      </c>
      <c r="K53">
        <v>4</v>
      </c>
      <c r="L53">
        <v>2.7759999999999998</v>
      </c>
      <c r="M53" t="str">
        <f t="shared" si="0"/>
        <v>no</v>
      </c>
    </row>
    <row r="54" spans="7:13" x14ac:dyDescent="0.2">
      <c r="G54" t="s">
        <v>155</v>
      </c>
      <c r="H54" t="s">
        <v>72</v>
      </c>
      <c r="I54" s="18">
        <f>AVERAGE(L12:L16)</f>
        <v>-7.2520000000000001E-2</v>
      </c>
      <c r="J54" s="72">
        <f>AVERAGE(L12:L16)/_xlfn.STDEV.S(L12:L16)/SQRT(COUNT(L12:L16))</f>
        <v>-0.36707503412672715</v>
      </c>
      <c r="K54">
        <v>4</v>
      </c>
      <c r="L54">
        <v>2.7759999999999998</v>
      </c>
      <c r="M54" t="str">
        <f t="shared" si="0"/>
        <v>no</v>
      </c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1EAC-CB39-8749-AB7C-EAE0CF1A5764}">
  <dimension ref="A1:P21"/>
  <sheetViews>
    <sheetView workbookViewId="0">
      <selection activeCell="N41" sqref="M41:N41"/>
    </sheetView>
  </sheetViews>
  <sheetFormatPr baseColWidth="10" defaultRowHeight="15" x14ac:dyDescent="0.2"/>
  <sheetData>
    <row r="1" spans="1:16" x14ac:dyDescent="0.2">
      <c r="A1" t="s">
        <v>168</v>
      </c>
      <c r="B1" s="75" t="s">
        <v>12</v>
      </c>
      <c r="C1" s="75" t="s">
        <v>11</v>
      </c>
      <c r="D1" s="75" t="s">
        <v>6</v>
      </c>
      <c r="E1" s="75" t="s">
        <v>15</v>
      </c>
      <c r="F1" s="75" t="s">
        <v>13</v>
      </c>
      <c r="G1" s="75" t="s">
        <v>14</v>
      </c>
      <c r="H1" s="75" t="s">
        <v>10</v>
      </c>
      <c r="I1" s="75" t="s">
        <v>9</v>
      </c>
      <c r="J1" s="75" t="s">
        <v>8</v>
      </c>
      <c r="K1" s="75" t="s">
        <v>7</v>
      </c>
      <c r="L1" s="75" t="s">
        <v>5</v>
      </c>
      <c r="M1" s="75" t="s">
        <v>4</v>
      </c>
      <c r="N1" s="75" t="s">
        <v>3</v>
      </c>
      <c r="O1" s="75" t="s">
        <v>2</v>
      </c>
      <c r="P1" s="75" t="s">
        <v>169</v>
      </c>
    </row>
    <row r="2" spans="1:16" x14ac:dyDescent="0.2">
      <c r="A2">
        <v>-4</v>
      </c>
      <c r="B2" s="18">
        <v>-2.3334663174865912E-2</v>
      </c>
      <c r="C2" s="18">
        <v>-2.1000183598649028E-2</v>
      </c>
      <c r="D2" s="18">
        <v>3.5867711772216756E-3</v>
      </c>
      <c r="E2" s="18">
        <v>-1.2888365886427975E-3</v>
      </c>
      <c r="F2" s="18">
        <v>1.2172822955868155E-3</v>
      </c>
      <c r="G2" s="18">
        <v>-1.5022433405373363E-2</v>
      </c>
      <c r="H2" s="18">
        <v>-1.1913507558889794E-2</v>
      </c>
      <c r="I2" s="18">
        <v>1.9154282457808534E-3</v>
      </c>
      <c r="J2" s="18">
        <v>-3.1420301055955758E-3</v>
      </c>
      <c r="K2" s="18">
        <v>1.6026902617912217E-2</v>
      </c>
      <c r="L2" s="18">
        <v>-1.8132685856247343E-2</v>
      </c>
      <c r="M2" s="18">
        <v>2.0708089556897122E-3</v>
      </c>
      <c r="N2" s="18">
        <v>-1.228224825786396E-2</v>
      </c>
      <c r="O2" s="18">
        <v>-4.9932666248447338E-3</v>
      </c>
      <c r="P2" s="18">
        <v>2.95656486938098E-3</v>
      </c>
    </row>
    <row r="3" spans="1:16" x14ac:dyDescent="0.2">
      <c r="A3">
        <v>-3</v>
      </c>
      <c r="B3" s="18">
        <v>-4.394620131721848E-3</v>
      </c>
      <c r="C3" s="18">
        <v>1.013705196716619E-2</v>
      </c>
      <c r="D3" s="18">
        <v>6.1982214691718371E-3</v>
      </c>
      <c r="E3" s="18">
        <v>1.4757514530415747E-2</v>
      </c>
      <c r="F3" s="18">
        <v>1.3293086671263768E-2</v>
      </c>
      <c r="G3" s="18">
        <v>1.6839595786153697E-2</v>
      </c>
      <c r="H3" s="18">
        <v>2.8432509253645995E-3</v>
      </c>
      <c r="I3" s="18">
        <v>7.9941074660433847E-3</v>
      </c>
      <c r="J3" s="37">
        <v>1.9492392537412685E-2</v>
      </c>
      <c r="K3" s="18">
        <v>-1.1285682618700879E-2</v>
      </c>
      <c r="L3" s="18">
        <v>-1.6649302610700745E-2</v>
      </c>
      <c r="M3" s="18">
        <v>-4.0056125318088092E-3</v>
      </c>
      <c r="N3" s="18">
        <v>-5.666577731720847E-3</v>
      </c>
      <c r="O3" s="18">
        <v>-8.5892238396461547E-3</v>
      </c>
      <c r="P3" s="18">
        <v>2.4556432168172573E-3</v>
      </c>
    </row>
    <row r="4" spans="1:16" x14ac:dyDescent="0.2">
      <c r="A4">
        <v>-2</v>
      </c>
      <c r="B4" s="18">
        <v>-3.368979874169091E-2</v>
      </c>
      <c r="C4" s="18">
        <v>-6.0684318415843742E-3</v>
      </c>
      <c r="D4" s="18">
        <v>-2.0593085697859614E-2</v>
      </c>
      <c r="E4" s="18">
        <v>1.0285321127860101E-3</v>
      </c>
      <c r="F4" s="18">
        <v>-1.468657213431368E-2</v>
      </c>
      <c r="G4" s="18">
        <v>-1.4658455493192338E-2</v>
      </c>
      <c r="H4" s="18">
        <v>-2.05736872215546E-3</v>
      </c>
      <c r="I4" s="18">
        <v>-3.9039495031128867E-3</v>
      </c>
      <c r="J4" s="18">
        <v>4.8569899906300909E-3</v>
      </c>
      <c r="K4" s="18">
        <v>-4.9467218723343569E-3</v>
      </c>
      <c r="L4" s="18">
        <v>-9.9850755775042314E-3</v>
      </c>
      <c r="M4" s="18">
        <v>9.4875042682273838E-3</v>
      </c>
      <c r="N4" s="18">
        <v>-2.0495846577349375E-2</v>
      </c>
      <c r="O4" s="18">
        <v>-1.9596989232057511E-2</v>
      </c>
      <c r="P4" s="18">
        <v>5.196038351912095E-3</v>
      </c>
    </row>
    <row r="5" spans="1:16" x14ac:dyDescent="0.2">
      <c r="A5">
        <v>-1</v>
      </c>
      <c r="B5" s="18">
        <v>5.8751326614711981E-3</v>
      </c>
      <c r="C5" s="18">
        <v>6.200194473371225E-3</v>
      </c>
      <c r="D5" s="18">
        <v>3.0114590186080294E-3</v>
      </c>
      <c r="E5" s="18">
        <v>7.2501784059091712E-3</v>
      </c>
      <c r="F5" s="18">
        <v>-6.1768358903723048E-3</v>
      </c>
      <c r="G5" s="37">
        <v>4.18380447614723E-2</v>
      </c>
      <c r="H5" s="18">
        <v>3.7334413815288165E-3</v>
      </c>
      <c r="I5" s="18">
        <v>-2.4546579880331404E-3</v>
      </c>
      <c r="J5" s="18">
        <v>4.3652895278131652E-3</v>
      </c>
      <c r="K5" s="18">
        <v>-1.0437941799655907E-2</v>
      </c>
      <c r="L5" s="18">
        <v>-4.9886034087050057E-2</v>
      </c>
      <c r="M5" s="18">
        <v>2.2283663040088839E-3</v>
      </c>
      <c r="N5" s="18">
        <v>-7.4247813412559351E-3</v>
      </c>
      <c r="O5" s="18">
        <v>-3.5638588101248774E-3</v>
      </c>
      <c r="P5" s="18">
        <v>-8.0555899023599005E-3</v>
      </c>
    </row>
    <row r="6" spans="1:16" x14ac:dyDescent="0.2">
      <c r="A6">
        <v>0</v>
      </c>
      <c r="B6" s="28">
        <v>3.545304008154098E-3</v>
      </c>
      <c r="C6" s="28">
        <v>1.6716662611303019E-4</v>
      </c>
      <c r="D6" s="28">
        <v>3.1226890850432521E-3</v>
      </c>
      <c r="E6" s="28">
        <v>-1.1324660596882048E-2</v>
      </c>
      <c r="F6" s="28">
        <v>-1.378575279765811E-2</v>
      </c>
      <c r="G6" s="28">
        <v>-1.9520970073622392E-2</v>
      </c>
      <c r="H6" s="28">
        <v>-2.2564307717023117E-3</v>
      </c>
      <c r="I6" s="28">
        <v>-1.8120928893743331E-2</v>
      </c>
      <c r="J6" s="28">
        <v>-8.74639129460062E-4</v>
      </c>
      <c r="K6" s="28">
        <v>3.1244398888271292E-3</v>
      </c>
      <c r="L6" s="28">
        <v>-2.0064962582091766E-2</v>
      </c>
      <c r="M6" s="28">
        <v>-6.5783204677093733E-3</v>
      </c>
      <c r="N6" s="28">
        <v>-8.8160661983386589E-3</v>
      </c>
      <c r="O6" s="28">
        <v>1.9659286257559354E-3</v>
      </c>
      <c r="P6" s="28">
        <v>1.8486953949612465E-2</v>
      </c>
    </row>
    <row r="7" spans="1:16" x14ac:dyDescent="0.2">
      <c r="A7">
        <v>1</v>
      </c>
      <c r="B7" s="18">
        <v>-4.0694965108118361E-3</v>
      </c>
      <c r="C7" s="18">
        <v>-1.995900158943812E-2</v>
      </c>
      <c r="D7" s="18">
        <v>-9.232766782327595E-3</v>
      </c>
      <c r="E7" s="18">
        <v>4.9510461750197493E-3</v>
      </c>
      <c r="F7" s="18">
        <v>7.9104793423099076E-3</v>
      </c>
      <c r="G7" s="18">
        <v>2.9228886336255935E-2</v>
      </c>
      <c r="H7" s="18">
        <v>7.8464872299070527E-4</v>
      </c>
      <c r="I7" s="18">
        <v>-1.2411802832451545E-3</v>
      </c>
      <c r="J7" s="18">
        <v>9.57658138279429E-3</v>
      </c>
      <c r="K7" s="18">
        <v>-1.0440338786355946E-3</v>
      </c>
      <c r="L7" s="18">
        <v>2.0483450254569345E-2</v>
      </c>
      <c r="M7" s="18">
        <v>1.9513292210017073E-3</v>
      </c>
      <c r="N7" s="18">
        <v>5.3791438536202139E-3</v>
      </c>
      <c r="O7" s="18">
        <v>-2.2838939880950728E-2</v>
      </c>
      <c r="P7" s="18">
        <v>1.6238574194519162E-3</v>
      </c>
    </row>
    <row r="8" spans="1:16" x14ac:dyDescent="0.2">
      <c r="A8">
        <v>2</v>
      </c>
      <c r="B8" s="18">
        <v>4.3841528244254399E-3</v>
      </c>
      <c r="C8" s="37">
        <v>3.4781769311595323E-2</v>
      </c>
      <c r="D8" s="18">
        <v>2.3104554330247634E-2</v>
      </c>
      <c r="E8" s="18">
        <v>-3.7331215879808453E-3</v>
      </c>
      <c r="F8" s="18">
        <v>-6.3575544047125877E-3</v>
      </c>
      <c r="G8" s="18">
        <v>4.1981904628927078E-3</v>
      </c>
      <c r="H8" s="18">
        <v>2.895768881185104E-3</v>
      </c>
      <c r="I8" s="18">
        <v>-4.5336864067653873E-4</v>
      </c>
      <c r="J8" s="18">
        <v>-6.4980755442962598E-3</v>
      </c>
      <c r="K8" s="18">
        <v>-4.6846143712812455E-3</v>
      </c>
      <c r="L8" s="18">
        <v>-2.8057909271935882E-2</v>
      </c>
      <c r="M8" s="18">
        <v>-1.2898869932763488E-3</v>
      </c>
      <c r="N8" s="18">
        <v>1.4329526264080652E-2</v>
      </c>
      <c r="O8" s="18">
        <v>5.1330873863360271E-4</v>
      </c>
      <c r="P8" s="18">
        <v>3.6780156239464915E-4</v>
      </c>
    </row>
    <row r="9" spans="1:16" x14ac:dyDescent="0.2">
      <c r="A9">
        <v>3</v>
      </c>
      <c r="B9" s="18">
        <v>-6.2076383962759302E-4</v>
      </c>
      <c r="C9" s="18">
        <v>-7.4061210855962513E-4</v>
      </c>
      <c r="D9" s="18">
        <v>-7.4725960105536983E-3</v>
      </c>
      <c r="E9" s="18">
        <v>-2.016041016511616E-2</v>
      </c>
      <c r="F9" s="18">
        <v>-1.901488493412886E-2</v>
      </c>
      <c r="G9" s="18">
        <v>-1.8994295243969051E-2</v>
      </c>
      <c r="H9" s="18">
        <v>-2.460354144161252E-3</v>
      </c>
      <c r="I9" s="18">
        <v>-1.509062967639312E-2</v>
      </c>
      <c r="J9" s="18">
        <v>2.4626413413984518E-3</v>
      </c>
      <c r="K9" s="18">
        <v>1.085275444984013E-2</v>
      </c>
      <c r="L9" s="18">
        <v>3.8156909446271734E-3</v>
      </c>
      <c r="M9" s="18">
        <v>9.4569301038959601E-3</v>
      </c>
      <c r="N9" s="18">
        <v>2.2969016855705369E-2</v>
      </c>
      <c r="O9" s="18">
        <v>-1.8217004389647828E-3</v>
      </c>
      <c r="P9" s="18">
        <v>3.4273539982483418E-3</v>
      </c>
    </row>
    <row r="10" spans="1:16" x14ac:dyDescent="0.2">
      <c r="A10">
        <v>4</v>
      </c>
      <c r="B10" s="18">
        <v>-2.5609492476767418E-2</v>
      </c>
      <c r="C10" s="18">
        <v>6.778856155893122E-3</v>
      </c>
      <c r="D10" s="18">
        <v>1.4654976200589736E-3</v>
      </c>
      <c r="E10" s="18">
        <v>-1.9770923175216554E-3</v>
      </c>
      <c r="F10" s="18">
        <v>-1.8907542014806533E-3</v>
      </c>
      <c r="G10" s="18">
        <v>-6.3051827944168286E-3</v>
      </c>
      <c r="H10" s="18">
        <v>-3.3891443370441003E-3</v>
      </c>
      <c r="I10" s="18">
        <v>-6.071397266510562E-3</v>
      </c>
      <c r="J10" s="18">
        <v>9.7500676953202348E-3</v>
      </c>
      <c r="K10" s="18">
        <v>8.3139799688004556E-3</v>
      </c>
      <c r="L10" s="18">
        <v>-4.6331773207986489E-2</v>
      </c>
      <c r="M10" s="18">
        <v>5.2969823990447855E-5</v>
      </c>
      <c r="N10" s="18">
        <v>8.1831137494032605E-3</v>
      </c>
      <c r="O10" s="18">
        <v>-8.8860253912152786E-4</v>
      </c>
      <c r="P10" s="18">
        <v>-4.9299481997600709E-4</v>
      </c>
    </row>
    <row r="11" spans="1:16" x14ac:dyDescent="0.2">
      <c r="A11">
        <v>5</v>
      </c>
      <c r="B11" s="18">
        <v>1.9802681661645269E-2</v>
      </c>
      <c r="C11" s="18">
        <v>9.8180659179083092E-3</v>
      </c>
      <c r="D11" s="18">
        <v>3.6376663561323826E-3</v>
      </c>
      <c r="E11" s="18">
        <v>-8.3211061768306577E-3</v>
      </c>
      <c r="F11" s="18">
        <v>-4.1881099707392856E-3</v>
      </c>
      <c r="G11" s="18">
        <v>1.0036535603577489E-2</v>
      </c>
      <c r="H11" s="18">
        <v>1.0978962220440836E-2</v>
      </c>
      <c r="I11" s="18">
        <v>-9.3706427348466525E-3</v>
      </c>
      <c r="J11" s="37">
        <v>-4.6498417521826423E-2</v>
      </c>
      <c r="K11" s="18">
        <v>4.6343659298272773E-3</v>
      </c>
      <c r="L11" s="37">
        <v>-6.8938392879192303E-2</v>
      </c>
      <c r="M11" s="18">
        <v>-1.3447571942292666E-2</v>
      </c>
      <c r="N11" s="18">
        <v>8.7040137787845282E-3</v>
      </c>
      <c r="O11" s="18">
        <v>9.8393588881795025E-4</v>
      </c>
      <c r="P11" s="18">
        <v>5.7748687195126169E-3</v>
      </c>
    </row>
    <row r="12" spans="1:16" x14ac:dyDescent="0.2">
      <c r="A12">
        <v>6</v>
      </c>
      <c r="B12" s="18">
        <v>-2.5571873620915207E-3</v>
      </c>
      <c r="C12" s="18">
        <v>-9.1591979181806105E-4</v>
      </c>
      <c r="D12" s="18">
        <v>-1.50923895523681E-2</v>
      </c>
      <c r="E12" s="18">
        <v>9.1134210341456481E-3</v>
      </c>
      <c r="F12" s="18">
        <v>-2.7676404417568859E-3</v>
      </c>
      <c r="G12" s="18">
        <v>-4.0649663473316701E-3</v>
      </c>
      <c r="H12" s="18">
        <v>5.5087916497264773E-3</v>
      </c>
      <c r="I12" s="18">
        <v>-1.4505545011729418E-2</v>
      </c>
      <c r="J12" s="37">
        <v>1.7452579030583872E-2</v>
      </c>
      <c r="K12" s="18">
        <v>2.022192599126376E-3</v>
      </c>
      <c r="L12" s="18">
        <v>7.0156541015219415E-3</v>
      </c>
      <c r="M12" s="18">
        <v>1.832217745787016E-2</v>
      </c>
      <c r="N12" s="18">
        <v>-1.6399249649250471E-2</v>
      </c>
      <c r="O12" s="18">
        <v>-1.0067813626436316E-2</v>
      </c>
      <c r="P12" s="18">
        <v>4.7870632441630537E-3</v>
      </c>
    </row>
    <row r="13" spans="1:16" x14ac:dyDescent="0.2">
      <c r="A13">
        <v>7</v>
      </c>
      <c r="B13" s="18">
        <v>-8.0272147825526802E-4</v>
      </c>
      <c r="C13" s="18">
        <v>-4.3918101094831677E-3</v>
      </c>
      <c r="D13" s="18">
        <v>3.5075951754596985E-3</v>
      </c>
      <c r="E13" s="18">
        <v>-7.7364238450325935E-3</v>
      </c>
      <c r="F13" s="18">
        <v>-1.4180491410915246E-2</v>
      </c>
      <c r="G13" s="18">
        <v>1.9682437118605414E-2</v>
      </c>
      <c r="H13" s="18">
        <v>6.7014334598132028E-3</v>
      </c>
      <c r="I13" s="18">
        <v>9.9939815982626155E-3</v>
      </c>
      <c r="J13" s="18">
        <v>-4.9234834026363229E-3</v>
      </c>
      <c r="K13" s="18">
        <v>-5.8257965595433798E-3</v>
      </c>
      <c r="L13" s="18">
        <v>-3.2175632734242489E-2</v>
      </c>
      <c r="M13" s="18">
        <v>4.8836813499394316E-3</v>
      </c>
      <c r="N13" s="18">
        <v>1.1194833722574637E-2</v>
      </c>
      <c r="O13" s="18">
        <v>8.6025760384260252E-3</v>
      </c>
      <c r="P13" s="18">
        <v>-4.0807205329772191E-3</v>
      </c>
    </row>
    <row r="14" spans="1:16" x14ac:dyDescent="0.2">
      <c r="A14">
        <v>8</v>
      </c>
      <c r="B14" s="37">
        <v>0.10838104903827138</v>
      </c>
      <c r="C14" s="18">
        <v>-5.4445600275402246E-3</v>
      </c>
      <c r="D14" s="18">
        <v>-9.0453726485620403E-3</v>
      </c>
      <c r="E14" s="18">
        <v>-1.577407449630288E-2</v>
      </c>
      <c r="F14" s="18">
        <v>3.6753930036177995E-3</v>
      </c>
      <c r="G14" s="18">
        <v>1.7095493589999129E-2</v>
      </c>
      <c r="H14" s="18">
        <v>8.5848151831847616E-4</v>
      </c>
      <c r="I14" s="18">
        <v>6.7842494392255596E-3</v>
      </c>
      <c r="J14" s="18">
        <v>-2.4268428812315793E-3</v>
      </c>
      <c r="K14" s="18">
        <v>-7.6786269931038657E-3</v>
      </c>
      <c r="L14" s="18">
        <v>-2.9832231731065698E-2</v>
      </c>
      <c r="M14" s="18">
        <v>-8.0910488177045915E-3</v>
      </c>
      <c r="N14" s="18">
        <v>-1.3711529836793745E-2</v>
      </c>
      <c r="O14" s="18">
        <v>1.0629184953004764E-2</v>
      </c>
      <c r="P14" s="18">
        <v>-1.2638606254356116E-2</v>
      </c>
    </row>
    <row r="15" spans="1:16" x14ac:dyDescent="0.2">
      <c r="A15">
        <v>9</v>
      </c>
      <c r="B15" s="18">
        <v>5.7839745642715087E-3</v>
      </c>
      <c r="C15" s="37">
        <v>-3.7643159847506207E-2</v>
      </c>
      <c r="D15" s="37">
        <v>-3.2030638217897117E-2</v>
      </c>
      <c r="E15" s="18">
        <v>1.7640513362549761E-3</v>
      </c>
      <c r="F15" s="18">
        <v>1.8096735008548076E-3</v>
      </c>
      <c r="G15" s="18">
        <v>6.4293324383311538E-3</v>
      </c>
      <c r="H15" s="18">
        <v>-1.3553792991462324E-3</v>
      </c>
      <c r="I15" s="18">
        <v>1.3631203029742477E-2</v>
      </c>
      <c r="J15" s="18">
        <v>1.324169422674723E-2</v>
      </c>
      <c r="K15" s="18">
        <v>-2.6328837207715821E-3</v>
      </c>
      <c r="L15" s="18">
        <v>-2.7798940988720679E-2</v>
      </c>
      <c r="M15" s="18">
        <v>6.0077110591740084E-3</v>
      </c>
      <c r="N15" s="18">
        <v>1.995159482368777E-2</v>
      </c>
      <c r="O15" s="18">
        <v>-2.7850855725942002E-2</v>
      </c>
      <c r="P15" s="18">
        <v>9.7424941715649332E-3</v>
      </c>
    </row>
    <row r="16" spans="1:16" x14ac:dyDescent="0.2">
      <c r="A16">
        <v>10</v>
      </c>
      <c r="B16" s="37">
        <v>6.635579961186476E-2</v>
      </c>
      <c r="C16" s="18">
        <v>-1.4126971346146343E-2</v>
      </c>
      <c r="D16" s="18">
        <v>-9.6299815141980445E-3</v>
      </c>
      <c r="E16" s="18">
        <v>-1.3673569195652368E-2</v>
      </c>
      <c r="F16" s="18">
        <v>-7.1232786344020225E-3</v>
      </c>
      <c r="G16" s="18">
        <v>-4.9040737043282503E-3</v>
      </c>
      <c r="H16" s="18">
        <v>-3.1318393673028218E-5</v>
      </c>
      <c r="I16" s="18">
        <v>1.8100995444882326E-3</v>
      </c>
      <c r="J16" s="18">
        <v>-7.0627770486962338E-3</v>
      </c>
      <c r="K16" s="18">
        <v>8.4884212056540766E-3</v>
      </c>
      <c r="L16" s="18">
        <v>-1.3498851773393869E-2</v>
      </c>
      <c r="M16" s="18">
        <v>-1.0394608087478194E-2</v>
      </c>
      <c r="N16" s="18">
        <v>3.0533665563032428E-2</v>
      </c>
      <c r="O16" s="18">
        <v>5.7764628318400825E-3</v>
      </c>
      <c r="P16" s="18">
        <v>3.7389806695284388E-4</v>
      </c>
    </row>
    <row r="17" spans="1:16" x14ac:dyDescent="0.2">
      <c r="A17">
        <v>11</v>
      </c>
      <c r="B17" s="18">
        <v>2.3263406490170994E-2</v>
      </c>
      <c r="C17" s="18">
        <v>1.4084244151622141E-2</v>
      </c>
      <c r="D17" s="18">
        <v>1.6068253400147087E-2</v>
      </c>
      <c r="E17" s="18">
        <v>-7.5430465683759638E-3</v>
      </c>
      <c r="F17" s="18">
        <v>-8.886494656822265E-3</v>
      </c>
      <c r="G17" s="18">
        <v>-2.0751370156201064E-2</v>
      </c>
      <c r="H17" s="18">
        <v>6.3451199395714655E-3</v>
      </c>
      <c r="I17" s="18">
        <v>-5.4871417323369351E-4</v>
      </c>
      <c r="J17" s="18">
        <v>-2.3951504590694278E-3</v>
      </c>
      <c r="K17" s="18">
        <v>5.3374839849532982E-3</v>
      </c>
      <c r="L17" s="18">
        <v>2.4315257925600107E-2</v>
      </c>
      <c r="M17" s="18">
        <v>-8.5249379660190666E-3</v>
      </c>
      <c r="N17" s="18">
        <v>-2.0694201484824964E-2</v>
      </c>
      <c r="O17" s="18">
        <v>1.015312393120754E-2</v>
      </c>
      <c r="P17" s="18">
        <v>9.9840128588438194E-3</v>
      </c>
    </row>
    <row r="18" spans="1:16" x14ac:dyDescent="0.2">
      <c r="A18">
        <v>12</v>
      </c>
      <c r="B18" s="18">
        <v>-2.5914566959018778E-2</v>
      </c>
      <c r="C18" s="37">
        <v>-0.11134858913086859</v>
      </c>
      <c r="D18" s="37">
        <v>-0.1897704425206149</v>
      </c>
      <c r="E18" s="18">
        <v>1.1412037399313579E-2</v>
      </c>
      <c r="F18" s="18">
        <v>1.3771171994460454E-2</v>
      </c>
      <c r="G18" s="18">
        <v>-1.3059853924891028E-4</v>
      </c>
      <c r="H18" s="37">
        <v>-2.6490496226213439E-2</v>
      </c>
      <c r="I18" s="18">
        <v>-6.7097930303669368E-3</v>
      </c>
      <c r="J18" s="18">
        <v>9.7057493272095369E-3</v>
      </c>
      <c r="K18" s="18">
        <v>-1.4638133508615724E-2</v>
      </c>
      <c r="L18" s="18">
        <v>3.8618403397988062E-2</v>
      </c>
      <c r="M18" s="18">
        <v>3.0288404226247508E-3</v>
      </c>
      <c r="N18" s="18">
        <v>2.3461027351332184E-2</v>
      </c>
      <c r="O18" s="37">
        <v>-5.6818822219971449E-2</v>
      </c>
      <c r="P18" s="18">
        <v>1.2182553524136809E-2</v>
      </c>
    </row>
    <row r="19" spans="1:16" x14ac:dyDescent="0.2">
      <c r="A19">
        <v>13</v>
      </c>
      <c r="B19" s="18">
        <v>-3.0292645423102962E-2</v>
      </c>
      <c r="C19" s="18">
        <v>7.8417278575970001E-3</v>
      </c>
      <c r="D19" s="37">
        <v>6.452435036880938E-2</v>
      </c>
      <c r="E19" s="18">
        <v>4.0279153208949269E-3</v>
      </c>
      <c r="F19" s="18">
        <v>7.8783710275081853E-3</v>
      </c>
      <c r="G19" s="18">
        <v>-2.6301861434741371E-2</v>
      </c>
      <c r="H19" s="18">
        <v>-8.9166999646577046E-3</v>
      </c>
      <c r="I19" s="18">
        <v>-1.5271064421176232E-2</v>
      </c>
      <c r="J19" s="18">
        <v>9.7947657692604734E-3</v>
      </c>
      <c r="K19" s="18">
        <v>-8.919804421740625E-3</v>
      </c>
      <c r="L19" s="18">
        <v>7.915925568108724E-3</v>
      </c>
      <c r="M19" s="37">
        <v>2.6663722475638224E-2</v>
      </c>
      <c r="N19" s="18">
        <v>-1.8543328466334684E-2</v>
      </c>
      <c r="O19" s="18">
        <v>-1.5710871696034155E-2</v>
      </c>
      <c r="P19" s="18">
        <v>-2.9171021966096986E-3</v>
      </c>
    </row>
    <row r="20" spans="1:16" x14ac:dyDescent="0.2">
      <c r="A20">
        <v>14</v>
      </c>
      <c r="B20" s="18">
        <v>4.3387668465267003E-2</v>
      </c>
      <c r="C20" s="18">
        <v>2.4090952378017991E-3</v>
      </c>
      <c r="D20" s="18">
        <v>7.561580288932496E-3</v>
      </c>
      <c r="E20" s="18">
        <v>-1.1944030659184731E-2</v>
      </c>
      <c r="F20" s="18">
        <v>-1.4295936748716969E-2</v>
      </c>
      <c r="G20" s="18">
        <v>2.3273420933558966E-2</v>
      </c>
      <c r="H20" s="18">
        <v>-5.3544039751938707E-3</v>
      </c>
      <c r="I20" s="18">
        <v>1.9634655305933488E-2</v>
      </c>
      <c r="J20" s="18">
        <v>-5.6699182973678017E-3</v>
      </c>
      <c r="K20" s="18">
        <v>4.1925384105578846E-4</v>
      </c>
      <c r="L20" s="18">
        <v>-4.2824760239620799E-2</v>
      </c>
      <c r="M20" s="18">
        <v>-4.4340329933039166E-3</v>
      </c>
      <c r="N20" s="18">
        <v>-2.3149698777964797E-2</v>
      </c>
      <c r="O20" s="18">
        <v>-1.4854044253644332E-2</v>
      </c>
      <c r="P20" s="18">
        <v>8.6595066908849213E-3</v>
      </c>
    </row>
    <row r="21" spans="1:16" x14ac:dyDescent="0.2">
      <c r="A21">
        <v>15</v>
      </c>
      <c r="B21" s="18">
        <v>5.984614127215254E-3</v>
      </c>
      <c r="C21" s="18">
        <v>1.4969016646977824E-2</v>
      </c>
      <c r="D21" s="18">
        <v>-9.6846486762965575E-3</v>
      </c>
      <c r="E21" s="18">
        <v>-1.3368526333543903E-2</v>
      </c>
      <c r="F21" s="18">
        <v>5.424443398064277E-3</v>
      </c>
      <c r="G21" s="18">
        <v>-1.9242066543104955E-2</v>
      </c>
      <c r="H21" s="18">
        <v>4.2121069694395288E-3</v>
      </c>
      <c r="I21" s="18">
        <v>-4.8963468183292579E-3</v>
      </c>
      <c r="J21" s="18">
        <v>-1.5137269872139083E-2</v>
      </c>
      <c r="K21" s="18">
        <v>1.3419630389622521E-3</v>
      </c>
      <c r="L21" s="18">
        <v>-9.9023378050067529E-3</v>
      </c>
      <c r="M21" s="18">
        <v>-7.0823051136746189E-3</v>
      </c>
      <c r="N21" s="18">
        <v>-2.576053065093805E-2</v>
      </c>
      <c r="O21" s="18">
        <v>1.8718532455166734E-2</v>
      </c>
      <c r="P21" s="18">
        <v>6.3957001054806535E-4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ABE-D93B-7549-8C6E-8D530B063002}">
  <sheetPr codeName="Sheet20"/>
  <dimension ref="A1:P24"/>
  <sheetViews>
    <sheetView zoomScale="69" workbookViewId="0">
      <selection activeCell="C32" sqref="C32"/>
    </sheetView>
  </sheetViews>
  <sheetFormatPr baseColWidth="10" defaultRowHeight="15" x14ac:dyDescent="0.2"/>
  <cols>
    <col min="2" max="2" width="13.33203125" customWidth="1"/>
    <col min="3" max="4" width="14.33203125" customWidth="1"/>
  </cols>
  <sheetData>
    <row r="1" spans="1:16" x14ac:dyDescent="0.2">
      <c r="A1" s="69" t="s">
        <v>160</v>
      </c>
      <c r="B1" s="69"/>
      <c r="C1" s="69"/>
      <c r="D1" s="69"/>
      <c r="E1" s="69"/>
      <c r="F1" s="69"/>
      <c r="G1" s="69"/>
      <c r="J1" s="69" t="s">
        <v>161</v>
      </c>
      <c r="K1" s="69"/>
      <c r="L1" s="69"/>
      <c r="M1" s="69"/>
      <c r="N1" s="69"/>
      <c r="O1" s="69"/>
      <c r="P1" s="69"/>
    </row>
    <row r="2" spans="1:16" x14ac:dyDescent="0.2">
      <c r="A2" t="s">
        <v>124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J2" t="s">
        <v>124</v>
      </c>
      <c r="K2" t="s">
        <v>140</v>
      </c>
      <c r="L2" t="s">
        <v>141</v>
      </c>
      <c r="M2" t="s">
        <v>142</v>
      </c>
      <c r="N2" t="s">
        <v>143</v>
      </c>
      <c r="O2" t="s">
        <v>144</v>
      </c>
      <c r="P2" t="s">
        <v>145</v>
      </c>
    </row>
    <row r="3" spans="1:16" x14ac:dyDescent="0.2">
      <c r="A3" t="s">
        <v>146</v>
      </c>
      <c r="B3" s="18">
        <v>5.1400000000000001E-2</v>
      </c>
      <c r="C3" t="s">
        <v>125</v>
      </c>
      <c r="D3" s="18">
        <v>0.1158</v>
      </c>
      <c r="E3" t="s">
        <v>125</v>
      </c>
      <c r="F3" s="18">
        <v>0.1177</v>
      </c>
      <c r="G3" t="s">
        <v>125</v>
      </c>
      <c r="J3" t="s">
        <v>146</v>
      </c>
      <c r="K3" s="18">
        <v>-2.5999999999999999E-3</v>
      </c>
      <c r="L3" t="s">
        <v>125</v>
      </c>
      <c r="M3" s="18">
        <v>0.17460000000000001</v>
      </c>
      <c r="N3" t="s">
        <v>125</v>
      </c>
      <c r="O3" s="18">
        <v>0.191</v>
      </c>
      <c r="P3" t="s">
        <v>125</v>
      </c>
    </row>
    <row r="4" spans="1:16" x14ac:dyDescent="0.2">
      <c r="A4" t="s">
        <v>3</v>
      </c>
      <c r="B4" s="18">
        <v>-2.5100000000000001E-2</v>
      </c>
      <c r="C4" t="s">
        <v>125</v>
      </c>
      <c r="D4" s="18">
        <v>-6.8500000000000005E-2</v>
      </c>
      <c r="E4" t="s">
        <v>125</v>
      </c>
      <c r="F4" s="18">
        <v>-1.9800000000000002E-2</v>
      </c>
      <c r="G4" t="s">
        <v>125</v>
      </c>
      <c r="J4" t="s">
        <v>3</v>
      </c>
      <c r="K4" s="18">
        <v>5.0700000000000002E-2</v>
      </c>
      <c r="L4" t="s">
        <v>125</v>
      </c>
      <c r="M4" s="18">
        <v>8.2299999999999998E-2</v>
      </c>
      <c r="N4" t="s">
        <v>125</v>
      </c>
      <c r="O4" s="18">
        <v>1.7600000000000001E-2</v>
      </c>
      <c r="P4" t="s">
        <v>125</v>
      </c>
    </row>
    <row r="5" spans="1:16" x14ac:dyDescent="0.2">
      <c r="A5" t="s">
        <v>127</v>
      </c>
      <c r="B5" s="18">
        <v>1.03E-2</v>
      </c>
      <c r="C5" t="s">
        <v>125</v>
      </c>
      <c r="D5" s="18">
        <v>5.8999999999999999E-3</v>
      </c>
      <c r="E5" t="s">
        <v>125</v>
      </c>
      <c r="F5" s="18">
        <v>1.1900000000000001E-2</v>
      </c>
      <c r="G5" t="s">
        <v>125</v>
      </c>
      <c r="J5" t="s">
        <v>127</v>
      </c>
      <c r="K5" s="18">
        <v>-1.4E-3</v>
      </c>
      <c r="L5" t="s">
        <v>125</v>
      </c>
      <c r="M5" s="18">
        <v>3.2899999999999999E-2</v>
      </c>
      <c r="N5" t="s">
        <v>125</v>
      </c>
      <c r="O5" s="18">
        <v>-1.03E-2</v>
      </c>
      <c r="P5" t="s">
        <v>125</v>
      </c>
    </row>
    <row r="6" spans="1:16" x14ac:dyDescent="0.2">
      <c r="A6" t="s">
        <v>128</v>
      </c>
      <c r="B6" s="18">
        <v>2.7799999999999998E-2</v>
      </c>
      <c r="C6" t="s">
        <v>125</v>
      </c>
      <c r="D6" s="18">
        <v>6.1800000000000001E-2</v>
      </c>
      <c r="E6" t="s">
        <v>125</v>
      </c>
      <c r="F6" s="18">
        <v>5.04E-2</v>
      </c>
      <c r="G6" t="s">
        <v>125</v>
      </c>
      <c r="J6" t="s">
        <v>128</v>
      </c>
      <c r="K6" s="18">
        <v>6.6E-3</v>
      </c>
      <c r="L6" t="s">
        <v>125</v>
      </c>
      <c r="M6" s="18">
        <v>1.8200000000000001E-2</v>
      </c>
      <c r="N6" t="s">
        <v>125</v>
      </c>
      <c r="O6" s="18">
        <v>-1.2E-2</v>
      </c>
      <c r="P6" t="s">
        <v>125</v>
      </c>
    </row>
    <row r="7" spans="1:16" x14ac:dyDescent="0.2">
      <c r="A7" t="s">
        <v>129</v>
      </c>
      <c r="B7" s="18">
        <v>1.0500000000000001E-2</v>
      </c>
      <c r="C7" t="s">
        <v>125</v>
      </c>
      <c r="D7" s="18">
        <v>-4.4999999999999997E-3</v>
      </c>
      <c r="E7" t="s">
        <v>125</v>
      </c>
      <c r="F7" s="18">
        <v>-1.61E-2</v>
      </c>
      <c r="G7" t="s">
        <v>125</v>
      </c>
      <c r="J7" t="s">
        <v>129</v>
      </c>
      <c r="K7" s="18">
        <v>2.12E-2</v>
      </c>
      <c r="L7" t="s">
        <v>125</v>
      </c>
      <c r="M7" s="18">
        <v>1.5599999999999999E-2</v>
      </c>
      <c r="N7" t="s">
        <v>125</v>
      </c>
      <c r="O7" s="18">
        <v>-8.9999999999999998E-4</v>
      </c>
      <c r="P7" t="s">
        <v>125</v>
      </c>
    </row>
    <row r="8" spans="1:16" x14ac:dyDescent="0.2">
      <c r="A8" t="s">
        <v>130</v>
      </c>
      <c r="B8" s="18">
        <v>7.1300000000000002E-2</v>
      </c>
      <c r="C8" t="s">
        <v>125</v>
      </c>
      <c r="D8" s="18">
        <v>0.1244</v>
      </c>
      <c r="E8" t="s">
        <v>125</v>
      </c>
      <c r="F8" s="18">
        <v>0.1757</v>
      </c>
      <c r="G8" t="s">
        <v>125</v>
      </c>
      <c r="J8" t="s">
        <v>130</v>
      </c>
      <c r="K8" s="18">
        <v>-5.0299999999999997E-2</v>
      </c>
      <c r="L8" t="s">
        <v>125</v>
      </c>
      <c r="M8" s="18">
        <v>-3.2599999999999997E-2</v>
      </c>
      <c r="N8" t="s">
        <v>125</v>
      </c>
      <c r="O8" s="18">
        <v>-4.0399999999999998E-2</v>
      </c>
      <c r="P8" t="s">
        <v>125</v>
      </c>
    </row>
    <row r="9" spans="1:16" x14ac:dyDescent="0.2">
      <c r="A9" t="s">
        <v>91</v>
      </c>
      <c r="B9" s="18">
        <v>1.9099999999999999E-2</v>
      </c>
      <c r="C9" t="s">
        <v>125</v>
      </c>
      <c r="D9" s="18">
        <v>4.4299999999999999E-2</v>
      </c>
      <c r="E9" t="s">
        <v>125</v>
      </c>
      <c r="F9" s="18">
        <v>0.1016</v>
      </c>
      <c r="G9" t="s">
        <v>125</v>
      </c>
      <c r="J9" t="s">
        <v>91</v>
      </c>
      <c r="K9" s="18">
        <v>-2.2100000000000002E-2</v>
      </c>
      <c r="L9" t="s">
        <v>125</v>
      </c>
      <c r="M9" s="18">
        <v>-3.5000000000000003E-2</v>
      </c>
      <c r="N9" t="s">
        <v>125</v>
      </c>
      <c r="O9" s="18">
        <v>-9.35E-2</v>
      </c>
      <c r="P9" t="s">
        <v>125</v>
      </c>
    </row>
    <row r="10" spans="1:16" x14ac:dyDescent="0.2">
      <c r="A10" t="s">
        <v>131</v>
      </c>
      <c r="B10" s="18">
        <v>-0.12509999999999999</v>
      </c>
      <c r="C10" s="37" t="s">
        <v>132</v>
      </c>
      <c r="D10" s="18">
        <v>-0.1089</v>
      </c>
      <c r="E10" s="18" t="s">
        <v>125</v>
      </c>
      <c r="F10" s="18">
        <v>-8.9800000000000005E-2</v>
      </c>
      <c r="G10" t="s">
        <v>125</v>
      </c>
      <c r="J10" t="s">
        <v>131</v>
      </c>
      <c r="K10" s="18">
        <v>1.46E-2</v>
      </c>
      <c r="L10" s="74" t="s">
        <v>125</v>
      </c>
      <c r="M10" s="18">
        <v>-4.7699999999999999E-2</v>
      </c>
      <c r="N10" s="18" t="s">
        <v>125</v>
      </c>
      <c r="O10" s="18">
        <v>-0.159</v>
      </c>
      <c r="P10" s="38" t="s">
        <v>132</v>
      </c>
    </row>
    <row r="11" spans="1:16" x14ac:dyDescent="0.2">
      <c r="A11" t="s">
        <v>133</v>
      </c>
      <c r="B11" s="18">
        <v>2.8999999999999998E-3</v>
      </c>
      <c r="C11" t="s">
        <v>125</v>
      </c>
      <c r="D11" s="18">
        <v>-4.1000000000000003E-3</v>
      </c>
      <c r="E11" t="s">
        <v>125</v>
      </c>
      <c r="F11" s="18">
        <v>-2.41E-2</v>
      </c>
      <c r="G11" t="s">
        <v>125</v>
      </c>
      <c r="J11" t="s">
        <v>133</v>
      </c>
      <c r="K11" s="18">
        <v>2.92E-2</v>
      </c>
      <c r="L11" t="s">
        <v>125</v>
      </c>
      <c r="M11" s="18">
        <v>2.7400000000000001E-2</v>
      </c>
      <c r="N11" t="s">
        <v>125</v>
      </c>
      <c r="O11" s="18">
        <v>5.5899999999999998E-2</v>
      </c>
      <c r="P11" t="s">
        <v>125</v>
      </c>
    </row>
    <row r="12" spans="1:16" x14ac:dyDescent="0.2">
      <c r="A12" t="s">
        <v>134</v>
      </c>
      <c r="B12" s="18">
        <v>-6.3E-3</v>
      </c>
      <c r="C12" t="s">
        <v>125</v>
      </c>
      <c r="D12" s="18">
        <v>4.4499999999999998E-2</v>
      </c>
      <c r="E12" t="s">
        <v>125</v>
      </c>
      <c r="F12" s="18">
        <v>3.27E-2</v>
      </c>
      <c r="G12" t="s">
        <v>125</v>
      </c>
      <c r="J12" t="s">
        <v>134</v>
      </c>
      <c r="K12" s="18">
        <v>3.0800000000000001E-2</v>
      </c>
      <c r="L12" t="s">
        <v>125</v>
      </c>
      <c r="M12" s="18">
        <v>-3.1699999999999999E-2</v>
      </c>
      <c r="N12" t="s">
        <v>125</v>
      </c>
      <c r="O12" s="18">
        <v>-0.1037</v>
      </c>
      <c r="P12" t="s">
        <v>125</v>
      </c>
    </row>
    <row r="13" spans="1:16" x14ac:dyDescent="0.2">
      <c r="A13" t="s">
        <v>135</v>
      </c>
      <c r="B13" s="18">
        <v>-2.1899999999999999E-2</v>
      </c>
      <c r="C13" t="s">
        <v>125</v>
      </c>
      <c r="D13" s="18">
        <v>-1.01E-2</v>
      </c>
      <c r="E13" t="s">
        <v>125</v>
      </c>
      <c r="F13" s="18">
        <v>-5.0500000000000003E-2</v>
      </c>
      <c r="G13" t="s">
        <v>125</v>
      </c>
      <c r="J13" t="s">
        <v>135</v>
      </c>
      <c r="K13" s="18">
        <v>-0.1391</v>
      </c>
      <c r="L13" t="s">
        <v>125</v>
      </c>
      <c r="M13" s="18">
        <v>-0.2354</v>
      </c>
      <c r="N13" t="s">
        <v>125</v>
      </c>
      <c r="O13" s="18">
        <v>-0.21729999999999999</v>
      </c>
      <c r="P13" t="s">
        <v>125</v>
      </c>
    </row>
    <row r="14" spans="1:16" x14ac:dyDescent="0.2">
      <c r="A14" t="s">
        <v>136</v>
      </c>
      <c r="B14" s="18">
        <v>-4.2299999999999997E-2</v>
      </c>
      <c r="C14" s="18" t="s">
        <v>125</v>
      </c>
      <c r="D14" s="18">
        <v>-7.0599999999999996E-2</v>
      </c>
      <c r="E14" s="18" t="s">
        <v>125</v>
      </c>
      <c r="F14" s="18">
        <v>-6.4899999999999999E-2</v>
      </c>
      <c r="G14" t="s">
        <v>125</v>
      </c>
      <c r="J14" t="s">
        <v>136</v>
      </c>
      <c r="K14" s="18">
        <v>-3.73E-2</v>
      </c>
      <c r="L14" s="18" t="s">
        <v>125</v>
      </c>
      <c r="M14" s="18">
        <v>-5.5899999999999998E-2</v>
      </c>
      <c r="N14" s="18" t="s">
        <v>125</v>
      </c>
      <c r="O14" s="18">
        <v>-5.1999999999999998E-2</v>
      </c>
      <c r="P14" t="s">
        <v>125</v>
      </c>
    </row>
    <row r="15" spans="1:16" x14ac:dyDescent="0.2">
      <c r="A15" s="18" t="s">
        <v>137</v>
      </c>
      <c r="B15" s="18">
        <v>-0.10829999999999999</v>
      </c>
      <c r="C15" s="37" t="s">
        <v>132</v>
      </c>
      <c r="D15" s="18">
        <v>-0.13719999999999999</v>
      </c>
      <c r="E15" s="38" t="s">
        <v>132</v>
      </c>
      <c r="F15" s="18">
        <v>-9.6100000000000005E-2</v>
      </c>
      <c r="G15" t="s">
        <v>125</v>
      </c>
      <c r="J15" s="18" t="s">
        <v>137</v>
      </c>
      <c r="K15" s="18">
        <v>-9.9000000000000008E-3</v>
      </c>
      <c r="L15" s="74" t="s">
        <v>125</v>
      </c>
      <c r="M15" s="74">
        <v>8.9999999999999998E-4</v>
      </c>
      <c r="N15" s="73" t="s">
        <v>125</v>
      </c>
      <c r="O15" s="18">
        <v>1.0500000000000001E-2</v>
      </c>
      <c r="P15" t="s">
        <v>125</v>
      </c>
    </row>
    <row r="16" spans="1:16" x14ac:dyDescent="0.2">
      <c r="A16" t="s">
        <v>138</v>
      </c>
      <c r="B16" s="18">
        <v>-0.11</v>
      </c>
      <c r="C16" s="38" t="s">
        <v>132</v>
      </c>
      <c r="D16" s="18">
        <v>-0.13519999999999999</v>
      </c>
      <c r="E16" s="38" t="s">
        <v>132</v>
      </c>
      <c r="F16" s="18">
        <v>-0.13339999999999999</v>
      </c>
      <c r="G16" t="s">
        <v>125</v>
      </c>
      <c r="J16" t="s">
        <v>138</v>
      </c>
      <c r="K16" s="18">
        <v>-4.0599999999999997E-2</v>
      </c>
      <c r="L16" s="73" t="s">
        <v>125</v>
      </c>
      <c r="M16" s="74">
        <v>-6.6900000000000001E-2</v>
      </c>
      <c r="N16" s="73" t="s">
        <v>125</v>
      </c>
      <c r="O16" s="18">
        <v>-8.43E-2</v>
      </c>
      <c r="P16" t="s">
        <v>125</v>
      </c>
    </row>
    <row r="17" spans="1:16" x14ac:dyDescent="0.2">
      <c r="A17" t="s">
        <v>139</v>
      </c>
      <c r="B17" s="18">
        <v>-3.2300000000000002E-2</v>
      </c>
      <c r="C17" t="s">
        <v>125</v>
      </c>
      <c r="D17" s="18">
        <v>-3.1399999999999997E-2</v>
      </c>
      <c r="E17" t="s">
        <v>125</v>
      </c>
      <c r="F17" s="18">
        <v>-1.4500000000000001E-2</v>
      </c>
      <c r="G17" t="s">
        <v>125</v>
      </c>
      <c r="J17" t="s">
        <v>139</v>
      </c>
      <c r="K17" s="18">
        <v>-3.2099999999999997E-2</v>
      </c>
      <c r="L17" t="s">
        <v>125</v>
      </c>
      <c r="M17" s="18">
        <v>-1.5800000000000002E-2</v>
      </c>
      <c r="N17" t="s">
        <v>125</v>
      </c>
      <c r="O17" s="18">
        <v>-1.95E-2</v>
      </c>
      <c r="P17" t="s">
        <v>125</v>
      </c>
    </row>
    <row r="20" spans="1:16" x14ac:dyDescent="0.2">
      <c r="A20" t="s">
        <v>68</v>
      </c>
      <c r="B20" t="s">
        <v>162</v>
      </c>
      <c r="C20" t="s">
        <v>163</v>
      </c>
      <c r="D20" t="s">
        <v>164</v>
      </c>
    </row>
    <row r="21" spans="1:16" x14ac:dyDescent="0.2">
      <c r="A21" t="s">
        <v>153</v>
      </c>
      <c r="B21">
        <f>_xlfn.T.TEST(B3:B5,K3:K5,2,3)</f>
        <v>0.9111180175707716</v>
      </c>
      <c r="C21">
        <f>_xlfn.T.TEST(D3:D5, M3:M5, 2, 3)</f>
        <v>0.31276992562661537</v>
      </c>
      <c r="D21">
        <f>_xlfn.T.TEST(F3:F5, O3:O5, 2, 3)</f>
        <v>0.71863739277914818</v>
      </c>
    </row>
    <row r="22" spans="1:16" x14ac:dyDescent="0.2">
      <c r="A22" t="s">
        <v>152</v>
      </c>
      <c r="B22">
        <f>_xlfn.T.TEST(B6:B8, K6:K8, 2, 3)</f>
        <v>0.1975403974899356</v>
      </c>
      <c r="C22">
        <f>_xlfn.T.TEST(D6:D8, M6:M8, 2, 3)</f>
        <v>0.24359528320184859</v>
      </c>
      <c r="D22">
        <f>_xlfn.T.TEST(F6:F8, O6:O8, 2, 3)</f>
        <v>0.2563821846691125</v>
      </c>
    </row>
    <row r="23" spans="1:16" x14ac:dyDescent="0.2">
      <c r="A23" t="s">
        <v>154</v>
      </c>
      <c r="B23">
        <f>_xlfn.T.TEST(B9:B12, K9:K12, 2, 3)</f>
        <v>0.3173397866216553</v>
      </c>
      <c r="C23">
        <f>_xlfn.T.TEST(D9:D12, M9:M12, 2, 3)</f>
        <v>0.71250993111530003</v>
      </c>
      <c r="D23">
        <f>_xlfn.T.TEST(F9:F12, O9:O12, 2, 3)</f>
        <v>0.24033689227785265</v>
      </c>
    </row>
    <row r="24" spans="1:16" x14ac:dyDescent="0.2">
      <c r="A24" t="s">
        <v>155</v>
      </c>
      <c r="B24">
        <f>_xlfn.T.TEST(B13:B17, K13:K17, 2, 3)</f>
        <v>0.71542136616544472</v>
      </c>
      <c r="C24">
        <f>_xlfn.T.TEST(D13:D17, M13:M17, 2, 3)</f>
        <v>0.96461810843675622</v>
      </c>
      <c r="D24">
        <f>_xlfn.T.TEST(F13:F17, O13:O17, 2, 3)</f>
        <v>0.98896520017471001</v>
      </c>
    </row>
  </sheetData>
  <mergeCells count="2">
    <mergeCell ref="A1:G1"/>
    <mergeCell ref="J1:P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673A-20EF-F64B-80E5-272A49893116}">
  <sheetPr codeName="Sheet21"/>
  <dimension ref="A1:S300"/>
  <sheetViews>
    <sheetView tabSelected="1" zoomScale="75" zoomScaleNormal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  <c r="I1" t="s">
        <v>68</v>
      </c>
    </row>
    <row r="2" spans="1:11" x14ac:dyDescent="0.2">
      <c r="A2" s="6">
        <v>45029</v>
      </c>
      <c r="B2">
        <v>37.315204620361328</v>
      </c>
      <c r="C2" s="8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alpha_wfc+beta_wfc*E2</f>
        <v>#VALUE!</v>
      </c>
      <c r="G2" s="18" t="e">
        <f t="shared" ref="G2:G65" si="3">D2-F2</f>
        <v>#VALUE!</v>
      </c>
      <c r="H2">
        <f>0</f>
        <v>0</v>
      </c>
      <c r="I2" t="e">
        <f t="shared" ref="I2:I65" si="4">G2/$K$16</f>
        <v>#VALUE!</v>
      </c>
    </row>
    <row r="3" spans="1:11" x14ac:dyDescent="0.2">
      <c r="A3" s="6">
        <v>45030</v>
      </c>
      <c r="B3">
        <v>37.296382904052727</v>
      </c>
      <c r="C3">
        <v>4137.64013671875</v>
      </c>
      <c r="D3">
        <f t="shared" si="0"/>
        <v>-5.0439804632163021E-4</v>
      </c>
      <c r="E3">
        <f t="shared" si="1"/>
        <v>-2.0693734728036706E-3</v>
      </c>
      <c r="F3">
        <f t="shared" si="2"/>
        <v>-1.248319207863902E-3</v>
      </c>
      <c r="G3" s="18">
        <f t="shared" si="3"/>
        <v>7.4392116154227178E-4</v>
      </c>
      <c r="H3">
        <f>0</f>
        <v>0</v>
      </c>
      <c r="I3">
        <f t="shared" si="4"/>
        <v>5.42187990212981E-2</v>
      </c>
    </row>
    <row r="4" spans="1:11" x14ac:dyDescent="0.2">
      <c r="A4" s="6">
        <v>45033</v>
      </c>
      <c r="B4">
        <v>38.858245849609382</v>
      </c>
      <c r="C4" s="8">
        <v>4151.31982421875</v>
      </c>
      <c r="D4">
        <f t="shared" si="0"/>
        <v>4.1877062169128898E-2</v>
      </c>
      <c r="E4">
        <f t="shared" si="1"/>
        <v>3.3061569029655402E-3</v>
      </c>
      <c r="F4">
        <f t="shared" si="2"/>
        <v>4.0757480387446973E-3</v>
      </c>
      <c r="G4" s="18">
        <f t="shared" si="3"/>
        <v>3.7801314130384199E-2</v>
      </c>
      <c r="H4">
        <f>0</f>
        <v>0</v>
      </c>
      <c r="I4">
        <f t="shared" si="4"/>
        <v>2.755052496862997</v>
      </c>
    </row>
    <row r="5" spans="1:11" x14ac:dyDescent="0.2">
      <c r="A5" s="6">
        <v>45034</v>
      </c>
      <c r="B5">
        <v>39.394546508789062</v>
      </c>
      <c r="C5">
        <v>4154.8701171875</v>
      </c>
      <c r="D5">
        <f t="shared" si="0"/>
        <v>1.3801463433405825E-2</v>
      </c>
      <c r="E5">
        <f t="shared" si="1"/>
        <v>8.5522029597373539E-4</v>
      </c>
      <c r="F5">
        <f t="shared" si="2"/>
        <v>1.6482756963654872E-3</v>
      </c>
      <c r="G5" s="18">
        <f t="shared" si="3"/>
        <v>1.2153187737040338E-2</v>
      </c>
      <c r="H5">
        <f>0</f>
        <v>0</v>
      </c>
      <c r="I5">
        <f t="shared" si="4"/>
        <v>0.88575413289308924</v>
      </c>
    </row>
    <row r="6" spans="1:11" x14ac:dyDescent="0.2">
      <c r="A6" s="6">
        <v>45035</v>
      </c>
      <c r="B6">
        <v>39.742671966552727</v>
      </c>
      <c r="C6" s="8">
        <v>4154.52001953125</v>
      </c>
      <c r="D6">
        <f t="shared" si="0"/>
        <v>8.8368946622090494E-3</v>
      </c>
      <c r="E6">
        <f t="shared" si="1"/>
        <v>-8.4261997698065194E-5</v>
      </c>
      <c r="F6">
        <f t="shared" si="2"/>
        <v>7.1778762191366846E-4</v>
      </c>
      <c r="G6" s="18">
        <f t="shared" si="3"/>
        <v>8.1191070402953803E-3</v>
      </c>
      <c r="H6">
        <f>0</f>
        <v>0</v>
      </c>
      <c r="I6">
        <f t="shared" si="4"/>
        <v>0.59174043649673458</v>
      </c>
    </row>
    <row r="7" spans="1:11" x14ac:dyDescent="0.2">
      <c r="A7" s="6">
        <v>45036</v>
      </c>
      <c r="B7">
        <v>39.206356048583977</v>
      </c>
      <c r="C7">
        <v>4129.7900390625</v>
      </c>
      <c r="D7">
        <f t="shared" si="0"/>
        <v>-1.349471214265896E-2</v>
      </c>
      <c r="E7">
        <f t="shared" si="1"/>
        <v>-5.9525481529729696E-3</v>
      </c>
      <c r="F7">
        <f t="shared" si="2"/>
        <v>-5.0943179619107161E-3</v>
      </c>
      <c r="G7" s="18">
        <f t="shared" si="3"/>
        <v>-8.4003941807482448E-3</v>
      </c>
      <c r="H7">
        <f>0</f>
        <v>0</v>
      </c>
      <c r="I7">
        <f t="shared" si="4"/>
        <v>-0.61224133326363328</v>
      </c>
    </row>
    <row r="8" spans="1:11" x14ac:dyDescent="0.2">
      <c r="A8" s="6">
        <v>45037</v>
      </c>
      <c r="B8">
        <v>38.801792144775391</v>
      </c>
      <c r="C8" s="8">
        <v>4133.52001953125</v>
      </c>
      <c r="D8">
        <f t="shared" si="0"/>
        <v>-1.0318834612103589E-2</v>
      </c>
      <c r="E8">
        <f t="shared" si="1"/>
        <v>9.031888869577287E-4</v>
      </c>
      <c r="F8">
        <f t="shared" si="2"/>
        <v>1.6957850556791343E-3</v>
      </c>
      <c r="G8" s="18">
        <f t="shared" si="3"/>
        <v>-1.2014619667782724E-2</v>
      </c>
      <c r="H8">
        <f>0</f>
        <v>0</v>
      </c>
      <c r="I8">
        <f t="shared" si="4"/>
        <v>-0.87565495211125455</v>
      </c>
    </row>
    <row r="9" spans="1:11" x14ac:dyDescent="0.2">
      <c r="A9" s="6">
        <v>45040</v>
      </c>
      <c r="B9">
        <v>38.999374389648438</v>
      </c>
      <c r="C9">
        <v>4137.0400390625</v>
      </c>
      <c r="D9">
        <f t="shared" si="0"/>
        <v>5.092090698693541E-3</v>
      </c>
      <c r="E9">
        <f t="shared" si="1"/>
        <v>8.5157916609035489E-4</v>
      </c>
      <c r="F9">
        <f t="shared" si="2"/>
        <v>1.6446694251703441E-3</v>
      </c>
      <c r="G9" s="18">
        <f t="shared" si="3"/>
        <v>3.4474212735231971E-3</v>
      </c>
      <c r="H9">
        <f>0</f>
        <v>0</v>
      </c>
      <c r="I9">
        <f t="shared" si="4"/>
        <v>0.25125651861199366</v>
      </c>
    </row>
    <row r="10" spans="1:11" x14ac:dyDescent="0.2">
      <c r="A10" s="6">
        <v>45041</v>
      </c>
      <c r="B10">
        <v>38.152584075927727</v>
      </c>
      <c r="C10" s="8">
        <v>4071.6298828125</v>
      </c>
      <c r="D10">
        <f t="shared" si="0"/>
        <v>-2.1712920449961648E-2</v>
      </c>
      <c r="E10">
        <f t="shared" si="1"/>
        <v>-1.5810858882773227E-2</v>
      </c>
      <c r="F10">
        <f t="shared" si="2"/>
        <v>-1.4858249256952302E-2</v>
      </c>
      <c r="G10" s="18">
        <f t="shared" si="3"/>
        <v>-6.854671193009346E-3</v>
      </c>
      <c r="H10">
        <f>0</f>
        <v>0</v>
      </c>
      <c r="I10">
        <f t="shared" si="4"/>
        <v>-0.49958525040524343</v>
      </c>
      <c r="J10" t="s">
        <v>19</v>
      </c>
    </row>
    <row r="11" spans="1:11" ht="16" thickBot="1" x14ac:dyDescent="0.25">
      <c r="A11" s="6">
        <v>45042</v>
      </c>
      <c r="B11">
        <v>37.127029418945312</v>
      </c>
      <c r="C11">
        <v>4055.989990234375</v>
      </c>
      <c r="D11">
        <f t="shared" si="0"/>
        <v>-2.6880345901117764E-2</v>
      </c>
      <c r="E11">
        <f t="shared" si="1"/>
        <v>-3.8411871973298428E-3</v>
      </c>
      <c r="F11">
        <f t="shared" si="2"/>
        <v>-3.0031703124847242E-3</v>
      </c>
      <c r="G11" s="18">
        <f t="shared" si="3"/>
        <v>-2.3877175588633039E-2</v>
      </c>
      <c r="H11">
        <f>0</f>
        <v>0</v>
      </c>
      <c r="I11">
        <f t="shared" si="4"/>
        <v>-1.7402271253481172</v>
      </c>
    </row>
    <row r="12" spans="1:11" x14ac:dyDescent="0.2">
      <c r="A12" s="6">
        <v>45043</v>
      </c>
      <c r="B12">
        <v>37.315204620361328</v>
      </c>
      <c r="C12" s="8">
        <v>4135.35009765625</v>
      </c>
      <c r="D12">
        <f t="shared" si="0"/>
        <v>5.0684152317339581E-3</v>
      </c>
      <c r="E12">
        <f t="shared" si="1"/>
        <v>1.9566149722497039E-2</v>
      </c>
      <c r="F12">
        <f t="shared" si="2"/>
        <v>2.0180074337555916E-2</v>
      </c>
      <c r="G12" s="18">
        <f t="shared" si="3"/>
        <v>-1.5111659105821958E-2</v>
      </c>
      <c r="H12">
        <f>0</f>
        <v>0</v>
      </c>
      <c r="I12">
        <f t="shared" si="4"/>
        <v>-1.1013747830997453</v>
      </c>
      <c r="J12" s="12" t="s">
        <v>20</v>
      </c>
      <c r="K12" s="12"/>
    </row>
    <row r="13" spans="1:11" x14ac:dyDescent="0.2">
      <c r="A13" s="6">
        <v>45044</v>
      </c>
      <c r="B13">
        <v>37.399883270263672</v>
      </c>
      <c r="C13">
        <v>4169.47998046875</v>
      </c>
      <c r="D13">
        <f t="shared" si="0"/>
        <v>2.2692800632837518E-3</v>
      </c>
      <c r="E13">
        <f t="shared" si="1"/>
        <v>8.2532027534605312E-3</v>
      </c>
      <c r="F13">
        <f t="shared" si="2"/>
        <v>8.9754328956686939E-3</v>
      </c>
      <c r="G13" s="18">
        <f t="shared" si="3"/>
        <v>-6.7061528323849422E-3</v>
      </c>
      <c r="H13">
        <f>0</f>
        <v>0</v>
      </c>
      <c r="I13">
        <f t="shared" si="4"/>
        <v>-0.48876086798147544</v>
      </c>
      <c r="J13" t="s">
        <v>21</v>
      </c>
      <c r="K13">
        <v>0.46672463910321699</v>
      </c>
    </row>
    <row r="14" spans="1:11" x14ac:dyDescent="0.2">
      <c r="A14" s="6">
        <v>45047</v>
      </c>
      <c r="B14">
        <v>38.002037048339837</v>
      </c>
      <c r="C14" s="8">
        <v>4167.8701171875</v>
      </c>
      <c r="D14">
        <f t="shared" si="0"/>
        <v>1.6100418649031667E-2</v>
      </c>
      <c r="E14">
        <f t="shared" si="1"/>
        <v>-3.8610649020764942E-4</v>
      </c>
      <c r="F14">
        <f t="shared" si="2"/>
        <v>4.1883286511731931E-4</v>
      </c>
      <c r="G14" s="18">
        <f t="shared" si="3"/>
        <v>1.5681585783914348E-2</v>
      </c>
      <c r="H14">
        <f>0</f>
        <v>0</v>
      </c>
      <c r="I14">
        <f t="shared" si="4"/>
        <v>1.14291243737524</v>
      </c>
      <c r="J14" t="s">
        <v>22</v>
      </c>
      <c r="K14">
        <v>0.21783188874602813</v>
      </c>
    </row>
    <row r="15" spans="1:11" x14ac:dyDescent="0.2">
      <c r="A15" s="6">
        <v>45048</v>
      </c>
      <c r="B15">
        <v>36.543682098388672</v>
      </c>
      <c r="C15">
        <v>4119.580078125</v>
      </c>
      <c r="D15">
        <f t="shared" si="0"/>
        <v>-3.8375704652255593E-2</v>
      </c>
      <c r="E15">
        <f t="shared" si="1"/>
        <v>-1.1586262936400304E-2</v>
      </c>
      <c r="F15">
        <f t="shared" si="2"/>
        <v>-1.0674097864259068E-2</v>
      </c>
      <c r="G15" s="18">
        <f t="shared" si="3"/>
        <v>-2.7701606787996526E-2</v>
      </c>
      <c r="H15">
        <f>0</f>
        <v>0</v>
      </c>
      <c r="I15">
        <f t="shared" si="4"/>
        <v>-2.0189610521249648</v>
      </c>
      <c r="J15" t="s">
        <v>23</v>
      </c>
      <c r="K15">
        <v>0.21466521623082985</v>
      </c>
    </row>
    <row r="16" spans="1:11" x14ac:dyDescent="0.2">
      <c r="A16" s="6">
        <v>45049</v>
      </c>
      <c r="B16">
        <v>36.364917755126953</v>
      </c>
      <c r="C16" s="8">
        <v>4090.75</v>
      </c>
      <c r="D16">
        <f t="shared" si="0"/>
        <v>-4.8917988827842374E-3</v>
      </c>
      <c r="E16">
        <f t="shared" si="1"/>
        <v>-6.9983050646564848E-3</v>
      </c>
      <c r="F16">
        <f t="shared" si="2"/>
        <v>-6.130063224649011E-3</v>
      </c>
      <c r="G16" s="18">
        <f t="shared" si="3"/>
        <v>1.2382643418647737E-3</v>
      </c>
      <c r="H16">
        <f>0</f>
        <v>0</v>
      </c>
      <c r="I16">
        <f t="shared" si="4"/>
        <v>9.0247742580167475E-2</v>
      </c>
      <c r="J16" t="s">
        <v>24</v>
      </c>
      <c r="K16">
        <v>1.372072371522E-2</v>
      </c>
    </row>
    <row r="17" spans="1:18" ht="16" thickBot="1" x14ac:dyDescent="0.25">
      <c r="A17" s="6">
        <v>45050</v>
      </c>
      <c r="B17">
        <v>34.819290161132812</v>
      </c>
      <c r="C17">
        <v>4061.219970703125</v>
      </c>
      <c r="D17">
        <f t="shared" si="0"/>
        <v>-4.2503261093618905E-2</v>
      </c>
      <c r="E17">
        <f t="shared" si="1"/>
        <v>-7.2187323343824161E-3</v>
      </c>
      <c r="F17">
        <f t="shared" si="2"/>
        <v>-6.348380213852008E-3</v>
      </c>
      <c r="G17" s="18">
        <f t="shared" si="3"/>
        <v>-3.6154880879766899E-2</v>
      </c>
      <c r="H17">
        <f>0</f>
        <v>0</v>
      </c>
      <c r="I17">
        <f t="shared" si="4"/>
        <v>-2.6350564030133001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35.976142883300781</v>
      </c>
      <c r="C18" s="8">
        <v>4136.25</v>
      </c>
      <c r="D18">
        <f t="shared" si="0"/>
        <v>3.3224477489759652E-2</v>
      </c>
      <c r="E18">
        <f t="shared" si="1"/>
        <v>1.8474751389515376E-2</v>
      </c>
      <c r="F18">
        <f t="shared" si="2"/>
        <v>1.9099124605819088E-2</v>
      </c>
      <c r="G18" s="18">
        <f t="shared" si="3"/>
        <v>1.4125352883940564E-2</v>
      </c>
      <c r="H18">
        <f>0</f>
        <v>0</v>
      </c>
      <c r="I18">
        <f t="shared" si="4"/>
        <v>1.0294903663333532</v>
      </c>
    </row>
    <row r="19" spans="1:18" ht="16" thickBot="1" x14ac:dyDescent="0.25">
      <c r="A19" s="6">
        <v>45054</v>
      </c>
      <c r="B19">
        <v>36.393363952636719</v>
      </c>
      <c r="C19">
        <v>4138.1201171875</v>
      </c>
      <c r="D19">
        <f t="shared" si="0"/>
        <v>1.1597159559025405E-2</v>
      </c>
      <c r="E19">
        <f t="shared" si="1"/>
        <v>4.5212866424892972E-4</v>
      </c>
      <c r="F19">
        <f t="shared" si="2"/>
        <v>1.2490430990534575E-3</v>
      </c>
      <c r="G19" s="18">
        <f t="shared" si="3"/>
        <v>1.0348116459971947E-2</v>
      </c>
      <c r="H19">
        <f>0</f>
        <v>0</v>
      </c>
      <c r="I19">
        <f t="shared" si="4"/>
        <v>0.75419611055159441</v>
      </c>
      <c r="J19" t="s">
        <v>26</v>
      </c>
    </row>
    <row r="20" spans="1:18" x14ac:dyDescent="0.2">
      <c r="A20" s="6">
        <v>45055</v>
      </c>
      <c r="B20">
        <v>36.545085906982422</v>
      </c>
      <c r="C20" s="8">
        <v>4119.169921875</v>
      </c>
      <c r="D20">
        <f t="shared" si="0"/>
        <v>4.1689455952234056E-3</v>
      </c>
      <c r="E20">
        <f t="shared" si="1"/>
        <v>-4.5794212772585219E-3</v>
      </c>
      <c r="F20">
        <f t="shared" si="2"/>
        <v>-3.734336841278843E-3</v>
      </c>
      <c r="G20" s="18">
        <f t="shared" si="3"/>
        <v>7.9032824365022486E-3</v>
      </c>
      <c r="H20">
        <f>0</f>
        <v>0</v>
      </c>
      <c r="I20">
        <f t="shared" si="4"/>
        <v>0.57601060997499476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36.298542022705078</v>
      </c>
      <c r="C21">
        <v>4137.64013671875</v>
      </c>
      <c r="D21">
        <f t="shared" si="0"/>
        <v>-6.7462937398715672E-3</v>
      </c>
      <c r="E21">
        <f t="shared" si="1"/>
        <v>4.4839652634049987E-3</v>
      </c>
      <c r="F21">
        <f t="shared" si="2"/>
        <v>5.2422805436791869E-3</v>
      </c>
      <c r="G21" s="18">
        <f t="shared" si="3"/>
        <v>-1.1988574283550754E-2</v>
      </c>
      <c r="H21">
        <f>0</f>
        <v>0</v>
      </c>
      <c r="I21">
        <f t="shared" si="4"/>
        <v>-0.87375670062156974</v>
      </c>
      <c r="J21" t="s">
        <v>27</v>
      </c>
      <c r="K21">
        <v>1</v>
      </c>
      <c r="L21">
        <v>1.2950076773608321E-2</v>
      </c>
      <c r="M21">
        <v>1.2950076773608321E-2</v>
      </c>
      <c r="N21">
        <v>68.788890452219562</v>
      </c>
      <c r="O21">
        <v>7.1219845449725119E-15</v>
      </c>
    </row>
    <row r="22" spans="1:18" x14ac:dyDescent="0.2">
      <c r="A22" s="6">
        <v>45057</v>
      </c>
      <c r="B22">
        <v>36.345954895019531</v>
      </c>
      <c r="C22" s="8">
        <v>4130.6201171875</v>
      </c>
      <c r="D22">
        <f t="shared" si="0"/>
        <v>1.3061921959509615E-3</v>
      </c>
      <c r="E22">
        <f t="shared" si="1"/>
        <v>-1.6966239932159066E-3</v>
      </c>
      <c r="F22">
        <f t="shared" si="2"/>
        <v>-8.7913827933466132E-4</v>
      </c>
      <c r="G22" s="18">
        <f t="shared" si="3"/>
        <v>2.1853304752856226E-3</v>
      </c>
      <c r="H22">
        <f>0</f>
        <v>0</v>
      </c>
      <c r="I22">
        <f t="shared" si="4"/>
        <v>0.15927224544733737</v>
      </c>
      <c r="J22" t="s">
        <v>28</v>
      </c>
      <c r="K22">
        <v>247</v>
      </c>
      <c r="L22">
        <v>4.6499790039541862E-2</v>
      </c>
      <c r="M22">
        <v>1.8825825926940026E-4</v>
      </c>
    </row>
    <row r="23" spans="1:18" ht="16" thickBot="1" x14ac:dyDescent="0.25">
      <c r="A23" s="6">
        <v>45058</v>
      </c>
      <c r="B23">
        <v>35.549434661865227</v>
      </c>
      <c r="C23">
        <v>4124.080078125</v>
      </c>
      <c r="D23">
        <f t="shared" si="0"/>
        <v>-2.1914962351517464E-2</v>
      </c>
      <c r="E23">
        <f t="shared" si="1"/>
        <v>-1.5833068345566526E-3</v>
      </c>
      <c r="F23">
        <f t="shared" si="2"/>
        <v>-7.6690597280432127E-4</v>
      </c>
      <c r="G23" s="18">
        <f t="shared" si="3"/>
        <v>-2.1148056378713143E-2</v>
      </c>
      <c r="H23">
        <f>0</f>
        <v>0</v>
      </c>
      <c r="I23">
        <f t="shared" si="4"/>
        <v>-1.5413222230584105</v>
      </c>
      <c r="J23" s="10" t="s">
        <v>29</v>
      </c>
      <c r="K23" s="10">
        <v>248</v>
      </c>
      <c r="L23" s="10">
        <v>5.9449866813150183E-2</v>
      </c>
      <c r="M23" s="10"/>
      <c r="N23" s="10"/>
      <c r="O23" s="10"/>
    </row>
    <row r="24" spans="1:18" ht="16" thickBot="1" x14ac:dyDescent="0.25">
      <c r="A24" s="6">
        <v>45061</v>
      </c>
      <c r="B24">
        <v>36.763179779052727</v>
      </c>
      <c r="C24" s="8">
        <v>4136.27978515625</v>
      </c>
      <c r="D24">
        <f t="shared" si="0"/>
        <v>3.4142459049834484E-2</v>
      </c>
      <c r="E24">
        <f t="shared" si="1"/>
        <v>2.9581644391338813E-3</v>
      </c>
      <c r="F24">
        <f t="shared" si="2"/>
        <v>3.7310871124286316E-3</v>
      </c>
      <c r="G24" s="18">
        <f t="shared" si="3"/>
        <v>3.0411371937405854E-2</v>
      </c>
      <c r="H24">
        <f>0</f>
        <v>0</v>
      </c>
      <c r="I24">
        <f t="shared" si="4"/>
        <v>2.2164553830109854</v>
      </c>
    </row>
    <row r="25" spans="1:18" x14ac:dyDescent="0.2">
      <c r="A25" s="6">
        <v>45062</v>
      </c>
      <c r="B25">
        <v>36.402839660644531</v>
      </c>
      <c r="C25">
        <v>4109.89990234375</v>
      </c>
      <c r="D25">
        <f t="shared" si="0"/>
        <v>-9.8016580876258974E-3</v>
      </c>
      <c r="E25">
        <f t="shared" si="1"/>
        <v>-6.3776833731530314E-3</v>
      </c>
      <c r="F25">
        <f t="shared" si="2"/>
        <v>-5.5153831113782265E-3</v>
      </c>
      <c r="G25" s="18">
        <f t="shared" si="3"/>
        <v>-4.2862749762476709E-3</v>
      </c>
      <c r="H25">
        <f>0</f>
        <v>0</v>
      </c>
      <c r="I25">
        <f t="shared" si="4"/>
        <v>-0.31239423409517608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38.365695953369141</v>
      </c>
      <c r="C26" s="8">
        <v>4158.77001953125</v>
      </c>
      <c r="D26">
        <f t="shared" si="0"/>
        <v>5.3920416951611427E-2</v>
      </c>
      <c r="E26">
        <f t="shared" si="1"/>
        <v>1.1890829058788244E-2</v>
      </c>
      <c r="F26">
        <f t="shared" si="2"/>
        <v>1.2578234054582397E-2</v>
      </c>
      <c r="G26" s="18">
        <f t="shared" si="3"/>
        <v>4.1342182897029033E-2</v>
      </c>
      <c r="H26">
        <f>0</f>
        <v>0</v>
      </c>
      <c r="I26">
        <f t="shared" si="4"/>
        <v>3.0131196979915389</v>
      </c>
      <c r="J26" t="s">
        <v>30</v>
      </c>
      <c r="K26">
        <v>8.0124292970994962E-4</v>
      </c>
      <c r="L26">
        <v>8.7621823431073618E-4</v>
      </c>
      <c r="M26">
        <v>0.91443306967953619</v>
      </c>
      <c r="N26">
        <v>0.3613811243714159</v>
      </c>
      <c r="O26">
        <v>-9.2456943334910397E-4</v>
      </c>
      <c r="P26">
        <v>2.5270552927690033E-3</v>
      </c>
      <c r="Q26">
        <v>-9.2456943334910397E-4</v>
      </c>
      <c r="R26">
        <v>2.5270552927690033E-3</v>
      </c>
    </row>
    <row r="27" spans="1:18" ht="16" thickBot="1" x14ac:dyDescent="0.25">
      <c r="A27" s="6">
        <v>45064</v>
      </c>
      <c r="B27">
        <v>38.128639221191413</v>
      </c>
      <c r="C27">
        <v>4198.0498046875</v>
      </c>
      <c r="D27">
        <f t="shared" si="0"/>
        <v>-6.1788722004639807E-3</v>
      </c>
      <c r="E27">
        <f t="shared" si="1"/>
        <v>9.445048649426635E-3</v>
      </c>
      <c r="F27">
        <f t="shared" si="2"/>
        <v>1.0155868546506219E-2</v>
      </c>
      <c r="G27" s="18">
        <f t="shared" si="3"/>
        <v>-1.6334740746970201E-2</v>
      </c>
      <c r="H27">
        <f>0</f>
        <v>0</v>
      </c>
      <c r="I27">
        <f t="shared" si="4"/>
        <v>-1.1905159732099662</v>
      </c>
      <c r="J27" s="10" t="s">
        <v>43</v>
      </c>
      <c r="K27" s="10">
        <v>0.99042640901210655</v>
      </c>
      <c r="L27" s="10">
        <v>0.11941614846788232</v>
      </c>
      <c r="M27" s="10">
        <v>8.2939068268349629</v>
      </c>
      <c r="N27" s="10">
        <v>7.1219845449723052E-15</v>
      </c>
      <c r="O27" s="10">
        <v>0.75522260098261007</v>
      </c>
      <c r="P27" s="10">
        <v>1.2256302170416031</v>
      </c>
      <c r="Q27" s="10">
        <v>0.75522260098261007</v>
      </c>
      <c r="R27" s="10">
        <v>1.2256302170416031</v>
      </c>
    </row>
    <row r="28" spans="1:18" x14ac:dyDescent="0.2">
      <c r="A28" s="6">
        <v>45065</v>
      </c>
      <c r="B28">
        <v>37.957954406738281</v>
      </c>
      <c r="C28" s="8">
        <v>4191.97998046875</v>
      </c>
      <c r="D28">
        <f t="shared" si="0"/>
        <v>-4.476551430617759E-3</v>
      </c>
      <c r="E28">
        <f t="shared" si="1"/>
        <v>-1.4458676054706077E-3</v>
      </c>
      <c r="F28">
        <f t="shared" si="2"/>
        <v>-6.3078253068323746E-4</v>
      </c>
      <c r="G28" s="18">
        <f t="shared" si="3"/>
        <v>-3.8457688999345213E-3</v>
      </c>
      <c r="H28">
        <f>0</f>
        <v>0</v>
      </c>
      <c r="I28">
        <f t="shared" si="4"/>
        <v>-0.28028907073382153</v>
      </c>
    </row>
    <row r="29" spans="1:18" x14ac:dyDescent="0.2">
      <c r="A29" s="6">
        <v>45068</v>
      </c>
      <c r="B29">
        <v>38.858783721923828</v>
      </c>
      <c r="C29">
        <v>4192.6298828125</v>
      </c>
      <c r="D29">
        <f t="shared" si="0"/>
        <v>2.3732293514363567E-2</v>
      </c>
      <c r="E29">
        <f t="shared" si="1"/>
        <v>1.550346964389604E-4</v>
      </c>
      <c r="F29">
        <f t="shared" si="2"/>
        <v>9.5479338737627115E-4</v>
      </c>
      <c r="G29" s="18">
        <f t="shared" si="3"/>
        <v>2.2777500126987295E-2</v>
      </c>
      <c r="H29">
        <f>0</f>
        <v>0</v>
      </c>
      <c r="I29">
        <f t="shared" si="4"/>
        <v>1.6600800803036997</v>
      </c>
    </row>
    <row r="30" spans="1:18" x14ac:dyDescent="0.2">
      <c r="A30" s="6">
        <v>45069</v>
      </c>
      <c r="B30">
        <v>39.076877593994141</v>
      </c>
      <c r="C30" s="8">
        <v>4145.580078125</v>
      </c>
      <c r="D30">
        <f t="shared" si="0"/>
        <v>5.6124729387057037E-3</v>
      </c>
      <c r="E30">
        <f t="shared" si="1"/>
        <v>-1.1222026747550129E-2</v>
      </c>
      <c r="F30">
        <f t="shared" si="2"/>
        <v>-1.0313348723703934E-2</v>
      </c>
      <c r="G30" s="18">
        <f t="shared" si="3"/>
        <v>1.5925821662409637E-2</v>
      </c>
      <c r="H30">
        <f>0</f>
        <v>0</v>
      </c>
      <c r="I30">
        <f t="shared" si="4"/>
        <v>1.1607129472874369</v>
      </c>
      <c r="J30" t="s">
        <v>67</v>
      </c>
    </row>
    <row r="31" spans="1:18" x14ac:dyDescent="0.2">
      <c r="A31" s="6">
        <v>45070</v>
      </c>
      <c r="B31">
        <v>38.754474639892578</v>
      </c>
      <c r="C31">
        <v>4115.240234375</v>
      </c>
      <c r="D31">
        <f t="shared" si="0"/>
        <v>-8.250478900881153E-3</v>
      </c>
      <c r="E31">
        <f t="shared" si="1"/>
        <v>-7.3186003353533646E-3</v>
      </c>
      <c r="F31">
        <f t="shared" si="2"/>
        <v>-6.447292119428882E-3</v>
      </c>
      <c r="G31" s="18">
        <f t="shared" si="3"/>
        <v>-1.803186781452271E-3</v>
      </c>
      <c r="H31">
        <f>0</f>
        <v>0</v>
      </c>
      <c r="I31">
        <f t="shared" si="4"/>
        <v>-0.13142067567850291</v>
      </c>
      <c r="J31">
        <f>_xlfn.STDEV.S(G3:G251)</f>
        <v>1.3693033023594496E-2</v>
      </c>
    </row>
    <row r="32" spans="1:18" x14ac:dyDescent="0.2">
      <c r="A32" s="6">
        <v>45071</v>
      </c>
      <c r="B32">
        <v>38.782928466796882</v>
      </c>
      <c r="C32" s="8">
        <v>4151.27978515625</v>
      </c>
      <c r="D32">
        <f t="shared" si="0"/>
        <v>7.3420752490394037E-4</v>
      </c>
      <c r="E32">
        <f t="shared" si="1"/>
        <v>8.7575812659024255E-3</v>
      </c>
      <c r="F32">
        <f t="shared" si="2"/>
        <v>9.474982694529387E-3</v>
      </c>
      <c r="G32" s="18">
        <f t="shared" si="3"/>
        <v>-8.7407751696254466E-3</v>
      </c>
      <c r="H32">
        <f>0</f>
        <v>0</v>
      </c>
      <c r="I32">
        <f t="shared" si="4"/>
        <v>-0.63704913465530677</v>
      </c>
    </row>
    <row r="33" spans="1:9" x14ac:dyDescent="0.2">
      <c r="A33" s="6">
        <v>45072</v>
      </c>
      <c r="B33">
        <v>39.095836639404297</v>
      </c>
      <c r="C33">
        <v>4205.4501953125</v>
      </c>
      <c r="D33">
        <f t="shared" si="0"/>
        <v>8.0681935319892872E-3</v>
      </c>
      <c r="E33">
        <f t="shared" si="1"/>
        <v>1.3049086777997321E-2</v>
      </c>
      <c r="F33">
        <f t="shared" si="2"/>
        <v>1.3725403088129196E-2</v>
      </c>
      <c r="G33" s="18">
        <f t="shared" si="3"/>
        <v>-5.6572095561399083E-3</v>
      </c>
      <c r="H33">
        <f>0</f>
        <v>0</v>
      </c>
      <c r="I33">
        <f t="shared" si="4"/>
        <v>-0.41231130905030394</v>
      </c>
    </row>
    <row r="34" spans="1:9" x14ac:dyDescent="0.2">
      <c r="A34" s="6">
        <v>45076</v>
      </c>
      <c r="B34">
        <v>38.858783721923828</v>
      </c>
      <c r="C34" s="8">
        <v>4205.52001953125</v>
      </c>
      <c r="D34">
        <f t="shared" si="0"/>
        <v>-6.063380089979864E-3</v>
      </c>
      <c r="E34">
        <f t="shared" si="1"/>
        <v>1.660326849850513E-5</v>
      </c>
      <c r="F34">
        <f t="shared" si="2"/>
        <v>8.176872453067879E-4</v>
      </c>
      <c r="G34" s="18">
        <f t="shared" si="3"/>
        <v>-6.881067335286652E-3</v>
      </c>
      <c r="H34">
        <f>0</f>
        <v>0</v>
      </c>
      <c r="I34">
        <f t="shared" si="4"/>
        <v>-0.50150906600164857</v>
      </c>
    </row>
    <row r="35" spans="1:9" x14ac:dyDescent="0.2">
      <c r="A35" s="6">
        <v>45077</v>
      </c>
      <c r="B35">
        <v>37.749343872070312</v>
      </c>
      <c r="C35">
        <v>4179.830078125</v>
      </c>
      <c r="D35">
        <f t="shared" si="0"/>
        <v>-2.8550555205040462E-2</v>
      </c>
      <c r="E35">
        <f t="shared" si="1"/>
        <v>-6.1086242098339349E-3</v>
      </c>
      <c r="F35">
        <f t="shared" si="2"/>
        <v>-5.2488998104402917E-3</v>
      </c>
      <c r="G35" s="18">
        <f t="shared" si="3"/>
        <v>-2.3301655394600169E-2</v>
      </c>
      <c r="H35">
        <f>0</f>
        <v>0</v>
      </c>
      <c r="I35">
        <f t="shared" si="4"/>
        <v>-1.6982818019105159</v>
      </c>
    </row>
    <row r="36" spans="1:9" x14ac:dyDescent="0.2">
      <c r="A36" s="6">
        <v>45078</v>
      </c>
      <c r="B36">
        <v>37.986408233642578</v>
      </c>
      <c r="C36" s="8">
        <v>4221.02001953125</v>
      </c>
      <c r="D36">
        <f t="shared" si="0"/>
        <v>6.279959788855205E-3</v>
      </c>
      <c r="E36">
        <f t="shared" si="1"/>
        <v>9.8544535630327168E-3</v>
      </c>
      <c r="F36">
        <f t="shared" si="2"/>
        <v>1.0561353984921003E-2</v>
      </c>
      <c r="G36" s="18">
        <f t="shared" si="3"/>
        <v>-4.2813941960657981E-3</v>
      </c>
      <c r="H36">
        <f>0</f>
        <v>0</v>
      </c>
      <c r="I36">
        <f t="shared" si="4"/>
        <v>-0.31203851086343004</v>
      </c>
    </row>
    <row r="37" spans="1:9" x14ac:dyDescent="0.2">
      <c r="A37" s="6">
        <v>45079</v>
      </c>
      <c r="B37">
        <v>39.105327606201172</v>
      </c>
      <c r="C37">
        <v>4282.3701171875</v>
      </c>
      <c r="D37">
        <f t="shared" si="0"/>
        <v>2.9455782333419611E-2</v>
      </c>
      <c r="E37">
        <f t="shared" si="1"/>
        <v>1.4534424705965554E-2</v>
      </c>
      <c r="F37">
        <f t="shared" si="2"/>
        <v>1.5196520998296256E-2</v>
      </c>
      <c r="G37" s="18">
        <f t="shared" si="3"/>
        <v>1.4259261335123355E-2</v>
      </c>
      <c r="H37">
        <f>0</f>
        <v>0</v>
      </c>
      <c r="I37">
        <f t="shared" si="4"/>
        <v>1.0392499427202933</v>
      </c>
    </row>
    <row r="38" spans="1:9" x14ac:dyDescent="0.2">
      <c r="A38" s="6">
        <v>45082</v>
      </c>
      <c r="B38">
        <v>38.356220245361328</v>
      </c>
      <c r="C38" s="8">
        <v>4273.7900390625</v>
      </c>
      <c r="D38">
        <f t="shared" si="0"/>
        <v>-1.9156145893559851E-2</v>
      </c>
      <c r="E38">
        <f t="shared" si="1"/>
        <v>-2.0035816359177394E-3</v>
      </c>
      <c r="F38">
        <f t="shared" si="2"/>
        <v>-1.1831572351146591E-3</v>
      </c>
      <c r="G38" s="18">
        <f t="shared" si="3"/>
        <v>-1.7972988658445193E-2</v>
      </c>
      <c r="H38">
        <f>0</f>
        <v>0</v>
      </c>
      <c r="I38">
        <f t="shared" si="4"/>
        <v>-1.3099154994651105</v>
      </c>
    </row>
    <row r="39" spans="1:9" x14ac:dyDescent="0.2">
      <c r="A39" s="6">
        <v>45083</v>
      </c>
      <c r="B39">
        <v>39.124282836914062</v>
      </c>
      <c r="C39">
        <v>4283.85009765625</v>
      </c>
      <c r="D39">
        <f t="shared" si="0"/>
        <v>2.0024459830491725E-2</v>
      </c>
      <c r="E39">
        <f t="shared" si="1"/>
        <v>2.3538963079141606E-3</v>
      </c>
      <c r="F39">
        <f t="shared" si="2"/>
        <v>3.1326039971442277E-3</v>
      </c>
      <c r="G39" s="18">
        <f t="shared" si="3"/>
        <v>1.6891855833347499E-2</v>
      </c>
      <c r="H39">
        <f>0</f>
        <v>0</v>
      </c>
      <c r="I39">
        <f t="shared" si="4"/>
        <v>1.2311198872556448</v>
      </c>
    </row>
    <row r="40" spans="1:9" x14ac:dyDescent="0.2">
      <c r="A40" s="6">
        <v>45084</v>
      </c>
      <c r="B40">
        <v>39.892364501953118</v>
      </c>
      <c r="C40" s="8">
        <v>4267.52001953125</v>
      </c>
      <c r="D40">
        <f t="shared" si="0"/>
        <v>1.9631840109139764E-2</v>
      </c>
      <c r="E40">
        <f t="shared" si="1"/>
        <v>-3.8120096998572883E-3</v>
      </c>
      <c r="F40">
        <f t="shared" si="2"/>
        <v>-2.9742721484390224E-3</v>
      </c>
      <c r="G40" s="18">
        <f t="shared" si="3"/>
        <v>2.2606112257578786E-2</v>
      </c>
      <c r="H40">
        <f>0</f>
        <v>0</v>
      </c>
      <c r="I40">
        <f t="shared" si="4"/>
        <v>1.6475889119830087</v>
      </c>
    </row>
    <row r="41" spans="1:9" x14ac:dyDescent="0.2">
      <c r="A41" s="6">
        <v>45085</v>
      </c>
      <c r="B41">
        <v>40.176834106445312</v>
      </c>
      <c r="C41">
        <v>4293.93017578125</v>
      </c>
      <c r="D41">
        <f t="shared" si="0"/>
        <v>7.1309286386940229E-3</v>
      </c>
      <c r="E41">
        <f t="shared" si="1"/>
        <v>6.1886426142414575E-3</v>
      </c>
      <c r="F41">
        <f t="shared" si="2"/>
        <v>6.9306380107924115E-3</v>
      </c>
      <c r="G41" s="18">
        <f t="shared" si="3"/>
        <v>2.0029062790161145E-4</v>
      </c>
      <c r="H41">
        <f>0</f>
        <v>0</v>
      </c>
      <c r="I41">
        <f t="shared" si="4"/>
        <v>1.459767225539531E-2</v>
      </c>
    </row>
    <row r="42" spans="1:9" x14ac:dyDescent="0.2">
      <c r="A42" s="6">
        <v>45086</v>
      </c>
      <c r="B42">
        <v>39.949260711669922</v>
      </c>
      <c r="C42" s="8">
        <v>4298.85986328125</v>
      </c>
      <c r="D42">
        <f t="shared" si="0"/>
        <v>-5.6642938607968096E-3</v>
      </c>
      <c r="E42">
        <f t="shared" si="1"/>
        <v>1.148059539441082E-3</v>
      </c>
      <c r="F42">
        <f t="shared" si="2"/>
        <v>1.9383114166906734E-3</v>
      </c>
      <c r="G42" s="18">
        <f t="shared" si="3"/>
        <v>-7.6026052774874828E-3</v>
      </c>
      <c r="H42">
        <f>0</f>
        <v>0</v>
      </c>
      <c r="I42">
        <f t="shared" si="4"/>
        <v>-0.554096521093427</v>
      </c>
    </row>
    <row r="43" spans="1:9" x14ac:dyDescent="0.2">
      <c r="A43" s="6">
        <v>45089</v>
      </c>
      <c r="B43">
        <v>39.664787292480469</v>
      </c>
      <c r="C43">
        <v>4338.93017578125</v>
      </c>
      <c r="D43">
        <f t="shared" si="0"/>
        <v>-7.1208681743227809E-3</v>
      </c>
      <c r="E43">
        <f t="shared" si="1"/>
        <v>9.3211488102371565E-3</v>
      </c>
      <c r="F43">
        <f t="shared" si="2"/>
        <v>1.0033154873700606E-2</v>
      </c>
      <c r="G43" s="18">
        <f t="shared" si="3"/>
        <v>-1.7154023048023388E-2</v>
      </c>
      <c r="H43">
        <f>0</f>
        <v>0</v>
      </c>
      <c r="I43">
        <f t="shared" si="4"/>
        <v>-1.250227276932552</v>
      </c>
    </row>
    <row r="44" spans="1:9" x14ac:dyDescent="0.2">
      <c r="A44" s="6">
        <v>45090</v>
      </c>
      <c r="B44">
        <v>40.442340850830078</v>
      </c>
      <c r="C44" s="8">
        <v>4369.009765625</v>
      </c>
      <c r="D44">
        <f t="shared" si="0"/>
        <v>1.9603119326370821E-2</v>
      </c>
      <c r="E44">
        <f t="shared" si="1"/>
        <v>6.9324899514737748E-3</v>
      </c>
      <c r="F44">
        <f t="shared" si="2"/>
        <v>7.6673640578606332E-3</v>
      </c>
      <c r="G44" s="18">
        <f t="shared" si="3"/>
        <v>1.1935755268510189E-2</v>
      </c>
      <c r="H44">
        <f>0</f>
        <v>0</v>
      </c>
      <c r="I44">
        <f t="shared" si="4"/>
        <v>0.86990712124537584</v>
      </c>
    </row>
    <row r="45" spans="1:9" x14ac:dyDescent="0.2">
      <c r="A45" s="6">
        <v>45091</v>
      </c>
      <c r="B45">
        <v>39.901844024658203</v>
      </c>
      <c r="C45">
        <v>4372.58984375</v>
      </c>
      <c r="D45">
        <f t="shared" si="0"/>
        <v>-1.3364627635316095E-2</v>
      </c>
      <c r="E45">
        <f t="shared" si="1"/>
        <v>8.1942552593217144E-4</v>
      </c>
      <c r="F45">
        <f t="shared" si="2"/>
        <v>1.6128236108118069E-3</v>
      </c>
      <c r="G45" s="18">
        <f t="shared" si="3"/>
        <v>-1.4977451246127902E-2</v>
      </c>
      <c r="H45">
        <f>0</f>
        <v>0</v>
      </c>
      <c r="I45">
        <f t="shared" si="4"/>
        <v>-1.0915933850860833</v>
      </c>
    </row>
    <row r="46" spans="1:9" x14ac:dyDescent="0.2">
      <c r="A46" s="6">
        <v>45092</v>
      </c>
      <c r="B46">
        <v>40.167350769042969</v>
      </c>
      <c r="C46" s="8">
        <v>4425.83984375</v>
      </c>
      <c r="D46">
        <f t="shared" si="0"/>
        <v>6.6539968483834144E-3</v>
      </c>
      <c r="E46">
        <f t="shared" si="1"/>
        <v>1.217813742034668E-2</v>
      </c>
      <c r="F46">
        <f t="shared" si="2"/>
        <v>1.2862791843399871E-2</v>
      </c>
      <c r="G46" s="18">
        <f t="shared" si="3"/>
        <v>-6.2087949950164565E-3</v>
      </c>
      <c r="H46">
        <f>0</f>
        <v>0</v>
      </c>
      <c r="I46">
        <f t="shared" si="4"/>
        <v>-0.45251220882242682</v>
      </c>
    </row>
    <row r="47" spans="1:9" x14ac:dyDescent="0.2">
      <c r="A47" s="6">
        <v>45093</v>
      </c>
      <c r="B47">
        <v>39.996669769287109</v>
      </c>
      <c r="C47">
        <v>4409.58984375</v>
      </c>
      <c r="D47">
        <f t="shared" si="0"/>
        <v>-4.2492471245428876E-3</v>
      </c>
      <c r="E47">
        <f t="shared" si="1"/>
        <v>-3.6716195284263176E-3</v>
      </c>
      <c r="F47">
        <f t="shared" si="2"/>
        <v>-2.8352260150880521E-3</v>
      </c>
      <c r="G47" s="18">
        <f t="shared" si="3"/>
        <v>-1.4140211094548355E-3</v>
      </c>
      <c r="H47">
        <f>0</f>
        <v>0</v>
      </c>
      <c r="I47">
        <f t="shared" si="4"/>
        <v>-0.10305732691682312</v>
      </c>
    </row>
    <row r="48" spans="1:9" x14ac:dyDescent="0.2">
      <c r="A48" s="6">
        <v>45097</v>
      </c>
      <c r="B48">
        <v>39.7216796875</v>
      </c>
      <c r="C48" s="8">
        <v>4388.7099609375</v>
      </c>
      <c r="D48">
        <f t="shared" si="0"/>
        <v>-6.8753244550943116E-3</v>
      </c>
      <c r="E48">
        <f t="shared" si="1"/>
        <v>-4.7351076976228645E-3</v>
      </c>
      <c r="F48">
        <f t="shared" si="2"/>
        <v>-3.8885327835322479E-3</v>
      </c>
      <c r="G48" s="18">
        <f t="shared" si="3"/>
        <v>-2.9867916715620637E-3</v>
      </c>
      <c r="H48">
        <f>0</f>
        <v>0</v>
      </c>
      <c r="I48">
        <f t="shared" si="4"/>
        <v>-0.21768470334031306</v>
      </c>
    </row>
    <row r="49" spans="1:9" x14ac:dyDescent="0.2">
      <c r="A49" s="6">
        <v>45098</v>
      </c>
      <c r="B49">
        <v>39.494102478027337</v>
      </c>
      <c r="C49">
        <v>4365.68994140625</v>
      </c>
      <c r="D49">
        <f t="shared" si="0"/>
        <v>-5.729294714198141E-3</v>
      </c>
      <c r="E49">
        <f t="shared" si="1"/>
        <v>-5.2452815830036359E-3</v>
      </c>
      <c r="F49">
        <f t="shared" si="2"/>
        <v>-4.3938224728016792E-3</v>
      </c>
      <c r="G49" s="18">
        <f t="shared" si="3"/>
        <v>-1.3354722413964617E-3</v>
      </c>
      <c r="H49">
        <f>0</f>
        <v>0</v>
      </c>
      <c r="I49">
        <f t="shared" si="4"/>
        <v>-9.7332492739800686E-2</v>
      </c>
    </row>
    <row r="50" spans="1:9" x14ac:dyDescent="0.2">
      <c r="A50" s="6">
        <v>45099</v>
      </c>
      <c r="B50">
        <v>38.934638977050781</v>
      </c>
      <c r="C50" s="8">
        <v>4381.89013671875</v>
      </c>
      <c r="D50">
        <f t="shared" si="0"/>
        <v>-1.4165747943957308E-2</v>
      </c>
      <c r="E50">
        <f t="shared" si="1"/>
        <v>3.7107984144384432E-3</v>
      </c>
      <c r="F50">
        <f t="shared" si="2"/>
        <v>4.4765156778900353E-3</v>
      </c>
      <c r="G50" s="18">
        <f t="shared" si="3"/>
        <v>-1.8642263621847344E-2</v>
      </c>
      <c r="H50">
        <f>0</f>
        <v>0</v>
      </c>
      <c r="I50">
        <f t="shared" si="4"/>
        <v>-1.3586939004659078</v>
      </c>
    </row>
    <row r="51" spans="1:9" x14ac:dyDescent="0.2">
      <c r="A51" s="6">
        <v>45100</v>
      </c>
      <c r="B51">
        <v>38.5079345703125</v>
      </c>
      <c r="C51">
        <v>4348.330078125</v>
      </c>
      <c r="D51">
        <f t="shared" si="0"/>
        <v>-1.0959505929663105E-2</v>
      </c>
      <c r="E51">
        <f t="shared" si="1"/>
        <v>-7.6588087666845661E-3</v>
      </c>
      <c r="F51">
        <f t="shared" si="2"/>
        <v>-6.7842435343878861E-3</v>
      </c>
      <c r="G51" s="18">
        <f t="shared" si="3"/>
        <v>-4.1752623952752187E-3</v>
      </c>
      <c r="H51">
        <f>0</f>
        <v>0</v>
      </c>
      <c r="I51">
        <f t="shared" si="4"/>
        <v>-0.30430336489056486</v>
      </c>
    </row>
    <row r="52" spans="1:9" x14ac:dyDescent="0.2">
      <c r="A52" s="6">
        <v>45103</v>
      </c>
      <c r="B52">
        <v>38.488967895507812</v>
      </c>
      <c r="C52" s="8">
        <v>4328.81982421875</v>
      </c>
      <c r="D52">
        <f t="shared" si="0"/>
        <v>-4.9253939522664325E-4</v>
      </c>
      <c r="E52">
        <f t="shared" si="1"/>
        <v>-4.4868382932564677E-3</v>
      </c>
      <c r="F52">
        <f t="shared" si="2"/>
        <v>-3.6426402088980629E-3</v>
      </c>
      <c r="G52" s="18">
        <f t="shared" si="3"/>
        <v>3.1501008136714196E-3</v>
      </c>
      <c r="H52">
        <f>0</f>
        <v>0</v>
      </c>
      <c r="I52">
        <f t="shared" si="4"/>
        <v>0.22958707419908939</v>
      </c>
    </row>
    <row r="53" spans="1:9" x14ac:dyDescent="0.2">
      <c r="A53" s="6">
        <v>45104</v>
      </c>
      <c r="B53">
        <v>38.792404174804688</v>
      </c>
      <c r="C53">
        <v>4378.41015625</v>
      </c>
      <c r="D53">
        <f t="shared" si="0"/>
        <v>7.8837208656947766E-3</v>
      </c>
      <c r="E53">
        <f t="shared" si="1"/>
        <v>1.1455854954693034E-2</v>
      </c>
      <c r="F53">
        <f t="shared" si="2"/>
        <v>1.2147424214650121E-2</v>
      </c>
      <c r="G53" s="18">
        <f t="shared" si="3"/>
        <v>-4.2637033489553444E-3</v>
      </c>
      <c r="H53">
        <f>0</f>
        <v>0</v>
      </c>
      <c r="I53">
        <f t="shared" si="4"/>
        <v>-0.31074915853204904</v>
      </c>
    </row>
    <row r="54" spans="1:9" x14ac:dyDescent="0.2">
      <c r="A54" s="6">
        <v>45105</v>
      </c>
      <c r="B54">
        <v>38.517414093017578</v>
      </c>
      <c r="C54" s="8">
        <v>4376.85986328125</v>
      </c>
      <c r="D54">
        <f t="shared" si="0"/>
        <v>-7.0887609993945944E-3</v>
      </c>
      <c r="E54">
        <f t="shared" si="1"/>
        <v>-3.5407668843834283E-4</v>
      </c>
      <c r="F54">
        <f t="shared" si="2"/>
        <v>4.5055602666506324E-4</v>
      </c>
      <c r="G54" s="18">
        <f t="shared" si="3"/>
        <v>-7.5393170260596573E-3</v>
      </c>
      <c r="H54">
        <f>0</f>
        <v>0</v>
      </c>
      <c r="I54">
        <f t="shared" si="4"/>
        <v>-0.54948391808928498</v>
      </c>
    </row>
    <row r="55" spans="1:9" x14ac:dyDescent="0.2">
      <c r="A55" s="6">
        <v>45106</v>
      </c>
      <c r="B55">
        <v>40.252696990966797</v>
      </c>
      <c r="C55">
        <v>4396.43994140625</v>
      </c>
      <c r="D55">
        <f t="shared" si="0"/>
        <v>4.5051905451352514E-2</v>
      </c>
      <c r="E55">
        <f t="shared" si="1"/>
        <v>4.4735446728059181E-3</v>
      </c>
      <c r="F55">
        <f t="shared" si="2"/>
        <v>5.2319597155523539E-3</v>
      </c>
      <c r="G55" s="18">
        <f t="shared" si="3"/>
        <v>3.9819945735800159E-2</v>
      </c>
      <c r="H55">
        <f>0</f>
        <v>0</v>
      </c>
      <c r="I55">
        <f t="shared" si="4"/>
        <v>2.9021753197777063</v>
      </c>
    </row>
    <row r="56" spans="1:9" x14ac:dyDescent="0.2">
      <c r="A56" s="6">
        <v>45107</v>
      </c>
      <c r="B56">
        <v>40.470783233642578</v>
      </c>
      <c r="C56" s="8">
        <v>4450.3798828125</v>
      </c>
      <c r="D56">
        <f t="shared" si="0"/>
        <v>5.417928709838371E-3</v>
      </c>
      <c r="E56">
        <f t="shared" si="1"/>
        <v>1.2269004495714109E-2</v>
      </c>
      <c r="F56">
        <f t="shared" si="2"/>
        <v>1.2952788994553465E-2</v>
      </c>
      <c r="G56" s="18">
        <f t="shared" si="3"/>
        <v>-7.5348602847150944E-3</v>
      </c>
      <c r="H56">
        <f>0</f>
        <v>0</v>
      </c>
      <c r="I56">
        <f t="shared" si="4"/>
        <v>-0.54915909984812916</v>
      </c>
    </row>
    <row r="57" spans="1:9" x14ac:dyDescent="0.2">
      <c r="A57" s="6">
        <v>45110</v>
      </c>
      <c r="B57">
        <v>41.153518676757812</v>
      </c>
      <c r="C57">
        <v>4455.58984375</v>
      </c>
      <c r="D57">
        <f t="shared" si="0"/>
        <v>1.6869835188850324E-2</v>
      </c>
      <c r="E57">
        <f t="shared" si="1"/>
        <v>1.1706778016009611E-3</v>
      </c>
      <c r="F57">
        <f t="shared" si="2"/>
        <v>1.9607131408597772E-3</v>
      </c>
      <c r="G57" s="18">
        <f t="shared" si="3"/>
        <v>1.4909122047990546E-2</v>
      </c>
      <c r="H57">
        <f>0</f>
        <v>0</v>
      </c>
      <c r="I57">
        <f t="shared" si="4"/>
        <v>1.0866133855207862</v>
      </c>
    </row>
    <row r="58" spans="1:9" x14ac:dyDescent="0.2">
      <c r="A58" s="6">
        <v>45112</v>
      </c>
      <c r="B58">
        <v>41.229381561279297</v>
      </c>
      <c r="C58" s="8">
        <v>4446.81982421875</v>
      </c>
      <c r="D58">
        <f t="shared" si="0"/>
        <v>1.8434118627219664E-3</v>
      </c>
      <c r="E58">
        <f t="shared" si="1"/>
        <v>-1.9683184132291975E-3</v>
      </c>
      <c r="F58">
        <f t="shared" si="2"/>
        <v>-1.1482316080970521E-3</v>
      </c>
      <c r="G58" s="18">
        <f t="shared" si="3"/>
        <v>2.9916434708190187E-3</v>
      </c>
      <c r="H58">
        <f>0</f>
        <v>0</v>
      </c>
      <c r="I58">
        <f t="shared" si="4"/>
        <v>0.21803831437116364</v>
      </c>
    </row>
    <row r="59" spans="1:9" x14ac:dyDescent="0.2">
      <c r="A59" s="6">
        <v>45113</v>
      </c>
      <c r="B59">
        <v>40.669918060302727</v>
      </c>
      <c r="C59">
        <v>4411.58984375</v>
      </c>
      <c r="D59">
        <f t="shared" si="0"/>
        <v>-1.3569534147511719E-2</v>
      </c>
      <c r="E59">
        <f t="shared" si="1"/>
        <v>-7.9225113365009037E-3</v>
      </c>
      <c r="F59">
        <f t="shared" si="2"/>
        <v>-7.0454215236583463E-3</v>
      </c>
      <c r="G59" s="18">
        <f t="shared" si="3"/>
        <v>-6.5241126238533729E-3</v>
      </c>
      <c r="H59">
        <f>0</f>
        <v>0</v>
      </c>
      <c r="I59">
        <f t="shared" si="4"/>
        <v>-0.47549333105631769</v>
      </c>
    </row>
    <row r="60" spans="1:9" x14ac:dyDescent="0.2">
      <c r="A60" s="6">
        <v>45114</v>
      </c>
      <c r="B60">
        <v>40.556125640869141</v>
      </c>
      <c r="C60" s="8">
        <v>4398.9501953125</v>
      </c>
      <c r="D60">
        <f t="shared" si="0"/>
        <v>-2.7979505457783604E-3</v>
      </c>
      <c r="E60">
        <f t="shared" si="1"/>
        <v>-2.8651005386203243E-3</v>
      </c>
      <c r="F60">
        <f t="shared" si="2"/>
        <v>-2.0364283082144304E-3</v>
      </c>
      <c r="G60" s="18">
        <f t="shared" si="3"/>
        <v>-7.6152223756393005E-4</v>
      </c>
      <c r="H60">
        <f>0</f>
        <v>0</v>
      </c>
      <c r="I60">
        <f t="shared" si="4"/>
        <v>-5.5501608615527734E-2</v>
      </c>
    </row>
    <row r="61" spans="1:9" x14ac:dyDescent="0.2">
      <c r="A61" s="6">
        <v>45117</v>
      </c>
      <c r="B61">
        <v>40.129417419433587</v>
      </c>
      <c r="C61">
        <v>4409.52978515625</v>
      </c>
      <c r="D61">
        <f t="shared" si="0"/>
        <v>-1.052142468474726E-2</v>
      </c>
      <c r="E61">
        <f t="shared" si="1"/>
        <v>2.405026057131332E-3</v>
      </c>
      <c r="F61">
        <f t="shared" si="2"/>
        <v>3.1832442510550804E-3</v>
      </c>
      <c r="G61" s="18">
        <f t="shared" si="3"/>
        <v>-1.3704668935802342E-2</v>
      </c>
      <c r="H61">
        <f>0</f>
        <v>0</v>
      </c>
      <c r="I61">
        <f t="shared" si="4"/>
        <v>-0.99882988829518882</v>
      </c>
    </row>
    <row r="62" spans="1:9" x14ac:dyDescent="0.2">
      <c r="A62" s="6">
        <v>45118</v>
      </c>
      <c r="B62">
        <v>40.527683258056641</v>
      </c>
      <c r="C62" s="8">
        <v>4439.259765625</v>
      </c>
      <c r="D62">
        <f t="shared" si="0"/>
        <v>9.92453577036434E-3</v>
      </c>
      <c r="E62">
        <f t="shared" si="1"/>
        <v>6.7422110558885695E-3</v>
      </c>
      <c r="F62">
        <f t="shared" si="2"/>
        <v>7.4789068145953881E-3</v>
      </c>
      <c r="G62" s="18">
        <f t="shared" si="3"/>
        <v>2.4456289557689519E-3</v>
      </c>
      <c r="H62">
        <f>0</f>
        <v>0</v>
      </c>
      <c r="I62">
        <f t="shared" si="4"/>
        <v>0.17824343719246286</v>
      </c>
    </row>
    <row r="63" spans="1:9" x14ac:dyDescent="0.2">
      <c r="A63" s="6">
        <v>45119</v>
      </c>
      <c r="B63">
        <v>41.020759582519531</v>
      </c>
      <c r="C63">
        <v>4472.16015625</v>
      </c>
      <c r="D63">
        <f t="shared" si="0"/>
        <v>1.2166407868006379E-2</v>
      </c>
      <c r="E63">
        <f t="shared" si="1"/>
        <v>7.4112334853124739E-3</v>
      </c>
      <c r="F63">
        <f t="shared" si="2"/>
        <v>8.1415242969182615E-3</v>
      </c>
      <c r="G63" s="18">
        <f t="shared" si="3"/>
        <v>4.0248835710881177E-3</v>
      </c>
      <c r="H63">
        <f>0</f>
        <v>0</v>
      </c>
      <c r="I63">
        <f t="shared" si="4"/>
        <v>0.29334338731880677</v>
      </c>
    </row>
    <row r="64" spans="1:9" x14ac:dyDescent="0.2">
      <c r="A64" s="6">
        <v>45120</v>
      </c>
      <c r="B64">
        <v>41.447467803955078</v>
      </c>
      <c r="C64" s="8">
        <v>4510.0400390625</v>
      </c>
      <c r="D64">
        <f t="shared" si="0"/>
        <v>1.0402250611112107E-2</v>
      </c>
      <c r="E64">
        <f t="shared" si="1"/>
        <v>8.4701534580691185E-3</v>
      </c>
      <c r="F64">
        <f t="shared" si="2"/>
        <v>9.1903066029668228E-3</v>
      </c>
      <c r="G64" s="18">
        <f t="shared" si="3"/>
        <v>1.2119440081452843E-3</v>
      </c>
      <c r="H64">
        <f>0</f>
        <v>0</v>
      </c>
      <c r="I64">
        <f t="shared" si="4"/>
        <v>8.8329452097407224E-2</v>
      </c>
    </row>
    <row r="65" spans="1:9" x14ac:dyDescent="0.2">
      <c r="A65" s="6">
        <v>45121</v>
      </c>
      <c r="B65">
        <v>41.30523681640625</v>
      </c>
      <c r="C65">
        <v>4505.419921875</v>
      </c>
      <c r="D65">
        <f t="shared" si="0"/>
        <v>-3.4315965506402923E-3</v>
      </c>
      <c r="E65">
        <f t="shared" si="1"/>
        <v>-1.0244071333035398E-3</v>
      </c>
      <c r="F65">
        <f t="shared" si="2"/>
        <v>-2.1335694869426165E-4</v>
      </c>
      <c r="G65" s="18">
        <f t="shared" si="3"/>
        <v>-3.2182396019460307E-3</v>
      </c>
      <c r="H65">
        <f>0</f>
        <v>0</v>
      </c>
      <c r="I65">
        <f t="shared" si="4"/>
        <v>-0.2345531962265322</v>
      </c>
    </row>
    <row r="66" spans="1:9" x14ac:dyDescent="0.2">
      <c r="A66" s="6">
        <v>45124</v>
      </c>
      <c r="B66">
        <v>42.424160003662109</v>
      </c>
      <c r="C66" s="8">
        <v>4522.7900390625</v>
      </c>
      <c r="D66">
        <f t="shared" ref="D66:D129" si="5">(B66/B65)-1</f>
        <v>2.708913623299769E-2</v>
      </c>
      <c r="E66">
        <f t="shared" ref="E66:E129" si="6">(C66/C65)-1</f>
        <v>3.8553825145495324E-3</v>
      </c>
      <c r="F66">
        <f t="shared" ref="F66:F129" si="7">alpha_wfc+beta_wfc*E66</f>
        <v>4.6197155889633086E-3</v>
      </c>
      <c r="G66" s="18">
        <f t="shared" ref="G66:G129" si="8">D66-F66</f>
        <v>2.2469420644034382E-2</v>
      </c>
      <c r="H66">
        <f>0</f>
        <v>0</v>
      </c>
      <c r="I66">
        <f t="shared" ref="I66:I129" si="9">G66/$K$16</f>
        <v>1.6376264918963208</v>
      </c>
    </row>
    <row r="67" spans="1:9" x14ac:dyDescent="0.2">
      <c r="A67" s="6">
        <v>45125</v>
      </c>
      <c r="B67">
        <v>43.239639282226562</v>
      </c>
      <c r="C67">
        <v>4554.97998046875</v>
      </c>
      <c r="D67">
        <f t="shared" si="5"/>
        <v>1.9222048910197964E-2</v>
      </c>
      <c r="E67">
        <f t="shared" si="6"/>
        <v>7.1172752058423772E-3</v>
      </c>
      <c r="F67">
        <f t="shared" si="7"/>
        <v>7.8503802537833161E-3</v>
      </c>
      <c r="G67" s="18">
        <f t="shared" si="8"/>
        <v>1.1371668656414648E-2</v>
      </c>
      <c r="H67">
        <f>0</f>
        <v>0</v>
      </c>
      <c r="I67">
        <f t="shared" si="9"/>
        <v>0.82879510530485989</v>
      </c>
    </row>
    <row r="68" spans="1:9" x14ac:dyDescent="0.2">
      <c r="A68" s="6">
        <v>45126</v>
      </c>
      <c r="B68">
        <v>43.865474700927727</v>
      </c>
      <c r="C68" s="8">
        <v>4565.72021484375</v>
      </c>
      <c r="D68">
        <f t="shared" si="5"/>
        <v>1.4473650314617892E-2</v>
      </c>
      <c r="E68">
        <f t="shared" si="6"/>
        <v>2.3579103357320719E-3</v>
      </c>
      <c r="F68">
        <f t="shared" si="7"/>
        <v>3.1365795963015962E-3</v>
      </c>
      <c r="G68" s="18">
        <f t="shared" si="8"/>
        <v>1.1337070718316297E-2</v>
      </c>
      <c r="H68">
        <f>0</f>
        <v>0</v>
      </c>
      <c r="I68">
        <f t="shared" si="9"/>
        <v>0.82627352271078913</v>
      </c>
    </row>
    <row r="69" spans="1:9" x14ac:dyDescent="0.2">
      <c r="A69" s="6">
        <v>45127</v>
      </c>
      <c r="B69">
        <v>44.690441131591797</v>
      </c>
      <c r="C69">
        <v>4534.8701171875</v>
      </c>
      <c r="D69">
        <f t="shared" si="5"/>
        <v>1.8806736648552036E-2</v>
      </c>
      <c r="E69">
        <f t="shared" si="6"/>
        <v>-6.7568962189037407E-3</v>
      </c>
      <c r="F69">
        <f t="shared" si="7"/>
        <v>-5.8909655284463628E-3</v>
      </c>
      <c r="G69" s="18">
        <f t="shared" si="8"/>
        <v>2.4697702176998397E-2</v>
      </c>
      <c r="H69">
        <f>0</f>
        <v>0</v>
      </c>
      <c r="I69">
        <f t="shared" si="9"/>
        <v>1.8000291157821329</v>
      </c>
    </row>
    <row r="70" spans="1:9" x14ac:dyDescent="0.2">
      <c r="A70" s="6">
        <v>45128</v>
      </c>
      <c r="B70">
        <v>43.581005096435547</v>
      </c>
      <c r="C70" s="8">
        <v>4536.33984375</v>
      </c>
      <c r="D70">
        <f t="shared" si="5"/>
        <v>-2.4824906782403344E-2</v>
      </c>
      <c r="E70">
        <f t="shared" si="6"/>
        <v>3.240945218980773E-4</v>
      </c>
      <c r="F70">
        <f t="shared" si="7"/>
        <v>1.1222347032139579E-3</v>
      </c>
      <c r="G70" s="18">
        <f t="shared" si="8"/>
        <v>-2.5947141485617303E-2</v>
      </c>
      <c r="H70">
        <f>0</f>
        <v>0</v>
      </c>
      <c r="I70">
        <f t="shared" si="9"/>
        <v>-1.8910913173504758</v>
      </c>
    </row>
    <row r="71" spans="1:9" x14ac:dyDescent="0.2">
      <c r="A71" s="6">
        <v>45131</v>
      </c>
      <c r="B71">
        <v>44.017192840576172</v>
      </c>
      <c r="C71">
        <v>4554.64013671875</v>
      </c>
      <c r="D71">
        <f t="shared" si="5"/>
        <v>1.0008666463185767E-2</v>
      </c>
      <c r="E71">
        <f t="shared" si="6"/>
        <v>4.0341538771535568E-3</v>
      </c>
      <c r="F71">
        <f t="shared" si="7"/>
        <v>4.7967754676614136E-3</v>
      </c>
      <c r="G71" s="18">
        <f t="shared" si="8"/>
        <v>5.2118909955243533E-3</v>
      </c>
      <c r="H71">
        <f>0</f>
        <v>0</v>
      </c>
      <c r="I71">
        <f t="shared" si="9"/>
        <v>0.37985540002842227</v>
      </c>
    </row>
    <row r="72" spans="1:9" x14ac:dyDescent="0.2">
      <c r="A72" s="6">
        <v>45132</v>
      </c>
      <c r="B72">
        <v>43.125846862792969</v>
      </c>
      <c r="C72" s="8">
        <v>4567.4599609375</v>
      </c>
      <c r="D72">
        <f t="shared" si="5"/>
        <v>-2.0249950536635253E-2</v>
      </c>
      <c r="E72">
        <f t="shared" si="6"/>
        <v>2.8146733515561628E-3</v>
      </c>
      <c r="F72">
        <f t="shared" si="7"/>
        <v>3.5889697498337906E-3</v>
      </c>
      <c r="G72" s="18">
        <f t="shared" si="8"/>
        <v>-2.3838920286469042E-2</v>
      </c>
      <c r="H72">
        <f>0</f>
        <v>0</v>
      </c>
      <c r="I72">
        <f t="shared" si="9"/>
        <v>-1.7374389850897749</v>
      </c>
    </row>
    <row r="73" spans="1:9" x14ac:dyDescent="0.2">
      <c r="A73" s="6">
        <v>45133</v>
      </c>
      <c r="B73">
        <v>44.036155700683587</v>
      </c>
      <c r="C73">
        <v>4566.75</v>
      </c>
      <c r="D73">
        <f t="shared" si="5"/>
        <v>2.1108196223643017E-2</v>
      </c>
      <c r="E73">
        <f t="shared" si="6"/>
        <v>-1.5543889679858758E-4</v>
      </c>
      <c r="F73">
        <f t="shared" si="7"/>
        <v>6.4729214133292111E-4</v>
      </c>
      <c r="G73" s="18">
        <f t="shared" si="8"/>
        <v>2.0460904082310095E-2</v>
      </c>
      <c r="H73">
        <f>0</f>
        <v>0</v>
      </c>
      <c r="I73">
        <f t="shared" si="9"/>
        <v>1.4912408781771043</v>
      </c>
    </row>
    <row r="74" spans="1:9" x14ac:dyDescent="0.2">
      <c r="A74" s="6">
        <v>45134</v>
      </c>
      <c r="B74">
        <v>43.400836944580078</v>
      </c>
      <c r="C74" s="8">
        <v>4537.41015625</v>
      </c>
      <c r="D74">
        <f t="shared" si="5"/>
        <v>-1.4427207506981454E-2</v>
      </c>
      <c r="E74">
        <f t="shared" si="6"/>
        <v>-6.4246660644878828E-3</v>
      </c>
      <c r="F74">
        <f t="shared" si="7"/>
        <v>-5.5619160096427277E-3</v>
      </c>
      <c r="G74" s="18">
        <f t="shared" si="8"/>
        <v>-8.8652914973387266E-3</v>
      </c>
      <c r="H74">
        <f>0</f>
        <v>0</v>
      </c>
      <c r="I74">
        <f t="shared" si="9"/>
        <v>-0.64612419004580035</v>
      </c>
    </row>
    <row r="75" spans="1:9" x14ac:dyDescent="0.2">
      <c r="A75" s="6">
        <v>45135</v>
      </c>
      <c r="B75">
        <v>43.751686096191413</v>
      </c>
      <c r="C75">
        <v>4582.22998046875</v>
      </c>
      <c r="D75">
        <f t="shared" si="5"/>
        <v>8.0839259403993058E-3</v>
      </c>
      <c r="E75">
        <f t="shared" si="6"/>
        <v>9.8778427947523451E-3</v>
      </c>
      <c r="F75">
        <f t="shared" si="7"/>
        <v>1.0584519297702625E-2</v>
      </c>
      <c r="G75" s="18">
        <f t="shared" si="8"/>
        <v>-2.5005933573033195E-3</v>
      </c>
      <c r="H75">
        <f>0</f>
        <v>0</v>
      </c>
      <c r="I75">
        <f t="shared" si="9"/>
        <v>-0.18224937759875479</v>
      </c>
    </row>
    <row r="76" spans="1:9" x14ac:dyDescent="0.2">
      <c r="A76" s="6">
        <v>45138</v>
      </c>
      <c r="B76">
        <v>43.770656585693359</v>
      </c>
      <c r="C76" s="8">
        <v>4588.9599609375</v>
      </c>
      <c r="D76">
        <f t="shared" si="5"/>
        <v>4.3359447817015173E-4</v>
      </c>
      <c r="E76">
        <f t="shared" si="6"/>
        <v>1.4687129405193122E-3</v>
      </c>
      <c r="F76">
        <f t="shared" si="7"/>
        <v>2.2558950132581038E-3</v>
      </c>
      <c r="G76" s="18">
        <f t="shared" si="8"/>
        <v>-1.822300535087952E-3</v>
      </c>
      <c r="H76">
        <f>0</f>
        <v>0</v>
      </c>
      <c r="I76">
        <f t="shared" si="9"/>
        <v>-0.13281373292769733</v>
      </c>
    </row>
    <row r="77" spans="1:9" x14ac:dyDescent="0.2">
      <c r="A77" s="6">
        <v>45139</v>
      </c>
      <c r="B77">
        <v>43.343944549560547</v>
      </c>
      <c r="C77">
        <v>4576.72998046875</v>
      </c>
      <c r="D77">
        <f t="shared" si="5"/>
        <v>-9.7488150605510304E-3</v>
      </c>
      <c r="E77">
        <f t="shared" si="6"/>
        <v>-2.6650876392156908E-3</v>
      </c>
      <c r="F77">
        <f t="shared" si="7"/>
        <v>-1.8383302505009995E-3</v>
      </c>
      <c r="G77" s="18">
        <f t="shared" si="8"/>
        <v>-7.9104848100500311E-3</v>
      </c>
      <c r="H77">
        <f>0</f>
        <v>0</v>
      </c>
      <c r="I77">
        <f t="shared" si="9"/>
        <v>-0.57653553662589674</v>
      </c>
    </row>
    <row r="78" spans="1:9" x14ac:dyDescent="0.2">
      <c r="A78" s="6">
        <v>45140</v>
      </c>
      <c r="B78">
        <v>42.765525817871087</v>
      </c>
      <c r="C78" s="8">
        <v>4513.39013671875</v>
      </c>
      <c r="D78">
        <f t="shared" si="5"/>
        <v>-1.3344856766049129E-2</v>
      </c>
      <c r="E78">
        <f t="shared" si="6"/>
        <v>-1.3839541336347905E-2</v>
      </c>
      <c r="F78">
        <f t="shared" si="7"/>
        <v>-1.2905804298423714E-2</v>
      </c>
      <c r="G78" s="18">
        <f t="shared" si="8"/>
        <v>-4.3905246762541462E-4</v>
      </c>
      <c r="H78">
        <f>0</f>
        <v>0</v>
      </c>
      <c r="I78">
        <f t="shared" si="9"/>
        <v>-3.1999220794628087E-2</v>
      </c>
    </row>
    <row r="79" spans="1:9" x14ac:dyDescent="0.2">
      <c r="A79" s="6">
        <v>45141</v>
      </c>
      <c r="B79">
        <v>43.147789001464837</v>
      </c>
      <c r="C79">
        <v>4501.89013671875</v>
      </c>
      <c r="D79">
        <f t="shared" si="5"/>
        <v>8.9385825681584929E-3</v>
      </c>
      <c r="E79">
        <f t="shared" si="6"/>
        <v>-2.5479738404268204E-3</v>
      </c>
      <c r="F79">
        <f t="shared" si="7"/>
        <v>-1.7223376513207723E-3</v>
      </c>
      <c r="G79" s="18">
        <f t="shared" si="8"/>
        <v>1.0660920219479265E-2</v>
      </c>
      <c r="H79">
        <f>0</f>
        <v>0</v>
      </c>
      <c r="I79">
        <f t="shared" si="9"/>
        <v>0.77699401582246108</v>
      </c>
    </row>
    <row r="80" spans="1:9" x14ac:dyDescent="0.2">
      <c r="A80" s="6">
        <v>45142</v>
      </c>
      <c r="B80">
        <v>42.861080169677727</v>
      </c>
      <c r="C80" s="8">
        <v>4478.02978515625</v>
      </c>
      <c r="D80">
        <f t="shared" si="5"/>
        <v>-6.6448093499617E-3</v>
      </c>
      <c r="E80">
        <f t="shared" si="6"/>
        <v>-5.3000741550505159E-3</v>
      </c>
      <c r="F80">
        <f t="shared" si="7"/>
        <v>-4.448090483174608E-3</v>
      </c>
      <c r="G80" s="18">
        <f t="shared" si="8"/>
        <v>-2.196718866787092E-3</v>
      </c>
      <c r="H80">
        <f>0</f>
        <v>0</v>
      </c>
      <c r="I80">
        <f t="shared" si="9"/>
        <v>-0.16010225935460937</v>
      </c>
    </row>
    <row r="81" spans="1:9" x14ac:dyDescent="0.2">
      <c r="A81" s="6">
        <v>45145</v>
      </c>
      <c r="B81">
        <v>43.061775207519531</v>
      </c>
      <c r="C81">
        <v>4518.43994140625</v>
      </c>
      <c r="D81">
        <f t="shared" si="5"/>
        <v>4.6824540363261669E-3</v>
      </c>
      <c r="E81">
        <f t="shared" si="6"/>
        <v>9.0240927793627801E-3</v>
      </c>
      <c r="F81">
        <f t="shared" si="7"/>
        <v>9.7389427357663077E-3</v>
      </c>
      <c r="G81" s="18">
        <f t="shared" si="8"/>
        <v>-5.0564886994401408E-3</v>
      </c>
      <c r="H81">
        <f>0</f>
        <v>0</v>
      </c>
      <c r="I81">
        <f t="shared" si="9"/>
        <v>-0.36852929950270225</v>
      </c>
    </row>
    <row r="82" spans="1:9" x14ac:dyDescent="0.2">
      <c r="A82" s="6">
        <v>45146</v>
      </c>
      <c r="B82">
        <v>42.507495880126953</v>
      </c>
      <c r="C82" s="8">
        <v>4499.3798828125</v>
      </c>
      <c r="D82">
        <f t="shared" si="5"/>
        <v>-1.2871724974677479E-2</v>
      </c>
      <c r="E82">
        <f t="shared" si="6"/>
        <v>-4.218283044793103E-3</v>
      </c>
      <c r="F82">
        <f t="shared" si="7"/>
        <v>-3.3766559985411388E-3</v>
      </c>
      <c r="G82" s="18">
        <f t="shared" si="8"/>
        <v>-9.4950689761363408E-3</v>
      </c>
      <c r="H82">
        <f>0</f>
        <v>0</v>
      </c>
      <c r="I82">
        <f t="shared" si="9"/>
        <v>-0.692023917485033</v>
      </c>
    </row>
    <row r="83" spans="1:9" x14ac:dyDescent="0.2">
      <c r="A83" s="6">
        <v>45147</v>
      </c>
      <c r="B83">
        <v>41.781192779541023</v>
      </c>
      <c r="C83">
        <v>4467.7099609375</v>
      </c>
      <c r="D83">
        <f t="shared" si="5"/>
        <v>-1.7086471116391722E-2</v>
      </c>
      <c r="E83">
        <f t="shared" si="6"/>
        <v>-7.0387303805971024E-3</v>
      </c>
      <c r="F83">
        <f t="shared" si="7"/>
        <v>-6.1701015251492564E-3</v>
      </c>
      <c r="G83" s="18">
        <f t="shared" si="8"/>
        <v>-1.0916369591242465E-2</v>
      </c>
      <c r="H83">
        <f>0</f>
        <v>0</v>
      </c>
      <c r="I83">
        <f t="shared" si="9"/>
        <v>-0.79561179262965942</v>
      </c>
    </row>
    <row r="84" spans="1:9" x14ac:dyDescent="0.2">
      <c r="A84" s="6">
        <v>45148</v>
      </c>
      <c r="B84">
        <v>41.733409881591797</v>
      </c>
      <c r="C84" s="8">
        <v>4468.830078125</v>
      </c>
      <c r="D84">
        <f t="shared" si="5"/>
        <v>-1.1436460945802862E-3</v>
      </c>
      <c r="E84">
        <f t="shared" si="6"/>
        <v>2.5071394456976925E-4</v>
      </c>
      <c r="F84">
        <f t="shared" si="7"/>
        <v>1.0495566415194466E-3</v>
      </c>
      <c r="G84" s="18">
        <f t="shared" si="8"/>
        <v>-2.1932027360997328E-3</v>
      </c>
      <c r="H84">
        <f>0</f>
        <v>0</v>
      </c>
      <c r="I84">
        <f t="shared" si="9"/>
        <v>-0.15984599512537934</v>
      </c>
    </row>
    <row r="85" spans="1:9" x14ac:dyDescent="0.2">
      <c r="A85" s="6">
        <v>45149</v>
      </c>
      <c r="B85">
        <v>41.790756225585938</v>
      </c>
      <c r="C85">
        <v>4464.0498046875</v>
      </c>
      <c r="D85">
        <f t="shared" si="5"/>
        <v>1.3741111535541251E-3</v>
      </c>
      <c r="E85">
        <f t="shared" si="6"/>
        <v>-1.0696923700230787E-3</v>
      </c>
      <c r="F85">
        <f t="shared" si="7"/>
        <v>-2.5820864307965767E-4</v>
      </c>
      <c r="G85" s="18">
        <f t="shared" si="8"/>
        <v>1.6323197966337827E-3</v>
      </c>
      <c r="H85">
        <f>0</f>
        <v>0</v>
      </c>
      <c r="I85">
        <f t="shared" si="9"/>
        <v>0.1189674707044132</v>
      </c>
    </row>
    <row r="86" spans="1:9" x14ac:dyDescent="0.2">
      <c r="A86" s="6">
        <v>45152</v>
      </c>
      <c r="B86">
        <v>41.800308227539062</v>
      </c>
      <c r="C86" s="8">
        <v>4489.72021484375</v>
      </c>
      <c r="D86">
        <f t="shared" si="5"/>
        <v>2.285673391877463E-4</v>
      </c>
      <c r="E86">
        <f t="shared" si="6"/>
        <v>5.7504757517030658E-3</v>
      </c>
      <c r="F86">
        <f t="shared" si="7"/>
        <v>6.4966659785804107E-3</v>
      </c>
      <c r="G86" s="18">
        <f t="shared" si="8"/>
        <v>-6.2680986393926644E-3</v>
      </c>
      <c r="H86">
        <f>0</f>
        <v>0</v>
      </c>
      <c r="I86">
        <f t="shared" si="9"/>
        <v>-0.45683440389078345</v>
      </c>
    </row>
    <row r="87" spans="1:9" x14ac:dyDescent="0.2">
      <c r="A87" s="6">
        <v>45153</v>
      </c>
      <c r="B87">
        <v>40.835098266601562</v>
      </c>
      <c r="C87">
        <v>4437.85986328125</v>
      </c>
      <c r="D87">
        <f t="shared" si="5"/>
        <v>-2.3090977121111189E-2</v>
      </c>
      <c r="E87">
        <f t="shared" si="6"/>
        <v>-1.1550909428841738E-2</v>
      </c>
      <c r="F87">
        <f t="shared" si="7"/>
        <v>-1.0639082816721854E-2</v>
      </c>
      <c r="G87" s="18">
        <f t="shared" si="8"/>
        <v>-1.2451894304389335E-2</v>
      </c>
      <c r="H87">
        <f>0</f>
        <v>0</v>
      </c>
      <c r="I87">
        <f t="shared" si="9"/>
        <v>-0.90752460022038128</v>
      </c>
    </row>
    <row r="88" spans="1:9" x14ac:dyDescent="0.2">
      <c r="A88" s="6">
        <v>45154</v>
      </c>
      <c r="B88">
        <v>40.34771728515625</v>
      </c>
      <c r="C88" s="8">
        <v>4404.330078125</v>
      </c>
      <c r="D88">
        <f t="shared" si="5"/>
        <v>-1.1935344890401156E-2</v>
      </c>
      <c r="E88">
        <f t="shared" si="6"/>
        <v>-7.5553952105776867E-3</v>
      </c>
      <c r="F88">
        <f t="shared" si="7"/>
        <v>-6.6818200173697773E-3</v>
      </c>
      <c r="G88" s="18">
        <f t="shared" si="8"/>
        <v>-5.2535248730313788E-3</v>
      </c>
      <c r="H88">
        <f>0</f>
        <v>0</v>
      </c>
      <c r="I88">
        <f t="shared" si="9"/>
        <v>-0.38288977914508959</v>
      </c>
    </row>
    <row r="89" spans="1:9" x14ac:dyDescent="0.2">
      <c r="A89" s="6">
        <v>45155</v>
      </c>
      <c r="B89">
        <v>40.586635589599609</v>
      </c>
      <c r="C89">
        <v>4370.35986328125</v>
      </c>
      <c r="D89">
        <f t="shared" si="5"/>
        <v>5.9214825650435454E-3</v>
      </c>
      <c r="E89">
        <f t="shared" si="6"/>
        <v>-7.7129130290369829E-3</v>
      </c>
      <c r="F89">
        <f t="shared" si="7"/>
        <v>-6.8378298246618389E-3</v>
      </c>
      <c r="G89" s="18">
        <f t="shared" si="8"/>
        <v>1.2759312389705384E-2</v>
      </c>
      <c r="H89">
        <f>0</f>
        <v>0</v>
      </c>
      <c r="I89">
        <f t="shared" si="9"/>
        <v>0.92992998434563989</v>
      </c>
    </row>
    <row r="90" spans="1:9" x14ac:dyDescent="0.2">
      <c r="A90" s="6">
        <v>45156</v>
      </c>
      <c r="B90">
        <v>40.615299224853523</v>
      </c>
      <c r="C90" s="8">
        <v>4369.7099609375</v>
      </c>
      <c r="D90">
        <f t="shared" si="5"/>
        <v>7.0623334103747659E-4</v>
      </c>
      <c r="E90">
        <f t="shared" si="6"/>
        <v>-1.4870682600087726E-4</v>
      </c>
      <c r="F90">
        <f t="shared" si="7"/>
        <v>6.5395976203831262E-4</v>
      </c>
      <c r="G90" s="18">
        <f t="shared" si="8"/>
        <v>5.2273578999163968E-5</v>
      </c>
      <c r="H90">
        <f>0</f>
        <v>0</v>
      </c>
      <c r="I90">
        <f t="shared" si="9"/>
        <v>3.8098266595936485E-3</v>
      </c>
    </row>
    <row r="91" spans="1:9" x14ac:dyDescent="0.2">
      <c r="A91" s="6">
        <v>45159</v>
      </c>
      <c r="B91">
        <v>40.605743408203118</v>
      </c>
      <c r="C91">
        <v>4399.77001953125</v>
      </c>
      <c r="D91">
        <f t="shared" si="5"/>
        <v>-2.3527628339026219E-4</v>
      </c>
      <c r="E91">
        <f t="shared" si="6"/>
        <v>6.8791885187959867E-3</v>
      </c>
      <c r="F91">
        <f t="shared" si="7"/>
        <v>7.614572911298371E-3</v>
      </c>
      <c r="G91" s="18">
        <f t="shared" si="8"/>
        <v>-7.8498491946886323E-3</v>
      </c>
      <c r="H91">
        <f>0</f>
        <v>0</v>
      </c>
      <c r="I91">
        <f t="shared" si="9"/>
        <v>-0.57211626424494089</v>
      </c>
    </row>
    <row r="92" spans="1:9" x14ac:dyDescent="0.2">
      <c r="A92" s="6">
        <v>45160</v>
      </c>
      <c r="B92">
        <v>39.659641265869141</v>
      </c>
      <c r="C92" s="8">
        <v>4387.5498046875</v>
      </c>
      <c r="D92">
        <f t="shared" si="5"/>
        <v>-2.3299712378688997E-2</v>
      </c>
      <c r="E92">
        <f t="shared" si="6"/>
        <v>-2.777466728829614E-3</v>
      </c>
      <c r="F92">
        <f t="shared" si="7"/>
        <v>-1.9496334686753671E-3</v>
      </c>
      <c r="G92" s="18">
        <f t="shared" si="8"/>
        <v>-2.1350078910013628E-2</v>
      </c>
      <c r="H92">
        <f>0</f>
        <v>0</v>
      </c>
      <c r="I92">
        <f t="shared" si="9"/>
        <v>-1.5560461206817107</v>
      </c>
    </row>
    <row r="93" spans="1:9" x14ac:dyDescent="0.2">
      <c r="A93" s="6">
        <v>45161</v>
      </c>
      <c r="B93">
        <v>39.7647705078125</v>
      </c>
      <c r="C93">
        <v>4436.009765625</v>
      </c>
      <c r="D93">
        <f t="shared" si="5"/>
        <v>2.6507865070839465E-3</v>
      </c>
      <c r="E93">
        <f t="shared" si="6"/>
        <v>1.1044879965972587E-2</v>
      </c>
      <c r="F93">
        <f t="shared" si="7"/>
        <v>1.1740383732377938E-2</v>
      </c>
      <c r="G93" s="18">
        <f t="shared" si="8"/>
        <v>-9.0895972252939914E-3</v>
      </c>
      <c r="H93">
        <f>0</f>
        <v>0</v>
      </c>
      <c r="I93">
        <f t="shared" si="9"/>
        <v>-0.66247214169987001</v>
      </c>
    </row>
    <row r="94" spans="1:9" x14ac:dyDescent="0.2">
      <c r="A94" s="6">
        <v>45162</v>
      </c>
      <c r="B94">
        <v>39.592750549316413</v>
      </c>
      <c r="C94" s="8">
        <v>4376.31005859375</v>
      </c>
      <c r="D94">
        <f t="shared" si="5"/>
        <v>-4.3259386713243586E-3</v>
      </c>
      <c r="E94">
        <f t="shared" si="6"/>
        <v>-1.3457974663146133E-2</v>
      </c>
      <c r="F94">
        <f t="shared" si="7"/>
        <v>-1.2527890588485788E-2</v>
      </c>
      <c r="G94" s="18">
        <f t="shared" si="8"/>
        <v>8.2019519171614291E-3</v>
      </c>
      <c r="H94">
        <f>0</f>
        <v>0</v>
      </c>
      <c r="I94">
        <f t="shared" si="9"/>
        <v>0.59777837433336278</v>
      </c>
    </row>
    <row r="95" spans="1:9" x14ac:dyDescent="0.2">
      <c r="A95" s="6">
        <v>45163</v>
      </c>
      <c r="B95">
        <v>39.401615142822273</v>
      </c>
      <c r="C95">
        <v>4405.7099609375</v>
      </c>
      <c r="D95">
        <f t="shared" si="5"/>
        <v>-4.8275354412687932E-3</v>
      </c>
      <c r="E95">
        <f t="shared" si="6"/>
        <v>6.7179660376250894E-3</v>
      </c>
      <c r="F95">
        <f t="shared" si="7"/>
        <v>7.4548939082202566E-3</v>
      </c>
      <c r="G95" s="18">
        <f t="shared" si="8"/>
        <v>-1.228242934948905E-2</v>
      </c>
      <c r="H95">
        <f>0</f>
        <v>0</v>
      </c>
      <c r="I95">
        <f t="shared" si="9"/>
        <v>-0.89517357862577673</v>
      </c>
    </row>
    <row r="96" spans="1:9" x14ac:dyDescent="0.2">
      <c r="A96" s="6">
        <v>45166</v>
      </c>
      <c r="B96">
        <v>40.022792816162109</v>
      </c>
      <c r="C96" s="8">
        <v>4433.31005859375</v>
      </c>
      <c r="D96">
        <f t="shared" si="5"/>
        <v>1.5765284521667589E-2</v>
      </c>
      <c r="E96">
        <f t="shared" si="6"/>
        <v>6.2646197550364491E-3</v>
      </c>
      <c r="F96">
        <f t="shared" si="7"/>
        <v>7.0058877775170019E-3</v>
      </c>
      <c r="G96" s="18">
        <f t="shared" si="8"/>
        <v>8.7593967441505875E-3</v>
      </c>
      <c r="H96">
        <f>0</f>
        <v>0</v>
      </c>
      <c r="I96">
        <f t="shared" si="9"/>
        <v>0.63840632068365633</v>
      </c>
    </row>
    <row r="97" spans="1:9" x14ac:dyDescent="0.2">
      <c r="A97" s="6">
        <v>45167</v>
      </c>
      <c r="B97">
        <v>40.137470245361328</v>
      </c>
      <c r="C97">
        <v>4497.6298828125</v>
      </c>
      <c r="D97">
        <f t="shared" si="5"/>
        <v>2.865303021854837E-3</v>
      </c>
      <c r="E97">
        <f t="shared" si="6"/>
        <v>1.4508307194546211E-2</v>
      </c>
      <c r="F97">
        <f t="shared" si="7"/>
        <v>1.5170653525248863E-2</v>
      </c>
      <c r="G97" s="18">
        <f t="shared" si="8"/>
        <v>-1.2305350503394026E-2</v>
      </c>
      <c r="H97">
        <f>0</f>
        <v>0</v>
      </c>
      <c r="I97">
        <f t="shared" si="9"/>
        <v>-0.89684412854578932</v>
      </c>
    </row>
    <row r="98" spans="1:9" x14ac:dyDescent="0.2">
      <c r="A98" s="6">
        <v>45168</v>
      </c>
      <c r="B98">
        <v>39.697872161865227</v>
      </c>
      <c r="C98" s="8">
        <v>4514.8701171875</v>
      </c>
      <c r="D98">
        <f t="shared" si="5"/>
        <v>-1.0952311663112502E-2</v>
      </c>
      <c r="E98">
        <f t="shared" si="6"/>
        <v>3.833182103508026E-3</v>
      </c>
      <c r="F98">
        <f t="shared" si="7"/>
        <v>4.5977277155768766E-3</v>
      </c>
      <c r="G98" s="18">
        <f t="shared" si="8"/>
        <v>-1.5550039378689378E-2</v>
      </c>
      <c r="H98">
        <f>0</f>
        <v>0</v>
      </c>
      <c r="I98">
        <f t="shared" si="9"/>
        <v>-1.1333250126915806</v>
      </c>
    </row>
    <row r="99" spans="1:9" x14ac:dyDescent="0.2">
      <c r="A99" s="6">
        <v>45169</v>
      </c>
      <c r="B99">
        <v>39.458961486816413</v>
      </c>
      <c r="C99">
        <v>4507.66015625</v>
      </c>
      <c r="D99">
        <f t="shared" si="5"/>
        <v>-6.0182236991109805E-3</v>
      </c>
      <c r="E99">
        <f t="shared" si="6"/>
        <v>-1.5969365120942491E-3</v>
      </c>
      <c r="F99">
        <f t="shared" si="7"/>
        <v>-7.8040516538387594E-4</v>
      </c>
      <c r="G99" s="18">
        <f t="shared" si="8"/>
        <v>-5.2378185337271042E-3</v>
      </c>
      <c r="H99">
        <f>0</f>
        <v>0</v>
      </c>
      <c r="I99">
        <f t="shared" si="9"/>
        <v>-0.38174506261043245</v>
      </c>
    </row>
    <row r="100" spans="1:9" x14ac:dyDescent="0.2">
      <c r="A100" s="6">
        <v>45170</v>
      </c>
      <c r="B100">
        <v>39.802993774414062</v>
      </c>
      <c r="C100" s="8">
        <v>4515.77001953125</v>
      </c>
      <c r="D100">
        <f t="shared" si="5"/>
        <v>8.7187364957030944E-3</v>
      </c>
      <c r="E100">
        <f t="shared" si="6"/>
        <v>1.7991292600010311E-3</v>
      </c>
      <c r="F100">
        <f t="shared" si="7"/>
        <v>2.5831480620413794E-3</v>
      </c>
      <c r="G100" s="18">
        <f t="shared" si="8"/>
        <v>6.135588433661715E-3</v>
      </c>
      <c r="H100">
        <f>0</f>
        <v>0</v>
      </c>
      <c r="I100">
        <f t="shared" si="9"/>
        <v>0.44717673506213707</v>
      </c>
    </row>
    <row r="101" spans="1:9" x14ac:dyDescent="0.2">
      <c r="A101" s="6">
        <v>45174</v>
      </c>
      <c r="B101">
        <v>39.697872161865227</v>
      </c>
      <c r="C101">
        <v>4496.830078125</v>
      </c>
      <c r="D101">
        <f t="shared" si="5"/>
        <v>-2.6410478856092601E-3</v>
      </c>
      <c r="E101">
        <f t="shared" si="6"/>
        <v>-4.194177587506065E-3</v>
      </c>
      <c r="F101">
        <f t="shared" si="7"/>
        <v>-3.3527813170427427E-3</v>
      </c>
      <c r="G101" s="18">
        <f t="shared" si="8"/>
        <v>7.1173343143348267E-4</v>
      </c>
      <c r="H101">
        <f>0</f>
        <v>0</v>
      </c>
      <c r="I101">
        <f t="shared" si="9"/>
        <v>5.1872878297518479E-2</v>
      </c>
    </row>
    <row r="102" spans="1:9" x14ac:dyDescent="0.2">
      <c r="A102" s="6">
        <v>45175</v>
      </c>
      <c r="B102">
        <v>39.200927734375</v>
      </c>
      <c r="C102" s="8">
        <v>4465.47998046875</v>
      </c>
      <c r="D102">
        <f t="shared" si="5"/>
        <v>-1.2518162824041834E-2</v>
      </c>
      <c r="E102">
        <f t="shared" si="6"/>
        <v>-6.9715993514528618E-3</v>
      </c>
      <c r="F102">
        <f t="shared" si="7"/>
        <v>-6.1036131810206394E-3</v>
      </c>
      <c r="G102" s="18">
        <f t="shared" si="8"/>
        <v>-6.4145496430211947E-3</v>
      </c>
      <c r="H102">
        <f>0</f>
        <v>0</v>
      </c>
      <c r="I102">
        <f t="shared" si="9"/>
        <v>-0.46750811226566141</v>
      </c>
    </row>
    <row r="103" spans="1:9" x14ac:dyDescent="0.2">
      <c r="A103" s="6">
        <v>45176</v>
      </c>
      <c r="B103">
        <v>38.637096405029297</v>
      </c>
      <c r="C103">
        <v>4451.14013671875</v>
      </c>
      <c r="D103">
        <f t="shared" si="5"/>
        <v>-1.4383111878530475E-2</v>
      </c>
      <c r="E103">
        <f t="shared" si="6"/>
        <v>-3.2112659361860363E-3</v>
      </c>
      <c r="F103">
        <f t="shared" si="7"/>
        <v>-2.3792796598496868E-3</v>
      </c>
      <c r="G103" s="18">
        <f t="shared" si="8"/>
        <v>-1.2003832218680788E-2</v>
      </c>
      <c r="H103">
        <f>0</f>
        <v>0</v>
      </c>
      <c r="I103">
        <f t="shared" si="9"/>
        <v>-0.87486873636011531</v>
      </c>
    </row>
    <row r="104" spans="1:9" x14ac:dyDescent="0.2">
      <c r="A104" s="6">
        <v>45177</v>
      </c>
      <c r="B104">
        <v>39.181819915771477</v>
      </c>
      <c r="C104" s="8">
        <v>4457.490234375</v>
      </c>
      <c r="D104">
        <f t="shared" si="5"/>
        <v>1.4098458772157541E-2</v>
      </c>
      <c r="E104">
        <f t="shared" si="6"/>
        <v>1.4266227216406246E-3</v>
      </c>
      <c r="F104">
        <f t="shared" si="7"/>
        <v>2.2142077489195515E-3</v>
      </c>
      <c r="G104" s="18">
        <f t="shared" si="8"/>
        <v>1.188425102323799E-2</v>
      </c>
      <c r="H104">
        <f>0</f>
        <v>0</v>
      </c>
      <c r="I104">
        <f t="shared" si="9"/>
        <v>0.86615336551490618</v>
      </c>
    </row>
    <row r="105" spans="1:9" x14ac:dyDescent="0.2">
      <c r="A105" s="6">
        <v>45180</v>
      </c>
      <c r="B105">
        <v>39.497184753417969</v>
      </c>
      <c r="C105">
        <v>4487.4599609375</v>
      </c>
      <c r="D105">
        <f t="shared" si="5"/>
        <v>8.0487542009133328E-3</v>
      </c>
      <c r="E105">
        <f t="shared" si="6"/>
        <v>6.7234531062752012E-3</v>
      </c>
      <c r="F105">
        <f t="shared" si="7"/>
        <v>7.4603284459193904E-3</v>
      </c>
      <c r="G105" s="18">
        <f t="shared" si="8"/>
        <v>5.8842575499394242E-4</v>
      </c>
      <c r="H105">
        <f>0</f>
        <v>0</v>
      </c>
      <c r="I105">
        <f t="shared" si="9"/>
        <v>4.2885912376562092E-2</v>
      </c>
    </row>
    <row r="106" spans="1:9" x14ac:dyDescent="0.2">
      <c r="A106" s="6">
        <v>45181</v>
      </c>
      <c r="B106">
        <v>40.653526306152337</v>
      </c>
      <c r="C106" s="8">
        <v>4461.89990234375</v>
      </c>
      <c r="D106">
        <f t="shared" si="5"/>
        <v>2.9276556290111388E-2</v>
      </c>
      <c r="E106">
        <f t="shared" si="6"/>
        <v>-5.6958856048289208E-3</v>
      </c>
      <c r="F106">
        <f t="shared" si="7"/>
        <v>-4.840112596024509E-3</v>
      </c>
      <c r="G106" s="18">
        <f t="shared" si="8"/>
        <v>3.4116668886135897E-2</v>
      </c>
      <c r="H106">
        <f>0</f>
        <v>0</v>
      </c>
      <c r="I106">
        <f t="shared" si="9"/>
        <v>2.4865065133766424</v>
      </c>
    </row>
    <row r="107" spans="1:9" x14ac:dyDescent="0.2">
      <c r="A107" s="6">
        <v>45182</v>
      </c>
      <c r="B107">
        <v>40.376388549804688</v>
      </c>
      <c r="C107">
        <v>4467.43994140625</v>
      </c>
      <c r="D107">
        <f t="shared" si="5"/>
        <v>-6.8170656159219911E-3</v>
      </c>
      <c r="E107">
        <f t="shared" si="6"/>
        <v>1.2416323054647016E-3</v>
      </c>
      <c r="F107">
        <f t="shared" si="7"/>
        <v>2.030988355324777E-3</v>
      </c>
      <c r="G107" s="18">
        <f t="shared" si="8"/>
        <v>-8.8480539712467686E-3</v>
      </c>
      <c r="H107">
        <f>0</f>
        <v>0</v>
      </c>
      <c r="I107">
        <f t="shared" si="9"/>
        <v>-0.64486787686220071</v>
      </c>
    </row>
    <row r="108" spans="1:9" x14ac:dyDescent="0.2">
      <c r="A108" s="6">
        <v>45183</v>
      </c>
      <c r="B108">
        <v>41.140911102294922</v>
      </c>
      <c r="C108" s="8">
        <v>4505.10009765625</v>
      </c>
      <c r="D108">
        <f t="shared" si="5"/>
        <v>1.8934891899685002E-2</v>
      </c>
      <c r="E108">
        <f t="shared" si="6"/>
        <v>8.4299188671679293E-3</v>
      </c>
      <c r="F108">
        <f t="shared" si="7"/>
        <v>9.1504572015824875E-3</v>
      </c>
      <c r="G108" s="18">
        <f t="shared" si="8"/>
        <v>9.7844346981025149E-3</v>
      </c>
      <c r="H108">
        <f>0</f>
        <v>0</v>
      </c>
      <c r="I108">
        <f t="shared" si="9"/>
        <v>0.71311360108861643</v>
      </c>
    </row>
    <row r="109" spans="1:9" x14ac:dyDescent="0.2">
      <c r="A109" s="6">
        <v>45184</v>
      </c>
      <c r="B109">
        <v>41.045352935791023</v>
      </c>
      <c r="C109">
        <v>4450.31982421875</v>
      </c>
      <c r="D109">
        <f t="shared" si="5"/>
        <v>-2.3227041877196264E-3</v>
      </c>
      <c r="E109">
        <f t="shared" si="6"/>
        <v>-1.2159612938677844E-2</v>
      </c>
      <c r="F109">
        <f t="shared" si="7"/>
        <v>-1.1241958848121895E-2</v>
      </c>
      <c r="G109" s="18">
        <f t="shared" si="8"/>
        <v>8.9192546604022691E-3</v>
      </c>
      <c r="H109">
        <f>0</f>
        <v>0</v>
      </c>
      <c r="I109">
        <f t="shared" si="9"/>
        <v>0.65005715773639539</v>
      </c>
    </row>
    <row r="110" spans="1:9" x14ac:dyDescent="0.2">
      <c r="A110" s="6">
        <v>45187</v>
      </c>
      <c r="B110">
        <v>41.504055023193359</v>
      </c>
      <c r="C110" s="8">
        <v>4453.52978515625</v>
      </c>
      <c r="D110">
        <f t="shared" si="5"/>
        <v>1.1175493803644576E-2</v>
      </c>
      <c r="E110">
        <f t="shared" si="6"/>
        <v>7.2128769712942464E-4</v>
      </c>
      <c r="F110">
        <f t="shared" si="7"/>
        <v>1.5156253134424576E-3</v>
      </c>
      <c r="G110" s="18">
        <f t="shared" si="8"/>
        <v>9.6598684902021188E-3</v>
      </c>
      <c r="H110">
        <f>0</f>
        <v>0</v>
      </c>
      <c r="I110">
        <f t="shared" si="9"/>
        <v>0.70403491030773446</v>
      </c>
    </row>
    <row r="111" spans="1:9" x14ac:dyDescent="0.2">
      <c r="A111" s="6">
        <v>45188</v>
      </c>
      <c r="B111">
        <v>41.303375244140618</v>
      </c>
      <c r="C111">
        <v>4443.9501953125</v>
      </c>
      <c r="D111">
        <f t="shared" si="5"/>
        <v>-4.8351848738779069E-3</v>
      </c>
      <c r="E111">
        <f t="shared" si="6"/>
        <v>-2.151010615372817E-3</v>
      </c>
      <c r="F111">
        <f t="shared" si="7"/>
        <v>-1.3291747898206711E-3</v>
      </c>
      <c r="G111" s="18">
        <f t="shared" si="8"/>
        <v>-3.5060100840572355E-3</v>
      </c>
      <c r="H111">
        <f>0</f>
        <v>0</v>
      </c>
      <c r="I111">
        <f t="shared" si="9"/>
        <v>-0.25552661483651334</v>
      </c>
    </row>
    <row r="112" spans="1:9" x14ac:dyDescent="0.2">
      <c r="A112" s="6">
        <v>45189</v>
      </c>
      <c r="B112">
        <v>40.968891143798828</v>
      </c>
      <c r="C112" s="8">
        <v>4402.2001953125</v>
      </c>
      <c r="D112">
        <f t="shared" si="5"/>
        <v>-8.0982268002235402E-3</v>
      </c>
      <c r="E112">
        <f t="shared" si="6"/>
        <v>-9.3947947580595992E-3</v>
      </c>
      <c r="F112">
        <f t="shared" si="7"/>
        <v>-8.5036099059207816E-3</v>
      </c>
      <c r="G112" s="18">
        <f t="shared" si="8"/>
        <v>4.0538310569724137E-4</v>
      </c>
      <c r="H112">
        <f>0</f>
        <v>0</v>
      </c>
      <c r="I112">
        <f t="shared" si="9"/>
        <v>2.9545315109549337E-2</v>
      </c>
    </row>
    <row r="113" spans="1:9" x14ac:dyDescent="0.2">
      <c r="A113" s="6">
        <v>45190</v>
      </c>
      <c r="B113">
        <v>40.443279266357422</v>
      </c>
      <c r="C113">
        <v>4330</v>
      </c>
      <c r="D113">
        <f t="shared" si="5"/>
        <v>-1.28295363327392E-2</v>
      </c>
      <c r="E113">
        <f t="shared" si="6"/>
        <v>-1.6400934103219411E-2</v>
      </c>
      <c r="F113">
        <f t="shared" si="7"/>
        <v>-1.5442675338585845E-2</v>
      </c>
      <c r="G113" s="18">
        <f t="shared" si="8"/>
        <v>2.6131390058466448E-3</v>
      </c>
      <c r="H113">
        <f>0</f>
        <v>0</v>
      </c>
      <c r="I113">
        <f t="shared" si="9"/>
        <v>0.19045198052840068</v>
      </c>
    </row>
    <row r="114" spans="1:9" x14ac:dyDescent="0.2">
      <c r="A114" s="6">
        <v>45191</v>
      </c>
      <c r="B114">
        <v>39.401615142822273</v>
      </c>
      <c r="C114" s="8">
        <v>4320.06005859375</v>
      </c>
      <c r="D114">
        <f t="shared" si="5"/>
        <v>-2.5756173644446601E-2</v>
      </c>
      <c r="E114">
        <f t="shared" si="6"/>
        <v>-2.2955984771939608E-3</v>
      </c>
      <c r="F114">
        <f t="shared" si="7"/>
        <v>-1.472378426590925E-3</v>
      </c>
      <c r="G114" s="18">
        <f t="shared" si="8"/>
        <v>-2.4283795217855675E-2</v>
      </c>
      <c r="H114">
        <f>0</f>
        <v>0</v>
      </c>
      <c r="I114">
        <f t="shared" si="9"/>
        <v>-1.7698625613252723</v>
      </c>
    </row>
    <row r="115" spans="1:9" x14ac:dyDescent="0.2">
      <c r="A115" s="6">
        <v>45194</v>
      </c>
      <c r="B115">
        <v>39.716983795166023</v>
      </c>
      <c r="C115">
        <v>4337.43994140625</v>
      </c>
      <c r="D115">
        <f t="shared" si="5"/>
        <v>8.0039524065347312E-3</v>
      </c>
      <c r="E115">
        <f t="shared" si="6"/>
        <v>4.0230650909416354E-3</v>
      </c>
      <c r="F115">
        <f t="shared" si="7"/>
        <v>4.7857928409532373E-3</v>
      </c>
      <c r="G115" s="18">
        <f t="shared" si="8"/>
        <v>3.2181595655814939E-3</v>
      </c>
      <c r="H115">
        <f>0</f>
        <v>0</v>
      </c>
      <c r="I115">
        <f t="shared" si="9"/>
        <v>0.23454736297996315</v>
      </c>
    </row>
    <row r="116" spans="1:9" x14ac:dyDescent="0.2">
      <c r="A116" s="6">
        <v>45195</v>
      </c>
      <c r="B116">
        <v>38.847343444824219</v>
      </c>
      <c r="C116" s="8">
        <v>4273.52978515625</v>
      </c>
      <c r="D116">
        <f t="shared" si="5"/>
        <v>-2.1895931343297259E-2</v>
      </c>
      <c r="E116">
        <f t="shared" si="6"/>
        <v>-1.4734533990868215E-2</v>
      </c>
      <c r="F116">
        <f t="shared" si="7"/>
        <v>-1.3792228659332479E-2</v>
      </c>
      <c r="G116" s="18">
        <f t="shared" si="8"/>
        <v>-8.1037026839647797E-3</v>
      </c>
      <c r="H116">
        <f>0</f>
        <v>0</v>
      </c>
      <c r="I116">
        <f t="shared" si="9"/>
        <v>-0.59061772922193434</v>
      </c>
    </row>
    <row r="117" spans="1:9" x14ac:dyDescent="0.2">
      <c r="A117" s="6">
        <v>45196</v>
      </c>
      <c r="B117">
        <v>39.048027038574219</v>
      </c>
      <c r="C117">
        <v>4274.509765625</v>
      </c>
      <c r="D117">
        <f t="shared" si="5"/>
        <v>5.1659541156279243E-3</v>
      </c>
      <c r="E117">
        <f t="shared" si="6"/>
        <v>2.2931406074522265E-4</v>
      </c>
      <c r="F117">
        <f t="shared" si="7"/>
        <v>1.0283616314298244E-3</v>
      </c>
      <c r="G117" s="18">
        <f t="shared" si="8"/>
        <v>4.1375924841980999E-3</v>
      </c>
      <c r="H117">
        <f>0</f>
        <v>0</v>
      </c>
      <c r="I117">
        <f t="shared" si="9"/>
        <v>0.30155788937054312</v>
      </c>
    </row>
    <row r="118" spans="1:9" x14ac:dyDescent="0.2">
      <c r="A118" s="6">
        <v>45197</v>
      </c>
      <c r="B118">
        <v>39.095809936523438</v>
      </c>
      <c r="C118" s="8">
        <v>4299.7001953125</v>
      </c>
      <c r="D118">
        <f t="shared" si="5"/>
        <v>1.2236955762712221E-3</v>
      </c>
      <c r="E118">
        <f t="shared" si="6"/>
        <v>5.8931739705165853E-3</v>
      </c>
      <c r="F118">
        <f t="shared" si="7"/>
        <v>6.6379980630123089E-3</v>
      </c>
      <c r="G118" s="18">
        <f t="shared" si="8"/>
        <v>-5.4143024867410868E-3</v>
      </c>
      <c r="H118">
        <f>0</f>
        <v>0</v>
      </c>
      <c r="I118">
        <f t="shared" si="9"/>
        <v>-0.39460764600450038</v>
      </c>
    </row>
    <row r="119" spans="1:9" x14ac:dyDescent="0.2">
      <c r="A119" s="6">
        <v>45198</v>
      </c>
      <c r="B119">
        <v>39.048027038574219</v>
      </c>
      <c r="C119">
        <v>4288.0498046875</v>
      </c>
      <c r="D119">
        <f t="shared" si="5"/>
        <v>-1.2221999755677171E-3</v>
      </c>
      <c r="E119">
        <f t="shared" si="6"/>
        <v>-2.7095820861420261E-3</v>
      </c>
      <c r="F119">
        <f t="shared" si="7"/>
        <v>-1.8823987257912298E-3</v>
      </c>
      <c r="G119" s="18">
        <f t="shared" si="8"/>
        <v>6.6019875022351273E-4</v>
      </c>
      <c r="H119">
        <f>0</f>
        <v>0</v>
      </c>
      <c r="I119">
        <f t="shared" si="9"/>
        <v>4.8116904321247531E-2</v>
      </c>
    </row>
    <row r="120" spans="1:9" x14ac:dyDescent="0.2">
      <c r="A120" s="6">
        <v>45201</v>
      </c>
      <c r="B120">
        <v>37.853462219238281</v>
      </c>
      <c r="C120" s="8">
        <v>4288.39013671875</v>
      </c>
      <c r="D120">
        <f t="shared" si="5"/>
        <v>-3.0592194021886621E-2</v>
      </c>
      <c r="E120">
        <f t="shared" si="6"/>
        <v>7.9367555590792449E-5</v>
      </c>
      <c r="F120">
        <f t="shared" si="7"/>
        <v>8.7985065278580691E-4</v>
      </c>
      <c r="G120" s="18">
        <f t="shared" si="8"/>
        <v>-3.1472044674672427E-2</v>
      </c>
      <c r="H120">
        <f>0</f>
        <v>0</v>
      </c>
      <c r="I120">
        <f t="shared" si="9"/>
        <v>-2.2937598138326627</v>
      </c>
    </row>
    <row r="121" spans="1:9" x14ac:dyDescent="0.2">
      <c r="A121" s="6">
        <v>45202</v>
      </c>
      <c r="B121">
        <v>36.955146789550781</v>
      </c>
      <c r="C121">
        <v>4229.4501953125</v>
      </c>
      <c r="D121">
        <f t="shared" si="5"/>
        <v>-2.3731394092425973E-2</v>
      </c>
      <c r="E121">
        <f t="shared" si="6"/>
        <v>-1.3744071674259506E-2</v>
      </c>
      <c r="F121">
        <f t="shared" si="7"/>
        <v>-1.2811248623831904E-2</v>
      </c>
      <c r="G121" s="18">
        <f t="shared" si="8"/>
        <v>-1.0920145468594069E-2</v>
      </c>
      <c r="H121">
        <f>0</f>
        <v>0</v>
      </c>
      <c r="I121">
        <f t="shared" si="9"/>
        <v>-0.79588698783291356</v>
      </c>
    </row>
    <row r="122" spans="1:9" x14ac:dyDescent="0.2">
      <c r="A122" s="6">
        <v>45203</v>
      </c>
      <c r="B122">
        <v>37.241840362548828</v>
      </c>
      <c r="C122" s="8">
        <v>4263.75</v>
      </c>
      <c r="D122">
        <f t="shared" si="5"/>
        <v>7.7578794269357321E-3</v>
      </c>
      <c r="E122">
        <f t="shared" si="6"/>
        <v>8.1097549571607086E-3</v>
      </c>
      <c r="F122">
        <f t="shared" si="7"/>
        <v>8.8333584098987603E-3</v>
      </c>
      <c r="G122" s="18">
        <f t="shared" si="8"/>
        <v>-1.0754789829630282E-3</v>
      </c>
      <c r="H122">
        <f>0</f>
        <v>0</v>
      </c>
      <c r="I122">
        <f t="shared" si="9"/>
        <v>-7.8383546326352346E-2</v>
      </c>
    </row>
    <row r="123" spans="1:9" x14ac:dyDescent="0.2">
      <c r="A123" s="6">
        <v>45204</v>
      </c>
      <c r="B123">
        <v>37.557205200195312</v>
      </c>
      <c r="C123">
        <v>4258.18994140625</v>
      </c>
      <c r="D123">
        <f t="shared" si="5"/>
        <v>8.4680250647233279E-3</v>
      </c>
      <c r="E123">
        <f t="shared" si="6"/>
        <v>-1.304030159777203E-3</v>
      </c>
      <c r="F123">
        <f t="shared" si="7"/>
        <v>-4.9030297868166909E-4</v>
      </c>
      <c r="G123" s="18">
        <f t="shared" si="8"/>
        <v>8.9583280434049964E-3</v>
      </c>
      <c r="H123">
        <f>0</f>
        <v>0</v>
      </c>
      <c r="I123">
        <f t="shared" si="9"/>
        <v>0.65290492173293913</v>
      </c>
    </row>
    <row r="124" spans="1:9" x14ac:dyDescent="0.2">
      <c r="A124" s="6">
        <v>45205</v>
      </c>
      <c r="B124">
        <v>37.929908752441413</v>
      </c>
      <c r="C124" s="8">
        <v>4308.5</v>
      </c>
      <c r="D124">
        <f t="shared" si="5"/>
        <v>9.9236231838721878E-3</v>
      </c>
      <c r="E124">
        <f t="shared" si="6"/>
        <v>1.1814893014644445E-2</v>
      </c>
      <c r="F124">
        <f t="shared" si="7"/>
        <v>1.250302499106647E-2</v>
      </c>
      <c r="G124" s="18">
        <f t="shared" si="8"/>
        <v>-2.5794018071942822E-3</v>
      </c>
      <c r="H124">
        <f>0</f>
        <v>0</v>
      </c>
      <c r="I124">
        <f t="shared" si="9"/>
        <v>-0.18799313073646595</v>
      </c>
    </row>
    <row r="125" spans="1:9" x14ac:dyDescent="0.2">
      <c r="A125" s="6">
        <v>45208</v>
      </c>
      <c r="B125">
        <v>37.939468383789062</v>
      </c>
      <c r="C125">
        <v>4335.66015625</v>
      </c>
      <c r="D125">
        <f t="shared" si="5"/>
        <v>2.5203412457552865E-4</v>
      </c>
      <c r="E125">
        <f t="shared" si="6"/>
        <v>6.3038542996403102E-3</v>
      </c>
      <c r="F125">
        <f t="shared" si="7"/>
        <v>7.0447467066382299E-3</v>
      </c>
      <c r="G125" s="18">
        <f t="shared" si="8"/>
        <v>-6.7927125820627012E-3</v>
      </c>
      <c r="H125">
        <f>0</f>
        <v>0</v>
      </c>
      <c r="I125">
        <f t="shared" si="9"/>
        <v>-0.49506955486085202</v>
      </c>
    </row>
    <row r="126" spans="1:9" x14ac:dyDescent="0.2">
      <c r="A126" s="6">
        <v>45209</v>
      </c>
      <c r="B126">
        <v>38.054145812988281</v>
      </c>
      <c r="C126" s="8">
        <v>4358.240234375</v>
      </c>
      <c r="D126">
        <f t="shared" si="5"/>
        <v>3.022641963223105E-3</v>
      </c>
      <c r="E126">
        <f t="shared" si="6"/>
        <v>5.2079907813922244E-3</v>
      </c>
      <c r="F126">
        <f t="shared" si="7"/>
        <v>5.9593745374924047E-3</v>
      </c>
      <c r="G126" s="18">
        <f t="shared" si="8"/>
        <v>-2.9367325742692997E-3</v>
      </c>
      <c r="H126">
        <f>0</f>
        <v>0</v>
      </c>
      <c r="I126">
        <f t="shared" si="9"/>
        <v>-0.21403627353939556</v>
      </c>
    </row>
    <row r="127" spans="1:9" x14ac:dyDescent="0.2">
      <c r="A127" s="6">
        <v>45210</v>
      </c>
      <c r="B127">
        <v>37.929908752441413</v>
      </c>
      <c r="C127">
        <v>4376.9501953125</v>
      </c>
      <c r="D127">
        <f t="shared" si="5"/>
        <v>-3.2647444290935246E-3</v>
      </c>
      <c r="E127">
        <f t="shared" si="6"/>
        <v>4.2930081710337298E-3</v>
      </c>
      <c r="F127">
        <f t="shared" si="7"/>
        <v>5.0531515964065176E-3</v>
      </c>
      <c r="G127" s="18">
        <f t="shared" si="8"/>
        <v>-8.3178960255000413E-3</v>
      </c>
      <c r="H127">
        <f>0</f>
        <v>0</v>
      </c>
      <c r="I127">
        <f t="shared" si="9"/>
        <v>-0.60622866534898889</v>
      </c>
    </row>
    <row r="128" spans="1:9" x14ac:dyDescent="0.2">
      <c r="A128" s="6">
        <v>45211</v>
      </c>
      <c r="B128">
        <v>37.977695465087891</v>
      </c>
      <c r="C128" s="8">
        <v>4349.60986328125</v>
      </c>
      <c r="D128">
        <f t="shared" si="5"/>
        <v>1.2598689060490109E-3</v>
      </c>
      <c r="E128">
        <f t="shared" si="6"/>
        <v>-6.2464343461184901E-3</v>
      </c>
      <c r="F128">
        <f t="shared" si="7"/>
        <v>-5.3853906088460728E-3</v>
      </c>
      <c r="G128" s="18">
        <f t="shared" si="8"/>
        <v>6.6452595148950837E-3</v>
      </c>
      <c r="H128">
        <f>0</f>
        <v>0</v>
      </c>
      <c r="I128">
        <f t="shared" si="9"/>
        <v>0.48432281363727853</v>
      </c>
    </row>
    <row r="129" spans="1:9" x14ac:dyDescent="0.2">
      <c r="A129" s="6">
        <v>45212</v>
      </c>
      <c r="B129">
        <v>39.143589019775391</v>
      </c>
      <c r="C129">
        <v>4327.77978515625</v>
      </c>
      <c r="D129">
        <f t="shared" si="5"/>
        <v>3.0699428714922483E-2</v>
      </c>
      <c r="E129">
        <f t="shared" si="6"/>
        <v>-5.018858888767519E-3</v>
      </c>
      <c r="F129">
        <f t="shared" si="7"/>
        <v>-4.1695674568305559E-3</v>
      </c>
      <c r="G129" s="18">
        <f t="shared" si="8"/>
        <v>3.4868996171753042E-2</v>
      </c>
      <c r="H129">
        <f>0</f>
        <v>0</v>
      </c>
      <c r="I129">
        <f t="shared" si="9"/>
        <v>2.5413379713399431</v>
      </c>
    </row>
    <row r="130" spans="1:9" x14ac:dyDescent="0.2">
      <c r="A130" s="6">
        <v>45215</v>
      </c>
      <c r="B130">
        <v>39.802993774414062</v>
      </c>
      <c r="C130" s="8">
        <v>4373.6298828125</v>
      </c>
      <c r="D130">
        <f t="shared" ref="D130:D193" si="10">(B130/B129)-1</f>
        <v>1.6845791894696704E-2</v>
      </c>
      <c r="E130">
        <f t="shared" ref="E130:E193" si="11">(C130/C129)-1</f>
        <v>1.059436938392988E-2</v>
      </c>
      <c r="F130">
        <f t="shared" ref="F130:F193" si="12">alpha_wfc+beta_wfc*E130</f>
        <v>1.1294186154383426E-2</v>
      </c>
      <c r="G130" s="18">
        <f t="shared" ref="G130:G193" si="13">D130-F130</f>
        <v>5.5516057403132788E-3</v>
      </c>
      <c r="H130">
        <f>0</f>
        <v>0</v>
      </c>
      <c r="I130">
        <f t="shared" ref="I130:I193" si="14">G130/$K$16</f>
        <v>0.40461464391670854</v>
      </c>
    </row>
    <row r="131" spans="1:9" x14ac:dyDescent="0.2">
      <c r="A131" s="6">
        <v>45216</v>
      </c>
      <c r="B131">
        <v>40.118354797363281</v>
      </c>
      <c r="C131">
        <v>4373.2001953125</v>
      </c>
      <c r="D131">
        <f t="shared" si="10"/>
        <v>7.9230478173712982E-3</v>
      </c>
      <c r="E131">
        <f t="shared" si="11"/>
        <v>-9.824505308242415E-5</v>
      </c>
      <c r="F131">
        <f t="shared" si="12"/>
        <v>7.0393843458232052E-4</v>
      </c>
      <c r="G131" s="18">
        <f t="shared" si="13"/>
        <v>7.2191093827889772E-3</v>
      </c>
      <c r="H131">
        <f>0</f>
        <v>0</v>
      </c>
      <c r="I131">
        <f t="shared" si="14"/>
        <v>0.52614639960871956</v>
      </c>
    </row>
    <row r="132" spans="1:9" x14ac:dyDescent="0.2">
      <c r="A132" s="6">
        <v>45217</v>
      </c>
      <c r="B132">
        <v>39.688316345214837</v>
      </c>
      <c r="C132" s="8">
        <v>4314.60009765625</v>
      </c>
      <c r="D132">
        <f t="shared" si="10"/>
        <v>-1.07192444535813E-2</v>
      </c>
      <c r="E132">
        <f t="shared" si="11"/>
        <v>-1.3399820506516447E-2</v>
      </c>
      <c r="F132">
        <f t="shared" si="12"/>
        <v>-1.2470293175965921E-2</v>
      </c>
      <c r="G132" s="18">
        <f t="shared" si="13"/>
        <v>1.7510487223846207E-3</v>
      </c>
      <c r="H132">
        <f>0</f>
        <v>0</v>
      </c>
      <c r="I132">
        <f t="shared" si="14"/>
        <v>0.12762072604393551</v>
      </c>
    </row>
    <row r="133" spans="1:9" x14ac:dyDescent="0.2">
      <c r="A133" s="6">
        <v>45218</v>
      </c>
      <c r="B133">
        <v>39.353839874267578</v>
      </c>
      <c r="C133">
        <v>4278</v>
      </c>
      <c r="D133">
        <f t="shared" si="10"/>
        <v>-8.4275802490065832E-3</v>
      </c>
      <c r="E133">
        <f t="shared" si="11"/>
        <v>-8.4828481963210578E-3</v>
      </c>
      <c r="F133">
        <f t="shared" si="12"/>
        <v>-7.6003939475671406E-3</v>
      </c>
      <c r="G133" s="18">
        <f t="shared" si="13"/>
        <v>-8.2718630143944257E-4</v>
      </c>
      <c r="H133">
        <f>0</f>
        <v>0</v>
      </c>
      <c r="I133">
        <f t="shared" si="14"/>
        <v>-6.0287366658499861E-2</v>
      </c>
    </row>
    <row r="134" spans="1:9" x14ac:dyDescent="0.2">
      <c r="A134" s="6">
        <v>45219</v>
      </c>
      <c r="B134">
        <v>38.48419189453125</v>
      </c>
      <c r="C134" s="8">
        <v>4224.16015625</v>
      </c>
      <c r="D134">
        <f t="shared" si="10"/>
        <v>-2.2098173456892245E-2</v>
      </c>
      <c r="E134">
        <f t="shared" si="11"/>
        <v>-1.2585283719027562E-2</v>
      </c>
      <c r="F134">
        <f t="shared" si="12"/>
        <v>-1.1663554430525047E-2</v>
      </c>
      <c r="G134" s="18">
        <f t="shared" si="13"/>
        <v>-1.0434619026367198E-2</v>
      </c>
      <c r="H134">
        <f>0</f>
        <v>0</v>
      </c>
      <c r="I134">
        <f t="shared" si="14"/>
        <v>-0.76050062977307664</v>
      </c>
    </row>
    <row r="135" spans="1:9" x14ac:dyDescent="0.2">
      <c r="A135" s="6">
        <v>45222</v>
      </c>
      <c r="B135">
        <v>37.729228973388672</v>
      </c>
      <c r="C135">
        <v>4217.0400390625</v>
      </c>
      <c r="D135">
        <f t="shared" si="10"/>
        <v>-1.9617481463859443E-2</v>
      </c>
      <c r="E135">
        <f t="shared" si="11"/>
        <v>-1.6855698941634634E-3</v>
      </c>
      <c r="F135">
        <f t="shared" si="12"/>
        <v>-8.6819000770528587E-4</v>
      </c>
      <c r="G135" s="18">
        <f t="shared" si="13"/>
        <v>-1.8749291456154157E-2</v>
      </c>
      <c r="H135">
        <f>0</f>
        <v>0</v>
      </c>
      <c r="I135">
        <f t="shared" si="14"/>
        <v>-1.3664943515593213</v>
      </c>
    </row>
    <row r="136" spans="1:9" x14ac:dyDescent="0.2">
      <c r="A136" s="6">
        <v>45223</v>
      </c>
      <c r="B136">
        <v>37.5380859375</v>
      </c>
      <c r="C136" s="8">
        <v>4247.68017578125</v>
      </c>
      <c r="D136">
        <f t="shared" si="10"/>
        <v>-5.066179222042666E-3</v>
      </c>
      <c r="E136">
        <f t="shared" si="11"/>
        <v>7.2657922227272742E-3</v>
      </c>
      <c r="F136">
        <f t="shared" si="12"/>
        <v>7.9974754294938159E-3</v>
      </c>
      <c r="G136" s="18">
        <f t="shared" si="13"/>
        <v>-1.3063654651536482E-2</v>
      </c>
      <c r="H136">
        <f>0</f>
        <v>0</v>
      </c>
      <c r="I136">
        <f t="shared" si="14"/>
        <v>-0.95211119491061169</v>
      </c>
    </row>
    <row r="137" spans="1:9" x14ac:dyDescent="0.2">
      <c r="A137" s="6">
        <v>45224</v>
      </c>
      <c r="B137">
        <v>37.299175262451172</v>
      </c>
      <c r="C137">
        <v>4186.77001953125</v>
      </c>
      <c r="D137">
        <f t="shared" si="10"/>
        <v>-6.3644874021175912E-3</v>
      </c>
      <c r="E137">
        <f t="shared" si="11"/>
        <v>-1.4339628627712542E-2</v>
      </c>
      <c r="F137">
        <f t="shared" si="12"/>
        <v>-1.3401103958602584E-2</v>
      </c>
      <c r="G137" s="18">
        <f t="shared" si="13"/>
        <v>7.0366165564849925E-3</v>
      </c>
      <c r="H137">
        <f>0</f>
        <v>0</v>
      </c>
      <c r="I137">
        <f t="shared" si="14"/>
        <v>0.51284587479007959</v>
      </c>
    </row>
    <row r="138" spans="1:9" x14ac:dyDescent="0.2">
      <c r="A138" s="6">
        <v>45225</v>
      </c>
      <c r="B138">
        <v>37.891685485839837</v>
      </c>
      <c r="C138" s="8">
        <v>4137.22998046875</v>
      </c>
      <c r="D138">
        <f t="shared" si="10"/>
        <v>1.5885343823812237E-2</v>
      </c>
      <c r="E138">
        <f t="shared" si="11"/>
        <v>-1.1832519778109618E-2</v>
      </c>
      <c r="F138">
        <f t="shared" si="12"/>
        <v>-1.0917997143687887E-2</v>
      </c>
      <c r="G138" s="18">
        <f t="shared" si="13"/>
        <v>2.6803340967500124E-2</v>
      </c>
      <c r="H138">
        <f>0</f>
        <v>0</v>
      </c>
      <c r="I138">
        <f t="shared" si="14"/>
        <v>1.9534932357662707</v>
      </c>
    </row>
    <row r="139" spans="1:9" x14ac:dyDescent="0.2">
      <c r="A139" s="6">
        <v>45226</v>
      </c>
      <c r="B139">
        <v>37.041149139404297</v>
      </c>
      <c r="C139">
        <v>4117.3701171875</v>
      </c>
      <c r="D139">
        <f t="shared" si="10"/>
        <v>-2.2446516578244702E-2</v>
      </c>
      <c r="E139">
        <f t="shared" si="11"/>
        <v>-4.8002802297685276E-3</v>
      </c>
      <c r="F139">
        <f t="shared" si="12"/>
        <v>-3.9530813805115032E-3</v>
      </c>
      <c r="G139" s="18">
        <f t="shared" si="13"/>
        <v>-1.84934351977332E-2</v>
      </c>
      <c r="H139">
        <f>0</f>
        <v>0</v>
      </c>
      <c r="I139">
        <f t="shared" si="14"/>
        <v>-1.3478469198544514</v>
      </c>
    </row>
    <row r="140" spans="1:9" x14ac:dyDescent="0.2">
      <c r="A140" s="6">
        <v>45229</v>
      </c>
      <c r="B140">
        <v>37.681442260742188</v>
      </c>
      <c r="C140" s="8">
        <v>4166.81982421875</v>
      </c>
      <c r="D140">
        <f t="shared" si="10"/>
        <v>1.7285995068029525E-2</v>
      </c>
      <c r="E140">
        <f t="shared" si="11"/>
        <v>1.2010022325859904E-2</v>
      </c>
      <c r="F140">
        <f t="shared" si="12"/>
        <v>1.2696286214066602E-2</v>
      </c>
      <c r="G140" s="18">
        <f t="shared" si="13"/>
        <v>4.5897088539629226E-3</v>
      </c>
      <c r="H140">
        <f>0</f>
        <v>0</v>
      </c>
      <c r="I140">
        <f t="shared" si="14"/>
        <v>0.33450923939760496</v>
      </c>
    </row>
    <row r="141" spans="1:9" x14ac:dyDescent="0.2">
      <c r="A141" s="6">
        <v>45230</v>
      </c>
      <c r="B141">
        <v>38.006366729736328</v>
      </c>
      <c r="C141">
        <v>4193.7998046875</v>
      </c>
      <c r="D141">
        <f t="shared" si="10"/>
        <v>8.6229307982899073E-3</v>
      </c>
      <c r="E141">
        <f t="shared" si="11"/>
        <v>6.4749573072333533E-3</v>
      </c>
      <c r="F141">
        <f t="shared" si="12"/>
        <v>7.2142116440197784E-3</v>
      </c>
      <c r="G141" s="18">
        <f t="shared" si="13"/>
        <v>1.4087191542701289E-3</v>
      </c>
      <c r="H141">
        <f>0</f>
        <v>0</v>
      </c>
      <c r="I141">
        <f t="shared" si="14"/>
        <v>0.10267090741776819</v>
      </c>
    </row>
    <row r="142" spans="1:9" x14ac:dyDescent="0.2">
      <c r="A142" s="6">
        <v>45231</v>
      </c>
      <c r="B142">
        <v>37.853462219238281</v>
      </c>
      <c r="C142" s="8">
        <v>4237.85986328125</v>
      </c>
      <c r="D142">
        <f t="shared" si="10"/>
        <v>-4.0231288506304974E-3</v>
      </c>
      <c r="E142">
        <f t="shared" si="11"/>
        <v>1.0505999486313922E-2</v>
      </c>
      <c r="F142">
        <f t="shared" si="12"/>
        <v>1.1206662274022883E-2</v>
      </c>
      <c r="G142" s="18">
        <f t="shared" si="13"/>
        <v>-1.5229791124653381E-2</v>
      </c>
      <c r="H142">
        <f>0</f>
        <v>0</v>
      </c>
      <c r="I142">
        <f t="shared" si="14"/>
        <v>-1.1099845343988244</v>
      </c>
    </row>
    <row r="143" spans="1:9" x14ac:dyDescent="0.2">
      <c r="A143" s="6">
        <v>45232</v>
      </c>
      <c r="B143">
        <v>39.058673858642578</v>
      </c>
      <c r="C143">
        <v>4317.77978515625</v>
      </c>
      <c r="D143">
        <f t="shared" si="10"/>
        <v>3.1838874669481987E-2</v>
      </c>
      <c r="E143">
        <f t="shared" si="11"/>
        <v>1.885855702012762E-2</v>
      </c>
      <c r="F143">
        <f t="shared" si="12"/>
        <v>1.9479255838304999E-2</v>
      </c>
      <c r="G143" s="18">
        <f t="shared" si="13"/>
        <v>1.2359618831176988E-2</v>
      </c>
      <c r="H143">
        <f>0</f>
        <v>0</v>
      </c>
      <c r="I143">
        <f t="shared" si="14"/>
        <v>0.90079933738967588</v>
      </c>
    </row>
    <row r="144" spans="1:9" x14ac:dyDescent="0.2">
      <c r="A144" s="6">
        <v>45233</v>
      </c>
      <c r="B144">
        <v>40.128910064697273</v>
      </c>
      <c r="C144" s="8">
        <v>4358.33984375</v>
      </c>
      <c r="D144">
        <f t="shared" si="10"/>
        <v>2.740073075517091E-2</v>
      </c>
      <c r="E144">
        <f t="shared" si="11"/>
        <v>9.3937302530313627E-3</v>
      </c>
      <c r="F144">
        <f t="shared" si="12"/>
        <v>1.010504145144819E-2</v>
      </c>
      <c r="G144" s="18">
        <f t="shared" si="13"/>
        <v>1.729568930372272E-2</v>
      </c>
      <c r="H144">
        <f>0</f>
        <v>0</v>
      </c>
      <c r="I144">
        <f t="shared" si="14"/>
        <v>1.2605522611418167</v>
      </c>
    </row>
    <row r="145" spans="1:9" x14ac:dyDescent="0.2">
      <c r="A145" s="6">
        <v>45236</v>
      </c>
      <c r="B145">
        <v>39.858940124511719</v>
      </c>
      <c r="C145">
        <v>4365.97998046875</v>
      </c>
      <c r="D145">
        <f t="shared" si="10"/>
        <v>-6.7275672264783815E-3</v>
      </c>
      <c r="E145">
        <f t="shared" si="11"/>
        <v>1.7529924220356374E-3</v>
      </c>
      <c r="F145">
        <f t="shared" si="12"/>
        <v>2.5374529192921415E-3</v>
      </c>
      <c r="G145" s="18">
        <f t="shared" si="13"/>
        <v>-9.2650201457705229E-3</v>
      </c>
      <c r="H145">
        <f>0</f>
        <v>0</v>
      </c>
      <c r="I145">
        <f t="shared" si="14"/>
        <v>-0.67525739443999633</v>
      </c>
    </row>
    <row r="146" spans="1:9" x14ac:dyDescent="0.2">
      <c r="A146" s="6">
        <v>45237</v>
      </c>
      <c r="B146">
        <v>39.569690704345703</v>
      </c>
      <c r="C146" s="8">
        <v>4378.3798828125</v>
      </c>
      <c r="D146">
        <f t="shared" si="10"/>
        <v>-7.2568266808513693E-3</v>
      </c>
      <c r="E146">
        <f t="shared" si="11"/>
        <v>2.8401189192852616E-3</v>
      </c>
      <c r="F146">
        <f t="shared" si="12"/>
        <v>3.6141717121049959E-3</v>
      </c>
      <c r="G146" s="18">
        <f t="shared" si="13"/>
        <v>-1.0870998392956365E-2</v>
      </c>
      <c r="H146">
        <f>0</f>
        <v>0</v>
      </c>
      <c r="I146">
        <f t="shared" si="14"/>
        <v>-0.79230502840731953</v>
      </c>
    </row>
    <row r="147" spans="1:9" x14ac:dyDescent="0.2">
      <c r="A147" s="6">
        <v>45238</v>
      </c>
      <c r="B147">
        <v>39.511837005615227</v>
      </c>
      <c r="C147">
        <v>4382.77978515625</v>
      </c>
      <c r="D147">
        <f t="shared" si="10"/>
        <v>-1.4620710372174051E-3</v>
      </c>
      <c r="E147">
        <f t="shared" si="11"/>
        <v>1.0049156221052513E-3</v>
      </c>
      <c r="F147">
        <f t="shared" si="12"/>
        <v>1.7965379006718207E-3</v>
      </c>
      <c r="G147" s="18">
        <f t="shared" si="13"/>
        <v>-3.258608937889226E-3</v>
      </c>
      <c r="H147">
        <f>0</f>
        <v>0</v>
      </c>
      <c r="I147">
        <f t="shared" si="14"/>
        <v>-0.23749541245222697</v>
      </c>
    </row>
    <row r="148" spans="1:9" x14ac:dyDescent="0.2">
      <c r="A148" s="6">
        <v>45239</v>
      </c>
      <c r="B148">
        <v>38.952621459960938</v>
      </c>
      <c r="C148" s="8">
        <v>4347.35009765625</v>
      </c>
      <c r="D148">
        <f t="shared" si="10"/>
        <v>-1.4153114307867254E-2</v>
      </c>
      <c r="E148">
        <f t="shared" si="11"/>
        <v>-8.0838393067328429E-3</v>
      </c>
      <c r="F148">
        <f t="shared" si="12"/>
        <v>-7.2052050058883767E-3</v>
      </c>
      <c r="G148" s="18">
        <f t="shared" si="13"/>
        <v>-6.9479093019788772E-3</v>
      </c>
      <c r="H148">
        <f>0</f>
        <v>0</v>
      </c>
      <c r="I148">
        <f t="shared" si="14"/>
        <v>-0.50638067249118668</v>
      </c>
    </row>
    <row r="149" spans="1:9" x14ac:dyDescent="0.2">
      <c r="A149" s="6">
        <v>45240</v>
      </c>
      <c r="B149">
        <v>39.425067901611328</v>
      </c>
      <c r="C149">
        <v>4415.240234375</v>
      </c>
      <c r="D149">
        <f t="shared" si="10"/>
        <v>1.2128745741439184E-2</v>
      </c>
      <c r="E149">
        <f t="shared" si="11"/>
        <v>1.5616441094852496E-2</v>
      </c>
      <c r="F149">
        <f t="shared" si="12"/>
        <v>1.6268178604833795E-2</v>
      </c>
      <c r="G149" s="18">
        <f t="shared" si="13"/>
        <v>-4.1394328633946112E-3</v>
      </c>
      <c r="H149">
        <f>0</f>
        <v>0</v>
      </c>
      <c r="I149">
        <f t="shared" si="14"/>
        <v>-0.30169202072066059</v>
      </c>
    </row>
    <row r="150" spans="1:9" x14ac:dyDescent="0.2">
      <c r="A150" s="6">
        <v>45243</v>
      </c>
      <c r="B150">
        <v>39.309360504150391</v>
      </c>
      <c r="C150" s="8">
        <v>4411.5498046875</v>
      </c>
      <c r="D150">
        <f t="shared" si="10"/>
        <v>-2.9348686919118405E-3</v>
      </c>
      <c r="E150">
        <f t="shared" si="11"/>
        <v>-8.3583893324035152E-4</v>
      </c>
      <c r="F150">
        <f t="shared" si="12"/>
        <v>-2.65940234518016E-5</v>
      </c>
      <c r="G150" s="18">
        <f t="shared" si="13"/>
        <v>-2.9082746684600388E-3</v>
      </c>
      <c r="H150">
        <f>0</f>
        <v>0</v>
      </c>
      <c r="I150">
        <f t="shared" si="14"/>
        <v>-0.21196219155947105</v>
      </c>
    </row>
    <row r="151" spans="1:9" x14ac:dyDescent="0.2">
      <c r="A151" s="6">
        <v>45244</v>
      </c>
      <c r="B151">
        <v>40.572433471679688</v>
      </c>
      <c r="C151">
        <v>4495.7001953125</v>
      </c>
      <c r="D151">
        <f t="shared" si="10"/>
        <v>3.213160812921223E-2</v>
      </c>
      <c r="E151">
        <f t="shared" si="11"/>
        <v>1.9075017703661823E-2</v>
      </c>
      <c r="F151">
        <f t="shared" si="12"/>
        <v>1.9693644215790087E-2</v>
      </c>
      <c r="G151" s="18">
        <f t="shared" si="13"/>
        <v>1.2437963913422143E-2</v>
      </c>
      <c r="H151">
        <f>0</f>
        <v>0</v>
      </c>
      <c r="I151">
        <f t="shared" si="14"/>
        <v>0.90650931915676369</v>
      </c>
    </row>
    <row r="152" spans="1:9" x14ac:dyDescent="0.2">
      <c r="A152" s="6">
        <v>45245</v>
      </c>
      <c r="B152">
        <v>41.305202484130859</v>
      </c>
      <c r="C152" s="8">
        <v>4502.8798828125</v>
      </c>
      <c r="D152">
        <f t="shared" si="10"/>
        <v>1.8060760712385049E-2</v>
      </c>
      <c r="E152">
        <f t="shared" si="11"/>
        <v>1.5970120755575135E-3</v>
      </c>
      <c r="F152">
        <f t="shared" si="12"/>
        <v>2.3829658648533486E-3</v>
      </c>
      <c r="G152" s="18">
        <f t="shared" si="13"/>
        <v>1.5677794847531699E-2</v>
      </c>
      <c r="H152">
        <f>0</f>
        <v>0</v>
      </c>
      <c r="I152">
        <f t="shared" si="14"/>
        <v>1.1426361446328648</v>
      </c>
    </row>
    <row r="153" spans="1:9" x14ac:dyDescent="0.2">
      <c r="A153" s="6">
        <v>45246</v>
      </c>
      <c r="B153">
        <v>41.006309509277337</v>
      </c>
      <c r="C153">
        <v>4508.240234375</v>
      </c>
      <c r="D153">
        <f t="shared" si="10"/>
        <v>-7.2362065037292478E-3</v>
      </c>
      <c r="E153">
        <f t="shared" si="11"/>
        <v>1.1904273935798848E-3</v>
      </c>
      <c r="F153">
        <f t="shared" si="12"/>
        <v>1.9802736583229164E-3</v>
      </c>
      <c r="G153" s="18">
        <f t="shared" si="13"/>
        <v>-9.2164801620521642E-3</v>
      </c>
      <c r="H153">
        <f>0</f>
        <v>0</v>
      </c>
      <c r="I153">
        <f t="shared" si="14"/>
        <v>-0.67171968136262306</v>
      </c>
    </row>
    <row r="154" spans="1:9" x14ac:dyDescent="0.2">
      <c r="A154" s="6">
        <v>45247</v>
      </c>
      <c r="B154">
        <v>41.4208984375</v>
      </c>
      <c r="C154" s="8">
        <v>4514.02001953125</v>
      </c>
      <c r="D154">
        <f t="shared" si="10"/>
        <v>1.0110369189133328E-2</v>
      </c>
      <c r="E154">
        <f t="shared" si="11"/>
        <v>1.2820490603360213E-3</v>
      </c>
      <c r="F154">
        <f t="shared" si="12"/>
        <v>2.0710181767159006E-3</v>
      </c>
      <c r="G154" s="18">
        <f t="shared" si="13"/>
        <v>8.0393510124174283E-3</v>
      </c>
      <c r="H154">
        <f>0</f>
        <v>0</v>
      </c>
      <c r="I154">
        <f t="shared" si="14"/>
        <v>0.58592762155101263</v>
      </c>
    </row>
    <row r="155" spans="1:9" x14ac:dyDescent="0.2">
      <c r="A155" s="6">
        <v>45250</v>
      </c>
      <c r="B155">
        <v>41.256996154785163</v>
      </c>
      <c r="C155">
        <v>4547.3798828125</v>
      </c>
      <c r="D155">
        <f t="shared" si="10"/>
        <v>-3.9569948720969972E-3</v>
      </c>
      <c r="E155">
        <f t="shared" si="11"/>
        <v>7.3902780973298388E-3</v>
      </c>
      <c r="F155">
        <f t="shared" si="12"/>
        <v>8.1207695272491661E-3</v>
      </c>
      <c r="G155" s="18">
        <f t="shared" si="13"/>
        <v>-1.2077764399346163E-2</v>
      </c>
      <c r="H155">
        <f>0</f>
        <v>0</v>
      </c>
      <c r="I155">
        <f t="shared" si="14"/>
        <v>-0.88025709503563943</v>
      </c>
    </row>
    <row r="156" spans="1:9" x14ac:dyDescent="0.2">
      <c r="A156" s="6">
        <v>45251</v>
      </c>
      <c r="B156">
        <v>41.073799133300781</v>
      </c>
      <c r="C156" s="8">
        <v>4538.18994140625</v>
      </c>
      <c r="D156">
        <f t="shared" si="10"/>
        <v>-4.4403868085082232E-3</v>
      </c>
      <c r="E156">
        <f t="shared" si="11"/>
        <v>-2.0209310950652926E-3</v>
      </c>
      <c r="F156">
        <f t="shared" si="12"/>
        <v>-1.200340597636472E-3</v>
      </c>
      <c r="G156" s="18">
        <f t="shared" si="13"/>
        <v>-3.2400462108717514E-3</v>
      </c>
      <c r="H156">
        <f>0</f>
        <v>0</v>
      </c>
      <c r="I156">
        <f t="shared" si="14"/>
        <v>-0.2361425153745835</v>
      </c>
    </row>
    <row r="157" spans="1:9" x14ac:dyDescent="0.2">
      <c r="A157" s="6">
        <v>45252</v>
      </c>
      <c r="B157">
        <v>41.247348785400391</v>
      </c>
      <c r="C157">
        <v>4556.6201171875</v>
      </c>
      <c r="D157">
        <f t="shared" si="10"/>
        <v>4.2253128700457943E-3</v>
      </c>
      <c r="E157">
        <f t="shared" si="11"/>
        <v>4.06112922094648E-3</v>
      </c>
      <c r="F157">
        <f t="shared" si="12"/>
        <v>4.8234925605461056E-3</v>
      </c>
      <c r="G157" s="18">
        <f t="shared" si="13"/>
        <v>-5.9817969050031134E-4</v>
      </c>
      <c r="H157">
        <f>0</f>
        <v>0</v>
      </c>
      <c r="I157">
        <f t="shared" si="14"/>
        <v>-4.3596803121745541E-2</v>
      </c>
    </row>
    <row r="158" spans="1:9" x14ac:dyDescent="0.2">
      <c r="A158" s="6">
        <v>45254</v>
      </c>
      <c r="B158">
        <v>41.382331848144531</v>
      </c>
      <c r="C158" s="8">
        <v>4559.33984375</v>
      </c>
      <c r="D158">
        <f t="shared" si="10"/>
        <v>3.2725270040123711E-3</v>
      </c>
      <c r="E158">
        <f t="shared" si="11"/>
        <v>5.9687366788407914E-4</v>
      </c>
      <c r="F158">
        <f t="shared" si="12"/>
        <v>1.3924023732262629E-3</v>
      </c>
      <c r="G158" s="18">
        <f t="shared" si="13"/>
        <v>1.8801246307861082E-3</v>
      </c>
      <c r="H158">
        <f>0</f>
        <v>0</v>
      </c>
      <c r="I158">
        <f t="shared" si="14"/>
        <v>0.13702809485920489</v>
      </c>
    </row>
    <row r="159" spans="1:9" x14ac:dyDescent="0.2">
      <c r="A159" s="6">
        <v>45257</v>
      </c>
      <c r="B159">
        <v>41.478752136230469</v>
      </c>
      <c r="C159">
        <v>4550.43017578125</v>
      </c>
      <c r="D159">
        <f t="shared" si="10"/>
        <v>2.3299868272228519E-3</v>
      </c>
      <c r="E159">
        <f t="shared" si="11"/>
        <v>-1.9541574600900891E-3</v>
      </c>
      <c r="F159">
        <f t="shared" si="12"/>
        <v>-1.1342062261312962E-3</v>
      </c>
      <c r="G159" s="18">
        <f t="shared" si="13"/>
        <v>3.4641930533541483E-3</v>
      </c>
      <c r="H159">
        <f>0</f>
        <v>0</v>
      </c>
      <c r="I159">
        <f t="shared" si="14"/>
        <v>0.25247888706565963</v>
      </c>
    </row>
    <row r="160" spans="1:9" x14ac:dyDescent="0.2">
      <c r="A160" s="6">
        <v>45258</v>
      </c>
      <c r="B160">
        <v>41.816211700439453</v>
      </c>
      <c r="C160" s="8">
        <v>4554.89013671875</v>
      </c>
      <c r="D160">
        <f t="shared" si="10"/>
        <v>8.1357212266330858E-3</v>
      </c>
      <c r="E160">
        <f t="shared" si="11"/>
        <v>9.8011853060331333E-4</v>
      </c>
      <c r="F160">
        <f t="shared" si="12"/>
        <v>1.7719782063816117E-3</v>
      </c>
      <c r="G160" s="18">
        <f t="shared" si="13"/>
        <v>6.3637430202514739E-3</v>
      </c>
      <c r="H160">
        <f>0</f>
        <v>0</v>
      </c>
      <c r="I160">
        <f t="shared" si="14"/>
        <v>0.46380520097437417</v>
      </c>
    </row>
    <row r="161" spans="1:9" x14ac:dyDescent="0.2">
      <c r="A161" s="6">
        <v>45259</v>
      </c>
      <c r="B161">
        <v>42.211521148681641</v>
      </c>
      <c r="C161">
        <v>4550.580078125</v>
      </c>
      <c r="D161">
        <f t="shared" si="10"/>
        <v>9.4534973917312914E-3</v>
      </c>
      <c r="E161">
        <f t="shared" si="11"/>
        <v>-9.4624863923831182E-4</v>
      </c>
      <c r="F161">
        <f t="shared" si="12"/>
        <v>-1.3594671208344382E-4</v>
      </c>
      <c r="G161" s="18">
        <f t="shared" si="13"/>
        <v>9.5894441038147354E-3</v>
      </c>
      <c r="H161">
        <f>0</f>
        <v>0</v>
      </c>
      <c r="I161">
        <f t="shared" si="14"/>
        <v>0.69890220828347738</v>
      </c>
    </row>
    <row r="162" spans="1:9" x14ac:dyDescent="0.2">
      <c r="A162" s="6">
        <v>45260</v>
      </c>
      <c r="B162">
        <v>42.992500305175781</v>
      </c>
      <c r="C162" s="8">
        <v>4567.7998046875</v>
      </c>
      <c r="D162">
        <f t="shared" si="10"/>
        <v>1.8501563915294561E-2</v>
      </c>
      <c r="E162">
        <f t="shared" si="11"/>
        <v>3.7840728581564065E-3</v>
      </c>
      <c r="F162">
        <f t="shared" si="12"/>
        <v>4.5490886220539775E-3</v>
      </c>
      <c r="G162" s="18">
        <f t="shared" si="13"/>
        <v>1.3952475293240583E-2</v>
      </c>
      <c r="H162">
        <f>0</f>
        <v>0</v>
      </c>
      <c r="I162">
        <f t="shared" si="14"/>
        <v>1.0168906234707946</v>
      </c>
    </row>
    <row r="163" spans="1:9" x14ac:dyDescent="0.2">
      <c r="A163" s="6">
        <v>45261</v>
      </c>
      <c r="B163">
        <v>43.4071044921875</v>
      </c>
      <c r="C163">
        <v>4594.6298828125</v>
      </c>
      <c r="D163">
        <f t="shared" si="10"/>
        <v>9.6436397992374356E-3</v>
      </c>
      <c r="E163">
        <f t="shared" si="11"/>
        <v>5.8737421236076948E-3</v>
      </c>
      <c r="F163">
        <f t="shared" si="12"/>
        <v>6.6187522486578637E-3</v>
      </c>
      <c r="G163" s="18">
        <f t="shared" si="13"/>
        <v>3.0248875505795719E-3</v>
      </c>
      <c r="H163">
        <f>0</f>
        <v>0</v>
      </c>
      <c r="I163">
        <f t="shared" si="14"/>
        <v>0.2204612244486894</v>
      </c>
    </row>
    <row r="164" spans="1:9" x14ac:dyDescent="0.2">
      <c r="A164" s="6">
        <v>45264</v>
      </c>
      <c r="B164">
        <v>43.503517150878913</v>
      </c>
      <c r="C164" s="8">
        <v>4569.77978515625</v>
      </c>
      <c r="D164">
        <f t="shared" si="10"/>
        <v>2.2211262377282992E-3</v>
      </c>
      <c r="E164">
        <f t="shared" si="11"/>
        <v>-5.4085091269721053E-3</v>
      </c>
      <c r="F164">
        <f t="shared" si="12"/>
        <v>-4.5554873430262363E-3</v>
      </c>
      <c r="G164" s="18">
        <f t="shared" si="13"/>
        <v>6.7766135807545355E-3</v>
      </c>
      <c r="H164">
        <f>0</f>
        <v>0</v>
      </c>
      <c r="I164">
        <f t="shared" si="14"/>
        <v>0.49389622015618861</v>
      </c>
    </row>
    <row r="165" spans="1:9" x14ac:dyDescent="0.2">
      <c r="A165" s="6">
        <v>45265</v>
      </c>
      <c r="B165">
        <v>42.896091461181641</v>
      </c>
      <c r="C165">
        <v>4567.18017578125</v>
      </c>
      <c r="D165">
        <f t="shared" si="10"/>
        <v>-1.3962680019424578E-2</v>
      </c>
      <c r="E165">
        <f t="shared" si="11"/>
        <v>-5.6886972616143616E-4</v>
      </c>
      <c r="F165">
        <f t="shared" si="12"/>
        <v>2.3781932963217801E-4</v>
      </c>
      <c r="G165" s="18">
        <f t="shared" si="13"/>
        <v>-1.4200499349056756E-2</v>
      </c>
      <c r="H165">
        <f>0</f>
        <v>0</v>
      </c>
      <c r="I165">
        <f t="shared" si="14"/>
        <v>-1.0349672250381774</v>
      </c>
    </row>
    <row r="166" spans="1:9" x14ac:dyDescent="0.2">
      <c r="A166" s="6">
        <v>45266</v>
      </c>
      <c r="B166">
        <v>42.905727386474609</v>
      </c>
      <c r="C166" s="8">
        <v>4549.33984375</v>
      </c>
      <c r="D166">
        <f t="shared" si="10"/>
        <v>2.2463410918649451E-4</v>
      </c>
      <c r="E166">
        <f t="shared" si="11"/>
        <v>-3.9062028088695522E-3</v>
      </c>
      <c r="F166">
        <f t="shared" si="12"/>
        <v>-3.0675634911517249E-3</v>
      </c>
      <c r="G166" s="18">
        <f t="shared" si="13"/>
        <v>3.2921976003382194E-3</v>
      </c>
      <c r="H166">
        <f>0</f>
        <v>0</v>
      </c>
      <c r="I166">
        <f t="shared" si="14"/>
        <v>0.23994343656131492</v>
      </c>
    </row>
    <row r="167" spans="1:9" x14ac:dyDescent="0.2">
      <c r="A167" s="6">
        <v>45267</v>
      </c>
      <c r="B167">
        <v>43.773483276367188</v>
      </c>
      <c r="C167">
        <v>4585.58984375</v>
      </c>
      <c r="D167">
        <f t="shared" si="10"/>
        <v>2.0224709910549699E-2</v>
      </c>
      <c r="E167">
        <f t="shared" si="11"/>
        <v>7.9681890658929166E-3</v>
      </c>
      <c r="F167">
        <f t="shared" si="12"/>
        <v>8.6931478125718033E-3</v>
      </c>
      <c r="G167" s="18">
        <f t="shared" si="13"/>
        <v>1.1531562097977895E-2</v>
      </c>
      <c r="H167">
        <f>0</f>
        <v>0</v>
      </c>
      <c r="I167">
        <f t="shared" si="14"/>
        <v>0.8404485315294461</v>
      </c>
    </row>
    <row r="168" spans="1:9" x14ac:dyDescent="0.2">
      <c r="A168" s="6">
        <v>45268</v>
      </c>
      <c r="B168">
        <v>44.448406219482422</v>
      </c>
      <c r="C168" s="8">
        <v>4604.3701171875</v>
      </c>
      <c r="D168">
        <f t="shared" si="10"/>
        <v>1.5418534066710121E-2</v>
      </c>
      <c r="E168">
        <f t="shared" si="11"/>
        <v>4.0954978699407896E-3</v>
      </c>
      <c r="F168">
        <f t="shared" si="12"/>
        <v>4.8575321781521366E-3</v>
      </c>
      <c r="G168" s="18">
        <f t="shared" si="13"/>
        <v>1.0561001888557985E-2</v>
      </c>
      <c r="H168">
        <f>0</f>
        <v>0</v>
      </c>
      <c r="I168">
        <f t="shared" si="14"/>
        <v>0.769711722774723</v>
      </c>
    </row>
    <row r="169" spans="1:9" x14ac:dyDescent="0.2">
      <c r="A169" s="6">
        <v>45271</v>
      </c>
      <c r="B169">
        <v>44.35198974609375</v>
      </c>
      <c r="C169">
        <v>4622.43994140625</v>
      </c>
      <c r="D169">
        <f t="shared" si="10"/>
        <v>-2.1691772909151474E-3</v>
      </c>
      <c r="E169">
        <f t="shared" si="11"/>
        <v>3.924494286698943E-3</v>
      </c>
      <c r="F169">
        <f t="shared" si="12"/>
        <v>4.688165713273712E-3</v>
      </c>
      <c r="G169" s="18">
        <f t="shared" si="13"/>
        <v>-6.8573430041888594E-3</v>
      </c>
      <c r="H169">
        <f>0</f>
        <v>0</v>
      </c>
      <c r="I169">
        <f t="shared" si="14"/>
        <v>-0.49977997855770595</v>
      </c>
    </row>
    <row r="170" spans="1:9" x14ac:dyDescent="0.2">
      <c r="A170" s="6">
        <v>45272</v>
      </c>
      <c r="B170">
        <v>44.805149078369141</v>
      </c>
      <c r="C170" s="8">
        <v>4643.7001953125</v>
      </c>
      <c r="D170">
        <f t="shared" si="10"/>
        <v>1.0217339399418934E-2</v>
      </c>
      <c r="E170">
        <f t="shared" si="11"/>
        <v>4.5993575202152304E-3</v>
      </c>
      <c r="F170">
        <f t="shared" si="12"/>
        <v>5.3565680822195471E-3</v>
      </c>
      <c r="G170" s="18">
        <f t="shared" si="13"/>
        <v>4.8607713171993873E-3</v>
      </c>
      <c r="H170">
        <f>0</f>
        <v>0</v>
      </c>
      <c r="I170">
        <f t="shared" si="14"/>
        <v>0.35426493660880837</v>
      </c>
    </row>
    <row r="171" spans="1:9" x14ac:dyDescent="0.2">
      <c r="A171" s="6">
        <v>45273</v>
      </c>
      <c r="B171">
        <v>46.048931121826172</v>
      </c>
      <c r="C171">
        <v>4707.08984375</v>
      </c>
      <c r="D171">
        <f t="shared" si="10"/>
        <v>2.7759801474636747E-2</v>
      </c>
      <c r="E171">
        <f t="shared" si="11"/>
        <v>1.3650676351045998E-2</v>
      </c>
      <c r="F171">
        <f t="shared" si="12"/>
        <v>1.4321233288662924E-2</v>
      </c>
      <c r="G171" s="18">
        <f t="shared" si="13"/>
        <v>1.3438568185973823E-2</v>
      </c>
      <c r="H171">
        <f>0</f>
        <v>0</v>
      </c>
      <c r="I171">
        <f t="shared" si="14"/>
        <v>0.97943581292776927</v>
      </c>
    </row>
    <row r="172" spans="1:9" x14ac:dyDescent="0.2">
      <c r="A172" s="6">
        <v>45274</v>
      </c>
      <c r="B172">
        <v>48.700416564941413</v>
      </c>
      <c r="C172" s="8">
        <v>4719.5498046875</v>
      </c>
      <c r="D172">
        <f t="shared" si="10"/>
        <v>5.7579739171372379E-2</v>
      </c>
      <c r="E172">
        <f t="shared" si="11"/>
        <v>2.6470624846992585E-3</v>
      </c>
      <c r="F172">
        <f t="shared" si="12"/>
        <v>3.4229635208613005E-3</v>
      </c>
      <c r="G172" s="18">
        <f t="shared" si="13"/>
        <v>5.415677565051108E-2</v>
      </c>
      <c r="H172">
        <f>0</f>
        <v>0</v>
      </c>
      <c r="I172">
        <f t="shared" si="14"/>
        <v>3.9470786508467146</v>
      </c>
    </row>
    <row r="173" spans="1:9" x14ac:dyDescent="0.2">
      <c r="A173" s="6">
        <v>45275</v>
      </c>
      <c r="B173">
        <v>48.507583618164062</v>
      </c>
      <c r="C173">
        <v>4719.18994140625</v>
      </c>
      <c r="D173">
        <f t="shared" si="10"/>
        <v>-3.9595748943996867E-3</v>
      </c>
      <c r="E173">
        <f t="shared" si="11"/>
        <v>-7.62494933082003E-5</v>
      </c>
      <c r="F173">
        <f t="shared" si="12"/>
        <v>7.2572341786371613E-4</v>
      </c>
      <c r="G173" s="18">
        <f t="shared" si="13"/>
        <v>-4.6852983122634027E-3</v>
      </c>
      <c r="H173">
        <f>0</f>
        <v>0</v>
      </c>
      <c r="I173">
        <f t="shared" si="14"/>
        <v>-0.34147603359042478</v>
      </c>
    </row>
    <row r="174" spans="1:9" x14ac:dyDescent="0.2">
      <c r="A174" s="6">
        <v>45278</v>
      </c>
      <c r="B174">
        <v>47.880867004394531</v>
      </c>
      <c r="C174" s="8">
        <v>4740.56005859375</v>
      </c>
      <c r="D174">
        <f t="shared" si="10"/>
        <v>-1.2919971827556664E-2</v>
      </c>
      <c r="E174">
        <f t="shared" si="11"/>
        <v>4.5283443669004164E-3</v>
      </c>
      <c r="F174">
        <f t="shared" si="12"/>
        <v>5.2862347797893302E-3</v>
      </c>
      <c r="G174" s="18">
        <f t="shared" si="13"/>
        <v>-1.8206206607345995E-2</v>
      </c>
      <c r="H174">
        <f>0</f>
        <v>0</v>
      </c>
      <c r="I174">
        <f t="shared" si="14"/>
        <v>-1.3269129956425243</v>
      </c>
    </row>
    <row r="175" spans="1:9" x14ac:dyDescent="0.2">
      <c r="A175" s="6">
        <v>45279</v>
      </c>
      <c r="B175">
        <v>48.295459747314453</v>
      </c>
      <c r="C175">
        <v>4768.3701171875</v>
      </c>
      <c r="D175">
        <f t="shared" si="10"/>
        <v>8.658839508521643E-3</v>
      </c>
      <c r="E175">
        <f t="shared" si="11"/>
        <v>5.8664078189105684E-3</v>
      </c>
      <c r="F175">
        <f t="shared" si="12"/>
        <v>6.6114881595940875E-3</v>
      </c>
      <c r="G175" s="18">
        <f t="shared" si="13"/>
        <v>2.0473513489275555E-3</v>
      </c>
      <c r="H175">
        <f>0</f>
        <v>0</v>
      </c>
      <c r="I175">
        <f t="shared" si="14"/>
        <v>0.14921598826864271</v>
      </c>
    </row>
    <row r="176" spans="1:9" x14ac:dyDescent="0.2">
      <c r="A176" s="6">
        <v>45280</v>
      </c>
      <c r="B176">
        <v>47.572334289550781</v>
      </c>
      <c r="C176" s="8">
        <v>4698.35009765625</v>
      </c>
      <c r="D176">
        <f t="shared" si="10"/>
        <v>-1.497294904214852E-2</v>
      </c>
      <c r="E176">
        <f t="shared" si="11"/>
        <v>-1.4684266911006771E-2</v>
      </c>
      <c r="F176">
        <f t="shared" si="12"/>
        <v>-1.3742442815933785E-2</v>
      </c>
      <c r="G176" s="18">
        <f t="shared" si="13"/>
        <v>-1.2305062262147354E-3</v>
      </c>
      <c r="H176">
        <f>0</f>
        <v>0</v>
      </c>
      <c r="I176">
        <f t="shared" si="14"/>
        <v>-8.9682312081670351E-2</v>
      </c>
    </row>
    <row r="177" spans="1:9" x14ac:dyDescent="0.2">
      <c r="A177" s="6">
        <v>45281</v>
      </c>
      <c r="B177">
        <v>47.678390502929688</v>
      </c>
      <c r="C177">
        <v>4746.75</v>
      </c>
      <c r="D177">
        <f t="shared" si="10"/>
        <v>2.2293674456541623E-3</v>
      </c>
      <c r="E177">
        <f t="shared" si="11"/>
        <v>1.0301467821202559E-2</v>
      </c>
      <c r="F177">
        <f t="shared" si="12"/>
        <v>1.100408871141737E-2</v>
      </c>
      <c r="G177" s="18">
        <f t="shared" si="13"/>
        <v>-8.7747212657632075E-3</v>
      </c>
      <c r="H177">
        <f>0</f>
        <v>0</v>
      </c>
      <c r="I177">
        <f t="shared" si="14"/>
        <v>-0.63952320940838303</v>
      </c>
    </row>
    <row r="178" spans="1:9" x14ac:dyDescent="0.2">
      <c r="A178" s="6">
        <v>45282</v>
      </c>
      <c r="B178">
        <v>47.418064117431641</v>
      </c>
      <c r="C178" s="8">
        <v>4754.6298828125</v>
      </c>
      <c r="D178">
        <f t="shared" si="10"/>
        <v>-5.4600497783592328E-3</v>
      </c>
      <c r="E178">
        <f t="shared" si="11"/>
        <v>1.6600585268868873E-3</v>
      </c>
      <c r="F178">
        <f t="shared" si="12"/>
        <v>2.4454087352444569E-3</v>
      </c>
      <c r="G178" s="18">
        <f t="shared" si="13"/>
        <v>-7.9054585136036897E-3</v>
      </c>
      <c r="H178">
        <f>0</f>
        <v>0</v>
      </c>
      <c r="I178">
        <f t="shared" si="14"/>
        <v>-0.57616920781185865</v>
      </c>
    </row>
    <row r="179" spans="1:9" x14ac:dyDescent="0.2">
      <c r="A179" s="6">
        <v>45286</v>
      </c>
      <c r="B179">
        <v>47.861583709716797</v>
      </c>
      <c r="C179">
        <v>4774.75</v>
      </c>
      <c r="D179">
        <f t="shared" si="10"/>
        <v>9.3533888516994512E-3</v>
      </c>
      <c r="E179">
        <f t="shared" si="11"/>
        <v>4.2316894655107795E-3</v>
      </c>
      <c r="F179">
        <f t="shared" si="12"/>
        <v>4.9924199310901508E-3</v>
      </c>
      <c r="G179" s="18">
        <f t="shared" si="13"/>
        <v>4.3609689206093004E-3</v>
      </c>
      <c r="H179">
        <f>0</f>
        <v>0</v>
      </c>
      <c r="I179">
        <f t="shared" si="14"/>
        <v>0.31783811197741735</v>
      </c>
    </row>
    <row r="180" spans="1:9" x14ac:dyDescent="0.2">
      <c r="A180" s="6">
        <v>45287</v>
      </c>
      <c r="B180">
        <v>47.562694549560547</v>
      </c>
      <c r="C180" s="8">
        <v>4781.580078125</v>
      </c>
      <c r="D180">
        <f t="shared" si="10"/>
        <v>-6.2448656519397128E-3</v>
      </c>
      <c r="E180">
        <f t="shared" si="11"/>
        <v>1.4304577464787638E-3</v>
      </c>
      <c r="F180">
        <f t="shared" si="12"/>
        <v>2.218006058798462E-3</v>
      </c>
      <c r="G180" s="18">
        <f t="shared" si="13"/>
        <v>-8.4628717107381752E-3</v>
      </c>
      <c r="H180">
        <f>0</f>
        <v>0</v>
      </c>
      <c r="I180">
        <f t="shared" si="14"/>
        <v>-0.61679484890075864</v>
      </c>
    </row>
    <row r="181" spans="1:9" x14ac:dyDescent="0.2">
      <c r="A181" s="6">
        <v>45288</v>
      </c>
      <c r="B181">
        <v>47.707317352294922</v>
      </c>
      <c r="C181">
        <v>4783.35009765625</v>
      </c>
      <c r="D181">
        <f t="shared" si="10"/>
        <v>3.0406772388320569E-3</v>
      </c>
      <c r="E181">
        <f t="shared" si="11"/>
        <v>3.7017460804378288E-4</v>
      </c>
      <c r="F181">
        <f t="shared" si="12"/>
        <v>1.1678736374622176E-3</v>
      </c>
      <c r="G181" s="18">
        <f t="shared" si="13"/>
        <v>1.8728036013698393E-3</v>
      </c>
      <c r="H181">
        <f>0</f>
        <v>0</v>
      </c>
      <c r="I181">
        <f t="shared" si="14"/>
        <v>0.13649452027755596</v>
      </c>
    </row>
    <row r="182" spans="1:9" x14ac:dyDescent="0.2">
      <c r="A182" s="6">
        <v>45289</v>
      </c>
      <c r="B182">
        <v>47.456626892089837</v>
      </c>
      <c r="C182" s="8">
        <v>4769.830078125</v>
      </c>
      <c r="D182">
        <f t="shared" si="10"/>
        <v>-5.2547591044338482E-3</v>
      </c>
      <c r="E182">
        <f t="shared" si="11"/>
        <v>-2.8264750133749628E-3</v>
      </c>
      <c r="F182">
        <f t="shared" si="12"/>
        <v>-1.9981725679494603E-3</v>
      </c>
      <c r="G182" s="18">
        <f t="shared" si="13"/>
        <v>-3.2565865364843878E-3</v>
      </c>
      <c r="H182">
        <f>0</f>
        <v>0</v>
      </c>
      <c r="I182">
        <f t="shared" si="14"/>
        <v>-0.23734801487708343</v>
      </c>
    </row>
    <row r="183" spans="1:9" x14ac:dyDescent="0.2">
      <c r="A183" s="6">
        <v>45293</v>
      </c>
      <c r="B183">
        <v>47.562694549560547</v>
      </c>
      <c r="C183">
        <v>4742.830078125</v>
      </c>
      <c r="D183">
        <f t="shared" si="10"/>
        <v>2.235044174376144E-3</v>
      </c>
      <c r="E183">
        <f t="shared" si="11"/>
        <v>-5.6605790054923277E-3</v>
      </c>
      <c r="F183">
        <f t="shared" si="12"/>
        <v>-4.8051440076291377E-3</v>
      </c>
      <c r="G183" s="18">
        <f t="shared" si="13"/>
        <v>7.0401881820052817E-3</v>
      </c>
      <c r="H183">
        <f>0</f>
        <v>0</v>
      </c>
      <c r="I183">
        <f t="shared" si="14"/>
        <v>0.51310618361885718</v>
      </c>
    </row>
    <row r="184" spans="1:9" x14ac:dyDescent="0.2">
      <c r="A184" s="6">
        <v>45294</v>
      </c>
      <c r="B184">
        <v>46.93597412109375</v>
      </c>
      <c r="C184" s="8">
        <v>4704.81005859375</v>
      </c>
      <c r="D184">
        <f t="shared" si="10"/>
        <v>-1.3176722521760276E-2</v>
      </c>
      <c r="E184">
        <f t="shared" si="11"/>
        <v>-8.016314922730805E-3</v>
      </c>
      <c r="F184">
        <f t="shared" si="12"/>
        <v>-7.1383270727204849E-3</v>
      </c>
      <c r="G184" s="18">
        <f t="shared" si="13"/>
        <v>-6.0383954490397908E-3</v>
      </c>
      <c r="H184">
        <f>0</f>
        <v>0</v>
      </c>
      <c r="I184">
        <f t="shared" si="14"/>
        <v>-0.4400930719377123</v>
      </c>
    </row>
    <row r="185" spans="1:9" x14ac:dyDescent="0.2">
      <c r="A185" s="6">
        <v>45295</v>
      </c>
      <c r="B185">
        <v>47.514480590820312</v>
      </c>
      <c r="C185">
        <v>4688.68017578125</v>
      </c>
      <c r="D185">
        <f t="shared" si="10"/>
        <v>1.2325438654666732E-2</v>
      </c>
      <c r="E185">
        <f t="shared" si="11"/>
        <v>-3.4283812973570083E-3</v>
      </c>
      <c r="F185">
        <f t="shared" si="12"/>
        <v>-2.5943164473556189E-3</v>
      </c>
      <c r="G185" s="18">
        <f t="shared" si="13"/>
        <v>1.491975510202235E-2</v>
      </c>
      <c r="H185">
        <f>0</f>
        <v>0</v>
      </c>
      <c r="I185">
        <f t="shared" si="14"/>
        <v>1.087388348580498</v>
      </c>
    </row>
    <row r="186" spans="1:9" x14ac:dyDescent="0.2">
      <c r="A186" s="6">
        <v>45296</v>
      </c>
      <c r="B186">
        <v>48.131546020507812</v>
      </c>
      <c r="C186" s="8">
        <v>4697.240234375</v>
      </c>
      <c r="D186">
        <f t="shared" si="10"/>
        <v>1.298689203827097E-2</v>
      </c>
      <c r="E186">
        <f t="shared" si="11"/>
        <v>1.8256861788026324E-3</v>
      </c>
      <c r="F186">
        <f t="shared" si="12"/>
        <v>2.6094507357644755E-3</v>
      </c>
      <c r="G186" s="18">
        <f t="shared" si="13"/>
        <v>1.0377441302506493E-2</v>
      </c>
      <c r="H186">
        <f>0</f>
        <v>0</v>
      </c>
      <c r="I186">
        <f t="shared" si="14"/>
        <v>0.75633337700657144</v>
      </c>
    </row>
    <row r="187" spans="1:9" x14ac:dyDescent="0.2">
      <c r="A187" s="6">
        <v>45299</v>
      </c>
      <c r="B187">
        <v>48.131546020507812</v>
      </c>
      <c r="C187">
        <v>4763.5400390625</v>
      </c>
      <c r="D187">
        <f t="shared" si="10"/>
        <v>0</v>
      </c>
      <c r="E187">
        <f t="shared" si="11"/>
        <v>1.4114629309846638E-2</v>
      </c>
      <c r="F187">
        <f t="shared" si="12"/>
        <v>1.4780744551598383E-2</v>
      </c>
      <c r="G187" s="18">
        <f t="shared" si="13"/>
        <v>-1.4780744551598383E-2</v>
      </c>
      <c r="H187">
        <f>0</f>
        <v>0</v>
      </c>
      <c r="I187">
        <f t="shared" si="14"/>
        <v>-1.0772569186858951</v>
      </c>
    </row>
    <row r="188" spans="1:9" x14ac:dyDescent="0.2">
      <c r="A188" s="6">
        <v>45300</v>
      </c>
      <c r="B188">
        <v>47.524120330810547</v>
      </c>
      <c r="C188" s="8">
        <v>4756.5</v>
      </c>
      <c r="D188">
        <f t="shared" si="10"/>
        <v>-1.2620115909812157E-2</v>
      </c>
      <c r="E188">
        <f t="shared" si="11"/>
        <v>-1.4779006799081618E-3</v>
      </c>
      <c r="F188">
        <f t="shared" si="12"/>
        <v>-6.6250893356804169E-4</v>
      </c>
      <c r="G188" s="18">
        <f t="shared" si="13"/>
        <v>-1.1957606976244116E-2</v>
      </c>
      <c r="H188">
        <f>0</f>
        <v>0</v>
      </c>
      <c r="I188">
        <f t="shared" si="14"/>
        <v>-0.87149972730519232</v>
      </c>
    </row>
    <row r="189" spans="1:9" x14ac:dyDescent="0.2">
      <c r="A189" s="6">
        <v>45301</v>
      </c>
      <c r="B189">
        <v>47.321647644042969</v>
      </c>
      <c r="C189">
        <v>4783.4501953125</v>
      </c>
      <c r="D189">
        <f t="shared" si="10"/>
        <v>-4.2604194534940909E-3</v>
      </c>
      <c r="E189">
        <f t="shared" si="11"/>
        <v>5.6659718937244197E-3</v>
      </c>
      <c r="F189">
        <f t="shared" si="12"/>
        <v>6.4129711259749518E-3</v>
      </c>
      <c r="G189" s="18">
        <f t="shared" si="13"/>
        <v>-1.0673390579469044E-2</v>
      </c>
      <c r="H189">
        <f>0</f>
        <v>0</v>
      </c>
      <c r="I189">
        <f t="shared" si="14"/>
        <v>-0.77790288624712711</v>
      </c>
    </row>
    <row r="190" spans="1:9" x14ac:dyDescent="0.2">
      <c r="A190" s="6">
        <v>45302</v>
      </c>
      <c r="B190">
        <v>47.2830810546875</v>
      </c>
      <c r="C190" s="8">
        <v>4780.240234375</v>
      </c>
      <c r="D190">
        <f t="shared" si="10"/>
        <v>-8.1498830399084898E-4</v>
      </c>
      <c r="E190">
        <f t="shared" si="11"/>
        <v>-6.7105557838686991E-4</v>
      </c>
      <c r="F190">
        <f t="shared" si="12"/>
        <v>1.3661176296069985E-4</v>
      </c>
      <c r="G190" s="18">
        <f t="shared" si="13"/>
        <v>-9.5160006695154883E-4</v>
      </c>
      <c r="H190">
        <f>0</f>
        <v>0</v>
      </c>
      <c r="I190">
        <f t="shared" si="14"/>
        <v>-6.9354947064196509E-2</v>
      </c>
    </row>
    <row r="191" spans="1:9" x14ac:dyDescent="0.2">
      <c r="A191" s="6">
        <v>45303</v>
      </c>
      <c r="B191">
        <v>45.701831817626953</v>
      </c>
      <c r="C191">
        <v>4783.830078125</v>
      </c>
      <c r="D191">
        <f t="shared" si="10"/>
        <v>-3.3442178508453768E-2</v>
      </c>
      <c r="E191">
        <f t="shared" si="11"/>
        <v>7.5097559411041459E-4</v>
      </c>
      <c r="F191">
        <f t="shared" si="12"/>
        <v>1.5450289906404607E-3</v>
      </c>
      <c r="G191" s="18">
        <f t="shared" si="13"/>
        <v>-3.4987207499094231E-2</v>
      </c>
      <c r="H191">
        <f>0</f>
        <v>0</v>
      </c>
      <c r="I191">
        <f t="shared" si="14"/>
        <v>-2.5499535028377505</v>
      </c>
    </row>
    <row r="192" spans="1:9" x14ac:dyDescent="0.2">
      <c r="A192" s="6">
        <v>45307</v>
      </c>
      <c r="B192">
        <v>45.142612457275391</v>
      </c>
      <c r="C192" s="8">
        <v>4765.97998046875</v>
      </c>
      <c r="D192">
        <f t="shared" si="10"/>
        <v>-1.2236257018824248E-2</v>
      </c>
      <c r="E192">
        <f t="shared" si="11"/>
        <v>-3.7313402367431525E-3</v>
      </c>
      <c r="F192">
        <f t="shared" si="12"/>
        <v>-2.8943749817699543E-3</v>
      </c>
      <c r="G192" s="18">
        <f t="shared" si="13"/>
        <v>-9.3418820370542929E-3</v>
      </c>
      <c r="H192">
        <f>0</f>
        <v>0</v>
      </c>
      <c r="I192">
        <f t="shared" si="14"/>
        <v>-0.68085927761169152</v>
      </c>
    </row>
    <row r="193" spans="1:9" x14ac:dyDescent="0.2">
      <c r="A193" s="6">
        <v>45308</v>
      </c>
      <c r="B193">
        <v>44.99798583984375</v>
      </c>
      <c r="C193">
        <v>4739.2099609375</v>
      </c>
      <c r="D193">
        <f t="shared" si="10"/>
        <v>-3.2037715488557605E-3</v>
      </c>
      <c r="E193">
        <f t="shared" si="11"/>
        <v>-5.6168971839904991E-3</v>
      </c>
      <c r="F193">
        <f t="shared" si="12"/>
        <v>-4.7618803780199743E-3</v>
      </c>
      <c r="G193" s="18">
        <f t="shared" si="13"/>
        <v>1.5581088291642137E-3</v>
      </c>
      <c r="H193">
        <f>0</f>
        <v>0</v>
      </c>
      <c r="I193">
        <f t="shared" si="14"/>
        <v>0.11355879336276183</v>
      </c>
    </row>
    <row r="194" spans="1:9" x14ac:dyDescent="0.2">
      <c r="A194" s="6">
        <v>45309</v>
      </c>
      <c r="B194">
        <v>44.776226043701172</v>
      </c>
      <c r="C194" s="8">
        <v>4780.93994140625</v>
      </c>
      <c r="D194">
        <f t="shared" ref="D194:D257" si="15">(B194/B193)-1</f>
        <v>-4.9282160524219965E-3</v>
      </c>
      <c r="E194">
        <f t="shared" ref="E194:E257" si="16">(C194/C193)-1</f>
        <v>8.805260963896E-3</v>
      </c>
      <c r="F194">
        <f t="shared" ref="F194:F257" si="17">alpha_wfc+beta_wfc*E194</f>
        <v>9.5222059265959447E-3</v>
      </c>
      <c r="G194" s="18">
        <f t="shared" ref="G194:G257" si="18">D194-F194</f>
        <v>-1.4450421979017941E-2</v>
      </c>
      <c r="H194">
        <f>0</f>
        <v>0</v>
      </c>
      <c r="I194">
        <f t="shared" ref="I194:I257" si="19">G194/$K$16</f>
        <v>-1.0531821993462711</v>
      </c>
    </row>
    <row r="195" spans="1:9" x14ac:dyDescent="0.2">
      <c r="A195" s="6">
        <v>45310</v>
      </c>
      <c r="B195">
        <v>46.396038055419922</v>
      </c>
      <c r="C195">
        <v>4839.81005859375</v>
      </c>
      <c r="D195">
        <f t="shared" si="15"/>
        <v>3.6175715437424927E-2</v>
      </c>
      <c r="E195">
        <f t="shared" si="16"/>
        <v>1.2313502764936146E-2</v>
      </c>
      <c r="F195">
        <f t="shared" si="17"/>
        <v>1.2996861255546303E-2</v>
      </c>
      <c r="G195" s="18">
        <f t="shared" si="18"/>
        <v>2.3178854181878622E-2</v>
      </c>
      <c r="H195">
        <f>0</f>
        <v>0</v>
      </c>
      <c r="I195">
        <f t="shared" si="19"/>
        <v>1.6893317483076342</v>
      </c>
    </row>
    <row r="196" spans="1:9" x14ac:dyDescent="0.2">
      <c r="A196" s="6">
        <v>45313</v>
      </c>
      <c r="B196">
        <v>46.791351318359382</v>
      </c>
      <c r="C196" s="8">
        <v>4850.43017578125</v>
      </c>
      <c r="D196">
        <f t="shared" si="15"/>
        <v>8.5204099209346129E-3</v>
      </c>
      <c r="E196">
        <f t="shared" si="16"/>
        <v>2.1943252026270788E-3</v>
      </c>
      <c r="F196">
        <f t="shared" si="17"/>
        <v>2.9745605603526499E-3</v>
      </c>
      <c r="G196" s="18">
        <f t="shared" si="18"/>
        <v>5.545849360581963E-3</v>
      </c>
      <c r="H196">
        <f>0</f>
        <v>0</v>
      </c>
      <c r="I196">
        <f t="shared" si="19"/>
        <v>0.40419510484203641</v>
      </c>
    </row>
    <row r="197" spans="1:9" x14ac:dyDescent="0.2">
      <c r="A197" s="6">
        <v>45314</v>
      </c>
      <c r="B197">
        <v>47.360206604003913</v>
      </c>
      <c r="C197">
        <v>4864.60009765625</v>
      </c>
      <c r="D197">
        <f t="shared" si="15"/>
        <v>1.2157274146116226E-2</v>
      </c>
      <c r="E197">
        <f t="shared" si="16"/>
        <v>2.921374261968035E-3</v>
      </c>
      <c r="F197">
        <f t="shared" si="17"/>
        <v>3.6946491493713438E-3</v>
      </c>
      <c r="G197" s="18">
        <f t="shared" si="18"/>
        <v>8.462624996744883E-3</v>
      </c>
      <c r="H197">
        <f>0</f>
        <v>0</v>
      </c>
      <c r="I197">
        <f t="shared" si="19"/>
        <v>0.61677686777976137</v>
      </c>
    </row>
    <row r="198" spans="1:9" x14ac:dyDescent="0.2">
      <c r="A198" s="6">
        <v>45315</v>
      </c>
      <c r="B198">
        <v>47.716960906982422</v>
      </c>
      <c r="C198" s="8">
        <v>4868.5498046875</v>
      </c>
      <c r="D198">
        <f t="shared" si="15"/>
        <v>7.5327860362068844E-3</v>
      </c>
      <c r="E198">
        <f t="shared" si="16"/>
        <v>8.1192841178312491E-4</v>
      </c>
      <c r="F198">
        <f t="shared" si="17"/>
        <v>1.6053982709672129E-3</v>
      </c>
      <c r="G198" s="18">
        <f t="shared" si="18"/>
        <v>5.9273877652396712E-3</v>
      </c>
      <c r="H198">
        <f>0</f>
        <v>0</v>
      </c>
      <c r="I198">
        <f t="shared" si="19"/>
        <v>0.43200255965103301</v>
      </c>
    </row>
    <row r="199" spans="1:9" x14ac:dyDescent="0.2">
      <c r="A199" s="6">
        <v>45316</v>
      </c>
      <c r="B199">
        <v>48.092987060546882</v>
      </c>
      <c r="C199">
        <v>4894.16015625</v>
      </c>
      <c r="D199">
        <f t="shared" si="15"/>
        <v>7.8803458228924317E-3</v>
      </c>
      <c r="E199">
        <f t="shared" si="16"/>
        <v>5.2603655277063677E-3</v>
      </c>
      <c r="F199">
        <f t="shared" si="17"/>
        <v>6.0112478694072423E-3</v>
      </c>
      <c r="G199" s="18">
        <f t="shared" si="18"/>
        <v>1.8690979534851894E-3</v>
      </c>
      <c r="H199">
        <f>0</f>
        <v>0</v>
      </c>
      <c r="I199">
        <f t="shared" si="19"/>
        <v>0.13622444357011965</v>
      </c>
    </row>
    <row r="200" spans="1:9" x14ac:dyDescent="0.2">
      <c r="A200" s="6">
        <v>45317</v>
      </c>
      <c r="B200">
        <v>48.517219543457031</v>
      </c>
      <c r="C200" s="8">
        <v>4890.97021484375</v>
      </c>
      <c r="D200">
        <f t="shared" si="15"/>
        <v>8.8210882467345542E-3</v>
      </c>
      <c r="E200">
        <f t="shared" si="16"/>
        <v>-6.5178525107645324E-4</v>
      </c>
      <c r="F200">
        <f t="shared" si="17"/>
        <v>1.5569760403924375E-4</v>
      </c>
      <c r="G200" s="18">
        <f t="shared" si="18"/>
        <v>8.6653906426953104E-3</v>
      </c>
      <c r="H200">
        <f>0</f>
        <v>0</v>
      </c>
      <c r="I200">
        <f t="shared" si="19"/>
        <v>0.63155492542153913</v>
      </c>
    </row>
    <row r="201" spans="1:9" x14ac:dyDescent="0.2">
      <c r="A201" s="6">
        <v>45320</v>
      </c>
      <c r="B201">
        <v>48.546142578125</v>
      </c>
      <c r="C201">
        <v>4927.93017578125</v>
      </c>
      <c r="D201">
        <f t="shared" si="15"/>
        <v>5.9613957560089581E-4</v>
      </c>
      <c r="E201">
        <f t="shared" si="16"/>
        <v>7.5567748961808956E-3</v>
      </c>
      <c r="F201">
        <f t="shared" si="17"/>
        <v>8.2856723538472284E-3</v>
      </c>
      <c r="G201" s="18">
        <f t="shared" si="18"/>
        <v>-7.6895327782463326E-3</v>
      </c>
      <c r="H201">
        <f>0</f>
        <v>0</v>
      </c>
      <c r="I201">
        <f t="shared" si="19"/>
        <v>-0.560432010573652</v>
      </c>
    </row>
    <row r="202" spans="1:9" x14ac:dyDescent="0.2">
      <c r="A202" s="6">
        <v>45321</v>
      </c>
      <c r="B202">
        <v>49.356048583984382</v>
      </c>
      <c r="C202" s="8">
        <v>4924.97021484375</v>
      </c>
      <c r="D202">
        <f t="shared" si="15"/>
        <v>1.6683220598959103E-2</v>
      </c>
      <c r="E202">
        <f t="shared" si="16"/>
        <v>-6.0064993453989857E-4</v>
      </c>
      <c r="F202">
        <f t="shared" si="17"/>
        <v>2.0634337197024107E-4</v>
      </c>
      <c r="G202" s="18">
        <f t="shared" si="18"/>
        <v>1.6476877226988863E-2</v>
      </c>
      <c r="H202">
        <f>0</f>
        <v>0</v>
      </c>
      <c r="I202">
        <f t="shared" si="19"/>
        <v>1.2008752285210393</v>
      </c>
    </row>
    <row r="203" spans="1:9" x14ac:dyDescent="0.2">
      <c r="A203" s="6">
        <v>45322</v>
      </c>
      <c r="B203">
        <v>48.382236480712891</v>
      </c>
      <c r="C203">
        <v>4845.64990234375</v>
      </c>
      <c r="D203">
        <f t="shared" si="15"/>
        <v>-1.9730349799264246E-2</v>
      </c>
      <c r="E203">
        <f t="shared" si="16"/>
        <v>-1.6105744611597972E-2</v>
      </c>
      <c r="F203">
        <f t="shared" si="17"/>
        <v>-1.5150311870421115E-2</v>
      </c>
      <c r="G203" s="18">
        <f t="shared" si="18"/>
        <v>-4.5800379288431312E-3</v>
      </c>
      <c r="H203">
        <f>0</f>
        <v>0</v>
      </c>
      <c r="I203">
        <f t="shared" si="19"/>
        <v>-0.33380439865301187</v>
      </c>
    </row>
    <row r="204" spans="1:9" x14ac:dyDescent="0.2">
      <c r="A204" s="6">
        <v>45323</v>
      </c>
      <c r="B204">
        <v>47.314193725585938</v>
      </c>
      <c r="C204" s="8">
        <v>4906.18994140625</v>
      </c>
      <c r="D204">
        <f t="shared" si="15"/>
        <v>-2.2075100962989147E-2</v>
      </c>
      <c r="E204">
        <f t="shared" si="16"/>
        <v>1.2493688211609788E-2</v>
      </c>
      <c r="F204">
        <f t="shared" si="17"/>
        <v>1.317532168045152E-2</v>
      </c>
      <c r="G204" s="18">
        <f t="shared" si="18"/>
        <v>-3.5250422643440665E-2</v>
      </c>
      <c r="H204">
        <f>0</f>
        <v>0</v>
      </c>
      <c r="I204">
        <f t="shared" si="19"/>
        <v>-2.569137268199519</v>
      </c>
    </row>
    <row r="205" spans="1:9" x14ac:dyDescent="0.2">
      <c r="A205" s="6">
        <v>45324</v>
      </c>
      <c r="B205">
        <v>47.731700897216797</v>
      </c>
      <c r="C205">
        <v>4958.60986328125</v>
      </c>
      <c r="D205">
        <f t="shared" si="15"/>
        <v>8.8241421602222037E-3</v>
      </c>
      <c r="E205">
        <f t="shared" si="16"/>
        <v>1.068444607751462E-2</v>
      </c>
      <c r="F205">
        <f t="shared" si="17"/>
        <v>1.1383400490546243E-2</v>
      </c>
      <c r="G205" s="18">
        <f t="shared" si="18"/>
        <v>-2.559258330324039E-3</v>
      </c>
      <c r="H205">
        <f>0</f>
        <v>0</v>
      </c>
      <c r="I205">
        <f t="shared" si="19"/>
        <v>-0.18652502473212312</v>
      </c>
    </row>
    <row r="206" spans="1:9" x14ac:dyDescent="0.2">
      <c r="A206" s="6">
        <v>45327</v>
      </c>
      <c r="B206">
        <v>47.285064697265618</v>
      </c>
      <c r="C206" s="8">
        <v>4942.81005859375</v>
      </c>
      <c r="D206">
        <f t="shared" si="15"/>
        <v>-9.3572236387080565E-3</v>
      </c>
      <c r="E206">
        <f t="shared" si="16"/>
        <v>-3.1863375266721894E-3</v>
      </c>
      <c r="F206">
        <f t="shared" si="17"/>
        <v>-2.354589904732504E-3</v>
      </c>
      <c r="G206" s="18">
        <f t="shared" si="18"/>
        <v>-7.0026337339755525E-3</v>
      </c>
      <c r="H206">
        <f>0</f>
        <v>0</v>
      </c>
      <c r="I206">
        <f t="shared" si="19"/>
        <v>-0.51036912332894901</v>
      </c>
    </row>
    <row r="207" spans="1:9" x14ac:dyDescent="0.2">
      <c r="A207" s="6">
        <v>45328</v>
      </c>
      <c r="B207">
        <v>46.886978149414062</v>
      </c>
      <c r="C207">
        <v>4954.22998046875</v>
      </c>
      <c r="D207">
        <f t="shared" si="15"/>
        <v>-8.4188644004240532E-3</v>
      </c>
      <c r="E207">
        <f t="shared" si="16"/>
        <v>2.3104108269635937E-3</v>
      </c>
      <c r="F207">
        <f t="shared" si="17"/>
        <v>3.0895348284021929E-3</v>
      </c>
      <c r="G207" s="18">
        <f t="shared" si="18"/>
        <v>-1.1508399228826245E-2</v>
      </c>
      <c r="H207">
        <f>0</f>
        <v>0</v>
      </c>
      <c r="I207">
        <f t="shared" si="19"/>
        <v>-0.83876036480935134</v>
      </c>
    </row>
    <row r="208" spans="1:9" x14ac:dyDescent="0.2">
      <c r="A208" s="6">
        <v>45329</v>
      </c>
      <c r="B208">
        <v>47.071456909179688</v>
      </c>
      <c r="C208" s="8">
        <v>4995.06005859375</v>
      </c>
      <c r="D208">
        <f t="shared" si="15"/>
        <v>3.9345414664546663E-3</v>
      </c>
      <c r="E208">
        <f t="shared" si="16"/>
        <v>8.241457963390042E-3</v>
      </c>
      <c r="F208">
        <f t="shared" si="17"/>
        <v>8.963800545414579E-3</v>
      </c>
      <c r="G208" s="18">
        <f t="shared" si="18"/>
        <v>-5.0292590789599127E-3</v>
      </c>
      <c r="H208">
        <f>0</f>
        <v>0</v>
      </c>
      <c r="I208">
        <f t="shared" si="19"/>
        <v>-0.36654473797042514</v>
      </c>
    </row>
    <row r="209" spans="1:9" x14ac:dyDescent="0.2">
      <c r="A209" s="6">
        <v>45330</v>
      </c>
      <c r="B209">
        <v>46.945232391357422</v>
      </c>
      <c r="C209">
        <v>4997.91015625</v>
      </c>
      <c r="D209">
        <f t="shared" si="15"/>
        <v>-2.6815511163337247E-3</v>
      </c>
      <c r="E209">
        <f t="shared" si="16"/>
        <v>5.7058326082515265E-4</v>
      </c>
      <c r="F209">
        <f t="shared" si="17"/>
        <v>1.3663636597714237E-3</v>
      </c>
      <c r="G209" s="18">
        <f t="shared" si="18"/>
        <v>-4.0479147761051486E-3</v>
      </c>
      <c r="H209">
        <f>0</f>
        <v>0</v>
      </c>
      <c r="I209">
        <f t="shared" si="19"/>
        <v>-0.29502195803381087</v>
      </c>
    </row>
    <row r="210" spans="1:9" x14ac:dyDescent="0.2">
      <c r="A210" s="6">
        <v>45331</v>
      </c>
      <c r="B210">
        <v>46.663661956787109</v>
      </c>
      <c r="C210" s="8">
        <v>5026.60986328125</v>
      </c>
      <c r="D210">
        <f t="shared" si="15"/>
        <v>-5.9978494136104787E-3</v>
      </c>
      <c r="E210">
        <f t="shared" si="16"/>
        <v>5.7423415255595245E-3</v>
      </c>
      <c r="F210">
        <f t="shared" si="17"/>
        <v>6.4886096261909708E-3</v>
      </c>
      <c r="G210" s="18">
        <f t="shared" si="18"/>
        <v>-1.2486459039801449E-2</v>
      </c>
      <c r="H210">
        <f>0</f>
        <v>0</v>
      </c>
      <c r="I210">
        <f t="shared" si="19"/>
        <v>-0.9100437629212359</v>
      </c>
    </row>
    <row r="211" spans="1:9" x14ac:dyDescent="0.2">
      <c r="A211" s="6">
        <v>45334</v>
      </c>
      <c r="B211">
        <v>47.498680114746087</v>
      </c>
      <c r="C211">
        <v>5021.83984375</v>
      </c>
      <c r="D211">
        <f t="shared" si="15"/>
        <v>1.7894398402170886E-2</v>
      </c>
      <c r="E211">
        <f t="shared" si="16"/>
        <v>-9.489536011326738E-4</v>
      </c>
      <c r="F211">
        <f t="shared" si="17"/>
        <v>-1.3862577777899135E-4</v>
      </c>
      <c r="G211" s="18">
        <f t="shared" si="18"/>
        <v>1.8033024179949876E-2</v>
      </c>
      <c r="H211">
        <f>0</f>
        <v>0</v>
      </c>
      <c r="I211">
        <f t="shared" si="19"/>
        <v>1.3142910355338155</v>
      </c>
    </row>
    <row r="212" spans="1:9" x14ac:dyDescent="0.2">
      <c r="A212" s="6">
        <v>45335</v>
      </c>
      <c r="B212">
        <v>46.838432312011719</v>
      </c>
      <c r="C212" s="8">
        <v>4953.169921875</v>
      </c>
      <c r="D212">
        <f t="shared" si="15"/>
        <v>-1.3900339991329447E-2</v>
      </c>
      <c r="E212">
        <f t="shared" si="16"/>
        <v>-1.3674255653625456E-2</v>
      </c>
      <c r="F212">
        <f t="shared" si="17"/>
        <v>-1.2742100993223806E-2</v>
      </c>
      <c r="G212" s="18">
        <f t="shared" si="18"/>
        <v>-1.1582389981056405E-3</v>
      </c>
      <c r="H212">
        <f>0</f>
        <v>0</v>
      </c>
      <c r="I212">
        <f t="shared" si="19"/>
        <v>-8.4415299232418736E-2</v>
      </c>
    </row>
    <row r="213" spans="1:9" x14ac:dyDescent="0.2">
      <c r="A213" s="6">
        <v>45336</v>
      </c>
      <c r="B213">
        <v>47.120002746582031</v>
      </c>
      <c r="C213">
        <v>5000.6201171875</v>
      </c>
      <c r="D213">
        <f t="shared" si="15"/>
        <v>6.0115255928006039E-3</v>
      </c>
      <c r="E213">
        <f t="shared" si="16"/>
        <v>9.5797632750176387E-3</v>
      </c>
      <c r="F213">
        <f t="shared" si="17"/>
        <v>1.0289293469371727E-2</v>
      </c>
      <c r="G213" s="18">
        <f t="shared" si="18"/>
        <v>-4.277767876571123E-3</v>
      </c>
      <c r="H213">
        <f>0</f>
        <v>0</v>
      </c>
      <c r="I213">
        <f t="shared" si="19"/>
        <v>-0.31177421580364012</v>
      </c>
    </row>
    <row r="214" spans="1:9" x14ac:dyDescent="0.2">
      <c r="A214" s="6">
        <v>45337</v>
      </c>
      <c r="B214">
        <v>50.528026580810547</v>
      </c>
      <c r="C214" s="8">
        <v>5029.72998046875</v>
      </c>
      <c r="D214">
        <f t="shared" si="15"/>
        <v>7.232647783484536E-2</v>
      </c>
      <c r="E214">
        <f t="shared" si="16"/>
        <v>5.8212506847294954E-3</v>
      </c>
      <c r="F214">
        <f t="shared" si="17"/>
        <v>6.5667633413458498E-3</v>
      </c>
      <c r="G214" s="18">
        <f t="shared" si="18"/>
        <v>6.5759714493499516E-2</v>
      </c>
      <c r="H214">
        <f>0</f>
        <v>0</v>
      </c>
      <c r="I214">
        <f t="shared" si="19"/>
        <v>4.7927292946329194</v>
      </c>
    </row>
    <row r="215" spans="1:9" x14ac:dyDescent="0.2">
      <c r="A215" s="6">
        <v>45338</v>
      </c>
      <c r="B215">
        <v>50.401798248291023</v>
      </c>
      <c r="C215">
        <v>5005.56982421875</v>
      </c>
      <c r="D215">
        <f t="shared" si="15"/>
        <v>-2.4981844940578091E-3</v>
      </c>
      <c r="E215">
        <f t="shared" si="16"/>
        <v>-4.8034698371121065E-3</v>
      </c>
      <c r="F215">
        <f t="shared" si="17"/>
        <v>-3.9562404518589623E-3</v>
      </c>
      <c r="G215" s="18">
        <f t="shared" si="18"/>
        <v>1.4580559578011533E-3</v>
      </c>
      <c r="H215">
        <f>0</f>
        <v>0</v>
      </c>
      <c r="I215">
        <f t="shared" si="19"/>
        <v>0.10626669467761195</v>
      </c>
    </row>
    <row r="216" spans="1:9" x14ac:dyDescent="0.2">
      <c r="A216" s="6">
        <v>45342</v>
      </c>
      <c r="B216">
        <v>50.265869140625</v>
      </c>
      <c r="C216" s="8">
        <v>4975.509765625</v>
      </c>
      <c r="D216">
        <f t="shared" si="15"/>
        <v>-2.6969098800087021E-3</v>
      </c>
      <c r="E216">
        <f t="shared" si="16"/>
        <v>-6.0053220011653252E-3</v>
      </c>
      <c r="F216">
        <f t="shared" si="17"/>
        <v>-5.1465865748656211E-3</v>
      </c>
      <c r="G216" s="18">
        <f t="shared" si="18"/>
        <v>2.449676694856919E-3</v>
      </c>
      <c r="H216">
        <f>0</f>
        <v>0</v>
      </c>
      <c r="I216">
        <f t="shared" si="19"/>
        <v>0.17853844634591423</v>
      </c>
    </row>
    <row r="217" spans="1:9" x14ac:dyDescent="0.2">
      <c r="A217" s="6">
        <v>45343</v>
      </c>
      <c r="B217">
        <v>51.130012512207031</v>
      </c>
      <c r="C217">
        <v>4981.7998046875</v>
      </c>
      <c r="D217">
        <f t="shared" si="15"/>
        <v>1.7191453890202935E-2</v>
      </c>
      <c r="E217">
        <f t="shared" si="16"/>
        <v>1.264199922982101E-3</v>
      </c>
      <c r="F217">
        <f t="shared" si="17"/>
        <v>2.0533399197024934E-3</v>
      </c>
      <c r="G217" s="18">
        <f t="shared" si="18"/>
        <v>1.5138113970500442E-2</v>
      </c>
      <c r="H217">
        <f>0</f>
        <v>0</v>
      </c>
      <c r="I217">
        <f t="shared" si="19"/>
        <v>1.1033028785287886</v>
      </c>
    </row>
    <row r="218" spans="1:9" x14ac:dyDescent="0.2">
      <c r="A218" s="6">
        <v>45344</v>
      </c>
      <c r="B218">
        <v>51.819381713867188</v>
      </c>
      <c r="C218" s="8">
        <v>5087.02978515625</v>
      </c>
      <c r="D218">
        <f t="shared" si="15"/>
        <v>1.3482672266031059E-2</v>
      </c>
      <c r="E218">
        <f t="shared" si="16"/>
        <v>2.112288421741404E-2</v>
      </c>
      <c r="F218">
        <f t="shared" si="17"/>
        <v>2.1721905293141837E-2</v>
      </c>
      <c r="G218" s="18">
        <f t="shared" si="18"/>
        <v>-8.2392330271107775E-3</v>
      </c>
      <c r="H218">
        <f>0</f>
        <v>0</v>
      </c>
      <c r="I218">
        <f t="shared" si="19"/>
        <v>-0.60049551307350035</v>
      </c>
    </row>
    <row r="219" spans="1:9" x14ac:dyDescent="0.2">
      <c r="A219" s="6">
        <v>45345</v>
      </c>
      <c r="B219">
        <v>52.295146942138672</v>
      </c>
      <c r="C219">
        <v>5088.7998046875</v>
      </c>
      <c r="D219">
        <f t="shared" si="15"/>
        <v>9.1812216305191541E-3</v>
      </c>
      <c r="E219">
        <f t="shared" si="16"/>
        <v>3.4794754621159107E-4</v>
      </c>
      <c r="F219">
        <f t="shared" si="17"/>
        <v>1.1458593684288698E-3</v>
      </c>
      <c r="G219" s="18">
        <f t="shared" si="18"/>
        <v>8.0353622620902843E-3</v>
      </c>
      <c r="H219">
        <f>0</f>
        <v>0</v>
      </c>
      <c r="I219">
        <f t="shared" si="19"/>
        <v>0.58563691164314391</v>
      </c>
    </row>
    <row r="220" spans="1:9" x14ac:dyDescent="0.2">
      <c r="A220" s="6">
        <v>45348</v>
      </c>
      <c r="B220">
        <v>52.557300567626953</v>
      </c>
      <c r="C220" s="8">
        <v>5069.52978515625</v>
      </c>
      <c r="D220">
        <f t="shared" si="15"/>
        <v>5.0129627855972636E-3</v>
      </c>
      <c r="E220">
        <f t="shared" si="16"/>
        <v>-3.7867513501905758E-3</v>
      </c>
      <c r="F220">
        <f t="shared" si="17"/>
        <v>-2.949255611881048E-3</v>
      </c>
      <c r="G220" s="18">
        <f t="shared" si="18"/>
        <v>7.9622183974783108E-3</v>
      </c>
      <c r="H220">
        <f>0</f>
        <v>0</v>
      </c>
      <c r="I220">
        <f t="shared" si="19"/>
        <v>0.58030600737525628</v>
      </c>
    </row>
    <row r="221" spans="1:9" x14ac:dyDescent="0.2">
      <c r="A221" s="6">
        <v>45349</v>
      </c>
      <c r="B221">
        <v>53.217552185058587</v>
      </c>
      <c r="C221">
        <v>5078.18017578125</v>
      </c>
      <c r="D221">
        <f t="shared" si="15"/>
        <v>1.2562510066171928E-2</v>
      </c>
      <c r="E221">
        <f t="shared" si="16"/>
        <v>1.7063496993998672E-3</v>
      </c>
      <c r="F221">
        <f t="shared" si="17"/>
        <v>2.4912567350054479E-3</v>
      </c>
      <c r="G221" s="18">
        <f t="shared" si="18"/>
        <v>1.007125333116648E-2</v>
      </c>
      <c r="H221">
        <f>0</f>
        <v>0</v>
      </c>
      <c r="I221">
        <f t="shared" si="19"/>
        <v>0.73401764660523927</v>
      </c>
    </row>
    <row r="222" spans="1:9" x14ac:dyDescent="0.2">
      <c r="A222" s="6">
        <v>45350</v>
      </c>
      <c r="B222">
        <v>53.130161285400391</v>
      </c>
      <c r="C222" s="8">
        <v>5069.759765625</v>
      </c>
      <c r="D222">
        <f t="shared" si="15"/>
        <v>-1.6421442939409392E-3</v>
      </c>
      <c r="E222">
        <f t="shared" si="16"/>
        <v>-1.6581550604305439E-3</v>
      </c>
      <c r="F222">
        <f t="shared" si="17"/>
        <v>-8.4103763237752664E-4</v>
      </c>
      <c r="G222" s="18">
        <f t="shared" si="18"/>
        <v>-8.0110666156341256E-4</v>
      </c>
      <c r="H222">
        <f>0</f>
        <v>0</v>
      </c>
      <c r="I222">
        <f t="shared" si="19"/>
        <v>-5.8386618533450112E-2</v>
      </c>
    </row>
    <row r="223" spans="1:9" x14ac:dyDescent="0.2">
      <c r="A223" s="6">
        <v>45351</v>
      </c>
      <c r="B223">
        <v>53.974884033203118</v>
      </c>
      <c r="C223">
        <v>5096.27001953125</v>
      </c>
      <c r="D223">
        <f t="shared" si="15"/>
        <v>1.5899118831300241E-2</v>
      </c>
      <c r="E223">
        <f t="shared" si="16"/>
        <v>5.2290946971491614E-3</v>
      </c>
      <c r="F223">
        <f t="shared" si="17"/>
        <v>5.9802764129916423E-3</v>
      </c>
      <c r="G223" s="18">
        <f t="shared" si="18"/>
        <v>9.9188424183085985E-3</v>
      </c>
      <c r="H223">
        <f>0</f>
        <v>0</v>
      </c>
      <c r="I223">
        <f t="shared" si="19"/>
        <v>0.72290956542663376</v>
      </c>
    </row>
    <row r="224" spans="1:9" x14ac:dyDescent="0.2">
      <c r="A224" s="6">
        <v>45352</v>
      </c>
      <c r="B224">
        <v>53.460285186767578</v>
      </c>
      <c r="C224" s="8">
        <v>5137.080078125</v>
      </c>
      <c r="D224">
        <f t="shared" si="15"/>
        <v>-9.5340426506331788E-3</v>
      </c>
      <c r="E224">
        <f t="shared" si="16"/>
        <v>8.0078289488876297E-3</v>
      </c>
      <c r="F224">
        <f t="shared" si="17"/>
        <v>8.7324081995399164E-3</v>
      </c>
      <c r="G224" s="18">
        <f t="shared" si="18"/>
        <v>-1.8266450850173095E-2</v>
      </c>
      <c r="H224">
        <f>0</f>
        <v>0</v>
      </c>
      <c r="I224">
        <f t="shared" si="19"/>
        <v>-1.3313037438331807</v>
      </c>
    </row>
    <row r="225" spans="1:9" x14ac:dyDescent="0.2">
      <c r="A225" s="6">
        <v>45355</v>
      </c>
      <c r="B225">
        <v>54.188488006591797</v>
      </c>
      <c r="C225">
        <v>5130.9501953125</v>
      </c>
      <c r="D225">
        <f t="shared" si="15"/>
        <v>1.3621379259017852E-2</v>
      </c>
      <c r="E225">
        <f t="shared" si="16"/>
        <v>-1.1932620709189656E-3</v>
      </c>
      <c r="F225">
        <f t="shared" si="17"/>
        <v>-3.8059533820067109E-4</v>
      </c>
      <c r="G225" s="18">
        <f t="shared" si="18"/>
        <v>1.4001974597218523E-2</v>
      </c>
      <c r="H225">
        <f>0</f>
        <v>0</v>
      </c>
      <c r="I225">
        <f t="shared" si="19"/>
        <v>1.0204982541618077</v>
      </c>
    </row>
    <row r="226" spans="1:9" x14ac:dyDescent="0.2">
      <c r="A226" s="6">
        <v>45356</v>
      </c>
      <c r="B226">
        <v>54.955535888671882</v>
      </c>
      <c r="C226" s="8">
        <v>5078.64990234375</v>
      </c>
      <c r="D226">
        <f t="shared" si="15"/>
        <v>1.4155181484059476E-2</v>
      </c>
      <c r="E226">
        <f t="shared" si="16"/>
        <v>-1.0193100883444606E-2</v>
      </c>
      <c r="F226">
        <f t="shared" si="17"/>
        <v>-9.2942733749782208E-3</v>
      </c>
      <c r="G226" s="18">
        <f t="shared" si="18"/>
        <v>2.3449454859037697E-2</v>
      </c>
      <c r="H226">
        <f>0</f>
        <v>0</v>
      </c>
      <c r="I226">
        <f t="shared" si="19"/>
        <v>1.7090537894168001</v>
      </c>
    </row>
    <row r="227" spans="1:9" x14ac:dyDescent="0.2">
      <c r="A227" s="6">
        <v>45357</v>
      </c>
      <c r="B227">
        <v>55.450721740722663</v>
      </c>
      <c r="C227">
        <v>5104.759765625</v>
      </c>
      <c r="D227">
        <f t="shared" si="15"/>
        <v>9.0106636946261087E-3</v>
      </c>
      <c r="E227">
        <f t="shared" si="16"/>
        <v>5.1411032032746551E-3</v>
      </c>
      <c r="F227">
        <f t="shared" si="17"/>
        <v>5.8931273136899037E-3</v>
      </c>
      <c r="G227" s="18">
        <f t="shared" si="18"/>
        <v>3.1175363809362051E-3</v>
      </c>
      <c r="H227">
        <f>0</f>
        <v>0</v>
      </c>
      <c r="I227">
        <f t="shared" si="19"/>
        <v>0.22721369846388004</v>
      </c>
    </row>
    <row r="228" spans="1:9" x14ac:dyDescent="0.2">
      <c r="A228" s="6">
        <v>45358</v>
      </c>
      <c r="B228">
        <v>55.343917846679688</v>
      </c>
      <c r="C228" s="8">
        <v>5157.35986328125</v>
      </c>
      <c r="D228">
        <f t="shared" si="15"/>
        <v>-1.9261046689774686E-3</v>
      </c>
      <c r="E228">
        <f t="shared" si="16"/>
        <v>1.0304127925951478E-2</v>
      </c>
      <c r="F228">
        <f t="shared" si="17"/>
        <v>1.1006723349411439E-2</v>
      </c>
      <c r="G228" s="18">
        <f t="shared" si="18"/>
        <v>-1.2932828018388907E-2</v>
      </c>
      <c r="H228">
        <f>0</f>
        <v>0</v>
      </c>
      <c r="I228">
        <f t="shared" si="19"/>
        <v>-0.94257622898148563</v>
      </c>
    </row>
    <row r="229" spans="1:9" x14ac:dyDescent="0.2">
      <c r="A229" s="6">
        <v>45359</v>
      </c>
      <c r="B229">
        <v>55.411880493164062</v>
      </c>
      <c r="C229">
        <v>5123.68994140625</v>
      </c>
      <c r="D229">
        <f t="shared" si="15"/>
        <v>1.2280056983433596E-3</v>
      </c>
      <c r="E229">
        <f t="shared" si="16"/>
        <v>-6.5285190034379825E-3</v>
      </c>
      <c r="F229">
        <f t="shared" si="17"/>
        <v>-5.6647747030324283E-3</v>
      </c>
      <c r="G229" s="18">
        <f t="shared" si="18"/>
        <v>6.8927804013757879E-3</v>
      </c>
      <c r="H229">
        <f>0</f>
        <v>0</v>
      </c>
      <c r="I229">
        <f t="shared" si="19"/>
        <v>0.50236274298926575</v>
      </c>
    </row>
    <row r="230" spans="1:9" x14ac:dyDescent="0.2">
      <c r="A230" s="6">
        <v>45362</v>
      </c>
      <c r="B230">
        <v>55.431304931640618</v>
      </c>
      <c r="C230" s="8">
        <v>5117.93994140625</v>
      </c>
      <c r="D230">
        <f t="shared" si="15"/>
        <v>3.5054645869592171E-4</v>
      </c>
      <c r="E230">
        <f t="shared" si="16"/>
        <v>-1.122238087346461E-3</v>
      </c>
      <c r="F230">
        <f t="shared" si="17"/>
        <v>-3.1025130919722045E-4</v>
      </c>
      <c r="G230" s="18">
        <f t="shared" si="18"/>
        <v>6.6079776789314216E-4</v>
      </c>
      <c r="H230">
        <f>0</f>
        <v>0</v>
      </c>
      <c r="I230">
        <f t="shared" si="19"/>
        <v>4.8160562198343693E-2</v>
      </c>
    </row>
    <row r="231" spans="1:9" x14ac:dyDescent="0.2">
      <c r="A231" s="6">
        <v>45363</v>
      </c>
      <c r="B231">
        <v>55.936199188232422</v>
      </c>
      <c r="C231">
        <v>5175.27001953125</v>
      </c>
      <c r="D231">
        <f t="shared" si="15"/>
        <v>9.1084678092001603E-3</v>
      </c>
      <c r="E231">
        <f t="shared" si="16"/>
        <v>1.1201787981366396E-2</v>
      </c>
      <c r="F231">
        <f t="shared" si="17"/>
        <v>1.1895789574609643E-2</v>
      </c>
      <c r="G231" s="18">
        <f t="shared" si="18"/>
        <v>-2.7873217654094829E-3</v>
      </c>
      <c r="H231">
        <f>0</f>
        <v>0</v>
      </c>
      <c r="I231">
        <f t="shared" si="19"/>
        <v>-0.20314684729913976</v>
      </c>
    </row>
    <row r="232" spans="1:9" x14ac:dyDescent="0.2">
      <c r="A232" s="6">
        <v>45364</v>
      </c>
      <c r="B232">
        <v>56.140094757080078</v>
      </c>
      <c r="C232" s="8">
        <v>5165.31005859375</v>
      </c>
      <c r="D232">
        <f t="shared" si="15"/>
        <v>3.6451452155610298E-3</v>
      </c>
      <c r="E232">
        <f t="shared" si="16"/>
        <v>-1.9245297153407392E-3</v>
      </c>
      <c r="F232">
        <f t="shared" si="17"/>
        <v>-1.1048621252920704E-3</v>
      </c>
      <c r="G232" s="18">
        <f t="shared" si="18"/>
        <v>4.7500073408530998E-3</v>
      </c>
      <c r="H232">
        <f>0</f>
        <v>0</v>
      </c>
      <c r="I232">
        <f t="shared" si="19"/>
        <v>0.34619218631915566</v>
      </c>
    </row>
    <row r="233" spans="1:9" x14ac:dyDescent="0.2">
      <c r="A233" s="6">
        <v>45365</v>
      </c>
      <c r="B233">
        <v>55.703166961669922</v>
      </c>
      <c r="C233">
        <v>5150.47998046875</v>
      </c>
      <c r="D233">
        <f t="shared" si="15"/>
        <v>-7.7828118620169029E-3</v>
      </c>
      <c r="E233">
        <f t="shared" si="16"/>
        <v>-2.8710915621273925E-3</v>
      </c>
      <c r="F233">
        <f t="shared" si="17"/>
        <v>-2.0423619761128428E-3</v>
      </c>
      <c r="G233" s="18">
        <f t="shared" si="18"/>
        <v>-5.7404498859040601E-3</v>
      </c>
      <c r="H233">
        <f>0</f>
        <v>0</v>
      </c>
      <c r="I233">
        <f t="shared" si="19"/>
        <v>-0.41837806846415437</v>
      </c>
    </row>
    <row r="234" spans="1:9" x14ac:dyDescent="0.2">
      <c r="A234" s="6">
        <v>45366</v>
      </c>
      <c r="B234">
        <v>55.839099884033203</v>
      </c>
      <c r="C234" s="8">
        <v>5117.08984375</v>
      </c>
      <c r="D234">
        <f t="shared" si="15"/>
        <v>2.4403086893931558E-3</v>
      </c>
      <c r="E234">
        <f t="shared" si="16"/>
        <v>-6.4829174844615034E-3</v>
      </c>
      <c r="F234">
        <f t="shared" si="17"/>
        <v>-5.6196097543470564E-3</v>
      </c>
      <c r="G234" s="18">
        <f t="shared" si="18"/>
        <v>8.0599184437402122E-3</v>
      </c>
      <c r="H234">
        <f>0</f>
        <v>0</v>
      </c>
      <c r="I234">
        <f t="shared" si="19"/>
        <v>0.5874266263957767</v>
      </c>
    </row>
    <row r="235" spans="1:9" x14ac:dyDescent="0.2">
      <c r="A235" s="6">
        <v>45369</v>
      </c>
      <c r="B235">
        <v>56.091545104980469</v>
      </c>
      <c r="C235">
        <v>5149.419921875</v>
      </c>
      <c r="D235">
        <f t="shared" si="15"/>
        <v>4.5209400128503052E-3</v>
      </c>
      <c r="E235">
        <f t="shared" si="16"/>
        <v>6.3180595049523447E-3</v>
      </c>
      <c r="F235">
        <f t="shared" si="17"/>
        <v>7.0588159171247082E-3</v>
      </c>
      <c r="G235" s="18">
        <f t="shared" si="18"/>
        <v>-2.537875904274403E-3</v>
      </c>
      <c r="H235">
        <f>0</f>
        <v>0</v>
      </c>
      <c r="I235">
        <f t="shared" si="19"/>
        <v>-0.18496662107256129</v>
      </c>
    </row>
    <row r="236" spans="1:9" x14ac:dyDescent="0.2">
      <c r="A236" s="6">
        <v>45370</v>
      </c>
      <c r="B236">
        <v>55.353626251220703</v>
      </c>
      <c r="C236" s="8">
        <v>5178.509765625</v>
      </c>
      <c r="D236">
        <f t="shared" si="15"/>
        <v>-1.3155616454827213E-2</v>
      </c>
      <c r="E236">
        <f t="shared" si="16"/>
        <v>5.6491496501236416E-3</v>
      </c>
      <c r="F236">
        <f t="shared" si="17"/>
        <v>6.3963099316539061E-3</v>
      </c>
      <c r="G236" s="18">
        <f t="shared" si="18"/>
        <v>-1.9551926386481119E-2</v>
      </c>
      <c r="H236">
        <f>0</f>
        <v>0</v>
      </c>
      <c r="I236">
        <f t="shared" si="19"/>
        <v>-1.4249923540689573</v>
      </c>
    </row>
    <row r="237" spans="1:9" x14ac:dyDescent="0.2">
      <c r="A237" s="6">
        <v>45371</v>
      </c>
      <c r="B237">
        <v>55.635204315185547</v>
      </c>
      <c r="C237">
        <v>5224.6201171875</v>
      </c>
      <c r="D237">
        <f t="shared" si="15"/>
        <v>5.0868946270459237E-3</v>
      </c>
      <c r="E237">
        <f t="shared" si="16"/>
        <v>8.9041739128465913E-3</v>
      </c>
      <c r="F237">
        <f t="shared" si="17"/>
        <v>9.620171923429878E-3</v>
      </c>
      <c r="G237" s="18">
        <f t="shared" si="18"/>
        <v>-4.5332772963839543E-3</v>
      </c>
      <c r="H237">
        <f>0</f>
        <v>0</v>
      </c>
      <c r="I237">
        <f t="shared" si="19"/>
        <v>-0.33039636905998782</v>
      </c>
    </row>
    <row r="238" spans="1:9" x14ac:dyDescent="0.2">
      <c r="A238" s="6">
        <v>45372</v>
      </c>
      <c r="B238">
        <v>56.169223785400391</v>
      </c>
      <c r="C238" s="8">
        <v>5241.52978515625</v>
      </c>
      <c r="D238">
        <f t="shared" si="15"/>
        <v>9.598589180862982E-3</v>
      </c>
      <c r="E238">
        <f t="shared" si="16"/>
        <v>3.2365354015160275E-3</v>
      </c>
      <c r="F238">
        <f t="shared" si="17"/>
        <v>4.006793065074025E-3</v>
      </c>
      <c r="G238" s="18">
        <f t="shared" si="18"/>
        <v>5.591796115788957E-3</v>
      </c>
      <c r="H238">
        <f>0</f>
        <v>0</v>
      </c>
      <c r="I238">
        <f t="shared" si="19"/>
        <v>0.40754381706455761</v>
      </c>
    </row>
    <row r="239" spans="1:9" x14ac:dyDescent="0.2">
      <c r="A239" s="6">
        <v>45373</v>
      </c>
      <c r="B239">
        <v>55.470142364501953</v>
      </c>
      <c r="C239">
        <v>5234.18017578125</v>
      </c>
      <c r="D239">
        <f t="shared" si="15"/>
        <v>-1.2445986855174285E-2</v>
      </c>
      <c r="E239">
        <f t="shared" si="16"/>
        <v>-1.4021878490156903E-3</v>
      </c>
      <c r="F239">
        <f t="shared" si="17"/>
        <v>-5.8752094635107022E-4</v>
      </c>
      <c r="G239" s="18">
        <f t="shared" si="18"/>
        <v>-1.1858465908823215E-2</v>
      </c>
      <c r="H239">
        <f>0</f>
        <v>0</v>
      </c>
      <c r="I239">
        <f t="shared" si="19"/>
        <v>-0.86427408312791576</v>
      </c>
    </row>
    <row r="240" spans="1:9" x14ac:dyDescent="0.2">
      <c r="A240" s="6">
        <v>45376</v>
      </c>
      <c r="B240">
        <v>55.081764221191413</v>
      </c>
      <c r="C240" s="8">
        <v>5218.18994140625</v>
      </c>
      <c r="D240">
        <f t="shared" si="15"/>
        <v>-7.0015710570644485E-3</v>
      </c>
      <c r="E240">
        <f t="shared" si="16"/>
        <v>-3.0549644525015296E-3</v>
      </c>
      <c r="F240">
        <f t="shared" si="17"/>
        <v>-2.2244745426407767E-3</v>
      </c>
      <c r="G240" s="18">
        <f t="shared" si="18"/>
        <v>-4.7770965144236718E-3</v>
      </c>
      <c r="H240">
        <f>0</f>
        <v>0</v>
      </c>
      <c r="I240">
        <f t="shared" si="19"/>
        <v>-0.34816651173615409</v>
      </c>
    </row>
    <row r="241" spans="1:9" x14ac:dyDescent="0.2">
      <c r="A241" s="6">
        <v>45377</v>
      </c>
      <c r="B241">
        <v>55.033218383789062</v>
      </c>
      <c r="C241">
        <v>5203.580078125</v>
      </c>
      <c r="D241">
        <f t="shared" si="15"/>
        <v>-8.8134136748785341E-4</v>
      </c>
      <c r="E241">
        <f t="shared" si="16"/>
        <v>-2.799795225030266E-3</v>
      </c>
      <c r="F241">
        <f t="shared" si="17"/>
        <v>-1.9717482009860192E-3</v>
      </c>
      <c r="G241" s="18">
        <f t="shared" si="18"/>
        <v>1.0904068334981658E-3</v>
      </c>
      <c r="H241">
        <f>0</f>
        <v>0</v>
      </c>
      <c r="I241">
        <f t="shared" si="19"/>
        <v>7.9471524689955622E-2</v>
      </c>
    </row>
    <row r="242" spans="1:9" x14ac:dyDescent="0.2">
      <c r="A242" s="6">
        <v>45378</v>
      </c>
      <c r="B242">
        <v>55.936199188232422</v>
      </c>
      <c r="C242" s="8">
        <v>5248.490234375</v>
      </c>
      <c r="D242">
        <f t="shared" si="15"/>
        <v>1.6407922904784211E-2</v>
      </c>
      <c r="E242">
        <f t="shared" si="16"/>
        <v>8.6306265255329251E-3</v>
      </c>
      <c r="F242">
        <f t="shared" si="17"/>
        <v>9.3492433669181592E-3</v>
      </c>
      <c r="G242" s="18">
        <f t="shared" si="18"/>
        <v>7.058679537866052E-3</v>
      </c>
      <c r="H242">
        <f>0</f>
        <v>0</v>
      </c>
      <c r="I242">
        <f t="shared" si="19"/>
        <v>0.51445387899153339</v>
      </c>
    </row>
    <row r="243" spans="1:9" x14ac:dyDescent="0.2">
      <c r="A243" s="6">
        <v>45379</v>
      </c>
      <c r="B243">
        <v>56.276023864746087</v>
      </c>
      <c r="C243">
        <v>5254.35009765625</v>
      </c>
      <c r="D243">
        <f t="shared" si="15"/>
        <v>6.0752192935045191E-3</v>
      </c>
      <c r="E243">
        <f t="shared" si="16"/>
        <v>1.1164855071790214E-3</v>
      </c>
      <c r="F243">
        <f t="shared" si="17"/>
        <v>1.9070396612993284E-3</v>
      </c>
      <c r="G243" s="18">
        <f t="shared" si="18"/>
        <v>4.1681796322051903E-3</v>
      </c>
      <c r="H243">
        <f>0</f>
        <v>0</v>
      </c>
      <c r="I243">
        <f t="shared" si="19"/>
        <v>0.30378715574467474</v>
      </c>
    </row>
    <row r="244" spans="1:9" x14ac:dyDescent="0.2">
      <c r="A244" s="6">
        <v>45383</v>
      </c>
      <c r="B244">
        <v>55.936199188232422</v>
      </c>
      <c r="C244" s="8">
        <v>5243.77001953125</v>
      </c>
      <c r="D244">
        <f t="shared" si="15"/>
        <v>-6.0385338759966212E-3</v>
      </c>
      <c r="E244">
        <f t="shared" si="16"/>
        <v>-2.0135845401164643E-3</v>
      </c>
      <c r="F244">
        <f t="shared" si="17"/>
        <v>-1.193064375599894E-3</v>
      </c>
      <c r="G244" s="18">
        <f t="shared" si="18"/>
        <v>-4.8454695003967273E-3</v>
      </c>
      <c r="H244">
        <f>0</f>
        <v>0</v>
      </c>
      <c r="I244">
        <f t="shared" si="19"/>
        <v>-0.35314970266632428</v>
      </c>
    </row>
    <row r="245" spans="1:9" x14ac:dyDescent="0.2">
      <c r="A245" s="6">
        <v>45384</v>
      </c>
      <c r="B245">
        <v>55.683742523193359</v>
      </c>
      <c r="C245">
        <v>5205.81005859375</v>
      </c>
      <c r="D245">
        <f t="shared" si="15"/>
        <v>-4.5132967327564666E-3</v>
      </c>
      <c r="E245">
        <f t="shared" si="16"/>
        <v>-7.2390590731691296E-3</v>
      </c>
      <c r="F245">
        <f t="shared" si="17"/>
        <v>-6.36851235275546E-3</v>
      </c>
      <c r="G245" s="18">
        <f t="shared" si="18"/>
        <v>1.8552156199989935E-3</v>
      </c>
      <c r="H245">
        <f>0</f>
        <v>0</v>
      </c>
      <c r="I245">
        <f t="shared" si="19"/>
        <v>0.13521266505359747</v>
      </c>
    </row>
    <row r="246" spans="1:9" x14ac:dyDescent="0.2">
      <c r="A246" s="6">
        <v>45385</v>
      </c>
      <c r="B246">
        <v>55.470142364501953</v>
      </c>
      <c r="C246" s="8">
        <v>5211.490234375</v>
      </c>
      <c r="D246">
        <f t="shared" si="15"/>
        <v>-3.8359519136565989E-3</v>
      </c>
      <c r="E246">
        <f t="shared" si="16"/>
        <v>1.091122364688113E-3</v>
      </c>
      <c r="F246">
        <f t="shared" si="17"/>
        <v>1.8819193351607955E-3</v>
      </c>
      <c r="G246" s="18">
        <f t="shared" si="18"/>
        <v>-5.7178712488173949E-3</v>
      </c>
      <c r="H246">
        <f>0</f>
        <v>0</v>
      </c>
      <c r="I246">
        <f t="shared" si="19"/>
        <v>-0.41673248201002155</v>
      </c>
    </row>
    <row r="247" spans="1:9" x14ac:dyDescent="0.2">
      <c r="A247" s="6">
        <v>45386</v>
      </c>
      <c r="B247">
        <v>55.033218383789062</v>
      </c>
      <c r="C247">
        <v>5147.2099609375</v>
      </c>
      <c r="D247">
        <f t="shared" si="15"/>
        <v>-7.876741650342356E-3</v>
      </c>
      <c r="E247">
        <f t="shared" si="16"/>
        <v>-1.2334336350379616E-2</v>
      </c>
      <c r="F247">
        <f t="shared" si="17"/>
        <v>-1.1415009529344024E-2</v>
      </c>
      <c r="G247" s="18">
        <f t="shared" si="18"/>
        <v>3.5382678790016678E-3</v>
      </c>
      <c r="H247">
        <f>0</f>
        <v>0</v>
      </c>
      <c r="I247">
        <f t="shared" si="19"/>
        <v>0.25787764205737707</v>
      </c>
    </row>
    <row r="248" spans="1:9" x14ac:dyDescent="0.2">
      <c r="A248" s="6">
        <v>45387</v>
      </c>
      <c r="B248">
        <v>55.7322998046875</v>
      </c>
      <c r="C248" s="8">
        <v>5204.33984375</v>
      </c>
      <c r="D248">
        <f t="shared" si="15"/>
        <v>1.2702899111282306E-2</v>
      </c>
      <c r="E248">
        <f t="shared" si="16"/>
        <v>1.1099194174331695E-2</v>
      </c>
      <c r="F248">
        <f t="shared" si="17"/>
        <v>1.1794177958721383E-2</v>
      </c>
      <c r="G248" s="18">
        <f t="shared" si="18"/>
        <v>9.0872115256092345E-4</v>
      </c>
      <c r="H248">
        <f>0</f>
        <v>0</v>
      </c>
      <c r="I248">
        <f t="shared" si="19"/>
        <v>6.6229826605494979E-2</v>
      </c>
    </row>
    <row r="249" spans="1:9" x14ac:dyDescent="0.2">
      <c r="A249" s="6">
        <v>45390</v>
      </c>
      <c r="B249">
        <v>56.110965728759773</v>
      </c>
      <c r="C249">
        <v>5202.39013671875</v>
      </c>
      <c r="D249">
        <f t="shared" si="15"/>
        <v>6.794371045144354E-3</v>
      </c>
      <c r="E249">
        <f t="shared" si="16"/>
        <v>-3.7463099831791524E-4</v>
      </c>
      <c r="F249">
        <f t="shared" si="17"/>
        <v>4.3019849534131632E-4</v>
      </c>
      <c r="G249" s="18">
        <f t="shared" si="18"/>
        <v>6.3641725498030377E-3</v>
      </c>
      <c r="H249">
        <f>0</f>
        <v>0</v>
      </c>
      <c r="I249">
        <f t="shared" si="19"/>
        <v>0.46383650614168742</v>
      </c>
    </row>
    <row r="250" spans="1:9" x14ac:dyDescent="0.2">
      <c r="A250" s="6">
        <v>45391</v>
      </c>
      <c r="B250">
        <v>55.907066345214837</v>
      </c>
      <c r="C250" s="8">
        <v>5209.91015625</v>
      </c>
      <c r="D250">
        <f t="shared" si="15"/>
        <v>-3.6338598150419399E-3</v>
      </c>
      <c r="E250">
        <f t="shared" si="16"/>
        <v>1.4454931932483817E-3</v>
      </c>
      <c r="F250">
        <f t="shared" si="17"/>
        <v>2.2328975623503869E-3</v>
      </c>
      <c r="G250" s="18">
        <f t="shared" si="18"/>
        <v>-5.8667573773923268E-3</v>
      </c>
      <c r="H250">
        <f>0</f>
        <v>0</v>
      </c>
      <c r="I250">
        <f t="shared" si="19"/>
        <v>-0.42758366826412397</v>
      </c>
    </row>
    <row r="251" spans="1:9" x14ac:dyDescent="0.2">
      <c r="A251" s="6">
        <v>45392</v>
      </c>
      <c r="B251">
        <v>55.285659790039062</v>
      </c>
      <c r="C251">
        <v>5160.64013671875</v>
      </c>
      <c r="D251">
        <f t="shared" si="15"/>
        <v>-1.1114991284620679E-2</v>
      </c>
      <c r="E251">
        <f t="shared" si="16"/>
        <v>-9.4569806491084929E-3</v>
      </c>
      <c r="F251">
        <f t="shared" si="17"/>
        <v>-8.5652004546835549E-3</v>
      </c>
      <c r="G251" s="18">
        <f t="shared" si="18"/>
        <v>-2.5497908299371239E-3</v>
      </c>
      <c r="H251">
        <f>0</f>
        <v>0</v>
      </c>
      <c r="I251">
        <f t="shared" si="19"/>
        <v>-0.18583501008104369</v>
      </c>
    </row>
    <row r="252" spans="1:9" x14ac:dyDescent="0.2">
      <c r="A252" s="6">
        <v>45393</v>
      </c>
      <c r="B252">
        <v>55.042922973632812</v>
      </c>
      <c r="C252" s="8">
        <v>5199.06005859375</v>
      </c>
      <c r="D252">
        <f t="shared" si="15"/>
        <v>-4.3905927382996701E-3</v>
      </c>
      <c r="E252">
        <f t="shared" si="16"/>
        <v>7.4447977105855934E-3</v>
      </c>
      <c r="F252">
        <f t="shared" si="17"/>
        <v>8.1747671920267915E-3</v>
      </c>
      <c r="G252" s="18">
        <f t="shared" si="18"/>
        <v>-1.2565359930326462E-2</v>
      </c>
      <c r="H252">
        <f>0</f>
        <v>0</v>
      </c>
      <c r="I252">
        <f t="shared" si="19"/>
        <v>-0.91579425335910469</v>
      </c>
    </row>
    <row r="253" spans="1:9" x14ac:dyDescent="0.2">
      <c r="A253" s="6">
        <v>45394</v>
      </c>
      <c r="B253">
        <v>54.829315185546882</v>
      </c>
      <c r="C253">
        <v>5123.41015625</v>
      </c>
      <c r="D253">
        <f t="shared" si="15"/>
        <v>-3.8807493596998421E-3</v>
      </c>
      <c r="E253">
        <f t="shared" si="16"/>
        <v>-1.4550688295801639E-2</v>
      </c>
      <c r="F253">
        <f t="shared" si="17"/>
        <v>-1.3610143027755355E-2</v>
      </c>
      <c r="G253" s="18">
        <f t="shared" si="18"/>
        <v>9.7293936680555131E-3</v>
      </c>
      <c r="H253">
        <f>0</f>
        <v>0</v>
      </c>
      <c r="I253">
        <f t="shared" si="19"/>
        <v>0.70910207580836127</v>
      </c>
    </row>
    <row r="254" spans="1:9" x14ac:dyDescent="0.2">
      <c r="A254" s="6">
        <v>45397</v>
      </c>
      <c r="B254">
        <v>55.314796447753913</v>
      </c>
      <c r="C254" s="8">
        <v>5061.81982421875</v>
      </c>
      <c r="D254">
        <f t="shared" si="15"/>
        <v>8.8544104657175549E-3</v>
      </c>
      <c r="E254">
        <f t="shared" si="16"/>
        <v>-1.202135494776202E-2</v>
      </c>
      <c r="F254">
        <f t="shared" si="17"/>
        <v>-1.1105024482661907E-2</v>
      </c>
      <c r="G254" s="18">
        <f t="shared" si="18"/>
        <v>1.9959434948379463E-2</v>
      </c>
      <c r="H254">
        <f>0</f>
        <v>0</v>
      </c>
      <c r="I254">
        <f t="shared" si="19"/>
        <v>1.4546925776399857</v>
      </c>
    </row>
    <row r="255" spans="1:9" x14ac:dyDescent="0.2">
      <c r="A255" s="6">
        <v>45398</v>
      </c>
      <c r="B255">
        <v>54.771060943603523</v>
      </c>
      <c r="C255">
        <v>5051.41015625</v>
      </c>
      <c r="D255">
        <f t="shared" si="15"/>
        <v>-9.8298382904465909E-3</v>
      </c>
      <c r="E255">
        <f t="shared" si="16"/>
        <v>-2.0565070133361507E-3</v>
      </c>
      <c r="F255">
        <f t="shared" si="17"/>
        <v>-1.2355759266167866E-3</v>
      </c>
      <c r="G255" s="18">
        <f t="shared" si="18"/>
        <v>-8.5942623638298049E-3</v>
      </c>
      <c r="H255">
        <f>0</f>
        <v>0</v>
      </c>
      <c r="I255">
        <f t="shared" si="19"/>
        <v>-0.62637092198689481</v>
      </c>
    </row>
    <row r="256" spans="1:9" x14ac:dyDescent="0.2">
      <c r="A256" s="6">
        <v>45399</v>
      </c>
      <c r="B256">
        <v>55.518688201904297</v>
      </c>
      <c r="C256" s="8">
        <v>5022.2099609375</v>
      </c>
      <c r="D256">
        <f t="shared" si="15"/>
        <v>1.3650041562470072E-2</v>
      </c>
      <c r="E256">
        <f t="shared" si="16"/>
        <v>-5.780602724641426E-3</v>
      </c>
      <c r="F256">
        <f t="shared" si="17"/>
        <v>-4.9240186687822575E-3</v>
      </c>
      <c r="G256" s="18">
        <f t="shared" si="18"/>
        <v>1.857406023125233E-2</v>
      </c>
      <c r="H256">
        <f>0</f>
        <v>0</v>
      </c>
      <c r="I256">
        <f t="shared" si="19"/>
        <v>1.3537230700628906</v>
      </c>
    </row>
    <row r="257" spans="1:9" x14ac:dyDescent="0.2">
      <c r="A257" s="6">
        <v>45400</v>
      </c>
      <c r="B257">
        <v>57.033363342285163</v>
      </c>
      <c r="C257">
        <v>5011.1201171875</v>
      </c>
      <c r="D257">
        <f t="shared" si="15"/>
        <v>2.7282257370211394E-2</v>
      </c>
      <c r="E257">
        <f t="shared" si="16"/>
        <v>-2.2081601199982481E-3</v>
      </c>
      <c r="F257">
        <f t="shared" si="17"/>
        <v>-1.3857771684636577E-3</v>
      </c>
      <c r="G257" s="18">
        <f t="shared" si="18"/>
        <v>2.8668034538675051E-2</v>
      </c>
      <c r="H257">
        <f>0</f>
        <v>0</v>
      </c>
      <c r="I257">
        <f t="shared" si="19"/>
        <v>2.089396677150086</v>
      </c>
    </row>
    <row r="258" spans="1:9" x14ac:dyDescent="0.2">
      <c r="A258" s="6">
        <v>45401</v>
      </c>
      <c r="B258">
        <v>58.596584320068359</v>
      </c>
      <c r="C258" s="8">
        <v>4967.22998046875</v>
      </c>
      <c r="D258">
        <f t="shared" ref="D258:D300" si="20">(B258/B257)-1</f>
        <v>2.7408886416211198E-2</v>
      </c>
      <c r="E258">
        <f t="shared" ref="E258:E300" si="21">(C258/C257)-1</f>
        <v>-8.7585481274361499E-3</v>
      </c>
      <c r="F258">
        <f t="shared" ref="F258:F300" si="22">alpha_wfc+beta_wfc*E258</f>
        <v>-7.8734544403063454E-3</v>
      </c>
      <c r="G258" s="18">
        <f t="shared" ref="G258:G300" si="23">D258-F258</f>
        <v>3.5282340856517547E-2</v>
      </c>
      <c r="H258">
        <f>0</f>
        <v>0</v>
      </c>
      <c r="I258">
        <f t="shared" ref="I258:I300" si="24">G258/$K$16</f>
        <v>2.5714635458609134</v>
      </c>
    </row>
    <row r="259" spans="1:9" x14ac:dyDescent="0.2">
      <c r="A259" s="6">
        <v>45404</v>
      </c>
      <c r="B259">
        <v>59.324798583984382</v>
      </c>
      <c r="C259">
        <v>5010.60009765625</v>
      </c>
      <c r="D259">
        <f t="shared" si="20"/>
        <v>1.2427588951914759E-2</v>
      </c>
      <c r="E259">
        <f t="shared" si="21"/>
        <v>8.7312480714667462E-3</v>
      </c>
      <c r="F259">
        <f t="shared" si="22"/>
        <v>9.4489016033266395E-3</v>
      </c>
      <c r="G259" s="18">
        <f t="shared" si="23"/>
        <v>2.9786873485881191E-3</v>
      </c>
      <c r="H259">
        <f>0</f>
        <v>0</v>
      </c>
      <c r="I259">
        <f t="shared" si="24"/>
        <v>0.21709404040283589</v>
      </c>
    </row>
    <row r="260" spans="1:9" x14ac:dyDescent="0.2">
      <c r="A260" s="6">
        <v>45405</v>
      </c>
      <c r="B260">
        <v>59.169441223144531</v>
      </c>
      <c r="C260" s="8">
        <v>5070.5498046875</v>
      </c>
      <c r="D260">
        <f t="shared" si="20"/>
        <v>-2.6187591790963749E-3</v>
      </c>
      <c r="E260">
        <f t="shared" si="21"/>
        <v>1.1964576270872662E-2</v>
      </c>
      <c r="F260">
        <f t="shared" si="22"/>
        <v>1.2651275241021822E-2</v>
      </c>
      <c r="G260" s="18">
        <f t="shared" si="23"/>
        <v>-1.5270034420118197E-2</v>
      </c>
      <c r="H260">
        <f>0</f>
        <v>0</v>
      </c>
      <c r="I260">
        <f t="shared" si="24"/>
        <v>-1.1129175644852896</v>
      </c>
    </row>
    <row r="261" spans="1:9" x14ac:dyDescent="0.2">
      <c r="A261" s="6">
        <v>45406</v>
      </c>
      <c r="B261">
        <v>58.839321136474609</v>
      </c>
      <c r="C261">
        <v>5071.6298828125</v>
      </c>
      <c r="D261">
        <f t="shared" si="20"/>
        <v>-5.5792327905370698E-3</v>
      </c>
      <c r="E261">
        <f t="shared" si="21"/>
        <v>2.130100613548791E-4</v>
      </c>
      <c r="F261">
        <f t="shared" si="22"/>
        <v>1.0122137198611109E-3</v>
      </c>
      <c r="G261" s="18">
        <f t="shared" si="23"/>
        <v>-6.5914465103981811E-3</v>
      </c>
      <c r="H261">
        <f>0</f>
        <v>0</v>
      </c>
      <c r="I261">
        <f t="shared" si="24"/>
        <v>-0.48040078987134482</v>
      </c>
    </row>
    <row r="262" spans="1:9" x14ac:dyDescent="0.2">
      <c r="A262" s="6">
        <v>45407</v>
      </c>
      <c r="B262">
        <v>58.188789367675781</v>
      </c>
      <c r="C262" s="8">
        <v>5048.419921875</v>
      </c>
      <c r="D262">
        <f t="shared" si="20"/>
        <v>-1.1056071964018033E-2</v>
      </c>
      <c r="E262">
        <f t="shared" si="21"/>
        <v>-4.5764303535156259E-3</v>
      </c>
      <c r="F262">
        <f t="shared" si="22"/>
        <v>-3.7313745514165374E-3</v>
      </c>
      <c r="G262" s="18">
        <f t="shared" si="23"/>
        <v>-7.3246974126014953E-3</v>
      </c>
      <c r="H262">
        <f>0</f>
        <v>0</v>
      </c>
      <c r="I262">
        <f t="shared" si="24"/>
        <v>-0.53384191421888494</v>
      </c>
    </row>
    <row r="263" spans="1:9" x14ac:dyDescent="0.2">
      <c r="A263" s="6">
        <v>45408</v>
      </c>
      <c r="B263">
        <v>58.16937255859375</v>
      </c>
      <c r="C263">
        <v>5099.9599609375</v>
      </c>
      <c r="D263">
        <f t="shared" si="20"/>
        <v>-3.3368642470532617E-4</v>
      </c>
      <c r="E263">
        <f t="shared" si="21"/>
        <v>1.020914263474304E-2</v>
      </c>
      <c r="F263">
        <f t="shared" si="22"/>
        <v>1.0912647408530896E-2</v>
      </c>
      <c r="G263" s="18">
        <f t="shared" si="23"/>
        <v>-1.1246333833236222E-2</v>
      </c>
      <c r="H263">
        <f>0</f>
        <v>0</v>
      </c>
      <c r="I263">
        <f t="shared" si="24"/>
        <v>-0.81966039595717466</v>
      </c>
    </row>
    <row r="264" spans="1:9" x14ac:dyDescent="0.2">
      <c r="A264" s="6">
        <v>45411</v>
      </c>
      <c r="B264">
        <v>58.062568664550781</v>
      </c>
      <c r="C264" s="8">
        <v>5116.169921875</v>
      </c>
      <c r="D264">
        <f t="shared" si="20"/>
        <v>-1.8360846841761758E-3</v>
      </c>
      <c r="E264">
        <f t="shared" si="21"/>
        <v>3.1784486665891176E-3</v>
      </c>
      <c r="F264">
        <f t="shared" si="22"/>
        <v>3.9492624287891277E-3</v>
      </c>
      <c r="G264" s="18">
        <f t="shared" si="23"/>
        <v>-5.7853471129653035E-3</v>
      </c>
      <c r="H264">
        <f>0</f>
        <v>0</v>
      </c>
      <c r="I264">
        <f t="shared" si="24"/>
        <v>-0.42165028850102027</v>
      </c>
    </row>
    <row r="265" spans="1:9" x14ac:dyDescent="0.2">
      <c r="A265" s="6">
        <v>45412</v>
      </c>
      <c r="B265">
        <v>57.596511840820312</v>
      </c>
      <c r="C265">
        <v>5035.68994140625</v>
      </c>
      <c r="D265">
        <f t="shared" si="20"/>
        <v>-8.0268034027749513E-3</v>
      </c>
      <c r="E265">
        <f t="shared" si="21"/>
        <v>-1.5730513586862171E-2</v>
      </c>
      <c r="F265">
        <f t="shared" si="22"/>
        <v>-1.4778673154042103E-2</v>
      </c>
      <c r="G265" s="18">
        <f t="shared" si="23"/>
        <v>6.7518697512671515E-3</v>
      </c>
      <c r="H265">
        <f>0</f>
        <v>0</v>
      </c>
      <c r="I265">
        <f t="shared" si="24"/>
        <v>0.4920928291688797</v>
      </c>
    </row>
    <row r="266" spans="1:9" x14ac:dyDescent="0.2">
      <c r="A266" s="6">
        <v>45413</v>
      </c>
      <c r="B266">
        <v>57.790706634521477</v>
      </c>
      <c r="C266" s="8">
        <v>5018.39013671875</v>
      </c>
      <c r="D266">
        <f t="shared" si="20"/>
        <v>3.3716415715914216E-3</v>
      </c>
      <c r="E266">
        <f t="shared" si="21"/>
        <v>-3.4354388154940185E-3</v>
      </c>
      <c r="F266">
        <f t="shared" si="22"/>
        <v>-2.6013063997005958E-3</v>
      </c>
      <c r="G266" s="18">
        <f t="shared" si="23"/>
        <v>5.9729479712920175E-3</v>
      </c>
      <c r="H266">
        <f>0</f>
        <v>0</v>
      </c>
      <c r="I266">
        <f t="shared" si="24"/>
        <v>0.43532309922299506</v>
      </c>
    </row>
    <row r="267" spans="1:9" x14ac:dyDescent="0.2">
      <c r="A267" s="6">
        <v>45414</v>
      </c>
      <c r="B267">
        <v>58.091701507568359</v>
      </c>
      <c r="C267">
        <v>5064.2001953125</v>
      </c>
      <c r="D267">
        <f t="shared" si="20"/>
        <v>5.2083611808111385E-3</v>
      </c>
      <c r="E267">
        <f t="shared" si="21"/>
        <v>9.1284370775730483E-3</v>
      </c>
      <c r="F267">
        <f t="shared" si="22"/>
        <v>9.8422880843435923E-3</v>
      </c>
      <c r="G267" s="18">
        <f t="shared" si="23"/>
        <v>-4.6339269035324537E-3</v>
      </c>
      <c r="H267">
        <f>0</f>
        <v>0</v>
      </c>
      <c r="I267">
        <f t="shared" si="24"/>
        <v>-0.33773195931291677</v>
      </c>
    </row>
    <row r="268" spans="1:9" x14ac:dyDescent="0.2">
      <c r="A268" s="6">
        <v>45415</v>
      </c>
      <c r="B268">
        <v>58.198497772216797</v>
      </c>
      <c r="C268" s="8">
        <v>5127.7900390625</v>
      </c>
      <c r="D268">
        <f t="shared" si="20"/>
        <v>1.8384082730735773E-3</v>
      </c>
      <c r="E268">
        <f t="shared" si="21"/>
        <v>1.2556739721478527E-2</v>
      </c>
      <c r="F268">
        <f t="shared" si="22"/>
        <v>1.3237769560953606E-2</v>
      </c>
      <c r="G268" s="18">
        <f t="shared" si="23"/>
        <v>-1.1399361287880029E-2</v>
      </c>
      <c r="H268">
        <f>0</f>
        <v>0</v>
      </c>
      <c r="I268">
        <f t="shared" si="24"/>
        <v>-0.83081341221345695</v>
      </c>
    </row>
    <row r="269" spans="1:9" x14ac:dyDescent="0.2">
      <c r="A269" s="6">
        <v>45418</v>
      </c>
      <c r="B269">
        <v>58.441230773925781</v>
      </c>
      <c r="C269">
        <v>5180.740234375</v>
      </c>
      <c r="D269">
        <f t="shared" si="20"/>
        <v>4.1707777863788653E-3</v>
      </c>
      <c r="E269">
        <f t="shared" si="21"/>
        <v>1.0326123907011819E-2</v>
      </c>
      <c r="F269">
        <f t="shared" si="22"/>
        <v>1.102850874994573E-2</v>
      </c>
      <c r="G269" s="18">
        <f t="shared" si="23"/>
        <v>-6.8577309635668646E-3</v>
      </c>
      <c r="H269">
        <f>0</f>
        <v>0</v>
      </c>
      <c r="I269">
        <f t="shared" si="24"/>
        <v>-0.49980825398880258</v>
      </c>
    </row>
    <row r="270" spans="1:9" x14ac:dyDescent="0.2">
      <c r="A270" s="6">
        <v>45419</v>
      </c>
      <c r="B270">
        <v>58.509201049804688</v>
      </c>
      <c r="C270" s="8">
        <v>5187.7001953125</v>
      </c>
      <c r="D270">
        <f t="shared" si="20"/>
        <v>1.1630534637752099E-3</v>
      </c>
      <c r="E270">
        <f t="shared" si="21"/>
        <v>1.3434298232750663E-3</v>
      </c>
      <c r="F270">
        <f t="shared" si="22"/>
        <v>2.1318113053360424E-3</v>
      </c>
      <c r="G270" s="18">
        <f t="shared" si="23"/>
        <v>-9.6875784156083252E-4</v>
      </c>
      <c r="H270">
        <f>0</f>
        <v>0</v>
      </c>
      <c r="I270">
        <f t="shared" si="24"/>
        <v>-7.0605447764115939E-2</v>
      </c>
    </row>
    <row r="271" spans="1:9" x14ac:dyDescent="0.2">
      <c r="A271" s="6">
        <v>45420</v>
      </c>
      <c r="B271">
        <v>59.451019287109382</v>
      </c>
      <c r="C271">
        <v>5187.669921875</v>
      </c>
      <c r="D271">
        <f t="shared" si="20"/>
        <v>1.609692527681239E-2</v>
      </c>
      <c r="E271">
        <f t="shared" si="21"/>
        <v>-5.8356181661389783E-6</v>
      </c>
      <c r="F271">
        <f t="shared" si="22"/>
        <v>7.954631793652948E-4</v>
      </c>
      <c r="G271" s="18">
        <f t="shared" si="23"/>
        <v>1.5301462097447096E-2</v>
      </c>
      <c r="H271">
        <f>0</f>
        <v>0</v>
      </c>
      <c r="I271">
        <f t="shared" si="24"/>
        <v>1.1152080906981334</v>
      </c>
    </row>
    <row r="272" spans="1:9" x14ac:dyDescent="0.2">
      <c r="A272" s="6">
        <v>45421</v>
      </c>
      <c r="B272">
        <v>59.841629028320312</v>
      </c>
      <c r="C272" s="8">
        <v>5214.080078125</v>
      </c>
      <c r="D272">
        <f t="shared" si="20"/>
        <v>6.5702782878211963E-3</v>
      </c>
      <c r="E272">
        <f t="shared" si="21"/>
        <v>5.0909476986258362E-3</v>
      </c>
      <c r="F272">
        <f t="shared" si="22"/>
        <v>5.8434519773283844E-3</v>
      </c>
      <c r="G272" s="17">
        <f t="shared" si="23"/>
        <v>7.2682631049281188E-4</v>
      </c>
      <c r="H272">
        <f>0</f>
        <v>0</v>
      </c>
      <c r="I272">
        <f t="shared" si="24"/>
        <v>5.297288434476416E-2</v>
      </c>
    </row>
    <row r="273" spans="1:19" x14ac:dyDescent="0.2">
      <c r="A273" s="6">
        <v>45422</v>
      </c>
      <c r="B273">
        <v>60.437313079833977</v>
      </c>
      <c r="C273">
        <v>5222.68017578125</v>
      </c>
      <c r="D273">
        <f t="shared" si="20"/>
        <v>9.9543421725996062E-3</v>
      </c>
      <c r="E273">
        <f t="shared" si="21"/>
        <v>1.6493988445498431E-3</v>
      </c>
      <c r="F273">
        <f t="shared" si="22"/>
        <v>2.4348511043461685E-3</v>
      </c>
      <c r="G273" s="17">
        <f t="shared" si="23"/>
        <v>7.5194910682534373E-3</v>
      </c>
      <c r="H273">
        <f>0</f>
        <v>0</v>
      </c>
      <c r="I273">
        <f t="shared" si="24"/>
        <v>0.54803895365317246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65</v>
      </c>
      <c r="Q273" t="s">
        <v>72</v>
      </c>
      <c r="R273" t="s">
        <v>73</v>
      </c>
      <c r="S273" t="s">
        <v>74</v>
      </c>
    </row>
    <row r="274" spans="1:19" x14ac:dyDescent="0.2">
      <c r="A274" s="7">
        <v>45425</v>
      </c>
      <c r="B274" s="5">
        <v>59.822097778320312</v>
      </c>
      <c r="C274" s="5">
        <v>5221.419921875</v>
      </c>
      <c r="D274" s="5">
        <f t="shared" si="20"/>
        <v>-1.0179395313305917E-2</v>
      </c>
      <c r="E274" s="5">
        <f t="shared" si="21"/>
        <v>-2.4130405535727206E-4</v>
      </c>
      <c r="F274" s="5">
        <f t="shared" si="22"/>
        <v>5.6224902068238811E-4</v>
      </c>
      <c r="G274" s="17">
        <f t="shared" si="23"/>
        <v>-1.0741644333988306E-2</v>
      </c>
      <c r="H274" s="5">
        <f>0</f>
        <v>0</v>
      </c>
      <c r="I274">
        <f t="shared" si="24"/>
        <v>-0.78287738729648138</v>
      </c>
      <c r="K274">
        <f>SUM(G273:G275)</f>
        <v>1.4691869487138826E-3</v>
      </c>
      <c r="L274">
        <f>SUM(G272:G276)</f>
        <v>-2.9380244498236931E-3</v>
      </c>
      <c r="M274">
        <f>SUM(G271:G277)</f>
        <v>-6.9086048794177284E-3</v>
      </c>
      <c r="N274">
        <f>SUM(G269:G279)</f>
        <v>-2.4292638155937608E-2</v>
      </c>
      <c r="O274">
        <f>SUM(G264:G284)</f>
        <v>-5.6922539231541225E-2</v>
      </c>
      <c r="P274">
        <f>SUM(G259:G289)</f>
        <v>-0.10862991433170721</v>
      </c>
      <c r="Q274" s="18">
        <f>SUM(G274:G289)</f>
        <v>-7.7803562593188255E-2</v>
      </c>
      <c r="R274">
        <f>SUM(G269:G289)</f>
        <v>-6.2082271922122609E-2</v>
      </c>
      <c r="S274" s="18">
        <f>SUM(G274:G294)</f>
        <v>-0.12427726078236209</v>
      </c>
    </row>
    <row r="275" spans="1:19" x14ac:dyDescent="0.2">
      <c r="A275" s="6">
        <v>45426</v>
      </c>
      <c r="B275">
        <v>60.437313079833977</v>
      </c>
      <c r="C275">
        <v>5246.68017578125</v>
      </c>
      <c r="D275">
        <f t="shared" si="20"/>
        <v>1.0284081039642512E-2</v>
      </c>
      <c r="E275">
        <f t="shared" si="21"/>
        <v>4.8378131397597279E-3</v>
      </c>
      <c r="F275">
        <f t="shared" si="22"/>
        <v>5.5927408251937611E-3</v>
      </c>
      <c r="G275" s="17">
        <f t="shared" si="23"/>
        <v>4.6913402144487509E-3</v>
      </c>
      <c r="H275">
        <f>0</f>
        <v>0</v>
      </c>
      <c r="I275">
        <f t="shared" si="24"/>
        <v>0.34191638224190635</v>
      </c>
      <c r="K275">
        <f>_xlfn.T.TEST(G273:G275, H273:H275, 2, 1)</f>
        <v>0.93908993346181791</v>
      </c>
      <c r="L275">
        <f>_xlfn.T.TEST(G272:G276, H272:H276, 2, 1)</f>
        <v>0.86771571546604309</v>
      </c>
      <c r="M275">
        <f>_xlfn.T.TEST(G271:G277, H271:H277, 2, 1)</f>
        <v>0.83061830901179146</v>
      </c>
      <c r="N275">
        <f>_xlfn.T.TEST(G269:G279, H269:H279, 2, 1)</f>
        <v>0.4545546705907757</v>
      </c>
      <c r="O275">
        <f>_xlfn.T.TEST(G264:G284, H264:H284, 2, 1)</f>
        <v>0.17409192452771435</v>
      </c>
      <c r="P275">
        <f>_xlfn.T.TEST(G259:G289, H259:H289, 2, 1)</f>
        <v>3.3848535434681921E-2</v>
      </c>
    </row>
    <row r="276" spans="1:19" x14ac:dyDescent="0.2">
      <c r="A276" s="6">
        <v>45427</v>
      </c>
      <c r="B276">
        <v>60.876750946044922</v>
      </c>
      <c r="C276" s="8">
        <v>5308.14990234375</v>
      </c>
      <c r="D276">
        <f t="shared" si="20"/>
        <v>7.270969601684163E-3</v>
      </c>
      <c r="E276">
        <f t="shared" si="21"/>
        <v>1.1715927882596233E-2</v>
      </c>
      <c r="F276">
        <f t="shared" si="22"/>
        <v>1.240500731071455E-2</v>
      </c>
      <c r="G276" s="17">
        <f t="shared" si="23"/>
        <v>-5.1340377090303875E-3</v>
      </c>
      <c r="H276">
        <f>0</f>
        <v>0</v>
      </c>
      <c r="I276">
        <f t="shared" si="24"/>
        <v>-0.37418126154200954</v>
      </c>
      <c r="P276" t="s">
        <v>66</v>
      </c>
    </row>
    <row r="277" spans="1:19" x14ac:dyDescent="0.2">
      <c r="A277" s="6">
        <v>45428</v>
      </c>
      <c r="B277">
        <v>59.626796722412109</v>
      </c>
      <c r="C277">
        <v>5297.10009765625</v>
      </c>
      <c r="D277">
        <f t="shared" si="20"/>
        <v>-2.0532538353445373E-2</v>
      </c>
      <c r="E277">
        <f t="shared" si="21"/>
        <v>-2.0816677921287052E-3</v>
      </c>
      <c r="F277">
        <f t="shared" si="22"/>
        <v>-1.2604958264042442E-3</v>
      </c>
      <c r="G277" s="18">
        <f t="shared" si="23"/>
        <v>-1.9272042527041129E-2</v>
      </c>
      <c r="H277">
        <f>0</f>
        <v>0</v>
      </c>
      <c r="I277">
        <f t="shared" si="24"/>
        <v>-1.4045937318643922</v>
      </c>
    </row>
    <row r="278" spans="1:19" x14ac:dyDescent="0.2">
      <c r="A278" s="6">
        <v>45429</v>
      </c>
      <c r="B278">
        <v>59.646324157714837</v>
      </c>
      <c r="C278" s="8">
        <v>5303.27001953125</v>
      </c>
      <c r="D278">
        <f t="shared" si="20"/>
        <v>3.2749428740297404E-4</v>
      </c>
      <c r="E278">
        <f t="shared" si="21"/>
        <v>1.1647735102702228E-3</v>
      </c>
      <c r="F278">
        <f t="shared" si="22"/>
        <v>1.9548653747993123E-3</v>
      </c>
      <c r="G278" s="18">
        <f t="shared" si="23"/>
        <v>-1.6273710873963383E-3</v>
      </c>
      <c r="H278">
        <f>0</f>
        <v>0</v>
      </c>
      <c r="I278">
        <f t="shared" si="24"/>
        <v>-0.11860679663647354</v>
      </c>
    </row>
    <row r="279" spans="1:19" x14ac:dyDescent="0.2">
      <c r="A279" s="6">
        <v>45432</v>
      </c>
      <c r="B279">
        <v>59.275245666503913</v>
      </c>
      <c r="C279">
        <v>5308.1298828125</v>
      </c>
      <c r="D279">
        <f t="shared" si="20"/>
        <v>-6.2213136593251006E-3</v>
      </c>
      <c r="E279">
        <f t="shared" si="21"/>
        <v>9.163899374069473E-4</v>
      </c>
      <c r="F279">
        <f t="shared" si="22"/>
        <v>1.7088597246707415E-3</v>
      </c>
      <c r="G279" s="18">
        <f t="shared" si="23"/>
        <v>-7.9301733839958425E-3</v>
      </c>
      <c r="H279">
        <f>0</f>
        <v>0</v>
      </c>
      <c r="I279">
        <f t="shared" si="24"/>
        <v>-0.57797048818927321</v>
      </c>
      <c r="K279">
        <f>K274/(J31 * SQRT(3))</f>
        <v>6.1946500740066024E-2</v>
      </c>
      <c r="L279">
        <f>L274/(J31*SQRT(5))</f>
        <v>-9.5955693352116594E-2</v>
      </c>
      <c r="M279">
        <f>M274/(J31*SQRT(7))</f>
        <v>-0.19069604213900018</v>
      </c>
      <c r="N279">
        <f>N274/(J31*SQRT(11))</f>
        <v>-0.5349074950098317</v>
      </c>
      <c r="O279">
        <f>O274/(J31 *SQRT(21))</f>
        <v>-0.90714134674026481</v>
      </c>
      <c r="P279">
        <f>P274/(J31*SQRT(31))</f>
        <v>-1.4248493039540879</v>
      </c>
      <c r="Q279">
        <f>Q274/(J31*SQRT(16))</f>
        <v>-1.4204954165217589</v>
      </c>
      <c r="R279">
        <f>R274/(J31*SQRT(21))</f>
        <v>-0.98936900075820444</v>
      </c>
      <c r="S279">
        <f>S274/(J31*SQRT(21))</f>
        <v>-1.9805343056944054</v>
      </c>
    </row>
    <row r="280" spans="1:19" x14ac:dyDescent="0.2">
      <c r="A280" s="6">
        <v>45433</v>
      </c>
      <c r="B280">
        <v>60.017398834228523</v>
      </c>
      <c r="C280" s="8">
        <v>5321.41015625</v>
      </c>
      <c r="D280">
        <f t="shared" si="20"/>
        <v>1.2520457053862399E-2</v>
      </c>
      <c r="E280">
        <f t="shared" si="21"/>
        <v>2.501874243978186E-3</v>
      </c>
      <c r="F280">
        <f t="shared" si="22"/>
        <v>3.279165252973143E-3</v>
      </c>
      <c r="G280" s="18">
        <f t="shared" si="23"/>
        <v>9.2412918008892564E-3</v>
      </c>
      <c r="H280">
        <f>0</f>
        <v>0</v>
      </c>
      <c r="I280">
        <f t="shared" si="24"/>
        <v>0.67352801446166866</v>
      </c>
      <c r="K280">
        <f>_xlfn.T.DIST.2T(ABS(K279), 2)</f>
        <v>0.95623917074974274</v>
      </c>
      <c r="L280">
        <f>_xlfn.T.DIST.2T(ABS(L279), 4)</f>
        <v>0.92817094583122306</v>
      </c>
      <c r="M280">
        <f>_xlfn.T.DIST.2T(ABS(M279), 6)</f>
        <v>0.85505252962215561</v>
      </c>
      <c r="N280">
        <f>_xlfn.T.DIST.2T(ABS(N279), 10)</f>
        <v>0.60440335608969298</v>
      </c>
      <c r="O280">
        <f>_xlfn.T.DIST.2T(ABS(O279), 20)</f>
        <v>0.37513272318893021</v>
      </c>
      <c r="P280">
        <f>_xlfn.T.DIST.2T(ABS(P279), 30)</f>
        <v>0.16452171327797757</v>
      </c>
      <c r="Q280">
        <f>_xlfn.T.DIST.2T(ABS(Q279),15)</f>
        <v>0.17591588837282518</v>
      </c>
      <c r="S280">
        <f>_xlfn.T.DIST.2T(ABS(S279), 20)</f>
        <v>6.156582433491127E-2</v>
      </c>
    </row>
    <row r="281" spans="1:19" x14ac:dyDescent="0.2">
      <c r="A281" s="6">
        <v>45434</v>
      </c>
      <c r="B281">
        <v>59.499843597412109</v>
      </c>
      <c r="C281">
        <v>5307.009765625</v>
      </c>
      <c r="D281">
        <f t="shared" si="20"/>
        <v>-8.6234199893588936E-3</v>
      </c>
      <c r="E281">
        <f t="shared" si="21"/>
        <v>-2.7061230392261271E-3</v>
      </c>
      <c r="F281">
        <f t="shared" si="22"/>
        <v>-1.8789727943757113E-3</v>
      </c>
      <c r="G281" s="18">
        <f t="shared" si="23"/>
        <v>-6.7444471949831821E-3</v>
      </c>
      <c r="H281">
        <f>0</f>
        <v>0</v>
      </c>
      <c r="I281">
        <f t="shared" si="24"/>
        <v>-0.49155185506007698</v>
      </c>
    </row>
    <row r="282" spans="1:19" x14ac:dyDescent="0.2">
      <c r="A282" s="6">
        <v>45435</v>
      </c>
      <c r="B282">
        <v>58.279182434082031</v>
      </c>
      <c r="C282" s="8">
        <v>5267.83984375</v>
      </c>
      <c r="D282">
        <f t="shared" si="20"/>
        <v>-2.051536759641448E-2</v>
      </c>
      <c r="E282">
        <f t="shared" si="21"/>
        <v>-7.3807894850155265E-3</v>
      </c>
      <c r="F282">
        <f t="shared" si="22"/>
        <v>-6.508885895608294E-3</v>
      </c>
      <c r="G282" s="18">
        <f t="shared" si="23"/>
        <v>-1.4006481700806185E-2</v>
      </c>
      <c r="H282">
        <f>0</f>
        <v>0</v>
      </c>
      <c r="I282">
        <f t="shared" si="24"/>
        <v>-1.0208267429267746</v>
      </c>
    </row>
    <row r="283" spans="1:19" x14ac:dyDescent="0.2">
      <c r="A283" s="6">
        <v>45436</v>
      </c>
      <c r="B283">
        <v>58.796741485595703</v>
      </c>
      <c r="C283">
        <v>5304.72021484375</v>
      </c>
      <c r="D283">
        <f t="shared" si="20"/>
        <v>8.8806848328573107E-3</v>
      </c>
      <c r="E283">
        <f t="shared" si="21"/>
        <v>7.0010425881694704E-3</v>
      </c>
      <c r="F283">
        <f t="shared" si="22"/>
        <v>7.735260399651462E-3</v>
      </c>
      <c r="G283" s="18">
        <f t="shared" si="23"/>
        <v>1.1454244332058487E-3</v>
      </c>
      <c r="H283">
        <f>0</f>
        <v>0</v>
      </c>
      <c r="I283">
        <f t="shared" si="24"/>
        <v>8.3481342309608839E-2</v>
      </c>
    </row>
    <row r="284" spans="1:19" x14ac:dyDescent="0.2">
      <c r="A284" s="6">
        <v>45440</v>
      </c>
      <c r="B284">
        <v>58.083877563476562</v>
      </c>
      <c r="C284" s="8">
        <v>5306.0400390625</v>
      </c>
      <c r="D284">
        <f t="shared" si="20"/>
        <v>-1.2124207976623724E-2</v>
      </c>
      <c r="E284">
        <f t="shared" si="21"/>
        <v>2.4880185293407742E-4</v>
      </c>
      <c r="F284">
        <f t="shared" si="22"/>
        <v>1.0476628554670062E-3</v>
      </c>
      <c r="G284" s="18">
        <f t="shared" si="23"/>
        <v>-1.317187083209073E-2</v>
      </c>
      <c r="H284">
        <f>0</f>
        <v>0</v>
      </c>
      <c r="I284">
        <f t="shared" si="24"/>
        <v>-0.95999825559343899</v>
      </c>
    </row>
    <row r="285" spans="1:19" x14ac:dyDescent="0.2">
      <c r="A285" s="6">
        <v>45441</v>
      </c>
      <c r="B285">
        <v>57.371013641357422</v>
      </c>
      <c r="C285">
        <v>5266.9501953125</v>
      </c>
      <c r="D285">
        <f t="shared" si="20"/>
        <v>-1.2273008483982384E-2</v>
      </c>
      <c r="E285">
        <f t="shared" si="21"/>
        <v>-7.3670465096804527E-3</v>
      </c>
      <c r="F285">
        <f t="shared" si="22"/>
        <v>-6.495274489898035E-3</v>
      </c>
      <c r="G285" s="18">
        <f t="shared" si="23"/>
        <v>-5.7777339940843489E-3</v>
      </c>
      <c r="H285">
        <f>0</f>
        <v>0</v>
      </c>
      <c r="I285">
        <f t="shared" si="24"/>
        <v>-0.42109542572271724</v>
      </c>
    </row>
    <row r="286" spans="1:19" x14ac:dyDescent="0.2">
      <c r="A286" s="6">
        <v>45442</v>
      </c>
      <c r="B286">
        <v>57.820217132568359</v>
      </c>
      <c r="C286" s="8">
        <v>5235.47998046875</v>
      </c>
      <c r="D286">
        <f t="shared" si="20"/>
        <v>7.8297987555011606E-3</v>
      </c>
      <c r="E286">
        <f t="shared" si="21"/>
        <v>-5.9750355854433224E-3</v>
      </c>
      <c r="F286">
        <f t="shared" si="22"/>
        <v>-5.1165901089002298E-3</v>
      </c>
      <c r="G286" s="18">
        <f t="shared" si="23"/>
        <v>1.294638886440139E-2</v>
      </c>
      <c r="H286">
        <f>0</f>
        <v>0</v>
      </c>
      <c r="I286">
        <f t="shared" si="24"/>
        <v>0.94356457670234528</v>
      </c>
    </row>
    <row r="287" spans="1:19" x14ac:dyDescent="0.2">
      <c r="A287" s="6">
        <v>45443</v>
      </c>
      <c r="B287">
        <v>58.5135498046875</v>
      </c>
      <c r="C287">
        <v>5277.509765625</v>
      </c>
      <c r="D287">
        <f t="shared" si="20"/>
        <v>1.1991180706386606E-2</v>
      </c>
      <c r="E287">
        <f t="shared" si="21"/>
        <v>8.0278762048646701E-3</v>
      </c>
      <c r="F287">
        <f t="shared" si="22"/>
        <v>8.7522635312878034E-3</v>
      </c>
      <c r="G287" s="18">
        <f t="shared" si="23"/>
        <v>3.2389171750988027E-3</v>
      </c>
      <c r="H287">
        <f>0</f>
        <v>0</v>
      </c>
      <c r="I287">
        <f t="shared" si="24"/>
        <v>0.23606022847803326</v>
      </c>
    </row>
    <row r="288" spans="1:19" x14ac:dyDescent="0.2">
      <c r="A288" s="6">
        <v>45446</v>
      </c>
      <c r="B288">
        <v>57.947162628173828</v>
      </c>
      <c r="C288" s="8">
        <v>5283.39990234375</v>
      </c>
      <c r="D288">
        <f t="shared" si="20"/>
        <v>-9.6795900847618244E-3</v>
      </c>
      <c r="E288">
        <f t="shared" si="21"/>
        <v>1.1160825806737495E-3</v>
      </c>
      <c r="F288">
        <f t="shared" si="22"/>
        <v>1.906640592247616E-3</v>
      </c>
      <c r="G288" s="18">
        <f t="shared" si="23"/>
        <v>-1.1586230677009441E-2</v>
      </c>
      <c r="H288">
        <f>0</f>
        <v>0</v>
      </c>
      <c r="I288">
        <f t="shared" si="24"/>
        <v>-0.84443291166610779</v>
      </c>
    </row>
    <row r="289" spans="1:9" x14ac:dyDescent="0.2">
      <c r="A289" s="6">
        <v>45447</v>
      </c>
      <c r="B289">
        <v>57.322189331054688</v>
      </c>
      <c r="C289">
        <v>5291.33984375</v>
      </c>
      <c r="D289">
        <f t="shared" si="20"/>
        <v>-1.078522689936301E-2</v>
      </c>
      <c r="E289">
        <f t="shared" si="21"/>
        <v>1.5028090913065117E-3</v>
      </c>
      <c r="F289">
        <f t="shared" si="22"/>
        <v>2.2896647414434052E-3</v>
      </c>
      <c r="G289" s="18">
        <f t="shared" si="23"/>
        <v>-1.3074891640806415E-2</v>
      </c>
      <c r="H289">
        <f>0</f>
        <v>0</v>
      </c>
      <c r="I289">
        <f t="shared" si="24"/>
        <v>-0.95293017425187398</v>
      </c>
    </row>
    <row r="290" spans="1:9" x14ac:dyDescent="0.2">
      <c r="A290" s="6">
        <v>45448</v>
      </c>
      <c r="B290">
        <v>57.302658081054688</v>
      </c>
      <c r="C290" s="8">
        <v>5354.02978515625</v>
      </c>
      <c r="D290">
        <f t="shared" si="20"/>
        <v>-3.4072756515279856E-4</v>
      </c>
      <c r="E290">
        <f t="shared" si="21"/>
        <v>1.1847649793331305E-2</v>
      </c>
      <c r="F290">
        <f t="shared" si="22"/>
        <v>1.2535468169752101E-2</v>
      </c>
      <c r="G290" s="18">
        <f t="shared" si="23"/>
        <v>-1.2876195734904899E-2</v>
      </c>
      <c r="H290">
        <f>0</f>
        <v>0</v>
      </c>
      <c r="I290">
        <f t="shared" si="24"/>
        <v>-0.93844872924754763</v>
      </c>
    </row>
    <row r="291" spans="1:9" x14ac:dyDescent="0.2">
      <c r="A291" s="6">
        <v>45449</v>
      </c>
      <c r="B291">
        <v>56.374954223632812</v>
      </c>
      <c r="C291">
        <v>5352.9599609375</v>
      </c>
      <c r="D291">
        <f t="shared" si="20"/>
        <v>-1.6189543181568289E-2</v>
      </c>
      <c r="E291">
        <f t="shared" si="21"/>
        <v>-1.9981663563317653E-4</v>
      </c>
      <c r="F291">
        <f t="shared" si="22"/>
        <v>6.0333925681890202E-4</v>
      </c>
      <c r="G291" s="18">
        <f t="shared" si="23"/>
        <v>-1.679288243838719E-2</v>
      </c>
      <c r="H291">
        <f>0</f>
        <v>0</v>
      </c>
      <c r="I291">
        <f t="shared" si="24"/>
        <v>-1.2239064634585808</v>
      </c>
    </row>
    <row r="292" spans="1:9" x14ac:dyDescent="0.2">
      <c r="A292" s="6">
        <v>45450</v>
      </c>
      <c r="B292">
        <v>56.990169525146477</v>
      </c>
      <c r="C292" s="8">
        <v>5346.990234375</v>
      </c>
      <c r="D292">
        <f t="shared" si="20"/>
        <v>1.0912918865941368E-2</v>
      </c>
      <c r="E292">
        <f t="shared" si="21"/>
        <v>-1.1152197300303701E-3</v>
      </c>
      <c r="F292">
        <f t="shared" si="22"/>
        <v>-3.0330014276348078E-4</v>
      </c>
      <c r="G292" s="18">
        <f t="shared" si="23"/>
        <v>1.1216219008704849E-2</v>
      </c>
      <c r="H292">
        <f>0</f>
        <v>0</v>
      </c>
      <c r="I292">
        <f t="shared" si="24"/>
        <v>0.81746555367651808</v>
      </c>
    </row>
    <row r="293" spans="1:9" x14ac:dyDescent="0.2">
      <c r="A293" s="6">
        <v>45453</v>
      </c>
      <c r="B293">
        <v>56.570262908935547</v>
      </c>
      <c r="C293">
        <v>5360.7900390625</v>
      </c>
      <c r="D293">
        <f t="shared" si="20"/>
        <v>-7.3680534679871901E-3</v>
      </c>
      <c r="E293">
        <f t="shared" si="21"/>
        <v>2.5808546645145203E-3</v>
      </c>
      <c r="F293">
        <f t="shared" si="22"/>
        <v>3.3573895472672113E-3</v>
      </c>
      <c r="G293" s="18">
        <f t="shared" si="23"/>
        <v>-1.0725443015254401E-2</v>
      </c>
      <c r="H293">
        <f>0</f>
        <v>0</v>
      </c>
      <c r="I293">
        <f t="shared" si="24"/>
        <v>-0.78169659544685521</v>
      </c>
    </row>
    <row r="294" spans="1:9" x14ac:dyDescent="0.2">
      <c r="A294" s="6">
        <v>45454</v>
      </c>
      <c r="B294">
        <v>55.789043426513672</v>
      </c>
      <c r="C294" s="8">
        <v>5375.31982421875</v>
      </c>
      <c r="D294">
        <f t="shared" si="20"/>
        <v>-1.3809719846617163E-2</v>
      </c>
      <c r="E294">
        <f t="shared" si="21"/>
        <v>2.7103813151374556E-3</v>
      </c>
      <c r="F294">
        <f t="shared" si="22"/>
        <v>3.4856761627150507E-3</v>
      </c>
      <c r="G294" s="18">
        <f t="shared" si="23"/>
        <v>-1.7295396009332213E-2</v>
      </c>
      <c r="H294">
        <f>0</f>
        <v>0</v>
      </c>
      <c r="I294">
        <f t="shared" si="24"/>
        <v>-1.2605308851272132</v>
      </c>
    </row>
    <row r="295" spans="1:9" x14ac:dyDescent="0.2">
      <c r="A295" s="6">
        <v>45455</v>
      </c>
      <c r="B295">
        <v>55.955051422119141</v>
      </c>
      <c r="C295">
        <v>5421.02978515625</v>
      </c>
      <c r="D295">
        <f t="shared" si="20"/>
        <v>2.975637964184541E-3</v>
      </c>
      <c r="E295">
        <f t="shared" si="21"/>
        <v>8.5036727919987065E-3</v>
      </c>
      <c r="F295">
        <f t="shared" si="22"/>
        <v>9.2235050365031841E-3</v>
      </c>
      <c r="G295" s="18">
        <f t="shared" si="23"/>
        <v>-6.2478670723186431E-3</v>
      </c>
      <c r="H295">
        <f>0</f>
        <v>0</v>
      </c>
      <c r="I295">
        <f t="shared" si="24"/>
        <v>-0.45535987765631236</v>
      </c>
    </row>
    <row r="296" spans="1:9" x14ac:dyDescent="0.2">
      <c r="A296" s="6">
        <v>45456</v>
      </c>
      <c r="B296">
        <v>55.925750732421882</v>
      </c>
      <c r="C296" s="8">
        <v>5433.740234375</v>
      </c>
      <c r="D296">
        <f t="shared" si="20"/>
        <v>-5.2364690859130203E-4</v>
      </c>
      <c r="E296">
        <f t="shared" si="21"/>
        <v>2.3446558536817097E-3</v>
      </c>
      <c r="F296">
        <f t="shared" si="22"/>
        <v>3.1234520072411405E-3</v>
      </c>
      <c r="G296" s="18">
        <f t="shared" si="23"/>
        <v>-3.6470989158324425E-3</v>
      </c>
      <c r="H296">
        <f>0</f>
        <v>0</v>
      </c>
      <c r="I296">
        <f t="shared" si="24"/>
        <v>-0.26580951497382183</v>
      </c>
    </row>
    <row r="297" spans="1:9" x14ac:dyDescent="0.2">
      <c r="A297" s="6">
        <v>45457</v>
      </c>
      <c r="B297">
        <v>56.052703857421882</v>
      </c>
      <c r="C297">
        <v>5431.60009765625</v>
      </c>
      <c r="D297">
        <f t="shared" si="20"/>
        <v>2.2700298759941173E-3</v>
      </c>
      <c r="E297">
        <f t="shared" si="21"/>
        <v>-3.9386069750091401E-4</v>
      </c>
      <c r="F297">
        <f t="shared" si="22"/>
        <v>4.1115289343311576E-4</v>
      </c>
      <c r="G297" s="18">
        <f t="shared" si="23"/>
        <v>1.8588769825610015E-3</v>
      </c>
      <c r="H297">
        <f>0</f>
        <v>0</v>
      </c>
      <c r="I297">
        <f t="shared" si="24"/>
        <v>0.13547951413809195</v>
      </c>
    </row>
    <row r="298" spans="1:9" x14ac:dyDescent="0.2">
      <c r="A298" s="6">
        <v>45460</v>
      </c>
      <c r="B298">
        <v>56.872989654541023</v>
      </c>
      <c r="C298" s="8">
        <v>5473.22998046875</v>
      </c>
      <c r="D298">
        <f t="shared" si="20"/>
        <v>1.4634187838746371E-2</v>
      </c>
      <c r="E298">
        <f t="shared" si="21"/>
        <v>7.6643865645527054E-3</v>
      </c>
      <c r="F298">
        <f t="shared" si="22"/>
        <v>8.3922537921205225E-3</v>
      </c>
      <c r="G298" s="18">
        <f t="shared" si="23"/>
        <v>6.2419340466258483E-3</v>
      </c>
      <c r="H298">
        <f>0</f>
        <v>0</v>
      </c>
      <c r="I298">
        <f t="shared" si="24"/>
        <v>0.45492746419067182</v>
      </c>
    </row>
    <row r="299" spans="1:9" x14ac:dyDescent="0.2">
      <c r="A299" s="6">
        <v>45461</v>
      </c>
      <c r="B299">
        <v>57.663970947265618</v>
      </c>
      <c r="C299">
        <v>5487.02978515625</v>
      </c>
      <c r="D299">
        <f t="shared" si="20"/>
        <v>1.3907854985805823E-2</v>
      </c>
      <c r="E299">
        <f t="shared" si="21"/>
        <v>2.5213273947457537E-3</v>
      </c>
      <c r="F299">
        <f t="shared" si="22"/>
        <v>3.2984321672318365E-3</v>
      </c>
      <c r="G299" s="18">
        <f t="shared" si="23"/>
        <v>1.0609422818573987E-2</v>
      </c>
      <c r="H299">
        <f>0</f>
        <v>0</v>
      </c>
      <c r="I299">
        <f t="shared" si="24"/>
        <v>0.773240758926241</v>
      </c>
    </row>
    <row r="300" spans="1:9" x14ac:dyDescent="0.2">
      <c r="A300" s="6">
        <v>45463</v>
      </c>
      <c r="B300">
        <v>57.576087951660163</v>
      </c>
      <c r="C300" s="9">
        <v>5473.169921875</v>
      </c>
      <c r="D300">
        <f t="shared" si="20"/>
        <v>-1.5240538270564485E-3</v>
      </c>
      <c r="E300">
        <f t="shared" si="21"/>
        <v>-2.5259318472709014E-3</v>
      </c>
      <c r="F300">
        <f t="shared" si="22"/>
        <v>-1.7005066791918862E-3</v>
      </c>
      <c r="G300" s="18">
        <f t="shared" si="23"/>
        <v>1.7645285213543764E-4</v>
      </c>
      <c r="H300">
        <f>0</f>
        <v>0</v>
      </c>
      <c r="I300">
        <f t="shared" si="24"/>
        <v>1.2860316685752051E-2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A88B-7FAB-1947-B1BA-4DFFC83F23BC}">
  <sheetPr codeName="Sheet22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84.308189392089844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alpha_tsm+beta_tsm*E2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84.453453063964844</v>
      </c>
      <c r="C3">
        <v>4137.64013671875</v>
      </c>
      <c r="D3">
        <f t="shared" si="0"/>
        <v>1.7230078468346566E-3</v>
      </c>
      <c r="E3">
        <f t="shared" si="1"/>
        <v>-2.0693734728036706E-3</v>
      </c>
      <c r="F3">
        <f t="shared" si="2"/>
        <v>-2.2176567317056129E-3</v>
      </c>
      <c r="G3">
        <f t="shared" si="3"/>
        <v>3.9406645785402695E-3</v>
      </c>
      <c r="H3">
        <f>0</f>
        <v>0</v>
      </c>
    </row>
    <row r="4" spans="1:11" x14ac:dyDescent="0.2">
      <c r="A4" s="6">
        <v>45033</v>
      </c>
      <c r="B4">
        <v>85.218574523925781</v>
      </c>
      <c r="C4">
        <v>4151.31982421875</v>
      </c>
      <c r="D4">
        <f t="shared" si="0"/>
        <v>9.0596823717963293E-3</v>
      </c>
      <c r="E4">
        <f t="shared" si="1"/>
        <v>3.3061569029655402E-3</v>
      </c>
      <c r="F4">
        <f t="shared" si="2"/>
        <v>6.0576257963084962E-3</v>
      </c>
      <c r="G4">
        <f t="shared" si="3"/>
        <v>3.0020565754878331E-3</v>
      </c>
      <c r="H4">
        <f>0</f>
        <v>0</v>
      </c>
    </row>
    <row r="5" spans="1:11" x14ac:dyDescent="0.2">
      <c r="A5" s="6">
        <v>45034</v>
      </c>
      <c r="B5">
        <v>85.363853454589844</v>
      </c>
      <c r="C5">
        <v>4154.8701171875</v>
      </c>
      <c r="D5">
        <f t="shared" si="0"/>
        <v>1.7047801078071689E-3</v>
      </c>
      <c r="E5">
        <f t="shared" si="1"/>
        <v>8.5522029597373539E-4</v>
      </c>
      <c r="F5">
        <f t="shared" si="2"/>
        <v>2.2845668675498271E-3</v>
      </c>
      <c r="G5">
        <f t="shared" si="3"/>
        <v>-5.7978675974265821E-4</v>
      </c>
      <c r="H5">
        <f>0</f>
        <v>0</v>
      </c>
    </row>
    <row r="6" spans="1:11" x14ac:dyDescent="0.2">
      <c r="A6" s="6">
        <v>45035</v>
      </c>
      <c r="B6">
        <v>84.482528686523438</v>
      </c>
      <c r="C6">
        <v>4154.52001953125</v>
      </c>
      <c r="D6">
        <f t="shared" si="0"/>
        <v>-1.0324332049223117E-2</v>
      </c>
      <c r="E6">
        <f t="shared" si="1"/>
        <v>-8.4261997698065194E-5</v>
      </c>
      <c r="F6">
        <f t="shared" si="2"/>
        <v>8.3829443176466336E-4</v>
      </c>
      <c r="G6">
        <f t="shared" si="3"/>
        <v>-1.1162626480987781E-2</v>
      </c>
      <c r="H6">
        <f>0</f>
        <v>0</v>
      </c>
    </row>
    <row r="7" spans="1:11" x14ac:dyDescent="0.2">
      <c r="A7" s="6">
        <v>45036</v>
      </c>
      <c r="B7">
        <v>86.477630615234375</v>
      </c>
      <c r="C7">
        <v>4129.7900390625</v>
      </c>
      <c r="D7">
        <f t="shared" si="0"/>
        <v>2.3615556491139778E-2</v>
      </c>
      <c r="E7">
        <f t="shared" si="1"/>
        <v>-5.9525481529729696E-3</v>
      </c>
      <c r="F7">
        <f t="shared" si="2"/>
        <v>-8.1955538577047418E-3</v>
      </c>
      <c r="G7">
        <f t="shared" si="3"/>
        <v>3.1811110348844519E-2</v>
      </c>
      <c r="H7">
        <f>0</f>
        <v>0</v>
      </c>
    </row>
    <row r="8" spans="1:11" x14ac:dyDescent="0.2">
      <c r="A8" s="6">
        <v>45037</v>
      </c>
      <c r="B8">
        <v>82.681106567382812</v>
      </c>
      <c r="C8">
        <v>4133.52001953125</v>
      </c>
      <c r="D8">
        <f t="shared" si="0"/>
        <v>-4.3901804672973332E-2</v>
      </c>
      <c r="E8">
        <f t="shared" si="1"/>
        <v>9.031888869577287E-4</v>
      </c>
      <c r="F8">
        <f t="shared" si="2"/>
        <v>2.3584114215035364E-3</v>
      </c>
      <c r="G8">
        <f t="shared" si="3"/>
        <v>-4.6260216094476871E-2</v>
      </c>
      <c r="H8">
        <f>0</f>
        <v>0</v>
      </c>
    </row>
    <row r="9" spans="1:11" x14ac:dyDescent="0.2">
      <c r="A9" s="6">
        <v>45040</v>
      </c>
      <c r="B9">
        <v>81.974098205566406</v>
      </c>
      <c r="C9">
        <v>4137.0400390625</v>
      </c>
      <c r="D9">
        <f t="shared" si="0"/>
        <v>-8.5510268448114601E-3</v>
      </c>
      <c r="E9">
        <f t="shared" si="1"/>
        <v>8.5157916609035489E-4</v>
      </c>
      <c r="F9">
        <f t="shared" si="2"/>
        <v>2.2789615827872312E-3</v>
      </c>
      <c r="G9">
        <f t="shared" si="3"/>
        <v>-1.0829988427598691E-2</v>
      </c>
      <c r="H9">
        <f>0</f>
        <v>0</v>
      </c>
    </row>
    <row r="10" spans="1:11" x14ac:dyDescent="0.2">
      <c r="A10" s="6">
        <v>45041</v>
      </c>
      <c r="B10">
        <v>79.698104858398438</v>
      </c>
      <c r="C10">
        <v>4071.6298828125</v>
      </c>
      <c r="D10">
        <f t="shared" si="0"/>
        <v>-2.7764786645904427E-2</v>
      </c>
      <c r="E10">
        <f t="shared" si="1"/>
        <v>-1.5810858882773227E-2</v>
      </c>
      <c r="F10">
        <f t="shared" si="2"/>
        <v>-2.3371787798411731E-2</v>
      </c>
      <c r="G10">
        <f t="shared" si="3"/>
        <v>-4.3929988474926962E-3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79.65936279296875</v>
      </c>
      <c r="C11">
        <v>4055.989990234375</v>
      </c>
      <c r="D11">
        <f t="shared" si="0"/>
        <v>-4.8611024689382276E-4</v>
      </c>
      <c r="E11">
        <f t="shared" si="1"/>
        <v>-3.8411871973298428E-3</v>
      </c>
      <c r="F11">
        <f t="shared" si="2"/>
        <v>-4.9452497564904359E-3</v>
      </c>
      <c r="G11">
        <f t="shared" si="3"/>
        <v>4.4591395095966132E-3</v>
      </c>
      <c r="H11">
        <f>0</f>
        <v>0</v>
      </c>
    </row>
    <row r="12" spans="1:11" x14ac:dyDescent="0.2">
      <c r="A12" s="6">
        <v>45043</v>
      </c>
      <c r="B12">
        <v>81.034637451171875</v>
      </c>
      <c r="C12">
        <v>4135.35009765625</v>
      </c>
      <c r="D12">
        <f t="shared" si="0"/>
        <v>1.7264444630035625E-2</v>
      </c>
      <c r="E12">
        <f t="shared" si="1"/>
        <v>1.9566149722497039E-2</v>
      </c>
      <c r="F12">
        <f t="shared" si="2"/>
        <v>3.1088836686982629E-2</v>
      </c>
      <c r="G12">
        <f t="shared" si="3"/>
        <v>-1.3824392056947004E-2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81.644805908203125</v>
      </c>
      <c r="C13">
        <v>4169.47998046875</v>
      </c>
      <c r="D13">
        <f t="shared" si="0"/>
        <v>7.5297240318858982E-3</v>
      </c>
      <c r="E13">
        <f t="shared" si="1"/>
        <v>8.2532027534605312E-3</v>
      </c>
      <c r="F13">
        <f t="shared" si="2"/>
        <v>1.3673284016085155E-2</v>
      </c>
      <c r="G13">
        <f t="shared" si="3"/>
        <v>-6.1435599841992566E-3</v>
      </c>
      <c r="H13">
        <f>0</f>
        <v>0</v>
      </c>
      <c r="J13" t="s">
        <v>21</v>
      </c>
      <c r="K13">
        <v>0.54868169938415201</v>
      </c>
    </row>
    <row r="14" spans="1:11" x14ac:dyDescent="0.2">
      <c r="A14" s="6">
        <v>45047</v>
      </c>
      <c r="B14">
        <v>81.334884643554688</v>
      </c>
      <c r="C14">
        <v>4167.8701171875</v>
      </c>
      <c r="D14">
        <f t="shared" si="0"/>
        <v>-3.7959703768161157E-3</v>
      </c>
      <c r="E14">
        <f t="shared" si="1"/>
        <v>-3.8610649020764942E-4</v>
      </c>
      <c r="F14">
        <f t="shared" si="2"/>
        <v>3.736242912514273E-4</v>
      </c>
      <c r="G14">
        <f t="shared" si="3"/>
        <v>-4.1695946680675427E-3</v>
      </c>
      <c r="H14">
        <f>0</f>
        <v>0</v>
      </c>
      <c r="J14" t="s">
        <v>22</v>
      </c>
      <c r="K14">
        <v>0.30105160723908098</v>
      </c>
    </row>
    <row r="15" spans="1:11" x14ac:dyDescent="0.2">
      <c r="A15" s="6">
        <v>45048</v>
      </c>
      <c r="B15">
        <v>80.347015380859375</v>
      </c>
      <c r="C15">
        <v>4119.580078125</v>
      </c>
      <c r="D15">
        <f t="shared" si="0"/>
        <v>-1.2145701896850158E-2</v>
      </c>
      <c r="E15">
        <f t="shared" si="1"/>
        <v>-1.1586262936400304E-2</v>
      </c>
      <c r="F15">
        <f t="shared" si="2"/>
        <v>-1.6868294639760101E-2</v>
      </c>
      <c r="G15">
        <f t="shared" si="3"/>
        <v>4.722592742909943E-3</v>
      </c>
      <c r="H15">
        <f>0</f>
        <v>0</v>
      </c>
      <c r="J15" t="s">
        <v>23</v>
      </c>
      <c r="K15">
        <v>0.29822185666110151</v>
      </c>
    </row>
    <row r="16" spans="1:11" x14ac:dyDescent="0.2">
      <c r="A16" s="6">
        <v>45049</v>
      </c>
      <c r="B16">
        <v>80.095184326171875</v>
      </c>
      <c r="C16">
        <v>4090.75</v>
      </c>
      <c r="D16">
        <f t="shared" si="0"/>
        <v>-3.1342925868966809E-3</v>
      </c>
      <c r="E16">
        <f t="shared" si="1"/>
        <v>-6.9983050646564848E-3</v>
      </c>
      <c r="F16">
        <f t="shared" si="2"/>
        <v>-9.8054292178762961E-3</v>
      </c>
      <c r="G16">
        <f t="shared" si="3"/>
        <v>6.6711366309796152E-3</v>
      </c>
      <c r="H16">
        <f>0</f>
        <v>0</v>
      </c>
      <c r="J16" t="s">
        <v>24</v>
      </c>
      <c r="K16">
        <v>1.7148615896009318E-2</v>
      </c>
    </row>
    <row r="17" spans="1:18" ht="16" thickBot="1" x14ac:dyDescent="0.25">
      <c r="A17" s="6">
        <v>45050</v>
      </c>
      <c r="B17">
        <v>80.860305786132812</v>
      </c>
      <c r="C17">
        <v>4061.219970703125</v>
      </c>
      <c r="D17">
        <f t="shared" si="0"/>
        <v>9.5526524646616373E-3</v>
      </c>
      <c r="E17">
        <f t="shared" si="1"/>
        <v>-7.2187323343824161E-3</v>
      </c>
      <c r="F17">
        <f t="shared" si="2"/>
        <v>-1.0144762791747104E-2</v>
      </c>
      <c r="G17">
        <f t="shared" si="3"/>
        <v>1.9697415256408741E-2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82.293701171875</v>
      </c>
      <c r="C18">
        <v>4136.25</v>
      </c>
      <c r="D18">
        <f t="shared" si="0"/>
        <v>1.7726811342185345E-2</v>
      </c>
      <c r="E18">
        <f t="shared" si="1"/>
        <v>1.8474751389515376E-2</v>
      </c>
      <c r="F18">
        <f t="shared" si="2"/>
        <v>2.9408699300588547E-2</v>
      </c>
      <c r="G18">
        <f t="shared" si="3"/>
        <v>-1.1681887958403202E-2</v>
      </c>
      <c r="H18">
        <f>0</f>
        <v>0</v>
      </c>
    </row>
    <row r="19" spans="1:18" ht="16" thickBot="1" x14ac:dyDescent="0.25">
      <c r="A19" s="6">
        <v>45054</v>
      </c>
      <c r="B19">
        <v>82.845741271972656</v>
      </c>
      <c r="C19">
        <v>4138.1201171875</v>
      </c>
      <c r="D19">
        <f t="shared" si="0"/>
        <v>6.7081695468367286E-3</v>
      </c>
      <c r="E19">
        <f t="shared" si="1"/>
        <v>4.5212866424892972E-4</v>
      </c>
      <c r="F19">
        <f t="shared" si="2"/>
        <v>1.6640332822059508E-3</v>
      </c>
      <c r="G19">
        <f t="shared" si="3"/>
        <v>5.0441362646307776E-3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82.380859375</v>
      </c>
      <c r="C20">
        <v>4119.169921875</v>
      </c>
      <c r="D20">
        <f t="shared" si="0"/>
        <v>-5.6114157449144164E-3</v>
      </c>
      <c r="E20">
        <f t="shared" si="1"/>
        <v>-4.5794212772585219E-3</v>
      </c>
      <c r="F20">
        <f t="shared" si="2"/>
        <v>-6.0817135388840362E-3</v>
      </c>
      <c r="G20">
        <f t="shared" si="3"/>
        <v>4.7029779396961981E-4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82.225898742675781</v>
      </c>
      <c r="C21">
        <v>4137.64013671875</v>
      </c>
      <c r="D21">
        <f t="shared" si="0"/>
        <v>-1.8810271402830425E-3</v>
      </c>
      <c r="E21">
        <f t="shared" si="1"/>
        <v>4.4839652634049987E-3</v>
      </c>
      <c r="F21">
        <f t="shared" si="2"/>
        <v>7.870785850324356E-3</v>
      </c>
      <c r="G21">
        <f t="shared" si="3"/>
        <v>-9.7518129906073985E-3</v>
      </c>
      <c r="H21">
        <f>0</f>
        <v>0</v>
      </c>
      <c r="J21" t="s">
        <v>27</v>
      </c>
      <c r="K21">
        <v>1</v>
      </c>
      <c r="L21">
        <v>3.1286064666256705E-2</v>
      </c>
      <c r="M21">
        <v>3.1286064666256705E-2</v>
      </c>
      <c r="N21">
        <v>106.38803631026927</v>
      </c>
      <c r="O21">
        <v>5.6343371097574885E-21</v>
      </c>
    </row>
    <row r="22" spans="1:18" x14ac:dyDescent="0.2">
      <c r="A22" s="6">
        <v>45057</v>
      </c>
      <c r="B22">
        <v>80.802207946777344</v>
      </c>
      <c r="C22">
        <v>4130.6201171875</v>
      </c>
      <c r="D22">
        <f t="shared" si="0"/>
        <v>-1.7314384125539872E-2</v>
      </c>
      <c r="E22">
        <f t="shared" si="1"/>
        <v>-1.6966239932159066E-3</v>
      </c>
      <c r="F22">
        <f t="shared" si="2"/>
        <v>-1.6438329338412797E-3</v>
      </c>
      <c r="G22">
        <f t="shared" si="3"/>
        <v>-1.5670551191698592E-2</v>
      </c>
      <c r="H22">
        <f>0</f>
        <v>0</v>
      </c>
      <c r="J22" t="s">
        <v>28</v>
      </c>
      <c r="K22">
        <v>247</v>
      </c>
      <c r="L22">
        <v>7.2636531705769267E-2</v>
      </c>
      <c r="M22">
        <v>2.9407502714886343E-4</v>
      </c>
    </row>
    <row r="23" spans="1:18" ht="16" thickBot="1" x14ac:dyDescent="0.25">
      <c r="A23" s="6">
        <v>45058</v>
      </c>
      <c r="B23">
        <v>80.802207946777344</v>
      </c>
      <c r="C23">
        <v>4124.080078125</v>
      </c>
      <c r="D23">
        <f t="shared" si="0"/>
        <v>0</v>
      </c>
      <c r="E23">
        <f t="shared" si="1"/>
        <v>-1.5833068345566526E-3</v>
      </c>
      <c r="F23">
        <f t="shared" si="2"/>
        <v>-1.469388472062391E-3</v>
      </c>
      <c r="G23">
        <f t="shared" si="3"/>
        <v>1.469388472062391E-3</v>
      </c>
      <c r="H23">
        <f>0</f>
        <v>0</v>
      </c>
      <c r="J23" s="10" t="s">
        <v>29</v>
      </c>
      <c r="K23" s="10">
        <v>248</v>
      </c>
      <c r="L23" s="10">
        <v>0.10392259637202597</v>
      </c>
      <c r="M23" s="10"/>
      <c r="N23" s="10"/>
      <c r="O23" s="10"/>
    </row>
    <row r="24" spans="1:18" ht="16" thickBot="1" x14ac:dyDescent="0.25">
      <c r="A24" s="6">
        <v>45061</v>
      </c>
      <c r="B24">
        <v>82.96197509765625</v>
      </c>
      <c r="C24">
        <v>4136.27978515625</v>
      </c>
      <c r="D24">
        <f t="shared" si="0"/>
        <v>2.6729061070973392E-2</v>
      </c>
      <c r="E24">
        <f t="shared" si="1"/>
        <v>2.9581644391338813E-3</v>
      </c>
      <c r="F24">
        <f t="shared" si="2"/>
        <v>5.5219138284611129E-3</v>
      </c>
      <c r="G24">
        <f t="shared" si="3"/>
        <v>2.120714724251228E-2</v>
      </c>
      <c r="H24">
        <f>0</f>
        <v>0</v>
      </c>
    </row>
    <row r="25" spans="1:18" x14ac:dyDescent="0.2">
      <c r="A25" s="6">
        <v>45062</v>
      </c>
      <c r="B25">
        <v>83.175033569335938</v>
      </c>
      <c r="C25">
        <v>4109.89990234375</v>
      </c>
      <c r="D25">
        <f t="shared" si="0"/>
        <v>2.5681460865523142E-3</v>
      </c>
      <c r="E25">
        <f t="shared" si="1"/>
        <v>-6.3776833731530314E-3</v>
      </c>
      <c r="F25">
        <f t="shared" si="2"/>
        <v>-8.8500221266327311E-3</v>
      </c>
      <c r="G25">
        <f t="shared" si="3"/>
        <v>1.1418168213185045E-2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88.017562866210938</v>
      </c>
      <c r="C26">
        <v>4158.77001953125</v>
      </c>
      <c r="D26">
        <f t="shared" si="0"/>
        <v>5.8220947910266885E-2</v>
      </c>
      <c r="E26">
        <f t="shared" si="1"/>
        <v>1.1890829058788244E-2</v>
      </c>
      <c r="F26">
        <f t="shared" si="2"/>
        <v>1.9273175246095262E-2</v>
      </c>
      <c r="G26">
        <f t="shared" si="3"/>
        <v>3.8947772664171626E-2</v>
      </c>
      <c r="H26">
        <f>0</f>
        <v>0</v>
      </c>
      <c r="J26" t="s">
        <v>30</v>
      </c>
      <c r="K26">
        <v>9.6801034602486051E-4</v>
      </c>
      <c r="L26">
        <v>1.0951266313019984E-3</v>
      </c>
      <c r="M26">
        <v>0.88392549167943335</v>
      </c>
      <c r="N26">
        <v>0.37759599835144031</v>
      </c>
      <c r="O26">
        <v>-1.1889672257816991E-3</v>
      </c>
      <c r="P26">
        <v>3.1249879178314199E-3</v>
      </c>
      <c r="Q26">
        <v>-1.1889672257816991E-3</v>
      </c>
      <c r="R26">
        <v>3.1249879178314199E-3</v>
      </c>
    </row>
    <row r="27" spans="1:18" ht="16" thickBot="1" x14ac:dyDescent="0.25">
      <c r="A27" s="6">
        <v>45064</v>
      </c>
      <c r="B27">
        <v>89.731796264648438</v>
      </c>
      <c r="C27">
        <v>4198.0498046875</v>
      </c>
      <c r="D27">
        <f t="shared" si="0"/>
        <v>1.9476037993044315E-2</v>
      </c>
      <c r="E27">
        <f t="shared" si="1"/>
        <v>9.445048649426635E-3</v>
      </c>
      <c r="F27">
        <f t="shared" si="2"/>
        <v>1.5508053951240119E-2</v>
      </c>
      <c r="G27">
        <f t="shared" si="3"/>
        <v>3.9679840418041963E-3</v>
      </c>
      <c r="H27">
        <f>0</f>
        <v>0</v>
      </c>
      <c r="J27" s="10" t="s">
        <v>43</v>
      </c>
      <c r="K27" s="10">
        <v>1.5394355439448073</v>
      </c>
      <c r="L27" s="10">
        <v>0.14925026582853992</v>
      </c>
      <c r="M27" s="10">
        <v>10.314457635293762</v>
      </c>
      <c r="N27" s="10">
        <v>5.6343371097564796E-21</v>
      </c>
      <c r="O27" s="10">
        <v>1.2454700181538905</v>
      </c>
      <c r="P27" s="10">
        <v>1.8334010697357241</v>
      </c>
      <c r="Q27" s="10">
        <v>1.2454700181538905</v>
      </c>
      <c r="R27" s="10">
        <v>1.8334010697357241</v>
      </c>
    </row>
    <row r="28" spans="1:18" x14ac:dyDescent="0.2">
      <c r="A28" s="6">
        <v>45065</v>
      </c>
      <c r="B28">
        <v>89.66400146484375</v>
      </c>
      <c r="C28">
        <v>4191.97998046875</v>
      </c>
      <c r="D28">
        <f t="shared" si="0"/>
        <v>-7.55527055367744E-4</v>
      </c>
      <c r="E28">
        <f t="shared" si="1"/>
        <v>-1.4458676054706077E-3</v>
      </c>
      <c r="F28">
        <f t="shared" si="2"/>
        <v>-1.2578096376749603E-3</v>
      </c>
      <c r="G28">
        <f t="shared" si="3"/>
        <v>5.0228258230721628E-4</v>
      </c>
      <c r="H28">
        <f>0</f>
        <v>0</v>
      </c>
    </row>
    <row r="29" spans="1:18" x14ac:dyDescent="0.2">
      <c r="A29" s="6">
        <v>45068</v>
      </c>
      <c r="B29">
        <v>88.831092834472656</v>
      </c>
      <c r="C29">
        <v>4192.6298828125</v>
      </c>
      <c r="D29">
        <f t="shared" si="0"/>
        <v>-9.2892199407101916E-3</v>
      </c>
      <c r="E29">
        <f t="shared" si="1"/>
        <v>1.550346964389604E-4</v>
      </c>
      <c r="F29">
        <f t="shared" si="2"/>
        <v>1.2066762682676896E-3</v>
      </c>
      <c r="G29">
        <f t="shared" si="3"/>
        <v>-1.0495896208977881E-2</v>
      </c>
      <c r="H29">
        <f>0</f>
        <v>0</v>
      </c>
    </row>
    <row r="30" spans="1:18" x14ac:dyDescent="0.2">
      <c r="A30" s="6">
        <v>45069</v>
      </c>
      <c r="B30">
        <v>87.591407775878906</v>
      </c>
      <c r="C30">
        <v>4145.580078125</v>
      </c>
      <c r="D30">
        <f t="shared" si="0"/>
        <v>-1.3955530873674737E-2</v>
      </c>
      <c r="E30">
        <f t="shared" si="1"/>
        <v>-1.1222026747550129E-2</v>
      </c>
      <c r="F30">
        <f t="shared" si="2"/>
        <v>-1.630757650425315E-2</v>
      </c>
      <c r="G30">
        <f t="shared" si="3"/>
        <v>2.3520456305784129E-3</v>
      </c>
      <c r="H30">
        <f>0</f>
        <v>0</v>
      </c>
    </row>
    <row r="31" spans="1:18" x14ac:dyDescent="0.2">
      <c r="A31" s="6">
        <v>45070</v>
      </c>
      <c r="B31">
        <v>87.291175842285156</v>
      </c>
      <c r="C31">
        <v>4115.240234375</v>
      </c>
      <c r="D31">
        <f t="shared" si="0"/>
        <v>-3.4276413773592918E-3</v>
      </c>
      <c r="E31">
        <f t="shared" si="1"/>
        <v>-7.3186003353533646E-3</v>
      </c>
      <c r="F31">
        <f t="shared" si="2"/>
        <v>-1.0298503142144496E-2</v>
      </c>
      <c r="G31">
        <f t="shared" si="3"/>
        <v>6.8708617647852046E-3</v>
      </c>
      <c r="H31">
        <f>0</f>
        <v>0</v>
      </c>
    </row>
    <row r="32" spans="1:18" x14ac:dyDescent="0.2">
      <c r="A32" s="6">
        <v>45071</v>
      </c>
      <c r="B32">
        <v>97.770370483398438</v>
      </c>
      <c r="C32">
        <v>4151.27978515625</v>
      </c>
      <c r="D32">
        <f t="shared" si="0"/>
        <v>0.12004872817897128</v>
      </c>
      <c r="E32">
        <f t="shared" si="1"/>
        <v>8.7575812659024255E-3</v>
      </c>
      <c r="F32">
        <f t="shared" si="2"/>
        <v>1.4449742225740215E-2</v>
      </c>
      <c r="G32">
        <f t="shared" si="3"/>
        <v>0.10559898595323106</v>
      </c>
      <c r="H32">
        <f>0</f>
        <v>0</v>
      </c>
    </row>
    <row r="33" spans="1:8" x14ac:dyDescent="0.2">
      <c r="A33" s="6">
        <v>45072</v>
      </c>
      <c r="B33">
        <v>99.959182739257812</v>
      </c>
      <c r="C33">
        <v>4205.4501953125</v>
      </c>
      <c r="D33">
        <f t="shared" si="0"/>
        <v>2.2387275869339529E-2</v>
      </c>
      <c r="E33">
        <f t="shared" si="1"/>
        <v>1.3049086777997321E-2</v>
      </c>
      <c r="F33">
        <f t="shared" si="2"/>
        <v>2.1056238348094159E-2</v>
      </c>
      <c r="G33">
        <f t="shared" si="3"/>
        <v>1.33103752124537E-3</v>
      </c>
      <c r="H33">
        <f>0</f>
        <v>0</v>
      </c>
    </row>
    <row r="34" spans="1:8" x14ac:dyDescent="0.2">
      <c r="A34" s="6">
        <v>45076</v>
      </c>
      <c r="B34">
        <v>98.767929077148438</v>
      </c>
      <c r="C34">
        <v>4205.52001953125</v>
      </c>
      <c r="D34">
        <f t="shared" si="0"/>
        <v>-1.1917400977724535E-2</v>
      </c>
      <c r="E34">
        <f t="shared" si="1"/>
        <v>1.660326849850513E-5</v>
      </c>
      <c r="F34">
        <f t="shared" si="2"/>
        <v>9.9357000769711838E-4</v>
      </c>
      <c r="G34">
        <f t="shared" si="3"/>
        <v>-1.2910970985421653E-2</v>
      </c>
      <c r="H34">
        <f>0</f>
        <v>0</v>
      </c>
    </row>
    <row r="35" spans="1:8" x14ac:dyDescent="0.2">
      <c r="A35" s="6">
        <v>45077</v>
      </c>
      <c r="B35">
        <v>95.484710693359375</v>
      </c>
      <c r="C35">
        <v>4179.830078125</v>
      </c>
      <c r="D35">
        <f t="shared" si="0"/>
        <v>-3.3241745721169447E-2</v>
      </c>
      <c r="E35">
        <f t="shared" si="1"/>
        <v>-6.1086242098339349E-3</v>
      </c>
      <c r="F35">
        <f t="shared" si="2"/>
        <v>-8.4358228871952625E-3</v>
      </c>
      <c r="G35">
        <f t="shared" si="3"/>
        <v>-2.4805922833974182E-2</v>
      </c>
      <c r="H35">
        <f>0</f>
        <v>0</v>
      </c>
    </row>
    <row r="36" spans="1:8" x14ac:dyDescent="0.2">
      <c r="A36" s="6">
        <v>45078</v>
      </c>
      <c r="B36">
        <v>95.726821899414062</v>
      </c>
      <c r="C36">
        <v>4221.02001953125</v>
      </c>
      <c r="D36">
        <f t="shared" si="0"/>
        <v>2.5356018183078088E-3</v>
      </c>
      <c r="E36">
        <f t="shared" si="1"/>
        <v>9.8544535630327168E-3</v>
      </c>
      <c r="F36">
        <f t="shared" si="2"/>
        <v>1.6138306427110977E-2</v>
      </c>
      <c r="G36">
        <f t="shared" si="3"/>
        <v>-1.3602704608803168E-2</v>
      </c>
      <c r="H36">
        <f>0</f>
        <v>0</v>
      </c>
    </row>
    <row r="37" spans="1:8" x14ac:dyDescent="0.2">
      <c r="A37" s="6">
        <v>45079</v>
      </c>
      <c r="B37">
        <v>95.823677062988281</v>
      </c>
      <c r="C37">
        <v>4282.3701171875</v>
      </c>
      <c r="D37">
        <f t="shared" si="0"/>
        <v>1.0117871005472789E-3</v>
      </c>
      <c r="E37">
        <f t="shared" si="1"/>
        <v>1.4534424705965554E-2</v>
      </c>
      <c r="F37">
        <f t="shared" si="2"/>
        <v>2.3342820349177788E-2</v>
      </c>
      <c r="G37">
        <f t="shared" si="3"/>
        <v>-2.2331033248630509E-2</v>
      </c>
      <c r="H37">
        <f>0</f>
        <v>0</v>
      </c>
    </row>
    <row r="38" spans="1:8" x14ac:dyDescent="0.2">
      <c r="A38" s="6">
        <v>45082</v>
      </c>
      <c r="B38">
        <v>94.961715698242188</v>
      </c>
      <c r="C38">
        <v>4273.7900390625</v>
      </c>
      <c r="D38">
        <f t="shared" si="0"/>
        <v>-8.9952858329522822E-3</v>
      </c>
      <c r="E38">
        <f t="shared" si="1"/>
        <v>-2.0035816359177394E-3</v>
      </c>
      <c r="F38">
        <f t="shared" si="2"/>
        <v>-2.116374439501992E-3</v>
      </c>
      <c r="G38">
        <f t="shared" si="3"/>
        <v>-6.8789113934502903E-3</v>
      </c>
      <c r="H38">
        <f>0</f>
        <v>0</v>
      </c>
    </row>
    <row r="39" spans="1:8" x14ac:dyDescent="0.2">
      <c r="A39" s="6">
        <v>45083</v>
      </c>
      <c r="B39">
        <v>96.675971984863281</v>
      </c>
      <c r="C39">
        <v>4283.85009765625</v>
      </c>
      <c r="D39">
        <f t="shared" si="0"/>
        <v>1.8052077871765215E-2</v>
      </c>
      <c r="E39">
        <f t="shared" si="1"/>
        <v>2.3538963079141606E-3</v>
      </c>
      <c r="F39">
        <f t="shared" si="2"/>
        <v>4.5916819891883703E-3</v>
      </c>
      <c r="G39">
        <f t="shared" si="3"/>
        <v>1.3460395882576845E-2</v>
      </c>
      <c r="H39">
        <f>0</f>
        <v>0</v>
      </c>
    </row>
    <row r="40" spans="1:8" x14ac:dyDescent="0.2">
      <c r="A40" s="6">
        <v>45084</v>
      </c>
      <c r="B40">
        <v>97.131172180175781</v>
      </c>
      <c r="C40">
        <v>4267.52001953125</v>
      </c>
      <c r="D40">
        <f t="shared" si="0"/>
        <v>4.7085142871257091E-3</v>
      </c>
      <c r="E40">
        <f t="shared" si="1"/>
        <v>-3.8120096998572883E-3</v>
      </c>
      <c r="F40">
        <f t="shared" si="2"/>
        <v>-4.9003328797978252E-3</v>
      </c>
      <c r="G40">
        <f t="shared" si="3"/>
        <v>9.6088471669235342E-3</v>
      </c>
      <c r="H40">
        <f>0</f>
        <v>0</v>
      </c>
    </row>
    <row r="41" spans="1:8" x14ac:dyDescent="0.2">
      <c r="A41" s="6">
        <v>45085</v>
      </c>
      <c r="B41">
        <v>96.792182922363281</v>
      </c>
      <c r="C41">
        <v>4293.93017578125</v>
      </c>
      <c r="D41">
        <f t="shared" si="0"/>
        <v>-3.4900151022957404E-3</v>
      </c>
      <c r="E41">
        <f t="shared" si="1"/>
        <v>6.1886426142414575E-3</v>
      </c>
      <c r="F41">
        <f t="shared" si="2"/>
        <v>1.0495026755159672E-2</v>
      </c>
      <c r="G41">
        <f t="shared" si="3"/>
        <v>-1.3985041857455412E-2</v>
      </c>
      <c r="H41">
        <f>0</f>
        <v>0</v>
      </c>
    </row>
    <row r="42" spans="1:8" x14ac:dyDescent="0.2">
      <c r="A42" s="6">
        <v>45086</v>
      </c>
      <c r="B42">
        <v>99.562103271484375</v>
      </c>
      <c r="C42">
        <v>4298.85986328125</v>
      </c>
      <c r="D42">
        <f t="shared" si="0"/>
        <v>2.861719061902801E-2</v>
      </c>
      <c r="E42">
        <f t="shared" si="1"/>
        <v>1.148059539441082E-3</v>
      </c>
      <c r="F42">
        <f t="shared" si="2"/>
        <v>2.7353740076053673E-3</v>
      </c>
      <c r="G42">
        <f t="shared" si="3"/>
        <v>2.5881816611422644E-2</v>
      </c>
      <c r="H42">
        <f>0</f>
        <v>0</v>
      </c>
    </row>
    <row r="43" spans="1:8" x14ac:dyDescent="0.2">
      <c r="A43" s="6">
        <v>45089</v>
      </c>
      <c r="B43">
        <v>103.6879196166992</v>
      </c>
      <c r="C43">
        <v>4338.93017578125</v>
      </c>
      <c r="D43">
        <f t="shared" si="0"/>
        <v>4.1439626219673453E-2</v>
      </c>
      <c r="E43">
        <f t="shared" si="1"/>
        <v>9.3211488102371565E-3</v>
      </c>
      <c r="F43">
        <f t="shared" si="2"/>
        <v>1.531731813490279E-2</v>
      </c>
      <c r="G43">
        <f t="shared" si="3"/>
        <v>2.6122308084770663E-2</v>
      </c>
      <c r="H43">
        <f>0</f>
        <v>0</v>
      </c>
    </row>
    <row r="44" spans="1:8" x14ac:dyDescent="0.2">
      <c r="A44" s="6">
        <v>45090</v>
      </c>
      <c r="B44">
        <v>103.4361190795898</v>
      </c>
      <c r="C44">
        <v>4369.009765625</v>
      </c>
      <c r="D44">
        <f t="shared" si="0"/>
        <v>-2.4284462263320927E-3</v>
      </c>
      <c r="E44">
        <f t="shared" si="1"/>
        <v>6.9324899514737748E-3</v>
      </c>
      <c r="F44">
        <f t="shared" si="2"/>
        <v>1.1640131785363802E-2</v>
      </c>
      <c r="G44">
        <f t="shared" si="3"/>
        <v>-1.4068578011695894E-2</v>
      </c>
      <c r="H44">
        <f>0</f>
        <v>0</v>
      </c>
    </row>
    <row r="45" spans="1:8" x14ac:dyDescent="0.2">
      <c r="A45" s="6">
        <v>45091</v>
      </c>
      <c r="B45">
        <v>104.02691650390619</v>
      </c>
      <c r="C45">
        <v>4372.58984375</v>
      </c>
      <c r="D45">
        <f t="shared" si="0"/>
        <v>5.71171298356421E-3</v>
      </c>
      <c r="E45">
        <f t="shared" si="1"/>
        <v>8.1942552593217144E-4</v>
      </c>
      <c r="F45">
        <f t="shared" si="2"/>
        <v>2.2294631262605126E-3</v>
      </c>
      <c r="G45">
        <f t="shared" si="3"/>
        <v>3.4822498573036974E-3</v>
      </c>
      <c r="H45">
        <f>0</f>
        <v>0</v>
      </c>
    </row>
    <row r="46" spans="1:8" x14ac:dyDescent="0.2">
      <c r="A46" s="6">
        <v>45092</v>
      </c>
      <c r="B46">
        <v>102.29380035400391</v>
      </c>
      <c r="C46">
        <v>4425.83984375</v>
      </c>
      <c r="D46">
        <f t="shared" si="0"/>
        <v>-1.6660266478601304E-2</v>
      </c>
      <c r="E46">
        <f t="shared" si="1"/>
        <v>1.217813742034668E-2</v>
      </c>
      <c r="F46">
        <f t="shared" si="2"/>
        <v>1.9715467949950861E-2</v>
      </c>
      <c r="G46">
        <f t="shared" si="3"/>
        <v>-3.6375734428552166E-2</v>
      </c>
      <c r="H46">
        <f>0</f>
        <v>0</v>
      </c>
    </row>
    <row r="47" spans="1:8" x14ac:dyDescent="0.2">
      <c r="A47" s="6">
        <v>45093</v>
      </c>
      <c r="B47">
        <v>101.70054626464839</v>
      </c>
      <c r="C47">
        <v>4409.58984375</v>
      </c>
      <c r="D47">
        <f t="shared" si="0"/>
        <v>-5.7995116742408648E-3</v>
      </c>
      <c r="E47">
        <f t="shared" si="1"/>
        <v>-3.6716195284263176E-3</v>
      </c>
      <c r="F47">
        <f t="shared" si="2"/>
        <v>-4.6842112598764847E-3</v>
      </c>
      <c r="G47">
        <f t="shared" si="3"/>
        <v>-1.1153004143643801E-3</v>
      </c>
      <c r="H47">
        <f>0</f>
        <v>0</v>
      </c>
    </row>
    <row r="48" spans="1:8" x14ac:dyDescent="0.2">
      <c r="A48" s="6">
        <v>45097</v>
      </c>
      <c r="B48">
        <v>101.1267395019531</v>
      </c>
      <c r="C48">
        <v>4388.7099609375</v>
      </c>
      <c r="D48">
        <f t="shared" si="0"/>
        <v>-5.64212075323689E-3</v>
      </c>
      <c r="E48">
        <f t="shared" si="1"/>
        <v>-4.7351076976228645E-3</v>
      </c>
      <c r="F48">
        <f t="shared" si="2"/>
        <v>-6.321382748102438E-3</v>
      </c>
      <c r="G48">
        <f t="shared" si="3"/>
        <v>6.7926199486554803E-4</v>
      </c>
      <c r="H48">
        <f>0</f>
        <v>0</v>
      </c>
    </row>
    <row r="49" spans="1:8" x14ac:dyDescent="0.2">
      <c r="A49" s="6">
        <v>45098</v>
      </c>
      <c r="B49">
        <v>98.850959777832031</v>
      </c>
      <c r="C49">
        <v>4365.68994140625</v>
      </c>
      <c r="D49">
        <f t="shared" si="0"/>
        <v>-2.250423315662331E-2</v>
      </c>
      <c r="E49">
        <f t="shared" si="1"/>
        <v>-5.2452815830036359E-3</v>
      </c>
      <c r="F49">
        <f t="shared" si="2"/>
        <v>-7.1067625608500209E-3</v>
      </c>
      <c r="G49">
        <f t="shared" si="3"/>
        <v>-1.5397470595773288E-2</v>
      </c>
      <c r="H49">
        <f>0</f>
        <v>0</v>
      </c>
    </row>
    <row r="50" spans="1:8" x14ac:dyDescent="0.2">
      <c r="A50" s="6">
        <v>45099</v>
      </c>
      <c r="B50">
        <v>100.3000564575195</v>
      </c>
      <c r="C50">
        <v>4381.89013671875</v>
      </c>
      <c r="D50">
        <f t="shared" si="0"/>
        <v>1.4659409306134519E-2</v>
      </c>
      <c r="E50">
        <f t="shared" si="1"/>
        <v>3.7107984144384432E-3</v>
      </c>
      <c r="F50">
        <f t="shared" si="2"/>
        <v>6.6805453216254342E-3</v>
      </c>
      <c r="G50">
        <f t="shared" si="3"/>
        <v>7.9788639845090846E-3</v>
      </c>
      <c r="H50">
        <f>0</f>
        <v>0</v>
      </c>
    </row>
    <row r="51" spans="1:8" x14ac:dyDescent="0.2">
      <c r="A51" s="6">
        <v>45100</v>
      </c>
      <c r="B51">
        <v>99.113548278808594</v>
      </c>
      <c r="C51">
        <v>4348.330078125</v>
      </c>
      <c r="D51">
        <f t="shared" si="0"/>
        <v>-1.1829586349369925E-2</v>
      </c>
      <c r="E51">
        <f t="shared" si="1"/>
        <v>-7.6588087666845661E-3</v>
      </c>
      <c r="F51">
        <f t="shared" si="2"/>
        <v>-1.0822232093685455E-2</v>
      </c>
      <c r="G51">
        <f t="shared" si="3"/>
        <v>-1.0073542556844704E-3</v>
      </c>
      <c r="H51">
        <f>0</f>
        <v>0</v>
      </c>
    </row>
    <row r="52" spans="1:8" x14ac:dyDescent="0.2">
      <c r="A52" s="6">
        <v>45103</v>
      </c>
      <c r="B52">
        <v>97.362922668457031</v>
      </c>
      <c r="C52">
        <v>4328.81982421875</v>
      </c>
      <c r="D52">
        <f t="shared" si="0"/>
        <v>-1.7662828551219034E-2</v>
      </c>
      <c r="E52">
        <f t="shared" si="1"/>
        <v>-4.4868382932564677E-3</v>
      </c>
      <c r="F52">
        <f t="shared" si="2"/>
        <v>-5.9391880025468002E-3</v>
      </c>
      <c r="G52">
        <f t="shared" si="3"/>
        <v>-1.1723640548672233E-2</v>
      </c>
      <c r="H52">
        <f>0</f>
        <v>0</v>
      </c>
    </row>
    <row r="53" spans="1:8" x14ac:dyDescent="0.2">
      <c r="A53" s="6">
        <v>45104</v>
      </c>
      <c r="B53">
        <v>99.27886962890625</v>
      </c>
      <c r="C53">
        <v>4378.41015625</v>
      </c>
      <c r="D53">
        <f t="shared" si="0"/>
        <v>1.9678404344674938E-2</v>
      </c>
      <c r="E53">
        <f t="shared" si="1"/>
        <v>1.1455854954693034E-2</v>
      </c>
      <c r="F53">
        <f t="shared" si="2"/>
        <v>1.8603560649555546E-2</v>
      </c>
      <c r="G53">
        <f t="shared" si="3"/>
        <v>1.0748436951193915E-3</v>
      </c>
      <c r="H53">
        <f>0</f>
        <v>0</v>
      </c>
    </row>
    <row r="54" spans="1:8" x14ac:dyDescent="0.2">
      <c r="A54" s="6">
        <v>45105</v>
      </c>
      <c r="B54">
        <v>98.150703430175781</v>
      </c>
      <c r="C54">
        <v>4376.85986328125</v>
      </c>
      <c r="D54">
        <f t="shared" si="0"/>
        <v>-1.1363608418865301E-2</v>
      </c>
      <c r="E54">
        <f t="shared" si="1"/>
        <v>-3.5407668843834283E-4</v>
      </c>
      <c r="F54">
        <f t="shared" si="2"/>
        <v>4.2293210656060419E-4</v>
      </c>
      <c r="G54">
        <f t="shared" si="3"/>
        <v>-1.1786540525425906E-2</v>
      </c>
      <c r="H54">
        <f>0</f>
        <v>0</v>
      </c>
    </row>
    <row r="55" spans="1:8" x14ac:dyDescent="0.2">
      <c r="A55" s="6">
        <v>45106</v>
      </c>
      <c r="B55">
        <v>97.878379821777344</v>
      </c>
      <c r="C55">
        <v>4396.43994140625</v>
      </c>
      <c r="D55">
        <f t="shared" si="0"/>
        <v>-2.7745456617350728E-3</v>
      </c>
      <c r="E55">
        <f t="shared" si="1"/>
        <v>4.4735446728059181E-3</v>
      </c>
      <c r="F55">
        <f t="shared" si="2"/>
        <v>7.8547440227672346E-3</v>
      </c>
      <c r="G55">
        <f t="shared" si="3"/>
        <v>-1.0629289684502307E-2</v>
      </c>
      <c r="H55">
        <f>0</f>
        <v>0</v>
      </c>
    </row>
    <row r="56" spans="1:8" x14ac:dyDescent="0.2">
      <c r="A56" s="6">
        <v>45107</v>
      </c>
      <c r="B56">
        <v>98.150703430175781</v>
      </c>
      <c r="C56">
        <v>4450.3798828125</v>
      </c>
      <c r="D56">
        <f t="shared" si="0"/>
        <v>2.782265183529864E-3</v>
      </c>
      <c r="E56">
        <f t="shared" si="1"/>
        <v>1.2269004495714109E-2</v>
      </c>
      <c r="F56">
        <f t="shared" si="2"/>
        <v>1.9855351955545796E-2</v>
      </c>
      <c r="G56">
        <f t="shared" si="3"/>
        <v>-1.7073086772015932E-2</v>
      </c>
      <c r="H56">
        <f>0</f>
        <v>0</v>
      </c>
    </row>
    <row r="57" spans="1:8" x14ac:dyDescent="0.2">
      <c r="A57" s="6">
        <v>45110</v>
      </c>
      <c r="B57">
        <v>100.3195114135742</v>
      </c>
      <c r="C57">
        <v>4455.58984375</v>
      </c>
      <c r="D57">
        <f t="shared" si="0"/>
        <v>2.2096713600644913E-2</v>
      </c>
      <c r="E57">
        <f t="shared" si="1"/>
        <v>1.1706778016009611E-3</v>
      </c>
      <c r="F57">
        <f t="shared" si="2"/>
        <v>2.7701933643165472E-3</v>
      </c>
      <c r="G57">
        <f t="shared" si="3"/>
        <v>1.9326520236328366E-2</v>
      </c>
      <c r="H57">
        <f>0</f>
        <v>0</v>
      </c>
    </row>
    <row r="58" spans="1:8" x14ac:dyDescent="0.2">
      <c r="A58" s="6">
        <v>45112</v>
      </c>
      <c r="B58">
        <v>98.218772888183594</v>
      </c>
      <c r="C58">
        <v>4446.81982421875</v>
      </c>
      <c r="D58">
        <f t="shared" si="0"/>
        <v>-2.0940478036522436E-2</v>
      </c>
      <c r="E58">
        <f t="shared" si="1"/>
        <v>-1.9683184132291975E-3</v>
      </c>
      <c r="F58">
        <f t="shared" si="2"/>
        <v>-2.0620889811012091E-3</v>
      </c>
      <c r="G58">
        <f t="shared" si="3"/>
        <v>-1.8878389055421226E-2</v>
      </c>
      <c r="H58">
        <f>0</f>
        <v>0</v>
      </c>
    </row>
    <row r="59" spans="1:8" x14ac:dyDescent="0.2">
      <c r="A59" s="6">
        <v>45113</v>
      </c>
      <c r="B59">
        <v>96.682144165039062</v>
      </c>
      <c r="C59">
        <v>4411.58984375</v>
      </c>
      <c r="D59">
        <f t="shared" si="0"/>
        <v>-1.5644959491541321E-2</v>
      </c>
      <c r="E59">
        <f t="shared" si="1"/>
        <v>-7.9225113365009037E-3</v>
      </c>
      <c r="F59">
        <f t="shared" si="2"/>
        <v>-1.1228185202690311E-2</v>
      </c>
      <c r="G59">
        <f t="shared" si="3"/>
        <v>-4.4167742888510109E-3</v>
      </c>
      <c r="H59">
        <f>0</f>
        <v>0</v>
      </c>
    </row>
    <row r="60" spans="1:8" x14ac:dyDescent="0.2">
      <c r="A60" s="6">
        <v>45114</v>
      </c>
      <c r="B60">
        <v>97.479652404785156</v>
      </c>
      <c r="C60">
        <v>4398.9501953125</v>
      </c>
      <c r="D60">
        <f t="shared" si="0"/>
        <v>8.2487645121391839E-3</v>
      </c>
      <c r="E60">
        <f t="shared" si="1"/>
        <v>-2.8651005386203243E-3</v>
      </c>
      <c r="F60">
        <f t="shared" si="2"/>
        <v>-3.4426272601026783E-3</v>
      </c>
      <c r="G60">
        <f t="shared" si="3"/>
        <v>1.1691391772241863E-2</v>
      </c>
      <c r="H60">
        <f>0</f>
        <v>0</v>
      </c>
    </row>
    <row r="61" spans="1:8" x14ac:dyDescent="0.2">
      <c r="A61" s="6">
        <v>45117</v>
      </c>
      <c r="B61">
        <v>97.032264709472656</v>
      </c>
      <c r="C61">
        <v>4409.52978515625</v>
      </c>
      <c r="D61">
        <f t="shared" si="0"/>
        <v>-4.5895495549647114E-3</v>
      </c>
      <c r="E61">
        <f t="shared" si="1"/>
        <v>2.405026057131332E-3</v>
      </c>
      <c r="F61">
        <f t="shared" si="2"/>
        <v>4.6703929424862676E-3</v>
      </c>
      <c r="G61">
        <f t="shared" si="3"/>
        <v>-9.2599424974509799E-3</v>
      </c>
      <c r="H61">
        <f>0</f>
        <v>0</v>
      </c>
    </row>
    <row r="62" spans="1:8" x14ac:dyDescent="0.2">
      <c r="A62" s="6">
        <v>45118</v>
      </c>
      <c r="B62">
        <v>98.481376647949219</v>
      </c>
      <c r="C62">
        <v>4439.259765625</v>
      </c>
      <c r="D62">
        <f t="shared" si="0"/>
        <v>1.4934330790025374E-2</v>
      </c>
      <c r="E62">
        <f t="shared" si="1"/>
        <v>6.7422110558885695E-3</v>
      </c>
      <c r="F62">
        <f t="shared" si="2"/>
        <v>1.1347209690237373E-2</v>
      </c>
      <c r="G62">
        <f t="shared" si="3"/>
        <v>3.5871210997880012E-3</v>
      </c>
      <c r="H62">
        <f>0</f>
        <v>0</v>
      </c>
    </row>
    <row r="63" spans="1:8" x14ac:dyDescent="0.2">
      <c r="A63" s="6">
        <v>45119</v>
      </c>
      <c r="B63">
        <v>101.04893493652339</v>
      </c>
      <c r="C63">
        <v>4472.16015625</v>
      </c>
      <c r="D63">
        <f t="shared" si="0"/>
        <v>2.6071510939095432E-2</v>
      </c>
      <c r="E63">
        <f t="shared" si="1"/>
        <v>7.4112334853124739E-3</v>
      </c>
      <c r="F63">
        <f t="shared" si="2"/>
        <v>1.2377126597788838E-2</v>
      </c>
      <c r="G63">
        <f t="shared" si="3"/>
        <v>1.3694384341306595E-2</v>
      </c>
      <c r="H63">
        <f>0</f>
        <v>0</v>
      </c>
    </row>
    <row r="64" spans="1:8" x14ac:dyDescent="0.2">
      <c r="A64" s="6">
        <v>45120</v>
      </c>
      <c r="B64">
        <v>102.6731033325195</v>
      </c>
      <c r="C64">
        <v>4510.0400390625</v>
      </c>
      <c r="D64">
        <f t="shared" si="0"/>
        <v>1.6073087727410229E-2</v>
      </c>
      <c r="E64">
        <f t="shared" si="1"/>
        <v>8.4701534580691185E-3</v>
      </c>
      <c r="F64">
        <f t="shared" si="2"/>
        <v>1.4007265642043484E-2</v>
      </c>
      <c r="G64">
        <f t="shared" si="3"/>
        <v>2.0658220853667451E-3</v>
      </c>
      <c r="H64">
        <f>0</f>
        <v>0</v>
      </c>
    </row>
    <row r="65" spans="1:8" x14ac:dyDescent="0.2">
      <c r="A65" s="6">
        <v>45121</v>
      </c>
      <c r="B65">
        <v>102.25489807128911</v>
      </c>
      <c r="C65">
        <v>4505.419921875</v>
      </c>
      <c r="D65">
        <f t="shared" si="0"/>
        <v>-4.0731725024030219E-3</v>
      </c>
      <c r="E65">
        <f t="shared" si="1"/>
        <v>-1.0244071333035398E-3</v>
      </c>
      <c r="F65">
        <f t="shared" si="2"/>
        <v>-6.0899840645321497E-4</v>
      </c>
      <c r="G65">
        <f t="shared" si="3"/>
        <v>-3.4641740959498067E-3</v>
      </c>
      <c r="H65">
        <f>0</f>
        <v>0</v>
      </c>
    </row>
    <row r="66" spans="1:8" x14ac:dyDescent="0.2">
      <c r="A66" s="6">
        <v>45124</v>
      </c>
      <c r="B66">
        <v>101.9145126342773</v>
      </c>
      <c r="C66">
        <v>4522.7900390625</v>
      </c>
      <c r="D66">
        <f t="shared" ref="D66:D129" si="4">(B66/B65)-1</f>
        <v>-3.3287934703577493E-3</v>
      </c>
      <c r="E66">
        <f t="shared" ref="E66:E129" si="5">(C66/C65)-1</f>
        <v>3.8553825145495324E-3</v>
      </c>
      <c r="F66">
        <f t="shared" ref="F66:F129" si="6">alpha_tsm+beta_tsm*E66</f>
        <v>6.9031232244257191E-3</v>
      </c>
      <c r="G66">
        <f t="shared" ref="G66:G129" si="7">D66-F66</f>
        <v>-1.0231916694783467E-2</v>
      </c>
      <c r="H66">
        <f>0</f>
        <v>0</v>
      </c>
    </row>
    <row r="67" spans="1:8" x14ac:dyDescent="0.2">
      <c r="A67" s="6">
        <v>45125</v>
      </c>
      <c r="B67">
        <v>100.3195114135742</v>
      </c>
      <c r="C67">
        <v>4554.97998046875</v>
      </c>
      <c r="D67">
        <f t="shared" si="4"/>
        <v>-1.5650383635025578E-2</v>
      </c>
      <c r="E67">
        <f t="shared" si="5"/>
        <v>7.1172752058423772E-3</v>
      </c>
      <c r="F67">
        <f t="shared" si="6"/>
        <v>1.192459677393571E-2</v>
      </c>
      <c r="G67">
        <f t="shared" si="7"/>
        <v>-2.7574980408961287E-2</v>
      </c>
      <c r="H67">
        <f>0</f>
        <v>0</v>
      </c>
    </row>
    <row r="68" spans="1:8" x14ac:dyDescent="0.2">
      <c r="A68" s="6">
        <v>45126</v>
      </c>
      <c r="B68">
        <v>100.2319793701172</v>
      </c>
      <c r="C68">
        <v>4565.72021484375</v>
      </c>
      <c r="D68">
        <f t="shared" si="4"/>
        <v>-8.7253259334707511E-4</v>
      </c>
      <c r="E68">
        <f t="shared" si="5"/>
        <v>2.3579103357320719E-3</v>
      </c>
      <c r="F68">
        <f t="shared" si="6"/>
        <v>4.597861326285646E-3</v>
      </c>
      <c r="G68">
        <f t="shared" si="7"/>
        <v>-5.4703939196327211E-3</v>
      </c>
      <c r="H68">
        <f>0</f>
        <v>0</v>
      </c>
    </row>
    <row r="69" spans="1:8" x14ac:dyDescent="0.2">
      <c r="A69" s="6">
        <v>45127</v>
      </c>
      <c r="B69">
        <v>95.1746826171875</v>
      </c>
      <c r="C69">
        <v>4534.8701171875</v>
      </c>
      <c r="D69">
        <f t="shared" si="4"/>
        <v>-5.0455920203422266E-2</v>
      </c>
      <c r="E69">
        <f t="shared" si="5"/>
        <v>-6.7568962189037407E-3</v>
      </c>
      <c r="F69">
        <f t="shared" si="6"/>
        <v>-9.4337958601018318E-3</v>
      </c>
      <c r="G69">
        <f t="shared" si="7"/>
        <v>-4.1022124343320435E-2</v>
      </c>
      <c r="H69">
        <f>0</f>
        <v>0</v>
      </c>
    </row>
    <row r="70" spans="1:8" x14ac:dyDescent="0.2">
      <c r="A70" s="6">
        <v>45128</v>
      </c>
      <c r="B70">
        <v>94.581413269042969</v>
      </c>
      <c r="C70">
        <v>4536.33984375</v>
      </c>
      <c r="D70">
        <f t="shared" si="4"/>
        <v>-6.2334786082848259E-3</v>
      </c>
      <c r="E70">
        <f t="shared" si="5"/>
        <v>3.240945218980773E-4</v>
      </c>
      <c r="F70">
        <f t="shared" si="6"/>
        <v>1.4669329726325593E-3</v>
      </c>
      <c r="G70">
        <f t="shared" si="7"/>
        <v>-7.7004115809173853E-3</v>
      </c>
      <c r="H70">
        <f>0</f>
        <v>0</v>
      </c>
    </row>
    <row r="71" spans="1:8" x14ac:dyDescent="0.2">
      <c r="A71" s="6">
        <v>45131</v>
      </c>
      <c r="B71">
        <v>95.553970336914062</v>
      </c>
      <c r="C71">
        <v>4554.64013671875</v>
      </c>
      <c r="D71">
        <f t="shared" si="4"/>
        <v>1.0282750429036147E-2</v>
      </c>
      <c r="E71">
        <f t="shared" si="5"/>
        <v>4.0341538771535568E-3</v>
      </c>
      <c r="F71">
        <f t="shared" si="6"/>
        <v>7.1783302142578E-3</v>
      </c>
      <c r="G71">
        <f t="shared" si="7"/>
        <v>3.1044202147783471E-3</v>
      </c>
      <c r="H71">
        <f>0</f>
        <v>0</v>
      </c>
    </row>
    <row r="72" spans="1:8" x14ac:dyDescent="0.2">
      <c r="A72" s="6">
        <v>45132</v>
      </c>
      <c r="B72">
        <v>97.567169189453125</v>
      </c>
      <c r="C72">
        <v>4567.4599609375</v>
      </c>
      <c r="D72">
        <f t="shared" si="4"/>
        <v>2.1068709604014524E-2</v>
      </c>
      <c r="E72">
        <f t="shared" si="5"/>
        <v>2.8146733515561628E-3</v>
      </c>
      <c r="F72">
        <f t="shared" si="6"/>
        <v>5.3010185480046757E-3</v>
      </c>
      <c r="G72">
        <f t="shared" si="7"/>
        <v>1.576769105600985E-2</v>
      </c>
      <c r="H72">
        <f>0</f>
        <v>0</v>
      </c>
    </row>
    <row r="73" spans="1:8" x14ac:dyDescent="0.2">
      <c r="A73" s="6">
        <v>45133</v>
      </c>
      <c r="B73">
        <v>96.682144165039062</v>
      </c>
      <c r="C73">
        <v>4566.75</v>
      </c>
      <c r="D73">
        <f t="shared" si="4"/>
        <v>-9.0709306395427847E-3</v>
      </c>
      <c r="E73">
        <f t="shared" si="5"/>
        <v>-1.5543889679858758E-4</v>
      </c>
      <c r="F73">
        <f t="shared" si="6"/>
        <v>7.2872218338154607E-4</v>
      </c>
      <c r="G73">
        <f t="shared" si="7"/>
        <v>-9.7996528229243301E-3</v>
      </c>
      <c r="H73">
        <f>0</f>
        <v>0</v>
      </c>
    </row>
    <row r="74" spans="1:8" x14ac:dyDescent="0.2">
      <c r="A74" s="6">
        <v>45134</v>
      </c>
      <c r="B74">
        <v>96.623786926269531</v>
      </c>
      <c r="C74">
        <v>4537.41015625</v>
      </c>
      <c r="D74">
        <f t="shared" si="4"/>
        <v>-6.0359893001460385E-4</v>
      </c>
      <c r="E74">
        <f t="shared" si="5"/>
        <v>-6.4246660644878828E-3</v>
      </c>
      <c r="F74">
        <f t="shared" si="6"/>
        <v>-8.9223489516237885E-3</v>
      </c>
      <c r="G74">
        <f t="shared" si="7"/>
        <v>8.3187500216091847E-3</v>
      </c>
      <c r="H74">
        <f>0</f>
        <v>0</v>
      </c>
    </row>
    <row r="75" spans="1:8" x14ac:dyDescent="0.2">
      <c r="A75" s="6">
        <v>45135</v>
      </c>
      <c r="B75">
        <v>98.09234619140625</v>
      </c>
      <c r="C75">
        <v>4582.22998046875</v>
      </c>
      <c r="D75">
        <f t="shared" si="4"/>
        <v>1.5198734306049566E-2</v>
      </c>
      <c r="E75">
        <f t="shared" si="5"/>
        <v>9.8778427947523451E-3</v>
      </c>
      <c r="F75">
        <f t="shared" si="6"/>
        <v>1.6174312641765734E-2</v>
      </c>
      <c r="G75">
        <f t="shared" si="7"/>
        <v>-9.7557833571616792E-4</v>
      </c>
      <c r="H75">
        <f>0</f>
        <v>0</v>
      </c>
    </row>
    <row r="76" spans="1:8" x14ac:dyDescent="0.2">
      <c r="A76" s="6">
        <v>45138</v>
      </c>
      <c r="B76">
        <v>96.429275512695312</v>
      </c>
      <c r="C76">
        <v>4588.9599609375</v>
      </c>
      <c r="D76">
        <f t="shared" si="4"/>
        <v>-1.6954132950044998E-2</v>
      </c>
      <c r="E76">
        <f t="shared" si="5"/>
        <v>1.4687129405193122E-3</v>
      </c>
      <c r="F76">
        <f t="shared" si="6"/>
        <v>3.228999250511985E-3</v>
      </c>
      <c r="G76">
        <f t="shared" si="7"/>
        <v>-2.0183132200556984E-2</v>
      </c>
      <c r="H76">
        <f>0</f>
        <v>0</v>
      </c>
    </row>
    <row r="77" spans="1:8" x14ac:dyDescent="0.2">
      <c r="A77" s="6">
        <v>45139</v>
      </c>
      <c r="B77">
        <v>95.699859619140625</v>
      </c>
      <c r="C77">
        <v>4576.72998046875</v>
      </c>
      <c r="D77">
        <f t="shared" si="4"/>
        <v>-7.564257738913116E-3</v>
      </c>
      <c r="E77">
        <f t="shared" si="5"/>
        <v>-2.6650876392156908E-3</v>
      </c>
      <c r="F77">
        <f t="shared" si="6"/>
        <v>-3.1347202935117285E-3</v>
      </c>
      <c r="G77">
        <f t="shared" si="7"/>
        <v>-4.4295374454013875E-3</v>
      </c>
      <c r="H77">
        <f>0</f>
        <v>0</v>
      </c>
    </row>
    <row r="78" spans="1:8" x14ac:dyDescent="0.2">
      <c r="A78" s="6">
        <v>45140</v>
      </c>
      <c r="B78">
        <v>93.073944091796875</v>
      </c>
      <c r="C78">
        <v>4513.39013671875</v>
      </c>
      <c r="D78">
        <f t="shared" si="4"/>
        <v>-2.743907397350609E-2</v>
      </c>
      <c r="E78">
        <f t="shared" si="5"/>
        <v>-1.3839541336347905E-2</v>
      </c>
      <c r="F78">
        <f t="shared" si="6"/>
        <v>-2.0337071499042521E-2</v>
      </c>
      <c r="G78">
        <f t="shared" si="7"/>
        <v>-7.1020024744635687E-3</v>
      </c>
      <c r="H78">
        <f>0</f>
        <v>0</v>
      </c>
    </row>
    <row r="79" spans="1:8" x14ac:dyDescent="0.2">
      <c r="A79" s="6">
        <v>45141</v>
      </c>
      <c r="B79">
        <v>92.373703002929688</v>
      </c>
      <c r="C79">
        <v>4501.89013671875</v>
      </c>
      <c r="D79">
        <f t="shared" si="4"/>
        <v>-7.5234921620658257E-3</v>
      </c>
      <c r="E79">
        <f t="shared" si="5"/>
        <v>-2.5479738404268204E-3</v>
      </c>
      <c r="F79">
        <f t="shared" si="6"/>
        <v>-2.9544311489697415E-3</v>
      </c>
      <c r="G79">
        <f t="shared" si="7"/>
        <v>-4.5690610130960842E-3</v>
      </c>
      <c r="H79">
        <f>0</f>
        <v>0</v>
      </c>
    </row>
    <row r="80" spans="1:8" x14ac:dyDescent="0.2">
      <c r="A80" s="6">
        <v>45142</v>
      </c>
      <c r="B80">
        <v>93.521324157714844</v>
      </c>
      <c r="C80">
        <v>4478.02978515625</v>
      </c>
      <c r="D80">
        <f t="shared" si="4"/>
        <v>1.2423678140831562E-2</v>
      </c>
      <c r="E80">
        <f t="shared" si="5"/>
        <v>-5.3000741550505159E-3</v>
      </c>
      <c r="F80">
        <f t="shared" si="6"/>
        <v>-7.1911121938031458E-3</v>
      </c>
      <c r="G80">
        <f t="shared" si="7"/>
        <v>1.9614790334634709E-2</v>
      </c>
      <c r="H80">
        <f>0</f>
        <v>0</v>
      </c>
    </row>
    <row r="81" spans="1:8" x14ac:dyDescent="0.2">
      <c r="A81" s="6">
        <v>45145</v>
      </c>
      <c r="B81">
        <v>93.706108093261719</v>
      </c>
      <c r="C81">
        <v>4518.43994140625</v>
      </c>
      <c r="D81">
        <f t="shared" si="4"/>
        <v>1.975848152398374E-3</v>
      </c>
      <c r="E81">
        <f t="shared" si="5"/>
        <v>9.0240927793627801E-3</v>
      </c>
      <c r="F81">
        <f t="shared" si="6"/>
        <v>1.4860019522431609E-2</v>
      </c>
      <c r="G81">
        <f t="shared" si="7"/>
        <v>-1.2884171370033235E-2</v>
      </c>
      <c r="H81">
        <f>0</f>
        <v>0</v>
      </c>
    </row>
    <row r="82" spans="1:8" x14ac:dyDescent="0.2">
      <c r="A82" s="6">
        <v>45146</v>
      </c>
      <c r="B82">
        <v>91.897132873535156</v>
      </c>
      <c r="C82">
        <v>4499.3798828125</v>
      </c>
      <c r="D82">
        <f t="shared" si="4"/>
        <v>-1.9304773792613084E-2</v>
      </c>
      <c r="E82">
        <f t="shared" si="5"/>
        <v>-4.218283044793103E-3</v>
      </c>
      <c r="F82">
        <f t="shared" si="6"/>
        <v>-5.5257645075493678E-3</v>
      </c>
      <c r="G82">
        <f t="shared" si="7"/>
        <v>-1.3779009285063716E-2</v>
      </c>
      <c r="H82">
        <f>0</f>
        <v>0</v>
      </c>
    </row>
    <row r="83" spans="1:8" x14ac:dyDescent="0.2">
      <c r="A83" s="6">
        <v>45147</v>
      </c>
      <c r="B83">
        <v>91.401145935058594</v>
      </c>
      <c r="C83">
        <v>4467.7099609375</v>
      </c>
      <c r="D83">
        <f t="shared" si="4"/>
        <v>-5.39719709383224E-3</v>
      </c>
      <c r="E83">
        <f t="shared" si="5"/>
        <v>-7.0387303805971024E-3</v>
      </c>
      <c r="F83">
        <f t="shared" si="6"/>
        <v>-9.8676613861104819E-3</v>
      </c>
      <c r="G83">
        <f t="shared" si="7"/>
        <v>4.4704642922782419E-3</v>
      </c>
      <c r="H83">
        <f>0</f>
        <v>0</v>
      </c>
    </row>
    <row r="84" spans="1:8" x14ac:dyDescent="0.2">
      <c r="A84" s="6">
        <v>45148</v>
      </c>
      <c r="B84">
        <v>92.198654174804688</v>
      </c>
      <c r="C84">
        <v>4468.830078125</v>
      </c>
      <c r="D84">
        <f t="shared" si="4"/>
        <v>8.7253636875923579E-3</v>
      </c>
      <c r="E84">
        <f t="shared" si="5"/>
        <v>2.5071394456976925E-4</v>
      </c>
      <c r="F84">
        <f t="shared" si="6"/>
        <v>1.3539683036581716E-3</v>
      </c>
      <c r="G84">
        <f t="shared" si="7"/>
        <v>7.3713953839341859E-3</v>
      </c>
      <c r="H84">
        <f>0</f>
        <v>0</v>
      </c>
    </row>
    <row r="85" spans="1:8" x14ac:dyDescent="0.2">
      <c r="A85" s="6">
        <v>45149</v>
      </c>
      <c r="B85">
        <v>89.465728759765625</v>
      </c>
      <c r="C85">
        <v>4464.0498046875</v>
      </c>
      <c r="D85">
        <f t="shared" si="4"/>
        <v>-2.9641706156117609E-2</v>
      </c>
      <c r="E85">
        <f t="shared" si="5"/>
        <v>-1.0696923700230787E-3</v>
      </c>
      <c r="F85">
        <f t="shared" si="6"/>
        <v>-6.7871210947522765E-4</v>
      </c>
      <c r="G85">
        <f t="shared" si="7"/>
        <v>-2.896299404664238E-2</v>
      </c>
      <c r="H85">
        <f>0</f>
        <v>0</v>
      </c>
    </row>
    <row r="86" spans="1:8" x14ac:dyDescent="0.2">
      <c r="A86" s="6">
        <v>45152</v>
      </c>
      <c r="B86">
        <v>90.516098022460938</v>
      </c>
      <c r="C86">
        <v>4489.72021484375</v>
      </c>
      <c r="D86">
        <f t="shared" si="4"/>
        <v>1.1740465061384375E-2</v>
      </c>
      <c r="E86">
        <f t="shared" si="5"/>
        <v>5.7504757517030658E-3</v>
      </c>
      <c r="F86">
        <f t="shared" si="6"/>
        <v>9.8204971127892945E-3</v>
      </c>
      <c r="G86">
        <f t="shared" si="7"/>
        <v>1.9199679485950808E-3</v>
      </c>
      <c r="H86">
        <f>0</f>
        <v>0</v>
      </c>
    </row>
    <row r="87" spans="1:8" x14ac:dyDescent="0.2">
      <c r="A87" s="6">
        <v>45153</v>
      </c>
      <c r="B87">
        <v>89.164260864257812</v>
      </c>
      <c r="C87">
        <v>4437.85986328125</v>
      </c>
      <c r="D87">
        <f t="shared" si="4"/>
        <v>-1.4934770584870694E-2</v>
      </c>
      <c r="E87">
        <f t="shared" si="5"/>
        <v>-1.1550909428841738E-2</v>
      </c>
      <c r="F87">
        <f t="shared" si="6"/>
        <v>-1.6813870193621325E-2</v>
      </c>
      <c r="G87">
        <f t="shared" si="7"/>
        <v>1.8790996087506319E-3</v>
      </c>
      <c r="H87">
        <f>0</f>
        <v>0</v>
      </c>
    </row>
    <row r="88" spans="1:8" x14ac:dyDescent="0.2">
      <c r="A88" s="6">
        <v>45154</v>
      </c>
      <c r="B88">
        <v>89.261505126953125</v>
      </c>
      <c r="C88">
        <v>4404.330078125</v>
      </c>
      <c r="D88">
        <f t="shared" si="4"/>
        <v>1.0906192879607257E-3</v>
      </c>
      <c r="E88">
        <f t="shared" si="5"/>
        <v>-7.5553952105776867E-3</v>
      </c>
      <c r="F88">
        <f t="shared" si="6"/>
        <v>-1.0663033589688793E-2</v>
      </c>
      <c r="G88">
        <f t="shared" si="7"/>
        <v>1.1753652877649519E-2</v>
      </c>
      <c r="H88">
        <f>0</f>
        <v>0</v>
      </c>
    </row>
    <row r="89" spans="1:8" x14ac:dyDescent="0.2">
      <c r="A89" s="6">
        <v>45155</v>
      </c>
      <c r="B89">
        <v>89.125350952148438</v>
      </c>
      <c r="C89">
        <v>4370.35986328125</v>
      </c>
      <c r="D89">
        <f t="shared" si="4"/>
        <v>-1.5253403425254941E-3</v>
      </c>
      <c r="E89">
        <f t="shared" si="5"/>
        <v>-7.7129130290369829E-3</v>
      </c>
      <c r="F89">
        <f t="shared" si="6"/>
        <v>-1.0905522118229679E-2</v>
      </c>
      <c r="G89">
        <f t="shared" si="7"/>
        <v>9.3801817757041845E-3</v>
      </c>
      <c r="H89">
        <f>0</f>
        <v>0</v>
      </c>
    </row>
    <row r="90" spans="1:8" x14ac:dyDescent="0.2">
      <c r="A90" s="6">
        <v>45156</v>
      </c>
      <c r="B90">
        <v>88.600166320800781</v>
      </c>
      <c r="C90">
        <v>4369.7099609375</v>
      </c>
      <c r="D90">
        <f t="shared" si="4"/>
        <v>-5.8926514817274622E-3</v>
      </c>
      <c r="E90">
        <f t="shared" si="5"/>
        <v>-1.4870682600087726E-4</v>
      </c>
      <c r="F90">
        <f t="shared" si="6"/>
        <v>7.3908577245189423E-4</v>
      </c>
      <c r="G90">
        <f t="shared" si="7"/>
        <v>-6.6317372541793568E-3</v>
      </c>
      <c r="H90">
        <f>0</f>
        <v>0</v>
      </c>
    </row>
    <row r="91" spans="1:8" x14ac:dyDescent="0.2">
      <c r="A91" s="6">
        <v>45159</v>
      </c>
      <c r="B91">
        <v>90.020103454589844</v>
      </c>
      <c r="C91">
        <v>4399.77001953125</v>
      </c>
      <c r="D91">
        <f t="shared" si="4"/>
        <v>1.6026348400383306E-2</v>
      </c>
      <c r="E91">
        <f t="shared" si="5"/>
        <v>6.8791885187959867E-3</v>
      </c>
      <c r="F91">
        <f t="shared" si="6"/>
        <v>1.1558077665356433E-2</v>
      </c>
      <c r="G91">
        <f t="shared" si="7"/>
        <v>4.4682707350268726E-3</v>
      </c>
      <c r="H91">
        <f>0</f>
        <v>0</v>
      </c>
    </row>
    <row r="92" spans="1:8" x14ac:dyDescent="0.2">
      <c r="A92" s="6">
        <v>45160</v>
      </c>
      <c r="B92">
        <v>89.708892822265625</v>
      </c>
      <c r="C92">
        <v>4387.5498046875</v>
      </c>
      <c r="D92">
        <f t="shared" si="4"/>
        <v>-3.4571236910564407E-3</v>
      </c>
      <c r="E92">
        <f t="shared" si="5"/>
        <v>-2.777466728829614E-3</v>
      </c>
      <c r="F92">
        <f t="shared" si="6"/>
        <v>-3.3077206584595604E-3</v>
      </c>
      <c r="G92">
        <f t="shared" si="7"/>
        <v>-1.4940303259688027E-4</v>
      </c>
      <c r="H92">
        <f>0</f>
        <v>0</v>
      </c>
    </row>
    <row r="93" spans="1:8" x14ac:dyDescent="0.2">
      <c r="A93" s="6">
        <v>45161</v>
      </c>
      <c r="B93">
        <v>91.634552001953125</v>
      </c>
      <c r="C93">
        <v>4436.009765625</v>
      </c>
      <c r="D93">
        <f t="shared" si="4"/>
        <v>2.1465644253381599E-2</v>
      </c>
      <c r="E93">
        <f t="shared" si="5"/>
        <v>1.1044879965972587E-2</v>
      </c>
      <c r="F93">
        <f t="shared" si="6"/>
        <v>1.7970891144246975E-2</v>
      </c>
      <c r="G93">
        <f t="shared" si="7"/>
        <v>3.4947531091346247E-3</v>
      </c>
      <c r="H93">
        <f>0</f>
        <v>0</v>
      </c>
    </row>
    <row r="94" spans="1:8" x14ac:dyDescent="0.2">
      <c r="A94" s="6">
        <v>45162</v>
      </c>
      <c r="B94">
        <v>89.990921020507812</v>
      </c>
      <c r="C94">
        <v>4376.31005859375</v>
      </c>
      <c r="D94">
        <f t="shared" si="4"/>
        <v>-1.7936803809662116E-2</v>
      </c>
      <c r="E94">
        <f t="shared" si="5"/>
        <v>-1.3457974663146133E-2</v>
      </c>
      <c r="F94">
        <f t="shared" si="6"/>
        <v>-1.9749674199930942E-2</v>
      </c>
      <c r="G94">
        <f t="shared" si="7"/>
        <v>1.8128703902688253E-3</v>
      </c>
      <c r="H94">
        <f>0</f>
        <v>0</v>
      </c>
    </row>
    <row r="95" spans="1:8" x14ac:dyDescent="0.2">
      <c r="A95" s="6">
        <v>45163</v>
      </c>
      <c r="B95">
        <v>90.5452880859375</v>
      </c>
      <c r="C95">
        <v>4405.7099609375</v>
      </c>
      <c r="D95">
        <f t="shared" si="4"/>
        <v>6.1602554918107622E-3</v>
      </c>
      <c r="E95">
        <f t="shared" si="5"/>
        <v>6.7179660376250894E-3</v>
      </c>
      <c r="F95">
        <f t="shared" si="6"/>
        <v>1.1309886047358981E-2</v>
      </c>
      <c r="G95">
        <f t="shared" si="7"/>
        <v>-5.1496305555482191E-3</v>
      </c>
      <c r="H95">
        <f>0</f>
        <v>0</v>
      </c>
    </row>
    <row r="96" spans="1:8" x14ac:dyDescent="0.2">
      <c r="A96" s="6">
        <v>45166</v>
      </c>
      <c r="B96">
        <v>91.420600891113281</v>
      </c>
      <c r="C96">
        <v>4433.31005859375</v>
      </c>
      <c r="D96">
        <f t="shared" si="4"/>
        <v>9.6671270662369579E-3</v>
      </c>
      <c r="E96">
        <f t="shared" si="5"/>
        <v>6.2646197550364491E-3</v>
      </c>
      <c r="F96">
        <f t="shared" si="6"/>
        <v>1.0611988666226781E-2</v>
      </c>
      <c r="G96">
        <f t="shared" si="7"/>
        <v>-9.4486159998982341E-4</v>
      </c>
      <c r="H96">
        <f>0</f>
        <v>0</v>
      </c>
    </row>
    <row r="97" spans="1:8" x14ac:dyDescent="0.2">
      <c r="A97" s="6">
        <v>45167</v>
      </c>
      <c r="B97">
        <v>92.470947265625</v>
      </c>
      <c r="C97">
        <v>4497.6298828125</v>
      </c>
      <c r="D97">
        <f t="shared" si="4"/>
        <v>1.1489165070821761E-2</v>
      </c>
      <c r="E97">
        <f t="shared" si="5"/>
        <v>1.4508307194546211E-2</v>
      </c>
      <c r="F97">
        <f t="shared" si="6"/>
        <v>2.3302614123779465E-2</v>
      </c>
      <c r="G97">
        <f t="shared" si="7"/>
        <v>-1.1813449052957704E-2</v>
      </c>
      <c r="H97">
        <f>0</f>
        <v>0</v>
      </c>
    </row>
    <row r="98" spans="1:8" x14ac:dyDescent="0.2">
      <c r="A98" s="6">
        <v>45168</v>
      </c>
      <c r="B98">
        <v>92.179183959960938</v>
      </c>
      <c r="C98">
        <v>4514.8701171875</v>
      </c>
      <c r="D98">
        <f t="shared" si="4"/>
        <v>-3.1551888922037863E-3</v>
      </c>
      <c r="E98">
        <f t="shared" si="5"/>
        <v>3.833182103508026E-3</v>
      </c>
      <c r="F98">
        <f t="shared" si="6"/>
        <v>6.8689471225782395E-3</v>
      </c>
      <c r="G98">
        <f t="shared" si="7"/>
        <v>-1.0024136014782026E-2</v>
      </c>
      <c r="H98">
        <f>0</f>
        <v>0</v>
      </c>
    </row>
    <row r="99" spans="1:8" x14ac:dyDescent="0.2">
      <c r="A99" s="6">
        <v>45169</v>
      </c>
      <c r="B99">
        <v>91.002395629882812</v>
      </c>
      <c r="C99">
        <v>4507.66015625</v>
      </c>
      <c r="D99">
        <f t="shared" si="4"/>
        <v>-1.2766313168809051E-2</v>
      </c>
      <c r="E99">
        <f t="shared" si="5"/>
        <v>-1.5969365120942491E-3</v>
      </c>
      <c r="F99">
        <f t="shared" si="6"/>
        <v>-1.4903704821162733E-3</v>
      </c>
      <c r="G99">
        <f t="shared" si="7"/>
        <v>-1.1275942686692778E-2</v>
      </c>
      <c r="H99">
        <f>0</f>
        <v>0</v>
      </c>
    </row>
    <row r="100" spans="1:8" x14ac:dyDescent="0.2">
      <c r="A100" s="6">
        <v>45170</v>
      </c>
      <c r="B100">
        <v>90.632827758789062</v>
      </c>
      <c r="C100">
        <v>4515.77001953125</v>
      </c>
      <c r="D100">
        <f t="shared" si="4"/>
        <v>-4.0610784862942229E-3</v>
      </c>
      <c r="E100">
        <f t="shared" si="5"/>
        <v>1.7991292600010311E-3</v>
      </c>
      <c r="F100">
        <f t="shared" si="6"/>
        <v>3.7376538770215661E-3</v>
      </c>
      <c r="G100">
        <f t="shared" si="7"/>
        <v>-7.798732363315789E-3</v>
      </c>
      <c r="H100">
        <f>0</f>
        <v>0</v>
      </c>
    </row>
    <row r="101" spans="1:8" x14ac:dyDescent="0.2">
      <c r="A101" s="6">
        <v>45174</v>
      </c>
      <c r="B101">
        <v>92.004135131835938</v>
      </c>
      <c r="C101">
        <v>4496.830078125</v>
      </c>
      <c r="D101">
        <f t="shared" si="4"/>
        <v>1.5130360675675636E-2</v>
      </c>
      <c r="E101">
        <f t="shared" si="5"/>
        <v>-4.194177587506065E-3</v>
      </c>
      <c r="F101">
        <f t="shared" si="6"/>
        <v>-5.4886557097986576E-3</v>
      </c>
      <c r="G101">
        <f t="shared" si="7"/>
        <v>2.0619016385474295E-2</v>
      </c>
      <c r="H101">
        <f>0</f>
        <v>0</v>
      </c>
    </row>
    <row r="102" spans="1:8" x14ac:dyDescent="0.2">
      <c r="A102" s="6">
        <v>45175</v>
      </c>
      <c r="B102">
        <v>89.72833251953125</v>
      </c>
      <c r="C102">
        <v>4465.47998046875</v>
      </c>
      <c r="D102">
        <f t="shared" si="4"/>
        <v>-2.4735873110959705E-2</v>
      </c>
      <c r="E102">
        <f t="shared" si="5"/>
        <v>-6.9715993514528618E-3</v>
      </c>
      <c r="F102">
        <f t="shared" si="6"/>
        <v>-9.7643174937442415E-3</v>
      </c>
      <c r="G102">
        <f t="shared" si="7"/>
        <v>-1.4971555617215464E-2</v>
      </c>
      <c r="H102">
        <f>0</f>
        <v>0</v>
      </c>
    </row>
    <row r="103" spans="1:8" x14ac:dyDescent="0.2">
      <c r="A103" s="6">
        <v>45176</v>
      </c>
      <c r="B103">
        <v>87.578994750976562</v>
      </c>
      <c r="C103">
        <v>4451.14013671875</v>
      </c>
      <c r="D103">
        <f t="shared" si="4"/>
        <v>-2.3953836076100465E-2</v>
      </c>
      <c r="E103">
        <f t="shared" si="5"/>
        <v>-3.2112659361860363E-3</v>
      </c>
      <c r="F103">
        <f t="shared" si="6"/>
        <v>-3.975526577199121E-3</v>
      </c>
      <c r="G103">
        <f t="shared" si="7"/>
        <v>-1.9978309498901343E-2</v>
      </c>
      <c r="H103">
        <f>0</f>
        <v>0</v>
      </c>
    </row>
    <row r="104" spans="1:8" x14ac:dyDescent="0.2">
      <c r="A104" s="6">
        <v>45177</v>
      </c>
      <c r="B104">
        <v>87.18023681640625</v>
      </c>
      <c r="C104">
        <v>4457.490234375</v>
      </c>
      <c r="D104">
        <f t="shared" si="4"/>
        <v>-4.5531229914678173E-3</v>
      </c>
      <c r="E104">
        <f t="shared" si="5"/>
        <v>1.4266227216406246E-3</v>
      </c>
      <c r="F104">
        <f t="shared" si="6"/>
        <v>3.1642040715177166E-3</v>
      </c>
      <c r="G104">
        <f t="shared" si="7"/>
        <v>-7.7173270629855338E-3</v>
      </c>
      <c r="H104">
        <f>0</f>
        <v>0</v>
      </c>
    </row>
    <row r="105" spans="1:8" x14ac:dyDescent="0.2">
      <c r="A105" s="6">
        <v>45180</v>
      </c>
      <c r="B105">
        <v>87.141319274902344</v>
      </c>
      <c r="C105">
        <v>4487.4599609375</v>
      </c>
      <c r="D105">
        <f t="shared" si="4"/>
        <v>-4.4640325519951229E-4</v>
      </c>
      <c r="E105">
        <f t="shared" si="5"/>
        <v>6.7234531062752012E-3</v>
      </c>
      <c r="F105">
        <f t="shared" si="6"/>
        <v>1.1318333035871028E-2</v>
      </c>
      <c r="G105">
        <f t="shared" si="7"/>
        <v>-1.1764736291070541E-2</v>
      </c>
      <c r="H105">
        <f>0</f>
        <v>0</v>
      </c>
    </row>
    <row r="106" spans="1:8" x14ac:dyDescent="0.2">
      <c r="A106" s="6">
        <v>45181</v>
      </c>
      <c r="B106">
        <v>87.997184753417969</v>
      </c>
      <c r="C106">
        <v>4461.89990234375</v>
      </c>
      <c r="D106">
        <f t="shared" si="4"/>
        <v>9.82158045846937E-3</v>
      </c>
      <c r="E106">
        <f t="shared" si="5"/>
        <v>-5.6958856048289208E-3</v>
      </c>
      <c r="F106">
        <f t="shared" si="6"/>
        <v>-7.8004384082923468E-3</v>
      </c>
      <c r="G106">
        <f t="shared" si="7"/>
        <v>1.7622018866761718E-2</v>
      </c>
      <c r="H106">
        <f>0</f>
        <v>0</v>
      </c>
    </row>
    <row r="107" spans="1:8" x14ac:dyDescent="0.2">
      <c r="A107" s="6">
        <v>45182</v>
      </c>
      <c r="B107">
        <v>88.716873168945312</v>
      </c>
      <c r="C107">
        <v>4467.43994140625</v>
      </c>
      <c r="D107">
        <f t="shared" si="4"/>
        <v>8.1785390924042911E-3</v>
      </c>
      <c r="E107">
        <f t="shared" si="5"/>
        <v>1.2416323054647016E-3</v>
      </c>
      <c r="F107">
        <f t="shared" si="6"/>
        <v>2.8794232495673588E-3</v>
      </c>
      <c r="G107">
        <f t="shared" si="7"/>
        <v>5.2991158428369323E-3</v>
      </c>
      <c r="H107">
        <f>0</f>
        <v>0</v>
      </c>
    </row>
    <row r="108" spans="1:8" x14ac:dyDescent="0.2">
      <c r="A108" s="6">
        <v>45183</v>
      </c>
      <c r="B108">
        <v>89.421737670898438</v>
      </c>
      <c r="C108">
        <v>4505.10009765625</v>
      </c>
      <c r="D108">
        <f t="shared" si="4"/>
        <v>7.9451008221496089E-3</v>
      </c>
      <c r="E108">
        <f t="shared" si="5"/>
        <v>8.4299188671679293E-3</v>
      </c>
      <c r="F108">
        <f t="shared" si="6"/>
        <v>1.3945327082714115E-2</v>
      </c>
      <c r="G108">
        <f t="shared" si="7"/>
        <v>-6.0002262605645066E-3</v>
      </c>
      <c r="H108">
        <f>0</f>
        <v>0</v>
      </c>
    </row>
    <row r="109" spans="1:8" x14ac:dyDescent="0.2">
      <c r="A109" s="6">
        <v>45184</v>
      </c>
      <c r="B109">
        <v>87.251449584960938</v>
      </c>
      <c r="C109">
        <v>4450.31982421875</v>
      </c>
      <c r="D109">
        <f t="shared" si="4"/>
        <v>-2.4270251758301553E-2</v>
      </c>
      <c r="E109">
        <f t="shared" si="5"/>
        <v>-1.2159612938677844E-2</v>
      </c>
      <c r="F109">
        <f t="shared" si="6"/>
        <v>-1.7750930012386985E-2</v>
      </c>
      <c r="G109">
        <f t="shared" si="7"/>
        <v>-6.5193217459145678E-3</v>
      </c>
      <c r="H109">
        <f>0</f>
        <v>0</v>
      </c>
    </row>
    <row r="110" spans="1:8" x14ac:dyDescent="0.2">
      <c r="A110" s="6">
        <v>45187</v>
      </c>
      <c r="B110">
        <v>86.840843200683594</v>
      </c>
      <c r="C110">
        <v>4453.52978515625</v>
      </c>
      <c r="D110">
        <f t="shared" si="4"/>
        <v>-4.7060121777978692E-3</v>
      </c>
      <c r="E110">
        <f t="shared" si="5"/>
        <v>7.2128769712942464E-4</v>
      </c>
      <c r="F110">
        <f t="shared" si="6"/>
        <v>2.0783862643959936E-3</v>
      </c>
      <c r="G110">
        <f t="shared" si="7"/>
        <v>-6.7843984421938628E-3</v>
      </c>
      <c r="H110">
        <f>0</f>
        <v>0</v>
      </c>
    </row>
    <row r="111" spans="1:8" x14ac:dyDescent="0.2">
      <c r="A111" s="6">
        <v>45188</v>
      </c>
      <c r="B111">
        <v>86.195625305175781</v>
      </c>
      <c r="C111">
        <v>4443.9501953125</v>
      </c>
      <c r="D111">
        <f t="shared" si="4"/>
        <v>-7.4298898044639072E-3</v>
      </c>
      <c r="E111">
        <f t="shared" si="5"/>
        <v>-2.151010615372817E-3</v>
      </c>
      <c r="F111">
        <f t="shared" si="6"/>
        <v>-2.3433318506826464E-3</v>
      </c>
      <c r="G111">
        <f t="shared" si="7"/>
        <v>-5.0865579537812608E-3</v>
      </c>
      <c r="H111">
        <f>0</f>
        <v>0</v>
      </c>
    </row>
    <row r="112" spans="1:8" x14ac:dyDescent="0.2">
      <c r="A112" s="6">
        <v>45189</v>
      </c>
      <c r="B112">
        <v>85.3353271484375</v>
      </c>
      <c r="C112">
        <v>4402.2001953125</v>
      </c>
      <c r="D112">
        <f t="shared" si="4"/>
        <v>-9.9807635676681938E-3</v>
      </c>
      <c r="E112">
        <f t="shared" si="5"/>
        <v>-9.3947947580595992E-3</v>
      </c>
      <c r="F112">
        <f t="shared" si="6"/>
        <v>-1.3494670632598444E-2</v>
      </c>
      <c r="G112">
        <f t="shared" si="7"/>
        <v>3.5139070649302506E-3</v>
      </c>
      <c r="H112">
        <f>0</f>
        <v>0</v>
      </c>
    </row>
    <row r="113" spans="1:8" x14ac:dyDescent="0.2">
      <c r="A113" s="6">
        <v>45190</v>
      </c>
      <c r="B113">
        <v>83.448554992675781</v>
      </c>
      <c r="C113">
        <v>4330</v>
      </c>
      <c r="D113">
        <f t="shared" si="4"/>
        <v>-2.2110094597513563E-2</v>
      </c>
      <c r="E113">
        <f t="shared" si="5"/>
        <v>-1.6400934103219411E-2</v>
      </c>
      <c r="F113">
        <f t="shared" si="6"/>
        <v>-2.4280170566367654E-2</v>
      </c>
      <c r="G113">
        <f t="shared" si="7"/>
        <v>2.1700759688540912E-3</v>
      </c>
      <c r="H113">
        <f>0</f>
        <v>0</v>
      </c>
    </row>
    <row r="114" spans="1:8" x14ac:dyDescent="0.2">
      <c r="A114" s="6">
        <v>45191</v>
      </c>
      <c r="B114">
        <v>83.722274780273438</v>
      </c>
      <c r="C114">
        <v>4320.06005859375</v>
      </c>
      <c r="D114">
        <f t="shared" si="4"/>
        <v>3.2801021853725576E-3</v>
      </c>
      <c r="E114">
        <f t="shared" si="5"/>
        <v>-2.2955984771939608E-3</v>
      </c>
      <c r="F114">
        <f t="shared" si="6"/>
        <v>-2.5659155443930959E-3</v>
      </c>
      <c r="G114">
        <f t="shared" si="7"/>
        <v>5.8460177297656535E-3</v>
      </c>
      <c r="H114">
        <f>0</f>
        <v>0</v>
      </c>
    </row>
    <row r="115" spans="1:8" x14ac:dyDescent="0.2">
      <c r="A115" s="6">
        <v>45194</v>
      </c>
      <c r="B115">
        <v>84.308837890625</v>
      </c>
      <c r="C115">
        <v>4337.43994140625</v>
      </c>
      <c r="D115">
        <f t="shared" si="4"/>
        <v>7.006057968336199E-3</v>
      </c>
      <c r="E115">
        <f t="shared" si="5"/>
        <v>4.0230650909416354E-3</v>
      </c>
      <c r="F115">
        <f t="shared" si="6"/>
        <v>7.1612597426239629E-3</v>
      </c>
      <c r="G115">
        <f t="shared" si="7"/>
        <v>-1.5520177428776389E-4</v>
      </c>
      <c r="H115">
        <f>0</f>
        <v>0</v>
      </c>
    </row>
    <row r="116" spans="1:8" x14ac:dyDescent="0.2">
      <c r="A116" s="6">
        <v>45195</v>
      </c>
      <c r="B116">
        <v>82.402511596679688</v>
      </c>
      <c r="C116">
        <v>4273.52978515625</v>
      </c>
      <c r="D116">
        <f t="shared" si="4"/>
        <v>-2.2611227264434763E-2</v>
      </c>
      <c r="E116">
        <f t="shared" si="5"/>
        <v>-1.4734533990868215E-2</v>
      </c>
      <c r="F116">
        <f t="shared" si="6"/>
        <v>-2.1714855002980604E-2</v>
      </c>
      <c r="G116">
        <f t="shared" si="7"/>
        <v>-8.9637226145415985E-4</v>
      </c>
      <c r="H116">
        <f>0</f>
        <v>0</v>
      </c>
    </row>
    <row r="117" spans="1:8" x14ac:dyDescent="0.2">
      <c r="A117" s="6">
        <v>45196</v>
      </c>
      <c r="B117">
        <v>83.526756286621094</v>
      </c>
      <c r="C117">
        <v>4274.509765625</v>
      </c>
      <c r="D117">
        <f t="shared" si="4"/>
        <v>1.364333038104526E-2</v>
      </c>
      <c r="E117">
        <f t="shared" si="5"/>
        <v>2.2931406074522265E-4</v>
      </c>
      <c r="F117">
        <f t="shared" si="6"/>
        <v>1.3210245618623748E-3</v>
      </c>
      <c r="G117">
        <f t="shared" si="7"/>
        <v>1.2322305819182885E-2</v>
      </c>
      <c r="H117">
        <f>0</f>
        <v>0</v>
      </c>
    </row>
    <row r="118" spans="1:8" x14ac:dyDescent="0.2">
      <c r="A118" s="6">
        <v>45197</v>
      </c>
      <c r="B118">
        <v>84.475044250488281</v>
      </c>
      <c r="C118">
        <v>4299.7001953125</v>
      </c>
      <c r="D118">
        <f t="shared" si="4"/>
        <v>1.1353104155189975E-2</v>
      </c>
      <c r="E118">
        <f t="shared" si="5"/>
        <v>5.8931739705165853E-3</v>
      </c>
      <c r="F118">
        <f t="shared" si="6"/>
        <v>1.0040171822888438E-2</v>
      </c>
      <c r="G118">
        <f t="shared" si="7"/>
        <v>1.3129323323015363E-3</v>
      </c>
      <c r="H118">
        <f>0</f>
        <v>0</v>
      </c>
    </row>
    <row r="119" spans="1:8" x14ac:dyDescent="0.2">
      <c r="A119" s="6">
        <v>45198</v>
      </c>
      <c r="B119">
        <v>84.954063415527344</v>
      </c>
      <c r="C119">
        <v>4288.0498046875</v>
      </c>
      <c r="D119">
        <f t="shared" si="4"/>
        <v>5.6705405636563455E-3</v>
      </c>
      <c r="E119">
        <f t="shared" si="5"/>
        <v>-2.7095820861420261E-3</v>
      </c>
      <c r="F119">
        <f t="shared" si="6"/>
        <v>-3.2032166266182946E-3</v>
      </c>
      <c r="G119">
        <f t="shared" si="7"/>
        <v>8.8737571902746393E-3</v>
      </c>
      <c r="H119">
        <f>0</f>
        <v>0</v>
      </c>
    </row>
    <row r="120" spans="1:8" x14ac:dyDescent="0.2">
      <c r="A120" s="6">
        <v>45201</v>
      </c>
      <c r="B120">
        <v>85.687263488769531</v>
      </c>
      <c r="C120">
        <v>4288.39013671875</v>
      </c>
      <c r="D120">
        <f t="shared" si="4"/>
        <v>8.6305474248589142E-3</v>
      </c>
      <c r="E120">
        <f t="shared" si="5"/>
        <v>7.9367555590792449E-5</v>
      </c>
      <c r="F120">
        <f t="shared" si="6"/>
        <v>1.0901915821373417E-3</v>
      </c>
      <c r="G120">
        <f t="shared" si="7"/>
        <v>7.5403558427215725E-3</v>
      </c>
      <c r="H120">
        <f>0</f>
        <v>0</v>
      </c>
    </row>
    <row r="121" spans="1:8" x14ac:dyDescent="0.2">
      <c r="A121" s="6">
        <v>45202</v>
      </c>
      <c r="B121">
        <v>83.4974365234375</v>
      </c>
      <c r="C121">
        <v>4229.4501953125</v>
      </c>
      <c r="D121">
        <f t="shared" si="4"/>
        <v>-2.5556038040811524E-2</v>
      </c>
      <c r="E121">
        <f t="shared" si="5"/>
        <v>-1.3744071674259506E-2</v>
      </c>
      <c r="F121">
        <f t="shared" si="6"/>
        <v>-2.019010210785524E-2</v>
      </c>
      <c r="G121">
        <f t="shared" si="7"/>
        <v>-5.3659359329562839E-3</v>
      </c>
      <c r="H121">
        <f>0</f>
        <v>0</v>
      </c>
    </row>
    <row r="122" spans="1:8" x14ac:dyDescent="0.2">
      <c r="A122" s="6">
        <v>45203</v>
      </c>
      <c r="B122">
        <v>84.729209899902344</v>
      </c>
      <c r="C122">
        <v>4263.75</v>
      </c>
      <c r="D122">
        <f t="shared" si="4"/>
        <v>1.4752229861800359E-2</v>
      </c>
      <c r="E122">
        <f t="shared" si="5"/>
        <v>8.1097549571607086E-3</v>
      </c>
      <c r="F122">
        <f t="shared" si="6"/>
        <v>1.3452455379760652E-2</v>
      </c>
      <c r="G122">
        <f t="shared" si="7"/>
        <v>1.2997744820397068E-3</v>
      </c>
      <c r="H122">
        <f>0</f>
        <v>0</v>
      </c>
    </row>
    <row r="123" spans="1:8" x14ac:dyDescent="0.2">
      <c r="A123" s="6">
        <v>45204</v>
      </c>
      <c r="B123">
        <v>85.081153869628906</v>
      </c>
      <c r="C123">
        <v>4258.18994140625</v>
      </c>
      <c r="D123">
        <f t="shared" si="4"/>
        <v>4.153750166469683E-3</v>
      </c>
      <c r="E123">
        <f t="shared" si="5"/>
        <v>-1.304030159777203E-3</v>
      </c>
      <c r="F123">
        <f t="shared" si="6"/>
        <v>-1.0394600323121921E-3</v>
      </c>
      <c r="G123">
        <f t="shared" si="7"/>
        <v>5.1932101987818748E-3</v>
      </c>
      <c r="H123">
        <f>0</f>
        <v>0</v>
      </c>
    </row>
    <row r="124" spans="1:8" x14ac:dyDescent="0.2">
      <c r="A124" s="6">
        <v>45205</v>
      </c>
      <c r="B124">
        <v>87.290534973144531</v>
      </c>
      <c r="C124">
        <v>4308.5</v>
      </c>
      <c r="D124">
        <f t="shared" si="4"/>
        <v>2.5967925951040804E-2</v>
      </c>
      <c r="E124">
        <f t="shared" si="5"/>
        <v>1.1814893014644445E-2</v>
      </c>
      <c r="F124">
        <f t="shared" si="6"/>
        <v>1.9156276600673736E-2</v>
      </c>
      <c r="G124">
        <f t="shared" si="7"/>
        <v>6.8116493503670682E-3</v>
      </c>
      <c r="H124">
        <f>0</f>
        <v>0</v>
      </c>
    </row>
    <row r="125" spans="1:8" x14ac:dyDescent="0.2">
      <c r="A125" s="6">
        <v>45208</v>
      </c>
      <c r="B125">
        <v>86.997261047363281</v>
      </c>
      <c r="C125">
        <v>4335.66015625</v>
      </c>
      <c r="D125">
        <f t="shared" si="4"/>
        <v>-3.3597448551722087E-3</v>
      </c>
      <c r="E125">
        <f t="shared" si="5"/>
        <v>6.3038542996403102E-3</v>
      </c>
      <c r="F125">
        <f t="shared" si="6"/>
        <v>1.0672387718740453E-2</v>
      </c>
      <c r="G125">
        <f t="shared" si="7"/>
        <v>-1.4032132573912661E-2</v>
      </c>
      <c r="H125">
        <f>0</f>
        <v>0</v>
      </c>
    </row>
    <row r="126" spans="1:8" x14ac:dyDescent="0.2">
      <c r="A126" s="6">
        <v>45209</v>
      </c>
      <c r="B126">
        <v>88.580986022949219</v>
      </c>
      <c r="C126">
        <v>4358.240234375</v>
      </c>
      <c r="D126">
        <f t="shared" si="4"/>
        <v>1.8204308463501295E-2</v>
      </c>
      <c r="E126">
        <f t="shared" si="5"/>
        <v>5.2079907813922244E-3</v>
      </c>
      <c r="F126">
        <f t="shared" si="6"/>
        <v>8.9853764674369414E-3</v>
      </c>
      <c r="G126">
        <f t="shared" si="7"/>
        <v>9.2189319960643539E-3</v>
      </c>
      <c r="H126">
        <f>0</f>
        <v>0</v>
      </c>
    </row>
    <row r="127" spans="1:8" x14ac:dyDescent="0.2">
      <c r="A127" s="6">
        <v>45210</v>
      </c>
      <c r="B127">
        <v>89.939857482910156</v>
      </c>
      <c r="C127">
        <v>4376.9501953125</v>
      </c>
      <c r="D127">
        <f t="shared" si="4"/>
        <v>1.5340441791976467E-2</v>
      </c>
      <c r="E127">
        <f t="shared" si="5"/>
        <v>4.2930081710337298E-3</v>
      </c>
      <c r="F127">
        <f t="shared" si="6"/>
        <v>7.5768197149596725E-3</v>
      </c>
      <c r="G127">
        <f t="shared" si="7"/>
        <v>7.7636220770167944E-3</v>
      </c>
      <c r="H127">
        <f>0</f>
        <v>0</v>
      </c>
    </row>
    <row r="128" spans="1:8" x14ac:dyDescent="0.2">
      <c r="A128" s="6">
        <v>45211</v>
      </c>
      <c r="B128">
        <v>90.350448608398438</v>
      </c>
      <c r="C128">
        <v>4349.60986328125</v>
      </c>
      <c r="D128">
        <f t="shared" si="4"/>
        <v>4.5651742951260399E-3</v>
      </c>
      <c r="E128">
        <f t="shared" si="5"/>
        <v>-6.2464343461184901E-3</v>
      </c>
      <c r="F128">
        <f t="shared" si="6"/>
        <v>-8.6479727093075852E-3</v>
      </c>
      <c r="G128">
        <f t="shared" si="7"/>
        <v>1.3213147004433625E-2</v>
      </c>
      <c r="H128">
        <f>0</f>
        <v>0</v>
      </c>
    </row>
    <row r="129" spans="1:8" x14ac:dyDescent="0.2">
      <c r="A129" s="6">
        <v>45212</v>
      </c>
      <c r="B129">
        <v>88.434349060058594</v>
      </c>
      <c r="C129">
        <v>4327.77978515625</v>
      </c>
      <c r="D129">
        <f t="shared" si="4"/>
        <v>-2.1207415987990252E-2</v>
      </c>
      <c r="E129">
        <f t="shared" si="5"/>
        <v>-5.018858888767519E-3</v>
      </c>
      <c r="F129">
        <f t="shared" si="6"/>
        <v>-6.7581994173871963E-3</v>
      </c>
      <c r="G129">
        <f t="shared" si="7"/>
        <v>-1.4449216570603055E-2</v>
      </c>
      <c r="H129">
        <f>0</f>
        <v>0</v>
      </c>
    </row>
    <row r="130" spans="1:8" x14ac:dyDescent="0.2">
      <c r="A130" s="6">
        <v>45215</v>
      </c>
      <c r="B130">
        <v>89.177322387695312</v>
      </c>
      <c r="C130">
        <v>4373.6298828125</v>
      </c>
      <c r="D130">
        <f t="shared" ref="D130:D193" si="8">(B130/B129)-1</f>
        <v>8.4014111658372581E-3</v>
      </c>
      <c r="E130">
        <f t="shared" ref="E130:E193" si="9">(C130/C129)-1</f>
        <v>1.059436938392988E-2</v>
      </c>
      <c r="F130">
        <f t="shared" ref="F130:F193" si="10">alpha_tsm+beta_tsm*E130</f>
        <v>1.7277359141327168E-2</v>
      </c>
      <c r="G130">
        <f t="shared" ref="G130:G193" si="11">D130-F130</f>
        <v>-8.8759479754899097E-3</v>
      </c>
      <c r="H130">
        <f>0</f>
        <v>0</v>
      </c>
    </row>
    <row r="131" spans="1:8" x14ac:dyDescent="0.2">
      <c r="A131" s="6">
        <v>45216</v>
      </c>
      <c r="B131">
        <v>88.962249755859375</v>
      </c>
      <c r="C131">
        <v>4373.2001953125</v>
      </c>
      <c r="D131">
        <f t="shared" si="8"/>
        <v>-2.4117413045988689E-3</v>
      </c>
      <c r="E131">
        <f t="shared" si="9"/>
        <v>-9.824505308242415E-5</v>
      </c>
      <c r="F131">
        <f t="shared" si="10"/>
        <v>8.1676841929303242E-4</v>
      </c>
      <c r="G131">
        <f t="shared" si="11"/>
        <v>-3.2285097238919013E-3</v>
      </c>
      <c r="H131">
        <f>0</f>
        <v>0</v>
      </c>
    </row>
    <row r="132" spans="1:8" x14ac:dyDescent="0.2">
      <c r="A132" s="6">
        <v>45217</v>
      </c>
      <c r="B132">
        <v>87.593605041503906</v>
      </c>
      <c r="C132">
        <v>4314.60009765625</v>
      </c>
      <c r="D132">
        <f t="shared" si="8"/>
        <v>-1.5384556012369988E-2</v>
      </c>
      <c r="E132">
        <f t="shared" si="9"/>
        <v>-1.3399820506516447E-2</v>
      </c>
      <c r="F132">
        <f t="shared" si="10"/>
        <v>-1.9660149624187068E-2</v>
      </c>
      <c r="G132">
        <f t="shared" si="11"/>
        <v>4.2755936118170808E-3</v>
      </c>
      <c r="H132">
        <f>0</f>
        <v>0</v>
      </c>
    </row>
    <row r="133" spans="1:8" x14ac:dyDescent="0.2">
      <c r="A133" s="6">
        <v>45218</v>
      </c>
      <c r="B133">
        <v>90.829483032226562</v>
      </c>
      <c r="C133">
        <v>4278</v>
      </c>
      <c r="D133">
        <f t="shared" si="8"/>
        <v>3.6941943298137048E-2</v>
      </c>
      <c r="E133">
        <f t="shared" si="9"/>
        <v>-8.4828481963210578E-3</v>
      </c>
      <c r="F133">
        <f t="shared" si="10"/>
        <v>-1.2090787681279875E-2</v>
      </c>
      <c r="G133">
        <f t="shared" si="11"/>
        <v>4.9032730979416919E-2</v>
      </c>
      <c r="H133">
        <f>0</f>
        <v>0</v>
      </c>
    </row>
    <row r="134" spans="1:8" x14ac:dyDescent="0.2">
      <c r="A134" s="6">
        <v>45219</v>
      </c>
      <c r="B134">
        <v>89.26531982421875</v>
      </c>
      <c r="C134">
        <v>4224.16015625</v>
      </c>
      <c r="D134">
        <f t="shared" si="8"/>
        <v>-1.7220875378679001E-2</v>
      </c>
      <c r="E134">
        <f t="shared" si="9"/>
        <v>-1.2585283719027562E-2</v>
      </c>
      <c r="F134">
        <f t="shared" si="10"/>
        <v>-1.8406222741676064E-2</v>
      </c>
      <c r="G134">
        <f t="shared" si="11"/>
        <v>1.1853473629970628E-3</v>
      </c>
      <c r="H134">
        <f>0</f>
        <v>0</v>
      </c>
    </row>
    <row r="135" spans="1:8" x14ac:dyDescent="0.2">
      <c r="A135" s="6">
        <v>45222</v>
      </c>
      <c r="B135">
        <v>89.069793701171875</v>
      </c>
      <c r="C135">
        <v>4217.0400390625</v>
      </c>
      <c r="D135">
        <f t="shared" si="8"/>
        <v>-2.1903929032227598E-3</v>
      </c>
      <c r="E135">
        <f t="shared" si="9"/>
        <v>-1.6855698941634634E-3</v>
      </c>
      <c r="F135">
        <f t="shared" si="10"/>
        <v>-1.6268158608536622E-3</v>
      </c>
      <c r="G135">
        <f t="shared" si="11"/>
        <v>-5.635770423690976E-4</v>
      </c>
      <c r="H135">
        <f>0</f>
        <v>0</v>
      </c>
    </row>
    <row r="136" spans="1:8" x14ac:dyDescent="0.2">
      <c r="A136" s="6">
        <v>45223</v>
      </c>
      <c r="B136">
        <v>89.587921142578125</v>
      </c>
      <c r="C136">
        <v>4247.68017578125</v>
      </c>
      <c r="D136">
        <f t="shared" si="8"/>
        <v>5.8170948856641758E-3</v>
      </c>
      <c r="E136">
        <f t="shared" si="9"/>
        <v>7.2657922227272742E-3</v>
      </c>
      <c r="F136">
        <f t="shared" si="10"/>
        <v>1.2153229148608972E-2</v>
      </c>
      <c r="G136">
        <f t="shared" si="11"/>
        <v>-6.3361342629447964E-3</v>
      </c>
      <c r="H136">
        <f>0</f>
        <v>0</v>
      </c>
    </row>
    <row r="137" spans="1:8" x14ac:dyDescent="0.2">
      <c r="A137" s="6">
        <v>45224</v>
      </c>
      <c r="B137">
        <v>85.677497863769531</v>
      </c>
      <c r="C137">
        <v>4186.77001953125</v>
      </c>
      <c r="D137">
        <f t="shared" si="8"/>
        <v>-4.3649001215076755E-2</v>
      </c>
      <c r="E137">
        <f t="shared" si="9"/>
        <v>-1.4339628627712542E-2</v>
      </c>
      <c r="F137">
        <f t="shared" si="10"/>
        <v>-2.1106923650444327E-2</v>
      </c>
      <c r="G137">
        <f t="shared" si="11"/>
        <v>-2.2542077564632428E-2</v>
      </c>
      <c r="H137">
        <f>0</f>
        <v>0</v>
      </c>
    </row>
    <row r="138" spans="1:8" x14ac:dyDescent="0.2">
      <c r="A138" s="6">
        <v>45225</v>
      </c>
      <c r="B138">
        <v>85.491752624511719</v>
      </c>
      <c r="C138">
        <v>4137.22998046875</v>
      </c>
      <c r="D138">
        <f t="shared" si="8"/>
        <v>-2.1679582607927461E-3</v>
      </c>
      <c r="E138">
        <f t="shared" si="9"/>
        <v>-1.1832519778109618E-2</v>
      </c>
      <c r="F138">
        <f t="shared" si="10"/>
        <v>-1.7247391174827011E-2</v>
      </c>
      <c r="G138">
        <f t="shared" si="11"/>
        <v>1.5079432914034265E-2</v>
      </c>
      <c r="H138">
        <f>0</f>
        <v>0</v>
      </c>
    </row>
    <row r="139" spans="1:8" x14ac:dyDescent="0.2">
      <c r="A139" s="6">
        <v>45226</v>
      </c>
      <c r="B139">
        <v>84.064445495605469</v>
      </c>
      <c r="C139">
        <v>4117.3701171875</v>
      </c>
      <c r="D139">
        <f t="shared" si="8"/>
        <v>-1.6695261064247013E-2</v>
      </c>
      <c r="E139">
        <f t="shared" si="9"/>
        <v>-4.8002802297685276E-3</v>
      </c>
      <c r="F139">
        <f t="shared" si="10"/>
        <v>-6.4217116605763576E-3</v>
      </c>
      <c r="G139">
        <f t="shared" si="11"/>
        <v>-1.0273549403670656E-2</v>
      </c>
      <c r="H139">
        <f>0</f>
        <v>0</v>
      </c>
    </row>
    <row r="140" spans="1:8" x14ac:dyDescent="0.2">
      <c r="A140" s="6">
        <v>45229</v>
      </c>
      <c r="B140">
        <v>84.132865905761719</v>
      </c>
      <c r="C140">
        <v>4166.81982421875</v>
      </c>
      <c r="D140">
        <f t="shared" si="8"/>
        <v>8.1390425824934276E-4</v>
      </c>
      <c r="E140">
        <f t="shared" si="9"/>
        <v>1.2010022325859904E-2</v>
      </c>
      <c r="F140">
        <f t="shared" si="10"/>
        <v>1.9456665598024281E-2</v>
      </c>
      <c r="G140">
        <f t="shared" si="11"/>
        <v>-1.8642761339774938E-2</v>
      </c>
      <c r="H140">
        <f>0</f>
        <v>0</v>
      </c>
    </row>
    <row r="141" spans="1:8" x14ac:dyDescent="0.2">
      <c r="A141" s="6">
        <v>45230</v>
      </c>
      <c r="B141">
        <v>84.377273559570312</v>
      </c>
      <c r="C141">
        <v>4193.7998046875</v>
      </c>
      <c r="D141">
        <f t="shared" si="8"/>
        <v>2.905019948831411E-3</v>
      </c>
      <c r="E141">
        <f t="shared" si="9"/>
        <v>6.4749573072333533E-3</v>
      </c>
      <c r="F141">
        <f t="shared" si="10"/>
        <v>1.0935789770305042E-2</v>
      </c>
      <c r="G141">
        <f t="shared" si="11"/>
        <v>-8.0307698214736305E-3</v>
      </c>
      <c r="H141">
        <f>0</f>
        <v>0</v>
      </c>
    </row>
    <row r="142" spans="1:8" x14ac:dyDescent="0.2">
      <c r="A142" s="6">
        <v>45231</v>
      </c>
      <c r="B142">
        <v>85.833908081054688</v>
      </c>
      <c r="C142">
        <v>4237.85986328125</v>
      </c>
      <c r="D142">
        <f t="shared" si="8"/>
        <v>1.7263351374537939E-2</v>
      </c>
      <c r="E142">
        <f t="shared" si="9"/>
        <v>1.0505999486313922E-2</v>
      </c>
      <c r="F142">
        <f t="shared" si="10"/>
        <v>1.7141319379922398E-2</v>
      </c>
      <c r="G142">
        <f t="shared" si="11"/>
        <v>1.2203199461554085E-4</v>
      </c>
      <c r="H142">
        <f>0</f>
        <v>0</v>
      </c>
    </row>
    <row r="143" spans="1:8" x14ac:dyDescent="0.2">
      <c r="A143" s="6">
        <v>45232</v>
      </c>
      <c r="B143">
        <v>88.453895568847656</v>
      </c>
      <c r="C143">
        <v>4317.77978515625</v>
      </c>
      <c r="D143">
        <f t="shared" si="8"/>
        <v>3.0523921680448929E-2</v>
      </c>
      <c r="E143">
        <f t="shared" si="9"/>
        <v>1.885855702012762E-2</v>
      </c>
      <c r="F143">
        <f t="shared" si="10"/>
        <v>2.9999543330319185E-2</v>
      </c>
      <c r="G143">
        <f t="shared" si="11"/>
        <v>5.243783501297436E-4</v>
      </c>
      <c r="H143">
        <f>0</f>
        <v>0</v>
      </c>
    </row>
    <row r="144" spans="1:8" x14ac:dyDescent="0.2">
      <c r="A144" s="6">
        <v>45233</v>
      </c>
      <c r="B144">
        <v>89.734565734863281</v>
      </c>
      <c r="C144">
        <v>4358.33984375</v>
      </c>
      <c r="D144">
        <f t="shared" si="8"/>
        <v>1.4478391910041077E-2</v>
      </c>
      <c r="E144">
        <f t="shared" si="9"/>
        <v>9.3937302530313627E-3</v>
      </c>
      <c r="F144">
        <f t="shared" si="10"/>
        <v>1.5429052587770989E-2</v>
      </c>
      <c r="G144">
        <f t="shared" si="11"/>
        <v>-9.5066067772991113E-4</v>
      </c>
      <c r="H144">
        <f>0</f>
        <v>0</v>
      </c>
    </row>
    <row r="145" spans="1:8" x14ac:dyDescent="0.2">
      <c r="A145" s="6">
        <v>45236</v>
      </c>
      <c r="B145">
        <v>90.526420593261719</v>
      </c>
      <c r="C145">
        <v>4365.97998046875</v>
      </c>
      <c r="D145">
        <f t="shared" si="8"/>
        <v>8.8244128883190331E-3</v>
      </c>
      <c r="E145">
        <f t="shared" si="9"/>
        <v>1.7529924220356374E-3</v>
      </c>
      <c r="F145">
        <f t="shared" si="10"/>
        <v>3.6666291887724172E-3</v>
      </c>
      <c r="G145">
        <f t="shared" si="11"/>
        <v>5.1577836995466159E-3</v>
      </c>
      <c r="H145">
        <f>0</f>
        <v>0</v>
      </c>
    </row>
    <row r="146" spans="1:8" x14ac:dyDescent="0.2">
      <c r="A146" s="6">
        <v>45237</v>
      </c>
      <c r="B146">
        <v>90.340675354003906</v>
      </c>
      <c r="C146">
        <v>4378.3798828125</v>
      </c>
      <c r="D146">
        <f t="shared" si="8"/>
        <v>-2.0518345698475882E-3</v>
      </c>
      <c r="E146">
        <f t="shared" si="9"/>
        <v>2.8401189192852616E-3</v>
      </c>
      <c r="F146">
        <f t="shared" si="10"/>
        <v>5.3401903594027054E-3</v>
      </c>
      <c r="G146">
        <f t="shared" si="11"/>
        <v>-7.3920249292502935E-3</v>
      </c>
      <c r="H146">
        <f>0</f>
        <v>0</v>
      </c>
    </row>
    <row r="147" spans="1:8" x14ac:dyDescent="0.2">
      <c r="A147" s="6">
        <v>45238</v>
      </c>
      <c r="B147">
        <v>89.939857482910156</v>
      </c>
      <c r="C147">
        <v>4382.77978515625</v>
      </c>
      <c r="D147">
        <f t="shared" si="8"/>
        <v>-4.4367375993497049E-3</v>
      </c>
      <c r="E147">
        <f t="shared" si="9"/>
        <v>1.0049156221052513E-3</v>
      </c>
      <c r="F147">
        <f t="shared" si="10"/>
        <v>2.5150131733590927E-3</v>
      </c>
      <c r="G147">
        <f t="shared" si="11"/>
        <v>-6.9517507727087976E-3</v>
      </c>
      <c r="H147">
        <f>0</f>
        <v>0</v>
      </c>
    </row>
    <row r="148" spans="1:8" x14ac:dyDescent="0.2">
      <c r="A148" s="6">
        <v>45239</v>
      </c>
      <c r="B148">
        <v>89.568367004394531</v>
      </c>
      <c r="C148">
        <v>4347.35009765625</v>
      </c>
      <c r="D148">
        <f t="shared" si="8"/>
        <v>-4.1304321455725157E-3</v>
      </c>
      <c r="E148">
        <f t="shared" si="9"/>
        <v>-8.0838393067328429E-3</v>
      </c>
      <c r="F148">
        <f t="shared" si="10"/>
        <v>-1.1476539214297829E-2</v>
      </c>
      <c r="G148">
        <f t="shared" si="11"/>
        <v>7.3461070687253129E-3</v>
      </c>
      <c r="H148">
        <f>0</f>
        <v>0</v>
      </c>
    </row>
    <row r="149" spans="1:8" x14ac:dyDescent="0.2">
      <c r="A149" s="6">
        <v>45240</v>
      </c>
      <c r="B149">
        <v>95.258056640625</v>
      </c>
      <c r="C149">
        <v>4415.240234375</v>
      </c>
      <c r="D149">
        <f t="shared" si="8"/>
        <v>6.3523427148686418E-2</v>
      </c>
      <c r="E149">
        <f t="shared" si="9"/>
        <v>1.5616441094852496E-2</v>
      </c>
      <c r="F149">
        <f t="shared" si="10"/>
        <v>2.5008514837361155E-2</v>
      </c>
      <c r="G149">
        <f t="shared" si="11"/>
        <v>3.8514912311325263E-2</v>
      </c>
      <c r="H149">
        <f>0</f>
        <v>0</v>
      </c>
    </row>
    <row r="150" spans="1:8" x14ac:dyDescent="0.2">
      <c r="A150" s="6">
        <v>45243</v>
      </c>
      <c r="B150">
        <v>94.260879516601562</v>
      </c>
      <c r="C150">
        <v>4411.5498046875</v>
      </c>
      <c r="D150">
        <f t="shared" si="8"/>
        <v>-1.0468165729912271E-2</v>
      </c>
      <c r="E150">
        <f t="shared" si="9"/>
        <v>-8.3583893324035152E-4</v>
      </c>
      <c r="F150">
        <f t="shared" si="10"/>
        <v>-3.1870981681824751E-4</v>
      </c>
      <c r="G150">
        <f t="shared" si="11"/>
        <v>-1.0149455913094024E-2</v>
      </c>
      <c r="H150">
        <f>0</f>
        <v>0</v>
      </c>
    </row>
    <row r="151" spans="1:8" x14ac:dyDescent="0.2">
      <c r="A151" s="6">
        <v>45244</v>
      </c>
      <c r="B151">
        <v>96.695121765136719</v>
      </c>
      <c r="C151">
        <v>4495.7001953125</v>
      </c>
      <c r="D151">
        <f t="shared" si="8"/>
        <v>2.5824522973037167E-2</v>
      </c>
      <c r="E151">
        <f t="shared" si="9"/>
        <v>1.9075017703661823E-2</v>
      </c>
      <c r="F151">
        <f t="shared" si="10"/>
        <v>3.0332770600418328E-2</v>
      </c>
      <c r="G151">
        <f t="shared" si="11"/>
        <v>-4.5082476273811609E-3</v>
      </c>
      <c r="H151">
        <f>0</f>
        <v>0</v>
      </c>
    </row>
    <row r="152" spans="1:8" x14ac:dyDescent="0.2">
      <c r="A152" s="6">
        <v>45245</v>
      </c>
      <c r="B152">
        <v>96.58758544921875</v>
      </c>
      <c r="C152">
        <v>4502.8798828125</v>
      </c>
      <c r="D152">
        <f t="shared" si="8"/>
        <v>-1.1121172811505708E-3</v>
      </c>
      <c r="E152">
        <f t="shared" si="9"/>
        <v>1.5970120755575135E-3</v>
      </c>
      <c r="F152">
        <f t="shared" si="10"/>
        <v>3.4265074992471667E-3</v>
      </c>
      <c r="G152">
        <f t="shared" si="11"/>
        <v>-4.5386247803977375E-3</v>
      </c>
      <c r="H152">
        <f>0</f>
        <v>0</v>
      </c>
    </row>
    <row r="153" spans="1:8" x14ac:dyDescent="0.2">
      <c r="A153" s="6">
        <v>45246</v>
      </c>
      <c r="B153">
        <v>96.333412170410156</v>
      </c>
      <c r="C153">
        <v>4508.240234375</v>
      </c>
      <c r="D153">
        <f t="shared" si="8"/>
        <v>-2.6315315537339679E-3</v>
      </c>
      <c r="E153">
        <f t="shared" si="9"/>
        <v>1.1904273935798848E-3</v>
      </c>
      <c r="F153">
        <f t="shared" si="10"/>
        <v>2.8005965881873094E-3</v>
      </c>
      <c r="G153">
        <f t="shared" si="11"/>
        <v>-5.4321281419212773E-3</v>
      </c>
      <c r="H153">
        <f>0</f>
        <v>0</v>
      </c>
    </row>
    <row r="154" spans="1:8" x14ac:dyDescent="0.2">
      <c r="A154" s="6">
        <v>45247</v>
      </c>
      <c r="B154">
        <v>97.350128173828125</v>
      </c>
      <c r="C154">
        <v>4514.02001953125</v>
      </c>
      <c r="D154">
        <f t="shared" si="8"/>
        <v>1.055413672692751E-2</v>
      </c>
      <c r="E154">
        <f t="shared" si="9"/>
        <v>1.2820490603360213E-3</v>
      </c>
      <c r="F154">
        <f t="shared" si="10"/>
        <v>2.9416422385871721E-3</v>
      </c>
      <c r="G154">
        <f t="shared" si="11"/>
        <v>7.6124944883403378E-3</v>
      </c>
      <c r="H154">
        <f>0</f>
        <v>0</v>
      </c>
    </row>
    <row r="155" spans="1:8" x14ac:dyDescent="0.2">
      <c r="A155" s="6">
        <v>45250</v>
      </c>
      <c r="B155">
        <v>97.721611022949219</v>
      </c>
      <c r="C155">
        <v>4547.3798828125</v>
      </c>
      <c r="D155">
        <f t="shared" si="8"/>
        <v>3.8159461737716782E-3</v>
      </c>
      <c r="E155">
        <f t="shared" si="9"/>
        <v>7.3902780973298388E-3</v>
      </c>
      <c r="F155">
        <f t="shared" si="10"/>
        <v>1.2344867128691216E-2</v>
      </c>
      <c r="G155">
        <f t="shared" si="11"/>
        <v>-8.5289209549195381E-3</v>
      </c>
      <c r="H155">
        <f>0</f>
        <v>0</v>
      </c>
    </row>
    <row r="156" spans="1:8" x14ac:dyDescent="0.2">
      <c r="A156" s="6">
        <v>45251</v>
      </c>
      <c r="B156">
        <v>96.206321716308594</v>
      </c>
      <c r="C156">
        <v>4538.18994140625</v>
      </c>
      <c r="D156">
        <f t="shared" si="8"/>
        <v>-1.5506184259332034E-2</v>
      </c>
      <c r="E156">
        <f t="shared" si="9"/>
        <v>-2.0209310950652926E-3</v>
      </c>
      <c r="F156">
        <f t="shared" si="10"/>
        <v>-2.1430828135819528E-3</v>
      </c>
      <c r="G156">
        <f t="shared" si="11"/>
        <v>-1.3363101445750081E-2</v>
      </c>
      <c r="H156">
        <f>0</f>
        <v>0</v>
      </c>
    </row>
    <row r="157" spans="1:8" x14ac:dyDescent="0.2">
      <c r="A157" s="6">
        <v>45252</v>
      </c>
      <c r="B157">
        <v>96.440948486328125</v>
      </c>
      <c r="C157">
        <v>4556.6201171875</v>
      </c>
      <c r="D157">
        <f t="shared" si="8"/>
        <v>2.4387874500741979E-3</v>
      </c>
      <c r="E157">
        <f t="shared" si="9"/>
        <v>4.06112922094648E-3</v>
      </c>
      <c r="F157">
        <f t="shared" si="10"/>
        <v>7.219857017302757E-3</v>
      </c>
      <c r="G157">
        <f t="shared" si="11"/>
        <v>-4.781069567228559E-3</v>
      </c>
      <c r="H157">
        <f>0</f>
        <v>0</v>
      </c>
    </row>
    <row r="158" spans="1:8" x14ac:dyDescent="0.2">
      <c r="A158" s="6">
        <v>45254</v>
      </c>
      <c r="B158">
        <v>95.639312744140625</v>
      </c>
      <c r="C158">
        <v>4559.33984375</v>
      </c>
      <c r="D158">
        <f t="shared" si="8"/>
        <v>-8.3121926398426194E-3</v>
      </c>
      <c r="E158">
        <f t="shared" si="9"/>
        <v>5.9687366788407914E-4</v>
      </c>
      <c r="F158">
        <f t="shared" si="10"/>
        <v>1.8868588856103203E-3</v>
      </c>
      <c r="G158">
        <f t="shared" si="11"/>
        <v>-1.0199051525452939E-2</v>
      </c>
      <c r="H158">
        <f>0</f>
        <v>0</v>
      </c>
    </row>
    <row r="159" spans="1:8" x14ac:dyDescent="0.2">
      <c r="A159" s="6">
        <v>45257</v>
      </c>
      <c r="B159">
        <v>95.033187866210938</v>
      </c>
      <c r="C159">
        <v>4550.43017578125</v>
      </c>
      <c r="D159">
        <f t="shared" si="8"/>
        <v>-6.3376122280512925E-3</v>
      </c>
      <c r="E159">
        <f t="shared" si="9"/>
        <v>-1.9541574600900891E-3</v>
      </c>
      <c r="F159">
        <f t="shared" si="10"/>
        <v>-2.0402891065027292E-3</v>
      </c>
      <c r="G159">
        <f t="shared" si="11"/>
        <v>-4.2973231215485633E-3</v>
      </c>
      <c r="H159">
        <f>0</f>
        <v>0</v>
      </c>
    </row>
    <row r="160" spans="1:8" x14ac:dyDescent="0.2">
      <c r="A160" s="6">
        <v>45258</v>
      </c>
      <c r="B160">
        <v>95.785957336425781</v>
      </c>
      <c r="C160">
        <v>4554.89013671875</v>
      </c>
      <c r="D160">
        <f t="shared" si="8"/>
        <v>7.9211219482040462E-3</v>
      </c>
      <c r="E160">
        <f t="shared" si="9"/>
        <v>9.8011853060331333E-4</v>
      </c>
      <c r="F160">
        <f t="shared" si="10"/>
        <v>2.4768396493145576E-3</v>
      </c>
      <c r="G160">
        <f t="shared" si="11"/>
        <v>5.4442822988894886E-3</v>
      </c>
      <c r="H160">
        <f>0</f>
        <v>0</v>
      </c>
    </row>
    <row r="161" spans="1:8" x14ac:dyDescent="0.2">
      <c r="A161" s="6">
        <v>45259</v>
      </c>
      <c r="B161">
        <v>96.665794372558594</v>
      </c>
      <c r="C161">
        <v>4550.580078125</v>
      </c>
      <c r="D161">
        <f t="shared" si="8"/>
        <v>9.1854491054736975E-3</v>
      </c>
      <c r="E161">
        <f t="shared" si="9"/>
        <v>-9.4624863923831182E-4</v>
      </c>
      <c r="F161">
        <f t="shared" si="10"/>
        <v>-4.8867844262800368E-4</v>
      </c>
      <c r="G161">
        <f t="shared" si="11"/>
        <v>9.6741275481017006E-3</v>
      </c>
      <c r="H161">
        <f>0</f>
        <v>0</v>
      </c>
    </row>
    <row r="162" spans="1:8" x14ac:dyDescent="0.2">
      <c r="A162" s="6">
        <v>45260</v>
      </c>
      <c r="B162">
        <v>95.130950927734375</v>
      </c>
      <c r="C162">
        <v>4567.7998046875</v>
      </c>
      <c r="D162">
        <f t="shared" si="8"/>
        <v>-1.5877834085848308E-2</v>
      </c>
      <c r="E162">
        <f t="shared" si="9"/>
        <v>3.7840728581564065E-3</v>
      </c>
      <c r="F162">
        <f t="shared" si="10"/>
        <v>6.79334660474765E-3</v>
      </c>
      <c r="G162">
        <f t="shared" si="11"/>
        <v>-2.2671180690595958E-2</v>
      </c>
      <c r="H162">
        <f>0</f>
        <v>0</v>
      </c>
    </row>
    <row r="163" spans="1:8" x14ac:dyDescent="0.2">
      <c r="A163" s="6">
        <v>45261</v>
      </c>
      <c r="B163">
        <v>96.343193054199219</v>
      </c>
      <c r="C163">
        <v>4594.6298828125</v>
      </c>
      <c r="D163">
        <f t="shared" si="8"/>
        <v>1.2742878260364687E-2</v>
      </c>
      <c r="E163">
        <f t="shared" si="9"/>
        <v>5.8737421236076948E-3</v>
      </c>
      <c r="F163">
        <f t="shared" si="10"/>
        <v>1.0010257747072399E-2</v>
      </c>
      <c r="G163">
        <f t="shared" si="11"/>
        <v>2.7326205132922887E-3</v>
      </c>
      <c r="H163">
        <f>0</f>
        <v>0</v>
      </c>
    </row>
    <row r="164" spans="1:8" x14ac:dyDescent="0.2">
      <c r="A164" s="6">
        <v>45264</v>
      </c>
      <c r="B164">
        <v>94.837669372558594</v>
      </c>
      <c r="C164">
        <v>4569.77978515625</v>
      </c>
      <c r="D164">
        <f t="shared" si="8"/>
        <v>-1.5626674121062889E-2</v>
      </c>
      <c r="E164">
        <f t="shared" si="9"/>
        <v>-5.4085091269721053E-3</v>
      </c>
      <c r="F164">
        <f t="shared" si="10"/>
        <v>-7.3580408437858976E-3</v>
      </c>
      <c r="G164">
        <f t="shared" si="11"/>
        <v>-8.2686332772769905E-3</v>
      </c>
      <c r="H164">
        <f>0</f>
        <v>0</v>
      </c>
    </row>
    <row r="165" spans="1:8" x14ac:dyDescent="0.2">
      <c r="A165" s="6">
        <v>45265</v>
      </c>
      <c r="B165">
        <v>94.524848937988281</v>
      </c>
      <c r="C165">
        <v>4567.18017578125</v>
      </c>
      <c r="D165">
        <f t="shared" si="8"/>
        <v>-3.2984829407968208E-3</v>
      </c>
      <c r="E165">
        <f t="shared" si="9"/>
        <v>-5.6886972616143616E-4</v>
      </c>
      <c r="F165">
        <f t="shared" si="10"/>
        <v>9.2272069697796485E-5</v>
      </c>
      <c r="G165">
        <f t="shared" si="11"/>
        <v>-3.3907550104946174E-3</v>
      </c>
      <c r="H165">
        <f>0</f>
        <v>0</v>
      </c>
    </row>
    <row r="166" spans="1:8" x14ac:dyDescent="0.2">
      <c r="A166" s="6">
        <v>45266</v>
      </c>
      <c r="B166">
        <v>95.658859252929688</v>
      </c>
      <c r="C166">
        <v>4549.33984375</v>
      </c>
      <c r="D166">
        <f t="shared" si="8"/>
        <v>1.1996954532933035E-2</v>
      </c>
      <c r="E166">
        <f t="shared" si="9"/>
        <v>-3.9062028088695522E-3</v>
      </c>
      <c r="F166">
        <f t="shared" si="10"/>
        <v>-5.0453370998059721E-3</v>
      </c>
      <c r="G166">
        <f t="shared" si="11"/>
        <v>1.7042291632739008E-2</v>
      </c>
      <c r="H166">
        <f>0</f>
        <v>0</v>
      </c>
    </row>
    <row r="167" spans="1:8" x14ac:dyDescent="0.2">
      <c r="A167" s="6">
        <v>45267</v>
      </c>
      <c r="B167">
        <v>97.066619873046875</v>
      </c>
      <c r="C167">
        <v>4585.58984375</v>
      </c>
      <c r="D167">
        <f t="shared" si="8"/>
        <v>1.4716468825903162E-2</v>
      </c>
      <c r="E167">
        <f t="shared" si="9"/>
        <v>7.9681890658929166E-3</v>
      </c>
      <c r="F167">
        <f t="shared" si="10"/>
        <v>1.3234523814932788E-2</v>
      </c>
      <c r="G167">
        <f t="shared" si="11"/>
        <v>1.4819450109703741E-3</v>
      </c>
      <c r="H167">
        <f>0</f>
        <v>0</v>
      </c>
    </row>
    <row r="168" spans="1:8" x14ac:dyDescent="0.2">
      <c r="A168" s="6">
        <v>45268</v>
      </c>
      <c r="B168">
        <v>98.102874755859375</v>
      </c>
      <c r="C168">
        <v>4604.3701171875</v>
      </c>
      <c r="D168">
        <f t="shared" si="8"/>
        <v>1.0675707922742195E-2</v>
      </c>
      <c r="E168">
        <f t="shared" si="9"/>
        <v>4.0954978699407896E-3</v>
      </c>
      <c r="F168">
        <f t="shared" si="10"/>
        <v>7.2727653371619594E-3</v>
      </c>
      <c r="G168">
        <f t="shared" si="11"/>
        <v>3.4029425855802353E-3</v>
      </c>
      <c r="H168">
        <f>0</f>
        <v>0</v>
      </c>
    </row>
    <row r="169" spans="1:8" x14ac:dyDescent="0.2">
      <c r="A169" s="6">
        <v>45271</v>
      </c>
      <c r="B169">
        <v>98.689437866210938</v>
      </c>
      <c r="C169">
        <v>4622.43994140625</v>
      </c>
      <c r="D169">
        <f t="shared" si="8"/>
        <v>5.979061386440554E-3</v>
      </c>
      <c r="E169">
        <f t="shared" si="9"/>
        <v>3.924494286698943E-3</v>
      </c>
      <c r="F169">
        <f t="shared" si="10"/>
        <v>7.0095163429775365E-3</v>
      </c>
      <c r="G169">
        <f t="shared" si="11"/>
        <v>-1.0304549565369825E-3</v>
      </c>
      <c r="H169">
        <f>0</f>
        <v>0</v>
      </c>
    </row>
    <row r="170" spans="1:8" x14ac:dyDescent="0.2">
      <c r="A170" s="6">
        <v>45272</v>
      </c>
      <c r="B170">
        <v>99.324897766113281</v>
      </c>
      <c r="C170">
        <v>4643.7001953125</v>
      </c>
      <c r="D170">
        <f t="shared" si="8"/>
        <v>6.4389859101621205E-3</v>
      </c>
      <c r="E170">
        <f t="shared" si="9"/>
        <v>4.5993575202152304E-3</v>
      </c>
      <c r="F170">
        <f t="shared" si="10"/>
        <v>8.0484247919540338E-3</v>
      </c>
      <c r="G170">
        <f t="shared" si="11"/>
        <v>-1.6094388817919133E-3</v>
      </c>
      <c r="H170">
        <f>0</f>
        <v>0</v>
      </c>
    </row>
    <row r="171" spans="1:8" x14ac:dyDescent="0.2">
      <c r="A171" s="6">
        <v>45273</v>
      </c>
      <c r="B171">
        <v>99.833251953125</v>
      </c>
      <c r="C171">
        <v>4707.08984375</v>
      </c>
      <c r="D171">
        <f t="shared" si="8"/>
        <v>5.1180942386548356E-3</v>
      </c>
      <c r="E171">
        <f t="shared" si="9"/>
        <v>1.3650676351045998E-2</v>
      </c>
      <c r="F171">
        <f t="shared" si="10"/>
        <v>2.1982346719711873E-2</v>
      </c>
      <c r="G171">
        <f t="shared" si="11"/>
        <v>-1.6864252481057038E-2</v>
      </c>
      <c r="H171">
        <f>0</f>
        <v>0</v>
      </c>
    </row>
    <row r="172" spans="1:8" x14ac:dyDescent="0.2">
      <c r="A172" s="6">
        <v>45274</v>
      </c>
      <c r="B172">
        <v>101.6100692749023</v>
      </c>
      <c r="C172">
        <v>4719.5498046875</v>
      </c>
      <c r="D172">
        <f t="shared" si="8"/>
        <v>1.7797850786344993E-2</v>
      </c>
      <c r="E172">
        <f t="shared" si="9"/>
        <v>2.6470624846992585E-3</v>
      </c>
      <c r="F172">
        <f t="shared" si="10"/>
        <v>5.0429924220137569E-3</v>
      </c>
      <c r="G172">
        <f t="shared" si="11"/>
        <v>1.2754858364331236E-2</v>
      </c>
      <c r="H172">
        <f>0</f>
        <v>0</v>
      </c>
    </row>
    <row r="173" spans="1:8" x14ac:dyDescent="0.2">
      <c r="A173" s="6">
        <v>45275</v>
      </c>
      <c r="B173">
        <v>100.7162628173828</v>
      </c>
      <c r="C173">
        <v>4719.18994140625</v>
      </c>
      <c r="D173">
        <f t="shared" si="8"/>
        <v>-8.7964358640613138E-3</v>
      </c>
      <c r="E173">
        <f t="shared" si="9"/>
        <v>-7.62494933082003E-5</v>
      </c>
      <c r="F173">
        <f t="shared" si="10"/>
        <v>8.5062916581843525E-4</v>
      </c>
      <c r="G173">
        <f t="shared" si="11"/>
        <v>-9.6470650298797495E-3</v>
      </c>
      <c r="H173">
        <f>0</f>
        <v>0</v>
      </c>
    </row>
    <row r="174" spans="1:8" x14ac:dyDescent="0.2">
      <c r="A174" s="6">
        <v>45278</v>
      </c>
      <c r="B174">
        <v>101.0993270874023</v>
      </c>
      <c r="C174">
        <v>4740.56005859375</v>
      </c>
      <c r="D174">
        <f t="shared" si="8"/>
        <v>3.8034003576370434E-3</v>
      </c>
      <c r="E174">
        <f t="shared" si="9"/>
        <v>4.5283443669004164E-3</v>
      </c>
      <c r="F174">
        <f t="shared" si="10"/>
        <v>7.9391046196536069E-3</v>
      </c>
      <c r="G174">
        <f t="shared" si="11"/>
        <v>-4.1357042620165634E-3</v>
      </c>
      <c r="H174">
        <f>0</f>
        <v>0</v>
      </c>
    </row>
    <row r="175" spans="1:8" x14ac:dyDescent="0.2">
      <c r="A175" s="6">
        <v>45279</v>
      </c>
      <c r="B175">
        <v>102.0226135253906</v>
      </c>
      <c r="C175">
        <v>4768.3701171875</v>
      </c>
      <c r="D175">
        <f t="shared" si="8"/>
        <v>9.1324686779576947E-3</v>
      </c>
      <c r="E175">
        <f t="shared" si="9"/>
        <v>5.8664078189105684E-3</v>
      </c>
      <c r="F175">
        <f t="shared" si="10"/>
        <v>9.9989670577315219E-3</v>
      </c>
      <c r="G175">
        <f t="shared" si="11"/>
        <v>-8.6649837977382724E-4</v>
      </c>
      <c r="H175">
        <f>0</f>
        <v>0</v>
      </c>
    </row>
    <row r="176" spans="1:8" x14ac:dyDescent="0.2">
      <c r="A176" s="6">
        <v>45280</v>
      </c>
      <c r="B176">
        <v>98.260726928710938</v>
      </c>
      <c r="C176">
        <v>4698.35009765625</v>
      </c>
      <c r="D176">
        <f t="shared" si="8"/>
        <v>-3.6873066339781935E-2</v>
      </c>
      <c r="E176">
        <f t="shared" si="9"/>
        <v>-1.4684266911006771E-2</v>
      </c>
      <c r="F176">
        <f t="shared" si="10"/>
        <v>-2.1637472073551586E-2</v>
      </c>
      <c r="G176">
        <f t="shared" si="11"/>
        <v>-1.5235594266230348E-2</v>
      </c>
      <c r="H176">
        <f>0</f>
        <v>0</v>
      </c>
    </row>
    <row r="177" spans="1:8" x14ac:dyDescent="0.2">
      <c r="A177" s="6">
        <v>45281</v>
      </c>
      <c r="B177">
        <v>100.7260818481445</v>
      </c>
      <c r="C177">
        <v>4746.75</v>
      </c>
      <c r="D177">
        <f t="shared" si="8"/>
        <v>2.5089931618582417E-2</v>
      </c>
      <c r="E177">
        <f t="shared" si="9"/>
        <v>1.0301467821202559E-2</v>
      </c>
      <c r="F177">
        <f t="shared" si="10"/>
        <v>1.6826456064787752E-2</v>
      </c>
      <c r="G177">
        <f t="shared" si="11"/>
        <v>8.2634755537946657E-3</v>
      </c>
      <c r="H177">
        <f>0</f>
        <v>0</v>
      </c>
    </row>
    <row r="178" spans="1:8" x14ac:dyDescent="0.2">
      <c r="A178" s="6">
        <v>45282</v>
      </c>
      <c r="B178">
        <v>101.31540679931641</v>
      </c>
      <c r="C178">
        <v>4754.6298828125</v>
      </c>
      <c r="D178">
        <f t="shared" si="8"/>
        <v>5.8507681462323102E-3</v>
      </c>
      <c r="E178">
        <f t="shared" si="9"/>
        <v>1.6600585268868873E-3</v>
      </c>
      <c r="F178">
        <f t="shared" si="10"/>
        <v>3.5235634473431915E-3</v>
      </c>
      <c r="G178">
        <f t="shared" si="11"/>
        <v>2.3272046988891187E-3</v>
      </c>
      <c r="H178">
        <f>0</f>
        <v>0</v>
      </c>
    </row>
    <row r="179" spans="1:8" x14ac:dyDescent="0.2">
      <c r="A179" s="6">
        <v>45286</v>
      </c>
      <c r="B179">
        <v>102.5922775268555</v>
      </c>
      <c r="C179">
        <v>4774.75</v>
      </c>
      <c r="D179">
        <f t="shared" si="8"/>
        <v>1.2602927510011241E-2</v>
      </c>
      <c r="E179">
        <f t="shared" si="9"/>
        <v>4.2316894655107795E-3</v>
      </c>
      <c r="F179">
        <f t="shared" si="10"/>
        <v>7.4824235201689585E-3</v>
      </c>
      <c r="G179">
        <f t="shared" si="11"/>
        <v>5.120503989842283E-3</v>
      </c>
      <c r="H179">
        <f>0</f>
        <v>0</v>
      </c>
    </row>
    <row r="180" spans="1:8" x14ac:dyDescent="0.2">
      <c r="A180" s="6">
        <v>45287</v>
      </c>
      <c r="B180">
        <v>102.7887268066406</v>
      </c>
      <c r="C180">
        <v>4781.580078125</v>
      </c>
      <c r="D180">
        <f t="shared" si="8"/>
        <v>1.9148544561131686E-3</v>
      </c>
      <c r="E180">
        <f t="shared" si="9"/>
        <v>1.4304577464787638E-3</v>
      </c>
      <c r="F180">
        <f t="shared" si="10"/>
        <v>3.1701078450654596E-3</v>
      </c>
      <c r="G180">
        <f t="shared" si="11"/>
        <v>-1.255253388952291E-3</v>
      </c>
      <c r="H180">
        <f>0</f>
        <v>0</v>
      </c>
    </row>
    <row r="181" spans="1:8" x14ac:dyDescent="0.2">
      <c r="A181" s="6">
        <v>45288</v>
      </c>
      <c r="B181">
        <v>102.8378372192383</v>
      </c>
      <c r="C181">
        <v>4783.35009765625</v>
      </c>
      <c r="D181">
        <f t="shared" si="8"/>
        <v>4.7778014305088767E-4</v>
      </c>
      <c r="E181">
        <f t="shared" si="9"/>
        <v>3.7017460804378288E-4</v>
      </c>
      <c r="F181">
        <f t="shared" si="10"/>
        <v>1.5378702951132973E-3</v>
      </c>
      <c r="G181">
        <f t="shared" si="11"/>
        <v>-1.0600901520624096E-3</v>
      </c>
      <c r="H181">
        <f>0</f>
        <v>0</v>
      </c>
    </row>
    <row r="182" spans="1:8" x14ac:dyDescent="0.2">
      <c r="A182" s="6">
        <v>45289</v>
      </c>
      <c r="B182">
        <v>102.15029144287109</v>
      </c>
      <c r="C182">
        <v>4769.830078125</v>
      </c>
      <c r="D182">
        <f t="shared" si="8"/>
        <v>-6.685727694772825E-3</v>
      </c>
      <c r="E182">
        <f t="shared" si="9"/>
        <v>-2.8264750133749628E-3</v>
      </c>
      <c r="F182">
        <f t="shared" si="10"/>
        <v>-3.3831657536364315E-3</v>
      </c>
      <c r="G182">
        <f t="shared" si="11"/>
        <v>-3.3025619411363935E-3</v>
      </c>
      <c r="H182">
        <f>0</f>
        <v>0</v>
      </c>
    </row>
    <row r="183" spans="1:8" x14ac:dyDescent="0.2">
      <c r="A183" s="6">
        <v>45293</v>
      </c>
      <c r="B183">
        <v>99.724220275878906</v>
      </c>
      <c r="C183">
        <v>4742.830078125</v>
      </c>
      <c r="D183">
        <f t="shared" si="8"/>
        <v>-2.3750017084865571E-2</v>
      </c>
      <c r="E183">
        <f t="shared" si="9"/>
        <v>-5.6605790054923277E-3</v>
      </c>
      <c r="F183">
        <f t="shared" si="10"/>
        <v>-7.746086174337777E-3</v>
      </c>
      <c r="G183">
        <f t="shared" si="11"/>
        <v>-1.6003930910527795E-2</v>
      </c>
      <c r="H183">
        <f>0</f>
        <v>0</v>
      </c>
    </row>
    <row r="184" spans="1:8" x14ac:dyDescent="0.2">
      <c r="A184" s="6">
        <v>45294</v>
      </c>
      <c r="B184">
        <v>98.388412475585938</v>
      </c>
      <c r="C184">
        <v>4704.81005859375</v>
      </c>
      <c r="D184">
        <f t="shared" si="8"/>
        <v>-1.3395018748680765E-2</v>
      </c>
      <c r="E184">
        <f t="shared" si="9"/>
        <v>-8.016314922730805E-3</v>
      </c>
      <c r="F184">
        <f t="shared" si="10"/>
        <v>-1.1372589777482112E-2</v>
      </c>
      <c r="G184">
        <f t="shared" si="11"/>
        <v>-2.0224289711986525E-3</v>
      </c>
      <c r="H184">
        <f>0</f>
        <v>0</v>
      </c>
    </row>
    <row r="185" spans="1:8" x14ac:dyDescent="0.2">
      <c r="A185" s="6">
        <v>45295</v>
      </c>
      <c r="B185">
        <v>97.366905212402344</v>
      </c>
      <c r="C185">
        <v>4688.68017578125</v>
      </c>
      <c r="D185">
        <f t="shared" si="8"/>
        <v>-1.0382393998247252E-2</v>
      </c>
      <c r="E185">
        <f t="shared" si="9"/>
        <v>-3.4283812973570083E-3</v>
      </c>
      <c r="F185">
        <f t="shared" si="10"/>
        <v>-4.3097616813221294E-3</v>
      </c>
      <c r="G185">
        <f t="shared" si="11"/>
        <v>-6.072632316925123E-3</v>
      </c>
      <c r="H185">
        <f>0</f>
        <v>0</v>
      </c>
    </row>
    <row r="186" spans="1:8" x14ac:dyDescent="0.2">
      <c r="A186" s="6">
        <v>45296</v>
      </c>
      <c r="B186">
        <v>97.838371276855469</v>
      </c>
      <c r="C186">
        <v>4697.240234375</v>
      </c>
      <c r="D186">
        <f t="shared" si="8"/>
        <v>4.8421592883602926E-3</v>
      </c>
      <c r="E186">
        <f t="shared" si="9"/>
        <v>1.8256861788026324E-3</v>
      </c>
      <c r="F186">
        <f t="shared" si="10"/>
        <v>3.7785365417624074E-3</v>
      </c>
      <c r="G186">
        <f t="shared" si="11"/>
        <v>1.0636227465978853E-3</v>
      </c>
      <c r="H186">
        <f>0</f>
        <v>0</v>
      </c>
    </row>
    <row r="187" spans="1:8" x14ac:dyDescent="0.2">
      <c r="A187" s="6">
        <v>45299</v>
      </c>
      <c r="B187">
        <v>100.4215927124023</v>
      </c>
      <c r="C187">
        <v>4763.5400390625</v>
      </c>
      <c r="D187">
        <f t="shared" si="8"/>
        <v>2.6402948064589316E-2</v>
      </c>
      <c r="E187">
        <f t="shared" si="9"/>
        <v>1.4114629309846638E-2</v>
      </c>
      <c r="F187">
        <f t="shared" si="10"/>
        <v>2.2696572395207937E-2</v>
      </c>
      <c r="G187">
        <f t="shared" si="11"/>
        <v>3.7063756693813781E-3</v>
      </c>
      <c r="H187">
        <f>0</f>
        <v>0</v>
      </c>
    </row>
    <row r="188" spans="1:8" x14ac:dyDescent="0.2">
      <c r="A188" s="6">
        <v>45300</v>
      </c>
      <c r="B188">
        <v>100.0778121948242</v>
      </c>
      <c r="C188">
        <v>4756.5</v>
      </c>
      <c r="D188">
        <f t="shared" si="8"/>
        <v>-3.4233724868579785E-3</v>
      </c>
      <c r="E188">
        <f t="shared" si="9"/>
        <v>-1.4779006799081618E-3</v>
      </c>
      <c r="F188">
        <f t="shared" si="10"/>
        <v>-1.307122491045961E-3</v>
      </c>
      <c r="G188">
        <f t="shared" si="11"/>
        <v>-2.1162499958120176E-3</v>
      </c>
      <c r="H188">
        <f>0</f>
        <v>0</v>
      </c>
    </row>
    <row r="189" spans="1:8" x14ac:dyDescent="0.2">
      <c r="A189" s="6">
        <v>45301</v>
      </c>
      <c r="B189">
        <v>99.0072021484375</v>
      </c>
      <c r="C189">
        <v>4783.4501953125</v>
      </c>
      <c r="D189">
        <f t="shared" si="8"/>
        <v>-1.0697776289338878E-2</v>
      </c>
      <c r="E189">
        <f t="shared" si="9"/>
        <v>5.6659718937244197E-3</v>
      </c>
      <c r="F189">
        <f t="shared" si="10"/>
        <v>9.6904088702165023E-3</v>
      </c>
      <c r="G189">
        <f t="shared" si="11"/>
        <v>-2.0388185159555379E-2</v>
      </c>
      <c r="H189">
        <f>0</f>
        <v>0</v>
      </c>
    </row>
    <row r="190" spans="1:8" x14ac:dyDescent="0.2">
      <c r="A190" s="6">
        <v>45302</v>
      </c>
      <c r="B190">
        <v>99.419731140136719</v>
      </c>
      <c r="C190">
        <v>4780.240234375</v>
      </c>
      <c r="D190">
        <f t="shared" si="8"/>
        <v>4.166656392135204E-3</v>
      </c>
      <c r="E190">
        <f t="shared" si="9"/>
        <v>-6.7105557838686991E-4</v>
      </c>
      <c r="F190">
        <f t="shared" si="10"/>
        <v>-6.5036463306327851E-5</v>
      </c>
      <c r="G190">
        <f t="shared" si="11"/>
        <v>4.2316928554415323E-3</v>
      </c>
      <c r="H190">
        <f>0</f>
        <v>0</v>
      </c>
    </row>
    <row r="191" spans="1:8" x14ac:dyDescent="0.2">
      <c r="A191" s="6">
        <v>45303</v>
      </c>
      <c r="B191">
        <v>99.439376831054688</v>
      </c>
      <c r="C191">
        <v>4783.830078125</v>
      </c>
      <c r="D191">
        <f t="shared" si="8"/>
        <v>1.9760354099407351E-4</v>
      </c>
      <c r="E191">
        <f t="shared" si="9"/>
        <v>7.5097559411041459E-4</v>
      </c>
      <c r="F191">
        <f t="shared" si="10"/>
        <v>2.1240888682335013E-3</v>
      </c>
      <c r="G191">
        <f t="shared" si="11"/>
        <v>-1.9264853272394277E-3</v>
      </c>
      <c r="H191">
        <f>0</f>
        <v>0</v>
      </c>
    </row>
    <row r="192" spans="1:8" x14ac:dyDescent="0.2">
      <c r="A192" s="6">
        <v>45307</v>
      </c>
      <c r="B192">
        <v>99.861724853515625</v>
      </c>
      <c r="C192">
        <v>4765.97998046875</v>
      </c>
      <c r="D192">
        <f t="shared" si="8"/>
        <v>4.247291524950958E-3</v>
      </c>
      <c r="E192">
        <f t="shared" si="9"/>
        <v>-3.7313402367431525E-3</v>
      </c>
      <c r="F192">
        <f t="shared" si="10"/>
        <v>-4.7761474409689806E-3</v>
      </c>
      <c r="G192">
        <f t="shared" si="11"/>
        <v>9.0234389659199395E-3</v>
      </c>
      <c r="H192">
        <f>0</f>
        <v>0</v>
      </c>
    </row>
    <row r="193" spans="1:8" x14ac:dyDescent="0.2">
      <c r="A193" s="6">
        <v>45308</v>
      </c>
      <c r="B193">
        <v>101.11895751953119</v>
      </c>
      <c r="C193">
        <v>4739.2099609375</v>
      </c>
      <c r="D193">
        <f t="shared" si="8"/>
        <v>1.2589735134855395E-2</v>
      </c>
      <c r="E193">
        <f t="shared" si="9"/>
        <v>-5.6168971839904991E-3</v>
      </c>
      <c r="F193">
        <f t="shared" si="10"/>
        <v>-7.6788408256936091E-3</v>
      </c>
      <c r="G193">
        <f t="shared" si="11"/>
        <v>2.0268575960549005E-2</v>
      </c>
      <c r="H193">
        <f>0</f>
        <v>0</v>
      </c>
    </row>
    <row r="194" spans="1:8" x14ac:dyDescent="0.2">
      <c r="A194" s="6">
        <v>45309</v>
      </c>
      <c r="B194">
        <v>111.0196838378906</v>
      </c>
      <c r="C194">
        <v>4780.93994140625</v>
      </c>
      <c r="D194">
        <f t="shared" ref="D194:D257" si="12">(B194/B193)-1</f>
        <v>9.79116731543348E-2</v>
      </c>
      <c r="E194">
        <f t="shared" ref="E194:E257" si="13">(C194/C193)-1</f>
        <v>8.805260963896E-3</v>
      </c>
      <c r="F194">
        <f t="shared" ref="F194:F257" si="14">alpha_tsm+beta_tsm*E194</f>
        <v>1.4523142047556076E-2</v>
      </c>
      <c r="G194">
        <f t="shared" ref="G194:G257" si="15">D194-F194</f>
        <v>8.3388531106778727E-2</v>
      </c>
      <c r="H194">
        <f>0</f>
        <v>0</v>
      </c>
    </row>
    <row r="195" spans="1:8" x14ac:dyDescent="0.2">
      <c r="A195" s="6">
        <v>45310</v>
      </c>
      <c r="B195">
        <v>112.1688766479492</v>
      </c>
      <c r="C195">
        <v>4839.81005859375</v>
      </c>
      <c r="D195">
        <f t="shared" si="12"/>
        <v>1.035125277186566E-2</v>
      </c>
      <c r="E195">
        <f t="shared" si="13"/>
        <v>1.2313502764936146E-2</v>
      </c>
      <c r="F195">
        <f t="shared" si="14"/>
        <v>1.9923854172830224E-2</v>
      </c>
      <c r="G195">
        <f t="shared" si="15"/>
        <v>-9.5726014009645637E-3</v>
      </c>
      <c r="H195">
        <f>0</f>
        <v>0</v>
      </c>
    </row>
    <row r="196" spans="1:8" x14ac:dyDescent="0.2">
      <c r="A196" s="6">
        <v>45313</v>
      </c>
      <c r="B196">
        <v>111.0196838378906</v>
      </c>
      <c r="C196">
        <v>4850.43017578125</v>
      </c>
      <c r="D196">
        <f t="shared" si="12"/>
        <v>-1.0245202095278572E-2</v>
      </c>
      <c r="E196">
        <f t="shared" si="13"/>
        <v>2.1943252026270788E-3</v>
      </c>
      <c r="F196">
        <f t="shared" si="14"/>
        <v>4.3460325579228768E-3</v>
      </c>
      <c r="G196">
        <f t="shared" si="15"/>
        <v>-1.4591234653201449E-2</v>
      </c>
      <c r="H196">
        <f>0</f>
        <v>0</v>
      </c>
    </row>
    <row r="197" spans="1:8" x14ac:dyDescent="0.2">
      <c r="A197" s="6">
        <v>45314</v>
      </c>
      <c r="B197">
        <v>112.10012054443359</v>
      </c>
      <c r="C197">
        <v>4864.60009765625</v>
      </c>
      <c r="D197">
        <f t="shared" si="12"/>
        <v>9.7319382400748999E-3</v>
      </c>
      <c r="E197">
        <f t="shared" si="13"/>
        <v>2.921374261968035E-3</v>
      </c>
      <c r="F197">
        <f t="shared" si="14"/>
        <v>5.4652777220639825E-3</v>
      </c>
      <c r="G197">
        <f t="shared" si="15"/>
        <v>4.2666605180109174E-3</v>
      </c>
      <c r="H197">
        <f>0</f>
        <v>0</v>
      </c>
    </row>
    <row r="198" spans="1:8" x14ac:dyDescent="0.2">
      <c r="A198" s="6">
        <v>45315</v>
      </c>
      <c r="B198">
        <v>114.44760894775391</v>
      </c>
      <c r="C198">
        <v>4868.5498046875</v>
      </c>
      <c r="D198">
        <f t="shared" si="12"/>
        <v>2.0940998028541991E-2</v>
      </c>
      <c r="E198">
        <f t="shared" si="13"/>
        <v>8.1192841178312491E-4</v>
      </c>
      <c r="F198">
        <f t="shared" si="14"/>
        <v>2.217921802262459E-3</v>
      </c>
      <c r="G198">
        <f t="shared" si="15"/>
        <v>1.8723076226279532E-2</v>
      </c>
      <c r="H198">
        <f>0</f>
        <v>0</v>
      </c>
    </row>
    <row r="199" spans="1:8" x14ac:dyDescent="0.2">
      <c r="A199" s="6">
        <v>45316</v>
      </c>
      <c r="B199">
        <v>114.4869079589844</v>
      </c>
      <c r="C199">
        <v>4894.16015625</v>
      </c>
      <c r="D199">
        <f t="shared" si="12"/>
        <v>3.4337992372068804E-4</v>
      </c>
      <c r="E199">
        <f t="shared" si="13"/>
        <v>5.2603655277063677E-3</v>
      </c>
      <c r="F199">
        <f t="shared" si="14"/>
        <v>9.066004013518026E-3</v>
      </c>
      <c r="G199">
        <f t="shared" si="15"/>
        <v>-8.722624089797338E-3</v>
      </c>
      <c r="H199">
        <f>0</f>
        <v>0</v>
      </c>
    </row>
    <row r="200" spans="1:8" x14ac:dyDescent="0.2">
      <c r="A200" s="6">
        <v>45317</v>
      </c>
      <c r="B200">
        <v>115.17445373535161</v>
      </c>
      <c r="C200">
        <v>4890.97021484375</v>
      </c>
      <c r="D200">
        <f t="shared" si="12"/>
        <v>6.0054532751772083E-3</v>
      </c>
      <c r="E200">
        <f t="shared" si="13"/>
        <v>-6.5178525107645324E-4</v>
      </c>
      <c r="F200">
        <f t="shared" si="14"/>
        <v>-3.5371036501222154E-5</v>
      </c>
      <c r="G200">
        <f t="shared" si="15"/>
        <v>6.0408243116784307E-3</v>
      </c>
      <c r="H200">
        <f>0</f>
        <v>0</v>
      </c>
    </row>
    <row r="201" spans="1:8" x14ac:dyDescent="0.2">
      <c r="A201" s="6">
        <v>45320</v>
      </c>
      <c r="B201">
        <v>114.89943695068359</v>
      </c>
      <c r="C201">
        <v>4927.93017578125</v>
      </c>
      <c r="D201">
        <f t="shared" si="12"/>
        <v>-2.3878279926549117E-3</v>
      </c>
      <c r="E201">
        <f t="shared" si="13"/>
        <v>7.5567748961808956E-3</v>
      </c>
      <c r="F201">
        <f t="shared" si="14"/>
        <v>1.2601178218795561E-2</v>
      </c>
      <c r="G201">
        <f t="shared" si="15"/>
        <v>-1.4989006211450473E-2</v>
      </c>
      <c r="H201">
        <f>0</f>
        <v>0</v>
      </c>
    </row>
    <row r="202" spans="1:8" x14ac:dyDescent="0.2">
      <c r="A202" s="6">
        <v>45321</v>
      </c>
      <c r="B202">
        <v>113.9957962036133</v>
      </c>
      <c r="C202">
        <v>4924.97021484375</v>
      </c>
      <c r="D202">
        <f t="shared" si="12"/>
        <v>-7.8646229350815E-3</v>
      </c>
      <c r="E202">
        <f t="shared" si="13"/>
        <v>-6.0064993453989857E-4</v>
      </c>
      <c r="F202">
        <f t="shared" si="14"/>
        <v>4.3348487326018859E-5</v>
      </c>
      <c r="G202">
        <f t="shared" si="15"/>
        <v>-7.9079714224075184E-3</v>
      </c>
      <c r="H202">
        <f>0</f>
        <v>0</v>
      </c>
    </row>
    <row r="203" spans="1:8" x14ac:dyDescent="0.2">
      <c r="A203" s="6">
        <v>45322</v>
      </c>
      <c r="B203">
        <v>110.9509353637695</v>
      </c>
      <c r="C203">
        <v>4845.64990234375</v>
      </c>
      <c r="D203">
        <f t="shared" si="12"/>
        <v>-2.6710290565497896E-2</v>
      </c>
      <c r="E203">
        <f t="shared" si="13"/>
        <v>-1.6105744611597972E-2</v>
      </c>
      <c r="F203">
        <f t="shared" si="14"/>
        <v>-2.3825745370766614E-2</v>
      </c>
      <c r="G203">
        <f t="shared" si="15"/>
        <v>-2.884545194731282E-3</v>
      </c>
      <c r="H203">
        <f>0</f>
        <v>0</v>
      </c>
    </row>
    <row r="204" spans="1:8" x14ac:dyDescent="0.2">
      <c r="A204" s="6">
        <v>45323</v>
      </c>
      <c r="B204">
        <v>111.3732833862305</v>
      </c>
      <c r="C204">
        <v>4906.18994140625</v>
      </c>
      <c r="D204">
        <f t="shared" si="12"/>
        <v>3.8066197556267944E-3</v>
      </c>
      <c r="E204">
        <f t="shared" si="13"/>
        <v>1.2493688211609788E-2</v>
      </c>
      <c r="F204">
        <f t="shared" si="14"/>
        <v>2.0201238053941202E-2</v>
      </c>
      <c r="G204">
        <f t="shared" si="15"/>
        <v>-1.6394618298314408E-2</v>
      </c>
      <c r="H204">
        <f>0</f>
        <v>0</v>
      </c>
    </row>
    <row r="205" spans="1:8" x14ac:dyDescent="0.2">
      <c r="A205" s="6">
        <v>45324</v>
      </c>
      <c r="B205">
        <v>113.6913146972656</v>
      </c>
      <c r="C205">
        <v>4958.60986328125</v>
      </c>
      <c r="D205">
        <f t="shared" si="12"/>
        <v>2.0813172069251262E-2</v>
      </c>
      <c r="E205">
        <f t="shared" si="13"/>
        <v>1.068444607751462E-2</v>
      </c>
      <c r="F205">
        <f t="shared" si="14"/>
        <v>1.7416026405112542E-2</v>
      </c>
      <c r="G205">
        <f t="shared" si="15"/>
        <v>3.3971456641387204E-3</v>
      </c>
      <c r="H205">
        <f>0</f>
        <v>0</v>
      </c>
    </row>
    <row r="206" spans="1:8" x14ac:dyDescent="0.2">
      <c r="A206" s="6">
        <v>45327</v>
      </c>
      <c r="B206">
        <v>116.6772384643555</v>
      </c>
      <c r="C206">
        <v>4942.81005859375</v>
      </c>
      <c r="D206">
        <f t="shared" si="12"/>
        <v>2.62634289614887E-2</v>
      </c>
      <c r="E206">
        <f t="shared" si="13"/>
        <v>-3.1863375266721894E-3</v>
      </c>
      <c r="F206">
        <f t="shared" si="14"/>
        <v>-3.9371508975394928E-3</v>
      </c>
      <c r="G206">
        <f t="shared" si="15"/>
        <v>3.0200579859028194E-2</v>
      </c>
      <c r="H206">
        <f>0</f>
        <v>0</v>
      </c>
    </row>
    <row r="207" spans="1:8" x14ac:dyDescent="0.2">
      <c r="A207" s="6">
        <v>45328</v>
      </c>
      <c r="B207">
        <v>117.2567443847656</v>
      </c>
      <c r="C207">
        <v>4954.22998046875</v>
      </c>
      <c r="D207">
        <f t="shared" si="12"/>
        <v>4.9667435400191362E-3</v>
      </c>
      <c r="E207">
        <f t="shared" si="13"/>
        <v>2.3104108269635937E-3</v>
      </c>
      <c r="F207">
        <f t="shared" si="14"/>
        <v>4.5247388941675321E-3</v>
      </c>
      <c r="G207">
        <f t="shared" si="15"/>
        <v>4.4200464585160415E-4</v>
      </c>
      <c r="H207">
        <f>0</f>
        <v>0</v>
      </c>
    </row>
    <row r="208" spans="1:8" x14ac:dyDescent="0.2">
      <c r="A208" s="6">
        <v>45329</v>
      </c>
      <c r="B208">
        <v>122.7571563720703</v>
      </c>
      <c r="C208">
        <v>4995.06005859375</v>
      </c>
      <c r="D208">
        <f t="shared" si="12"/>
        <v>4.6909131036895202E-2</v>
      </c>
      <c r="E208">
        <f t="shared" si="13"/>
        <v>8.241457963390042E-3</v>
      </c>
      <c r="F208">
        <f t="shared" si="14"/>
        <v>1.3655203668794472E-2</v>
      </c>
      <c r="G208">
        <f t="shared" si="15"/>
        <v>3.3253927368100733E-2</v>
      </c>
      <c r="H208">
        <f>0</f>
        <v>0</v>
      </c>
    </row>
    <row r="209" spans="1:8" x14ac:dyDescent="0.2">
      <c r="A209" s="6">
        <v>45330</v>
      </c>
      <c r="B209">
        <v>131.35150146484381</v>
      </c>
      <c r="C209">
        <v>4997.91015625</v>
      </c>
      <c r="D209">
        <f t="shared" si="12"/>
        <v>7.0010949640479714E-2</v>
      </c>
      <c r="E209">
        <f t="shared" si="13"/>
        <v>5.7058326082515265E-4</v>
      </c>
      <c r="F209">
        <f t="shared" si="14"/>
        <v>1.8463864985190314E-3</v>
      </c>
      <c r="G209">
        <f t="shared" si="15"/>
        <v>6.8164563141960677E-2</v>
      </c>
      <c r="H209">
        <f>0</f>
        <v>0</v>
      </c>
    </row>
    <row r="210" spans="1:8" x14ac:dyDescent="0.2">
      <c r="A210" s="6">
        <v>45331</v>
      </c>
      <c r="B210">
        <v>130.7425537109375</v>
      </c>
      <c r="C210">
        <v>5026.60986328125</v>
      </c>
      <c r="D210">
        <f t="shared" si="12"/>
        <v>-4.6360166965376814E-3</v>
      </c>
      <c r="E210">
        <f t="shared" si="13"/>
        <v>5.7423415255595245E-3</v>
      </c>
      <c r="F210">
        <f t="shared" si="14"/>
        <v>9.807974995941441E-3</v>
      </c>
      <c r="G210">
        <f t="shared" si="15"/>
        <v>-1.4443991692479122E-2</v>
      </c>
      <c r="H210">
        <f>0</f>
        <v>0</v>
      </c>
    </row>
    <row r="211" spans="1:8" x14ac:dyDescent="0.2">
      <c r="A211" s="6">
        <v>45334</v>
      </c>
      <c r="B211">
        <v>128.13969421386719</v>
      </c>
      <c r="C211">
        <v>5021.83984375</v>
      </c>
      <c r="D211">
        <f t="shared" si="12"/>
        <v>-1.9908280993386818E-2</v>
      </c>
      <c r="E211">
        <f t="shared" si="13"/>
        <v>-9.489536011326738E-4</v>
      </c>
      <c r="F211">
        <f t="shared" si="14"/>
        <v>-4.928425571132009E-4</v>
      </c>
      <c r="G211">
        <f t="shared" si="15"/>
        <v>-1.9415438436273618E-2</v>
      </c>
      <c r="H211">
        <f>0</f>
        <v>0</v>
      </c>
    </row>
    <row r="212" spans="1:8" x14ac:dyDescent="0.2">
      <c r="A212" s="6">
        <v>45335</v>
      </c>
      <c r="B212">
        <v>125.2814483642578</v>
      </c>
      <c r="C212">
        <v>4953.169921875</v>
      </c>
      <c r="D212">
        <f t="shared" si="12"/>
        <v>-2.2305702125673288E-2</v>
      </c>
      <c r="E212">
        <f t="shared" si="13"/>
        <v>-1.3674255653625456E-2</v>
      </c>
      <c r="F212">
        <f t="shared" si="14"/>
        <v>-2.0082624844154399E-2</v>
      </c>
      <c r="G212">
        <f t="shared" si="15"/>
        <v>-2.2230772815188884E-3</v>
      </c>
      <c r="H212">
        <f>0</f>
        <v>0</v>
      </c>
    </row>
    <row r="213" spans="1:8" x14ac:dyDescent="0.2">
      <c r="A213" s="6">
        <v>45336</v>
      </c>
      <c r="B213">
        <v>126.9708709716797</v>
      </c>
      <c r="C213">
        <v>5000.6201171875</v>
      </c>
      <c r="D213">
        <f t="shared" si="12"/>
        <v>1.3485018168930107E-2</v>
      </c>
      <c r="E213">
        <f t="shared" si="13"/>
        <v>9.5797632750176387E-3</v>
      </c>
      <c r="F213">
        <f t="shared" si="14"/>
        <v>1.5715438434164127E-2</v>
      </c>
      <c r="G213">
        <f t="shared" si="15"/>
        <v>-2.2304202652340191E-3</v>
      </c>
      <c r="H213">
        <f>0</f>
        <v>0</v>
      </c>
    </row>
    <row r="214" spans="1:8" x14ac:dyDescent="0.2">
      <c r="A214" s="6">
        <v>45337</v>
      </c>
      <c r="B214">
        <v>126.7350997924805</v>
      </c>
      <c r="C214">
        <v>5029.72998046875</v>
      </c>
      <c r="D214">
        <f t="shared" si="12"/>
        <v>-1.8568918791759259E-3</v>
      </c>
      <c r="E214">
        <f t="shared" si="13"/>
        <v>5.8212506847294954E-3</v>
      </c>
      <c r="F214">
        <f t="shared" si="14"/>
        <v>9.9294505603104918E-3</v>
      </c>
      <c r="G214">
        <f t="shared" si="15"/>
        <v>-1.1786342439486418E-2</v>
      </c>
      <c r="H214">
        <f>0</f>
        <v>0</v>
      </c>
    </row>
    <row r="215" spans="1:8" x14ac:dyDescent="0.2">
      <c r="A215" s="6">
        <v>45338</v>
      </c>
      <c r="B215">
        <v>124.4367370605469</v>
      </c>
      <c r="C215">
        <v>5005.56982421875</v>
      </c>
      <c r="D215">
        <f t="shared" si="12"/>
        <v>-1.8135171201166811E-2</v>
      </c>
      <c r="E215">
        <f t="shared" si="13"/>
        <v>-4.8034698371121065E-3</v>
      </c>
      <c r="F215">
        <f t="shared" si="14"/>
        <v>-6.4266218554922903E-3</v>
      </c>
      <c r="G215">
        <f t="shared" si="15"/>
        <v>-1.1708549345674521E-2</v>
      </c>
      <c r="H215">
        <f>0</f>
        <v>0</v>
      </c>
    </row>
    <row r="216" spans="1:8" x14ac:dyDescent="0.2">
      <c r="A216" s="6">
        <v>45342</v>
      </c>
      <c r="B216">
        <v>123.1009216308594</v>
      </c>
      <c r="C216">
        <v>4975.509765625</v>
      </c>
      <c r="D216">
        <f t="shared" si="12"/>
        <v>-1.0734895990060722E-2</v>
      </c>
      <c r="E216">
        <f t="shared" si="13"/>
        <v>-6.0053220011653252E-3</v>
      </c>
      <c r="F216">
        <f t="shared" si="14"/>
        <v>-8.2767957954028009E-3</v>
      </c>
      <c r="G216">
        <f t="shared" si="15"/>
        <v>-2.4581001946579212E-3</v>
      </c>
      <c r="H216">
        <f>0</f>
        <v>0</v>
      </c>
    </row>
    <row r="217" spans="1:8" x14ac:dyDescent="0.2">
      <c r="A217" s="6">
        <v>45343</v>
      </c>
      <c r="B217">
        <v>123.11074066162109</v>
      </c>
      <c r="C217">
        <v>4981.7998046875</v>
      </c>
      <c r="D217">
        <f t="shared" si="12"/>
        <v>7.9764071881927023E-5</v>
      </c>
      <c r="E217">
        <f t="shared" si="13"/>
        <v>1.264199922982101E-3</v>
      </c>
      <c r="F217">
        <f t="shared" si="14"/>
        <v>2.9141646421157949E-3</v>
      </c>
      <c r="G217">
        <f t="shared" si="15"/>
        <v>-2.8344005702338679E-3</v>
      </c>
      <c r="H217">
        <f>0</f>
        <v>0</v>
      </c>
    </row>
    <row r="218" spans="1:8" x14ac:dyDescent="0.2">
      <c r="A218" s="6">
        <v>45344</v>
      </c>
      <c r="B218">
        <v>126.7744140625</v>
      </c>
      <c r="C218">
        <v>5087.02978515625</v>
      </c>
      <c r="D218">
        <f t="shared" si="12"/>
        <v>2.9759169518350781E-2</v>
      </c>
      <c r="E218">
        <f t="shared" si="13"/>
        <v>2.112288421741404E-2</v>
      </c>
      <c r="F218">
        <f t="shared" si="14"/>
        <v>3.3485329100942825E-2</v>
      </c>
      <c r="G218">
        <f t="shared" si="15"/>
        <v>-3.7261595825920438E-3</v>
      </c>
      <c r="H218">
        <f>0</f>
        <v>0</v>
      </c>
    </row>
    <row r="219" spans="1:8" x14ac:dyDescent="0.2">
      <c r="A219" s="6">
        <v>45345</v>
      </c>
      <c r="B219">
        <v>127.2262268066406</v>
      </c>
      <c r="C219">
        <v>5088.7998046875</v>
      </c>
      <c r="D219">
        <f t="shared" si="12"/>
        <v>3.5639111210394869E-3</v>
      </c>
      <c r="E219">
        <f t="shared" si="13"/>
        <v>3.4794754621159107E-4</v>
      </c>
      <c r="F219">
        <f t="shared" si="14"/>
        <v>1.5036531660913622E-3</v>
      </c>
      <c r="G219">
        <f t="shared" si="15"/>
        <v>2.0602579549481247E-3</v>
      </c>
      <c r="H219">
        <f>0</f>
        <v>0</v>
      </c>
    </row>
    <row r="220" spans="1:8" x14ac:dyDescent="0.2">
      <c r="A220" s="6">
        <v>45348</v>
      </c>
      <c r="B220">
        <v>128.31646728515619</v>
      </c>
      <c r="C220">
        <v>5069.52978515625</v>
      </c>
      <c r="D220">
        <f t="shared" si="12"/>
        <v>8.5693060769032048E-3</v>
      </c>
      <c r="E220">
        <f t="shared" si="13"/>
        <v>-3.7867513501905758E-3</v>
      </c>
      <c r="F220">
        <f t="shared" si="14"/>
        <v>-4.8614492785395017E-3</v>
      </c>
      <c r="G220">
        <f t="shared" si="15"/>
        <v>1.3430755355442706E-2</v>
      </c>
      <c r="H220">
        <f>0</f>
        <v>0</v>
      </c>
    </row>
    <row r="221" spans="1:8" x14ac:dyDescent="0.2">
      <c r="A221" s="6">
        <v>45349</v>
      </c>
      <c r="B221">
        <v>126.3029479980469</v>
      </c>
      <c r="C221">
        <v>5078.18017578125</v>
      </c>
      <c r="D221">
        <f t="shared" si="12"/>
        <v>-1.5691822957022872E-2</v>
      </c>
      <c r="E221">
        <f t="shared" si="13"/>
        <v>1.7063496993998672E-3</v>
      </c>
      <c r="F221">
        <f t="shared" si="14"/>
        <v>3.5948257236805533E-3</v>
      </c>
      <c r="G221">
        <f t="shared" si="15"/>
        <v>-1.9286648680703424E-2</v>
      </c>
      <c r="H221">
        <f>0</f>
        <v>0</v>
      </c>
    </row>
    <row r="222" spans="1:8" x14ac:dyDescent="0.2">
      <c r="A222" s="6">
        <v>45350</v>
      </c>
      <c r="B222">
        <v>125.1144561767578</v>
      </c>
      <c r="C222">
        <v>5069.759765625</v>
      </c>
      <c r="D222">
        <f t="shared" si="12"/>
        <v>-9.4098502064059453E-3</v>
      </c>
      <c r="E222">
        <f t="shared" si="13"/>
        <v>-1.6581550604305439E-3</v>
      </c>
      <c r="F222">
        <f t="shared" si="14"/>
        <v>-1.5846124913738689E-3</v>
      </c>
      <c r="G222">
        <f t="shared" si="15"/>
        <v>-7.8252377150320757E-3</v>
      </c>
      <c r="H222">
        <f>0</f>
        <v>0</v>
      </c>
    </row>
    <row r="223" spans="1:8" x14ac:dyDescent="0.2">
      <c r="A223" s="6">
        <v>45351</v>
      </c>
      <c r="B223">
        <v>126.3815155029297</v>
      </c>
      <c r="C223">
        <v>5096.27001953125</v>
      </c>
      <c r="D223">
        <f t="shared" si="12"/>
        <v>1.0127201643124639E-2</v>
      </c>
      <c r="E223">
        <f t="shared" si="13"/>
        <v>5.2290946971491614E-3</v>
      </c>
      <c r="F223">
        <f t="shared" si="14"/>
        <v>9.0178645854695864E-3</v>
      </c>
      <c r="G223">
        <f t="shared" si="15"/>
        <v>1.1093370576550528E-3</v>
      </c>
      <c r="H223">
        <f>0</f>
        <v>0</v>
      </c>
    </row>
    <row r="224" spans="1:8" x14ac:dyDescent="0.2">
      <c r="A224" s="6">
        <v>45352</v>
      </c>
      <c r="B224">
        <v>131.51849365234381</v>
      </c>
      <c r="C224">
        <v>5137.080078125</v>
      </c>
      <c r="D224">
        <f t="shared" si="12"/>
        <v>4.0646593997324176E-2</v>
      </c>
      <c r="E224">
        <f t="shared" si="13"/>
        <v>8.0078289488876297E-3</v>
      </c>
      <c r="F224">
        <f t="shared" si="14"/>
        <v>1.3295546859772663E-2</v>
      </c>
      <c r="G224">
        <f t="shared" si="15"/>
        <v>2.7351047137551515E-2</v>
      </c>
      <c r="H224">
        <f>0</f>
        <v>0</v>
      </c>
    </row>
    <row r="225" spans="1:8" x14ac:dyDescent="0.2">
      <c r="A225" s="6">
        <v>45355</v>
      </c>
      <c r="B225">
        <v>135.80096435546881</v>
      </c>
      <c r="C225">
        <v>5130.9501953125</v>
      </c>
      <c r="D225">
        <f t="shared" si="12"/>
        <v>3.2561737776934274E-2</v>
      </c>
      <c r="E225">
        <f t="shared" si="13"/>
        <v>-1.1932620709189656E-3</v>
      </c>
      <c r="F225">
        <f t="shared" si="14"/>
        <v>-8.6893969918898448E-4</v>
      </c>
      <c r="G225">
        <f t="shared" si="15"/>
        <v>3.3430677476123258E-2</v>
      </c>
      <c r="H225">
        <f>0</f>
        <v>0</v>
      </c>
    </row>
    <row r="226" spans="1:8" x14ac:dyDescent="0.2">
      <c r="A226" s="6">
        <v>45356</v>
      </c>
      <c r="B226">
        <v>132.5694580078125</v>
      </c>
      <c r="C226">
        <v>5078.64990234375</v>
      </c>
      <c r="D226">
        <f t="shared" si="12"/>
        <v>-2.3795901325101121E-2</v>
      </c>
      <c r="E226">
        <f t="shared" si="13"/>
        <v>-1.0193100883444606E-2</v>
      </c>
      <c r="F226">
        <f t="shared" si="14"/>
        <v>-1.4723611456964984E-2</v>
      </c>
      <c r="G226">
        <f t="shared" si="15"/>
        <v>-9.0722898681361366E-3</v>
      </c>
      <c r="H226">
        <f>0</f>
        <v>0</v>
      </c>
    </row>
    <row r="227" spans="1:8" x14ac:dyDescent="0.2">
      <c r="A227" s="6">
        <v>45357</v>
      </c>
      <c r="B227">
        <v>139.05210876464841</v>
      </c>
      <c r="C227">
        <v>5104.759765625</v>
      </c>
      <c r="D227">
        <f t="shared" si="12"/>
        <v>4.8900032136013349E-2</v>
      </c>
      <c r="E227">
        <f t="shared" si="13"/>
        <v>5.1411032032746551E-3</v>
      </c>
      <c r="F227">
        <f t="shared" si="14"/>
        <v>8.8824073522343703E-3</v>
      </c>
      <c r="G227">
        <f t="shared" si="15"/>
        <v>4.0017624783778981E-2</v>
      </c>
      <c r="H227">
        <f>0</f>
        <v>0</v>
      </c>
    </row>
    <row r="228" spans="1:8" x14ac:dyDescent="0.2">
      <c r="A228" s="6">
        <v>45358</v>
      </c>
      <c r="B228">
        <v>146.54637145996091</v>
      </c>
      <c r="C228">
        <v>5157.35986328125</v>
      </c>
      <c r="D228">
        <f t="shared" si="12"/>
        <v>5.3895354496182879E-2</v>
      </c>
      <c r="E228">
        <f t="shared" si="13"/>
        <v>1.0304127925951478E-2</v>
      </c>
      <c r="F228">
        <f t="shared" si="14"/>
        <v>1.6830551124588852E-2</v>
      </c>
      <c r="G228">
        <f t="shared" si="15"/>
        <v>3.7064803371594027E-2</v>
      </c>
      <c r="H228">
        <f>0</f>
        <v>0</v>
      </c>
    </row>
    <row r="229" spans="1:8" x14ac:dyDescent="0.2">
      <c r="A229" s="6">
        <v>45359</v>
      </c>
      <c r="B229">
        <v>143.7666931152344</v>
      </c>
      <c r="C229">
        <v>5123.68994140625</v>
      </c>
      <c r="D229">
        <f t="shared" si="12"/>
        <v>-1.8967909727372279E-2</v>
      </c>
      <c r="E229">
        <f t="shared" si="13"/>
        <v>-6.5285190034379825E-3</v>
      </c>
      <c r="F229">
        <f t="shared" si="14"/>
        <v>-9.0822238571867022E-3</v>
      </c>
      <c r="G229">
        <f t="shared" si="15"/>
        <v>-9.8856858701855763E-3</v>
      </c>
      <c r="H229">
        <f>0</f>
        <v>0</v>
      </c>
    </row>
    <row r="230" spans="1:8" x14ac:dyDescent="0.2">
      <c r="A230" s="6">
        <v>45362</v>
      </c>
      <c r="B230">
        <v>136.5474548339844</v>
      </c>
      <c r="C230">
        <v>5117.93994140625</v>
      </c>
      <c r="D230">
        <f t="shared" si="12"/>
        <v>-5.0214956780451958E-2</v>
      </c>
      <c r="E230">
        <f t="shared" si="13"/>
        <v>-1.122238087346461E-3</v>
      </c>
      <c r="F230">
        <f t="shared" si="14"/>
        <v>-7.5960285440491884E-4</v>
      </c>
      <c r="G230">
        <f t="shared" si="15"/>
        <v>-4.9455353926047038E-2</v>
      </c>
      <c r="H230">
        <f>0</f>
        <v>0</v>
      </c>
    </row>
    <row r="231" spans="1:8" x14ac:dyDescent="0.2">
      <c r="A231" s="6">
        <v>45363</v>
      </c>
      <c r="B231">
        <v>141.8317565917969</v>
      </c>
      <c r="C231">
        <v>5175.27001953125</v>
      </c>
      <c r="D231">
        <f t="shared" si="12"/>
        <v>3.8699379378672516E-2</v>
      </c>
      <c r="E231">
        <f t="shared" si="13"/>
        <v>1.1201787981366396E-2</v>
      </c>
      <c r="F231">
        <f t="shared" si="14"/>
        <v>1.8212440920274041E-2</v>
      </c>
      <c r="G231">
        <f t="shared" si="15"/>
        <v>2.0486938458398475E-2</v>
      </c>
      <c r="H231">
        <f>0</f>
        <v>0</v>
      </c>
    </row>
    <row r="232" spans="1:8" x14ac:dyDescent="0.2">
      <c r="A232" s="6">
        <v>45364</v>
      </c>
      <c r="B232">
        <v>139.61195373535159</v>
      </c>
      <c r="C232">
        <v>5165.31005859375</v>
      </c>
      <c r="D232">
        <f t="shared" si="12"/>
        <v>-1.5650957936268695E-2</v>
      </c>
      <c r="E232">
        <f t="shared" si="13"/>
        <v>-1.9245297153407392E-3</v>
      </c>
      <c r="F232">
        <f t="shared" si="14"/>
        <v>-1.9946791031486555E-3</v>
      </c>
      <c r="G232">
        <f t="shared" si="15"/>
        <v>-1.3656278833120039E-2</v>
      </c>
      <c r="H232">
        <f>0</f>
        <v>0</v>
      </c>
    </row>
    <row r="233" spans="1:8" x14ac:dyDescent="0.2">
      <c r="A233" s="6">
        <v>45365</v>
      </c>
      <c r="B233">
        <v>137.1367492675781</v>
      </c>
      <c r="C233">
        <v>5150.47998046875</v>
      </c>
      <c r="D233">
        <f t="shared" si="12"/>
        <v>-1.7729172907826274E-2</v>
      </c>
      <c r="E233">
        <f t="shared" si="13"/>
        <v>-2.8710915621273925E-3</v>
      </c>
      <c r="F233">
        <f t="shared" si="14"/>
        <v>-3.4518500546340683E-3</v>
      </c>
      <c r="G233">
        <f t="shared" si="15"/>
        <v>-1.4277322853192206E-2</v>
      </c>
      <c r="H233">
        <f>0</f>
        <v>0</v>
      </c>
    </row>
    <row r="234" spans="1:8" x14ac:dyDescent="0.2">
      <c r="A234" s="6">
        <v>45366</v>
      </c>
      <c r="B234">
        <v>134.543701171875</v>
      </c>
      <c r="C234">
        <v>5117.08984375</v>
      </c>
      <c r="D234">
        <f t="shared" si="12"/>
        <v>-1.8908484483933674E-2</v>
      </c>
      <c r="E234">
        <f t="shared" si="13"/>
        <v>-6.4829174844615034E-3</v>
      </c>
      <c r="F234">
        <f t="shared" si="14"/>
        <v>-9.0120232580164373E-3</v>
      </c>
      <c r="G234">
        <f t="shared" si="15"/>
        <v>-9.8964612259172368E-3</v>
      </c>
      <c r="H234">
        <f>0</f>
        <v>0</v>
      </c>
    </row>
    <row r="235" spans="1:8" x14ac:dyDescent="0.2">
      <c r="A235" s="6">
        <v>45369</v>
      </c>
      <c r="B235">
        <v>134.75477600097659</v>
      </c>
      <c r="C235">
        <v>5149.419921875</v>
      </c>
      <c r="D235">
        <f t="shared" si="12"/>
        <v>1.5688198500793948E-3</v>
      </c>
      <c r="E235">
        <f t="shared" si="13"/>
        <v>6.3180595049523447E-3</v>
      </c>
      <c r="F235">
        <f t="shared" si="14"/>
        <v>1.0694255716706833E-2</v>
      </c>
      <c r="G235">
        <f t="shared" si="15"/>
        <v>-9.1254358666274377E-3</v>
      </c>
      <c r="H235">
        <f>0</f>
        <v>0</v>
      </c>
    </row>
    <row r="236" spans="1:8" x14ac:dyDescent="0.2">
      <c r="A236" s="6">
        <v>45370</v>
      </c>
      <c r="B236">
        <v>133.0091857910156</v>
      </c>
      <c r="C236">
        <v>5178.509765625</v>
      </c>
      <c r="D236">
        <f t="shared" si="12"/>
        <v>-1.2953828144453672E-2</v>
      </c>
      <c r="E236">
        <f t="shared" si="13"/>
        <v>5.6491496501236416E-3</v>
      </c>
      <c r="F236">
        <f t="shared" si="14"/>
        <v>9.6645121104885663E-3</v>
      </c>
      <c r="G236">
        <f t="shared" si="15"/>
        <v>-2.2618340254942238E-2</v>
      </c>
      <c r="H236">
        <f>0</f>
        <v>0</v>
      </c>
    </row>
    <row r="237" spans="1:8" x14ac:dyDescent="0.2">
      <c r="A237" s="6">
        <v>45371</v>
      </c>
      <c r="B237">
        <v>134.86326599121091</v>
      </c>
      <c r="C237">
        <v>5224.6201171875</v>
      </c>
      <c r="D237">
        <f t="shared" si="12"/>
        <v>1.3939489886874767E-2</v>
      </c>
      <c r="E237">
        <f t="shared" si="13"/>
        <v>8.9041739128465913E-3</v>
      </c>
      <c r="F237">
        <f t="shared" si="14"/>
        <v>1.4675412156927015E-2</v>
      </c>
      <c r="G237">
        <f t="shared" si="15"/>
        <v>-7.3592227005224789E-4</v>
      </c>
      <c r="H237">
        <f>0</f>
        <v>0</v>
      </c>
    </row>
    <row r="238" spans="1:8" x14ac:dyDescent="0.2">
      <c r="A238" s="6">
        <v>45372</v>
      </c>
      <c r="B238">
        <v>137.5260009765625</v>
      </c>
      <c r="C238">
        <v>5241.52978515625</v>
      </c>
      <c r="D238">
        <f t="shared" si="12"/>
        <v>1.9743960416360729E-2</v>
      </c>
      <c r="E238">
        <f t="shared" si="13"/>
        <v>3.2365354015160275E-3</v>
      </c>
      <c r="F238">
        <f t="shared" si="14"/>
        <v>5.9504479823543118E-3</v>
      </c>
      <c r="G238">
        <f t="shared" si="15"/>
        <v>1.3793512434006417E-2</v>
      </c>
      <c r="H238">
        <f>0</f>
        <v>0</v>
      </c>
    </row>
    <row r="239" spans="1:8" x14ac:dyDescent="0.2">
      <c r="A239" s="6">
        <v>45373</v>
      </c>
      <c r="B239">
        <v>138.6009521484375</v>
      </c>
      <c r="C239">
        <v>5234.18017578125</v>
      </c>
      <c r="D239">
        <f t="shared" si="12"/>
        <v>7.8163486485598455E-3</v>
      </c>
      <c r="E239">
        <f t="shared" si="13"/>
        <v>-1.4021878490156903E-3</v>
      </c>
      <c r="F239">
        <f t="shared" si="14"/>
        <v>-1.1905674680374081E-3</v>
      </c>
      <c r="G239">
        <f t="shared" si="15"/>
        <v>9.0069161165972529E-3</v>
      </c>
      <c r="H239">
        <f>0</f>
        <v>0</v>
      </c>
    </row>
    <row r="240" spans="1:8" x14ac:dyDescent="0.2">
      <c r="A240" s="6">
        <v>45376</v>
      </c>
      <c r="B240">
        <v>138.29524230957031</v>
      </c>
      <c r="C240">
        <v>5218.18994140625</v>
      </c>
      <c r="D240">
        <f t="shared" si="12"/>
        <v>-2.2056835406136788E-3</v>
      </c>
      <c r="E240">
        <f t="shared" si="13"/>
        <v>-3.0549644525015296E-3</v>
      </c>
      <c r="F240">
        <f t="shared" si="14"/>
        <v>-3.7349105176438819E-3</v>
      </c>
      <c r="G240">
        <f t="shared" si="15"/>
        <v>1.5292269770302031E-3</v>
      </c>
      <c r="H240">
        <f>0</f>
        <v>0</v>
      </c>
    </row>
    <row r="241" spans="1:8" x14ac:dyDescent="0.2">
      <c r="A241" s="6">
        <v>45377</v>
      </c>
      <c r="B241">
        <v>136.92439270019531</v>
      </c>
      <c r="C241">
        <v>5203.580078125</v>
      </c>
      <c r="D241">
        <f t="shared" si="12"/>
        <v>-9.9124856826700025E-3</v>
      </c>
      <c r="E241">
        <f t="shared" si="13"/>
        <v>-2.799795225030266E-3</v>
      </c>
      <c r="F241">
        <f t="shared" si="14"/>
        <v>-3.342093939153681E-3</v>
      </c>
      <c r="G241">
        <f t="shared" si="15"/>
        <v>-6.5703917435163215E-3</v>
      </c>
      <c r="H241">
        <f>0</f>
        <v>0</v>
      </c>
    </row>
    <row r="242" spans="1:8" x14ac:dyDescent="0.2">
      <c r="A242" s="6">
        <v>45378</v>
      </c>
      <c r="B242">
        <v>134.8040771484375</v>
      </c>
      <c r="C242">
        <v>5248.490234375</v>
      </c>
      <c r="D242">
        <f t="shared" si="12"/>
        <v>-1.5485301851222211E-2</v>
      </c>
      <c r="E242">
        <f t="shared" si="13"/>
        <v>8.6306265255329251E-3</v>
      </c>
      <c r="F242">
        <f t="shared" si="14"/>
        <v>1.4254303585943122E-2</v>
      </c>
      <c r="G242">
        <f t="shared" si="15"/>
        <v>-2.9739605437165334E-2</v>
      </c>
      <c r="H242">
        <f>0</f>
        <v>0</v>
      </c>
    </row>
    <row r="243" spans="1:8" x14ac:dyDescent="0.2">
      <c r="A243" s="6">
        <v>45379</v>
      </c>
      <c r="B243">
        <v>134.17291259765619</v>
      </c>
      <c r="C243">
        <v>5254.35009765625</v>
      </c>
      <c r="D243">
        <f t="shared" si="12"/>
        <v>-4.6820879911986246E-3</v>
      </c>
      <c r="E243">
        <f t="shared" si="13"/>
        <v>1.1164855071790214E-3</v>
      </c>
      <c r="F243">
        <f t="shared" si="14"/>
        <v>2.6867678200754915E-3</v>
      </c>
      <c r="G243">
        <f t="shared" si="15"/>
        <v>-7.3688558112741161E-3</v>
      </c>
      <c r="H243">
        <f>0</f>
        <v>0</v>
      </c>
    </row>
    <row r="244" spans="1:8" x14ac:dyDescent="0.2">
      <c r="A244" s="6">
        <v>45383</v>
      </c>
      <c r="B244">
        <v>139.53785705566409</v>
      </c>
      <c r="C244">
        <v>5243.77001953125</v>
      </c>
      <c r="D244">
        <f t="shared" si="12"/>
        <v>3.9985302205488571E-2</v>
      </c>
      <c r="E244">
        <f t="shared" si="13"/>
        <v>-2.0135845401164643E-3</v>
      </c>
      <c r="F244">
        <f t="shared" si="14"/>
        <v>-2.1317732657681835E-3</v>
      </c>
      <c r="G244">
        <f t="shared" si="15"/>
        <v>4.2117075471256753E-2</v>
      </c>
      <c r="H244">
        <f>0</f>
        <v>0</v>
      </c>
    </row>
    <row r="245" spans="1:8" x14ac:dyDescent="0.2">
      <c r="A245" s="6">
        <v>45384</v>
      </c>
      <c r="B245">
        <v>138.28538513183591</v>
      </c>
      <c r="C245">
        <v>5205.81005859375</v>
      </c>
      <c r="D245">
        <f t="shared" si="12"/>
        <v>-8.975857521794639E-3</v>
      </c>
      <c r="E245">
        <f t="shared" si="13"/>
        <v>-7.2390590731691296E-3</v>
      </c>
      <c r="F245">
        <f t="shared" si="14"/>
        <v>-1.0176054495927851E-2</v>
      </c>
      <c r="G245">
        <f t="shared" si="15"/>
        <v>1.2001969741332122E-3</v>
      </c>
      <c r="H245">
        <f>0</f>
        <v>0</v>
      </c>
    </row>
    <row r="246" spans="1:8" x14ac:dyDescent="0.2">
      <c r="A246" s="6">
        <v>45385</v>
      </c>
      <c r="B246">
        <v>140.04083251953119</v>
      </c>
      <c r="C246">
        <v>5211.490234375</v>
      </c>
      <c r="D246">
        <f t="shared" si="12"/>
        <v>1.2694381159814583E-2</v>
      </c>
      <c r="E246">
        <f t="shared" si="13"/>
        <v>1.091122364688113E-3</v>
      </c>
      <c r="F246">
        <f t="shared" si="14"/>
        <v>2.6477228970188502E-3</v>
      </c>
      <c r="G246">
        <f t="shared" si="15"/>
        <v>1.0046658262795733E-2</v>
      </c>
      <c r="H246">
        <f>0</f>
        <v>0</v>
      </c>
    </row>
    <row r="247" spans="1:8" x14ac:dyDescent="0.2">
      <c r="A247" s="6">
        <v>45386</v>
      </c>
      <c r="B247">
        <v>137.73309326171881</v>
      </c>
      <c r="C247">
        <v>5147.2099609375</v>
      </c>
      <c r="D247">
        <f t="shared" si="12"/>
        <v>-1.6479045549022464E-2</v>
      </c>
      <c r="E247">
        <f t="shared" si="13"/>
        <v>-1.2334336350379616E-2</v>
      </c>
      <c r="F247">
        <f t="shared" si="14"/>
        <v>-1.8019905442719992E-2</v>
      </c>
      <c r="G247">
        <f t="shared" si="15"/>
        <v>1.5408598936975278E-3</v>
      </c>
      <c r="H247">
        <f>0</f>
        <v>0</v>
      </c>
    </row>
    <row r="248" spans="1:8" x14ac:dyDescent="0.2">
      <c r="A248" s="6">
        <v>45387</v>
      </c>
      <c r="B248">
        <v>139.40965270996091</v>
      </c>
      <c r="C248">
        <v>5204.33984375</v>
      </c>
      <c r="D248">
        <f t="shared" si="12"/>
        <v>1.2172524471343538E-2</v>
      </c>
      <c r="E248">
        <f t="shared" si="13"/>
        <v>1.1099194174331695E-2</v>
      </c>
      <c r="F248">
        <f t="shared" si="14"/>
        <v>1.8054504367136209E-2</v>
      </c>
      <c r="G248">
        <f t="shared" si="15"/>
        <v>-5.8819798957926717E-3</v>
      </c>
      <c r="H248">
        <f>0</f>
        <v>0</v>
      </c>
    </row>
    <row r="249" spans="1:8" x14ac:dyDescent="0.2">
      <c r="A249" s="6">
        <v>45390</v>
      </c>
      <c r="B249">
        <v>140.81993103027341</v>
      </c>
      <c r="C249">
        <v>5202.39013671875</v>
      </c>
      <c r="D249">
        <f t="shared" si="12"/>
        <v>1.0116073692878036E-2</v>
      </c>
      <c r="E249">
        <f t="shared" si="13"/>
        <v>-3.7463099831791524E-4</v>
      </c>
      <c r="F249">
        <f t="shared" si="14"/>
        <v>3.9129007135073443E-4</v>
      </c>
      <c r="G249">
        <f t="shared" si="15"/>
        <v>9.7247836215273008E-3</v>
      </c>
      <c r="H249">
        <f>0</f>
        <v>0</v>
      </c>
    </row>
    <row r="250" spans="1:8" x14ac:dyDescent="0.2">
      <c r="A250" s="6">
        <v>45391</v>
      </c>
      <c r="B250">
        <v>143.39390563964841</v>
      </c>
      <c r="C250">
        <v>5209.91015625</v>
      </c>
      <c r="D250">
        <f t="shared" si="12"/>
        <v>1.8278482247102046E-2</v>
      </c>
      <c r="E250">
        <f t="shared" si="13"/>
        <v>1.4454931932483817E-3</v>
      </c>
      <c r="F250">
        <f t="shared" si="14"/>
        <v>3.1932539462416996E-3</v>
      </c>
      <c r="G250">
        <f t="shared" si="15"/>
        <v>1.5085228300860346E-2</v>
      </c>
      <c r="H250">
        <f>0</f>
        <v>0</v>
      </c>
    </row>
    <row r="251" spans="1:8" x14ac:dyDescent="0.2">
      <c r="A251" s="6">
        <v>45392</v>
      </c>
      <c r="B251">
        <v>144.2026062011719</v>
      </c>
      <c r="C251">
        <v>5160.64013671875</v>
      </c>
      <c r="D251">
        <f t="shared" si="12"/>
        <v>5.6397136120678315E-3</v>
      </c>
      <c r="E251">
        <f t="shared" si="13"/>
        <v>-9.4569806491084929E-3</v>
      </c>
      <c r="F251">
        <f t="shared" si="14"/>
        <v>-1.359040180361099E-2</v>
      </c>
      <c r="G251">
        <f t="shared" si="15"/>
        <v>1.9230115415678824E-2</v>
      </c>
      <c r="H251">
        <f>0</f>
        <v>0</v>
      </c>
    </row>
    <row r="252" spans="1:8" x14ac:dyDescent="0.2">
      <c r="A252" s="6">
        <v>45393</v>
      </c>
      <c r="B252">
        <v>145.1690673828125</v>
      </c>
      <c r="C252">
        <v>5199.06005859375</v>
      </c>
      <c r="D252">
        <f t="shared" si="12"/>
        <v>6.7021062039080981E-3</v>
      </c>
      <c r="E252">
        <f t="shared" si="13"/>
        <v>7.4447977105855934E-3</v>
      </c>
      <c r="F252">
        <f t="shared" si="14"/>
        <v>1.2428796559179249E-2</v>
      </c>
      <c r="G252">
        <f t="shared" si="15"/>
        <v>-5.7266903552711506E-3</v>
      </c>
      <c r="H252">
        <f>0</f>
        <v>0</v>
      </c>
    </row>
    <row r="253" spans="1:8" x14ac:dyDescent="0.2">
      <c r="A253" s="6">
        <v>45394</v>
      </c>
      <c r="B253">
        <v>140.55364990234381</v>
      </c>
      <c r="C253">
        <v>5123.41015625</v>
      </c>
      <c r="D253">
        <f t="shared" si="12"/>
        <v>-3.1793394857995372E-2</v>
      </c>
      <c r="E253">
        <f t="shared" si="13"/>
        <v>-1.4550688295801639E-2</v>
      </c>
      <c r="F253">
        <f t="shared" si="14"/>
        <v>-2.1431836405393877E-2</v>
      </c>
      <c r="G253">
        <f t="shared" si="15"/>
        <v>-1.0361558452601494E-2</v>
      </c>
      <c r="H253">
        <f>0</f>
        <v>0</v>
      </c>
    </row>
    <row r="254" spans="1:8" x14ac:dyDescent="0.2">
      <c r="A254" s="6">
        <v>45397</v>
      </c>
      <c r="B254">
        <v>138.20648193359381</v>
      </c>
      <c r="C254">
        <v>5061.81982421875</v>
      </c>
      <c r="D254">
        <f t="shared" si="12"/>
        <v>-1.6699445161195037E-2</v>
      </c>
      <c r="E254">
        <f t="shared" si="13"/>
        <v>-1.202135494776202E-2</v>
      </c>
      <c r="F254">
        <f t="shared" si="14"/>
        <v>-1.7538090746936765E-2</v>
      </c>
      <c r="G254">
        <f t="shared" si="15"/>
        <v>8.386455857417284E-4</v>
      </c>
      <c r="H254">
        <f>0</f>
        <v>0</v>
      </c>
    </row>
    <row r="255" spans="1:8" x14ac:dyDescent="0.2">
      <c r="A255" s="6">
        <v>45398</v>
      </c>
      <c r="B255">
        <v>137.8711853027344</v>
      </c>
      <c r="C255">
        <v>5051.41015625</v>
      </c>
      <c r="D255">
        <f t="shared" si="12"/>
        <v>-2.4260557548995143E-3</v>
      </c>
      <c r="E255">
        <f t="shared" si="13"/>
        <v>-2.0565070133361507E-3</v>
      </c>
      <c r="F255">
        <f t="shared" si="14"/>
        <v>-2.1978496466765881E-3</v>
      </c>
      <c r="G255">
        <f t="shared" si="15"/>
        <v>-2.2820610822292618E-4</v>
      </c>
      <c r="H255">
        <f>0</f>
        <v>0</v>
      </c>
    </row>
    <row r="256" spans="1:8" x14ac:dyDescent="0.2">
      <c r="A256" s="6">
        <v>45399</v>
      </c>
      <c r="B256">
        <v>137.11180114746091</v>
      </c>
      <c r="C256">
        <v>5022.2099609375</v>
      </c>
      <c r="D256">
        <f t="shared" si="12"/>
        <v>-5.5079250505176702E-3</v>
      </c>
      <c r="E256">
        <f t="shared" si="13"/>
        <v>-5.780602724641426E-3</v>
      </c>
      <c r="F256">
        <f t="shared" si="14"/>
        <v>-7.9308549537123497E-3</v>
      </c>
      <c r="G256">
        <f t="shared" si="15"/>
        <v>2.4229299031946795E-3</v>
      </c>
      <c r="H256">
        <f>0</f>
        <v>0</v>
      </c>
    </row>
    <row r="257" spans="1:8" x14ac:dyDescent="0.2">
      <c r="A257" s="6">
        <v>45400</v>
      </c>
      <c r="B257">
        <v>130.445068359375</v>
      </c>
      <c r="C257">
        <v>5011.1201171875</v>
      </c>
      <c r="D257">
        <f t="shared" si="12"/>
        <v>-4.8622603833465616E-2</v>
      </c>
      <c r="E257">
        <f t="shared" si="13"/>
        <v>-2.2081601199982481E-3</v>
      </c>
      <c r="F257">
        <f t="shared" si="14"/>
        <v>-2.4313098294218736E-3</v>
      </c>
      <c r="G257">
        <f t="shared" si="15"/>
        <v>-4.6191294004043745E-2</v>
      </c>
      <c r="H257">
        <f>0</f>
        <v>0</v>
      </c>
    </row>
    <row r="258" spans="1:8" x14ac:dyDescent="0.2">
      <c r="A258" s="6">
        <v>45401</v>
      </c>
      <c r="B258">
        <v>125.938102722168</v>
      </c>
      <c r="C258">
        <v>4967.22998046875</v>
      </c>
      <c r="D258">
        <f t="shared" ref="D258:D300" si="16">(B258/B257)-1</f>
        <v>-3.455067864114536E-2</v>
      </c>
      <c r="E258">
        <f t="shared" ref="E258:E300" si="17">(C258/C257)-1</f>
        <v>-8.7585481274361499E-3</v>
      </c>
      <c r="F258">
        <f t="shared" ref="F258:F300" si="18">alpha_tsm+beta_tsm*E258</f>
        <v>-1.2515209954701583E-2</v>
      </c>
      <c r="G258">
        <f t="shared" ref="G258:G300" si="19">D258-F258</f>
        <v>-2.2035468686443779E-2</v>
      </c>
      <c r="H258">
        <f>0</f>
        <v>0</v>
      </c>
    </row>
    <row r="259" spans="1:8" x14ac:dyDescent="0.2">
      <c r="A259" s="6">
        <v>45404</v>
      </c>
      <c r="B259">
        <v>127.959831237793</v>
      </c>
      <c r="C259">
        <v>5010.60009765625</v>
      </c>
      <c r="D259">
        <f t="shared" si="16"/>
        <v>1.6053350589893656E-2</v>
      </c>
      <c r="E259">
        <f t="shared" si="17"/>
        <v>8.7312480714667462E-3</v>
      </c>
      <c r="F259">
        <f t="shared" si="18"/>
        <v>1.4409203970240319E-2</v>
      </c>
      <c r="G259">
        <f t="shared" si="19"/>
        <v>1.6441466196533364E-3</v>
      </c>
      <c r="H259">
        <f>0</f>
        <v>0</v>
      </c>
    </row>
    <row r="260" spans="1:8" x14ac:dyDescent="0.2">
      <c r="A260" s="6">
        <v>45405</v>
      </c>
      <c r="B260">
        <v>131.58906555175781</v>
      </c>
      <c r="C260">
        <v>5070.5498046875</v>
      </c>
      <c r="D260">
        <f t="shared" si="16"/>
        <v>2.836229368902865E-2</v>
      </c>
      <c r="E260">
        <f t="shared" si="17"/>
        <v>1.1964576270872662E-2</v>
      </c>
      <c r="F260">
        <f t="shared" si="18"/>
        <v>1.9386704325644849E-2</v>
      </c>
      <c r="G260">
        <f t="shared" si="19"/>
        <v>8.9755893633838013E-3</v>
      </c>
      <c r="H260">
        <f>0</f>
        <v>0</v>
      </c>
    </row>
    <row r="261" spans="1:8" x14ac:dyDescent="0.2">
      <c r="A261" s="6">
        <v>45406</v>
      </c>
      <c r="B261">
        <v>131.13542175292969</v>
      </c>
      <c r="C261">
        <v>5071.6298828125</v>
      </c>
      <c r="D261">
        <f t="shared" si="16"/>
        <v>-3.447427770126521E-3</v>
      </c>
      <c r="E261">
        <f t="shared" si="17"/>
        <v>2.130100613548791E-4</v>
      </c>
      <c r="F261">
        <f t="shared" si="18"/>
        <v>1.2959256056924255E-3</v>
      </c>
      <c r="G261">
        <f t="shared" si="19"/>
        <v>-4.7433533758189468E-3</v>
      </c>
      <c r="H261">
        <f>0</f>
        <v>0</v>
      </c>
    </row>
    <row r="262" spans="1:8" x14ac:dyDescent="0.2">
      <c r="A262" s="6">
        <v>45407</v>
      </c>
      <c r="B262">
        <v>134.6955871582031</v>
      </c>
      <c r="C262">
        <v>5048.419921875</v>
      </c>
      <c r="D262">
        <f t="shared" si="16"/>
        <v>2.7148770009532974E-2</v>
      </c>
      <c r="E262">
        <f t="shared" si="17"/>
        <v>-4.5764303535156259E-3</v>
      </c>
      <c r="F262">
        <f t="shared" si="18"/>
        <v>-6.0771092045649932E-3</v>
      </c>
      <c r="G262">
        <f t="shared" si="19"/>
        <v>3.3225879214097968E-2</v>
      </c>
      <c r="H262">
        <f>0</f>
        <v>0</v>
      </c>
    </row>
    <row r="263" spans="1:8" x14ac:dyDescent="0.2">
      <c r="A263" s="6">
        <v>45408</v>
      </c>
      <c r="B263">
        <v>136.39186096191409</v>
      </c>
      <c r="C263">
        <v>5099.9599609375</v>
      </c>
      <c r="D263">
        <f t="shared" si="16"/>
        <v>1.2593388094582991E-2</v>
      </c>
      <c r="E263">
        <f t="shared" si="17"/>
        <v>1.020914263474304E-2</v>
      </c>
      <c r="F263">
        <f t="shared" si="18"/>
        <v>1.6684327391150635E-2</v>
      </c>
      <c r="G263">
        <f t="shared" si="19"/>
        <v>-4.0909392965676437E-3</v>
      </c>
      <c r="H263">
        <f>0</f>
        <v>0</v>
      </c>
    </row>
    <row r="264" spans="1:8" x14ac:dyDescent="0.2">
      <c r="A264" s="6">
        <v>45411</v>
      </c>
      <c r="B264">
        <v>136.589111328125</v>
      </c>
      <c r="C264">
        <v>5116.169921875</v>
      </c>
      <c r="D264">
        <f t="shared" si="16"/>
        <v>1.4462033498170435E-3</v>
      </c>
      <c r="E264">
        <f t="shared" si="17"/>
        <v>3.1784486665891176E-3</v>
      </c>
      <c r="F264">
        <f t="shared" si="18"/>
        <v>5.8610271979761264E-3</v>
      </c>
      <c r="G264">
        <f t="shared" si="19"/>
        <v>-4.4148238481590829E-3</v>
      </c>
      <c r="H264">
        <f>0</f>
        <v>0</v>
      </c>
    </row>
    <row r="265" spans="1:8" x14ac:dyDescent="0.2">
      <c r="A265" s="6">
        <v>45412</v>
      </c>
      <c r="B265">
        <v>135.4450988769531</v>
      </c>
      <c r="C265">
        <v>5035.68994140625</v>
      </c>
      <c r="D265">
        <f t="shared" si="16"/>
        <v>-8.3755757691670318E-3</v>
      </c>
      <c r="E265">
        <f t="shared" si="17"/>
        <v>-1.5730513586862171E-2</v>
      </c>
      <c r="F265">
        <f t="shared" si="18"/>
        <v>-2.3248101394097487E-2</v>
      </c>
      <c r="G265">
        <f t="shared" si="19"/>
        <v>1.4872525624930456E-2</v>
      </c>
      <c r="H265">
        <f>0</f>
        <v>0</v>
      </c>
    </row>
    <row r="266" spans="1:8" x14ac:dyDescent="0.2">
      <c r="A266" s="6">
        <v>45413</v>
      </c>
      <c r="B266">
        <v>133.0782165527344</v>
      </c>
      <c r="C266">
        <v>5018.39013671875</v>
      </c>
      <c r="D266">
        <f t="shared" si="16"/>
        <v>-1.7474846589826898E-2</v>
      </c>
      <c r="E266">
        <f t="shared" si="17"/>
        <v>-3.4354388154940185E-3</v>
      </c>
      <c r="F266">
        <f t="shared" si="18"/>
        <v>-4.3206262755942785E-3</v>
      </c>
      <c r="G266">
        <f t="shared" si="19"/>
        <v>-1.315422031423262E-2</v>
      </c>
      <c r="H266">
        <f>0</f>
        <v>0</v>
      </c>
    </row>
    <row r="267" spans="1:8" x14ac:dyDescent="0.2">
      <c r="A267" s="6">
        <v>45414</v>
      </c>
      <c r="B267">
        <v>134.3504333496094</v>
      </c>
      <c r="C267">
        <v>5064.2001953125</v>
      </c>
      <c r="D267">
        <f t="shared" si="16"/>
        <v>9.5599176922458451E-3</v>
      </c>
      <c r="E267">
        <f t="shared" si="17"/>
        <v>9.1284370775730483E-3</v>
      </c>
      <c r="F267">
        <f t="shared" si="18"/>
        <v>1.5020650843904472E-2</v>
      </c>
      <c r="G267">
        <f t="shared" si="19"/>
        <v>-5.4607331516586272E-3</v>
      </c>
      <c r="H267">
        <f>0</f>
        <v>0</v>
      </c>
    </row>
    <row r="268" spans="1:8" x14ac:dyDescent="0.2">
      <c r="A268" s="6">
        <v>45415</v>
      </c>
      <c r="B268">
        <v>139.60688781738281</v>
      </c>
      <c r="C268">
        <v>5127.7900390625</v>
      </c>
      <c r="D268">
        <f t="shared" si="16"/>
        <v>3.912495357640533E-2</v>
      </c>
      <c r="E268">
        <f t="shared" si="17"/>
        <v>1.2556739721478527E-2</v>
      </c>
      <c r="F268">
        <f t="shared" si="18"/>
        <v>2.0298301789332524E-2</v>
      </c>
      <c r="G268">
        <f t="shared" si="19"/>
        <v>1.8826651787072806E-2</v>
      </c>
      <c r="H268">
        <f>0</f>
        <v>0</v>
      </c>
    </row>
    <row r="269" spans="1:8" x14ac:dyDescent="0.2">
      <c r="A269" s="6">
        <v>45418</v>
      </c>
      <c r="B269">
        <v>140.859375</v>
      </c>
      <c r="C269">
        <v>5180.740234375</v>
      </c>
      <c r="D269">
        <f t="shared" si="16"/>
        <v>8.971528569962306E-3</v>
      </c>
      <c r="E269">
        <f t="shared" si="17"/>
        <v>1.0326123907011819E-2</v>
      </c>
      <c r="F269">
        <f t="shared" si="18"/>
        <v>1.686441251965708E-2</v>
      </c>
      <c r="G269">
        <f t="shared" si="19"/>
        <v>-7.8928839496947741E-3</v>
      </c>
      <c r="H269">
        <f>0</f>
        <v>0</v>
      </c>
    </row>
    <row r="270" spans="1:8" x14ac:dyDescent="0.2">
      <c r="A270" s="6">
        <v>45419</v>
      </c>
      <c r="B270">
        <v>139.16310119628909</v>
      </c>
      <c r="C270">
        <v>5187.7001953125</v>
      </c>
      <c r="D270">
        <f t="shared" si="16"/>
        <v>-1.2042320958125186E-2</v>
      </c>
      <c r="E270">
        <f t="shared" si="17"/>
        <v>1.3434298232750663E-3</v>
      </c>
      <c r="F270">
        <f t="shared" si="18"/>
        <v>3.0361339667699886E-3</v>
      </c>
      <c r="G270">
        <f t="shared" si="19"/>
        <v>-1.5078454924895174E-2</v>
      </c>
      <c r="H270">
        <f>0</f>
        <v>0</v>
      </c>
    </row>
    <row r="271" spans="1:8" x14ac:dyDescent="0.2">
      <c r="A271" s="6">
        <v>45420</v>
      </c>
      <c r="B271">
        <v>141.61875915527341</v>
      </c>
      <c r="C271">
        <v>5187.669921875</v>
      </c>
      <c r="D271">
        <f t="shared" si="16"/>
        <v>1.7645898502366864E-2</v>
      </c>
      <c r="E271">
        <f t="shared" si="17"/>
        <v>-5.8356181661389783E-6</v>
      </c>
      <c r="F271">
        <f t="shared" si="18"/>
        <v>9.5902678799901617E-4</v>
      </c>
      <c r="G271">
        <f t="shared" si="19"/>
        <v>1.6686871714367849E-2</v>
      </c>
      <c r="H271">
        <f>0</f>
        <v>0</v>
      </c>
    </row>
    <row r="272" spans="1:8" x14ac:dyDescent="0.2">
      <c r="A272" s="6">
        <v>45421</v>
      </c>
      <c r="B272">
        <v>140.81993103027341</v>
      </c>
      <c r="C272">
        <v>5214.080078125</v>
      </c>
      <c r="D272">
        <f t="shared" si="16"/>
        <v>-5.6406942820629302E-3</v>
      </c>
      <c r="E272">
        <f t="shared" si="17"/>
        <v>5.0909476986258362E-3</v>
      </c>
      <c r="F272">
        <f t="shared" si="18"/>
        <v>8.8051961856534886E-3</v>
      </c>
      <c r="G272">
        <f t="shared" si="19"/>
        <v>-1.4445890467716419E-2</v>
      </c>
      <c r="H272">
        <f>0</f>
        <v>0</v>
      </c>
    </row>
    <row r="273" spans="1:16" x14ac:dyDescent="0.2">
      <c r="A273" s="6">
        <v>45422</v>
      </c>
      <c r="B273">
        <v>147.20063781738281</v>
      </c>
      <c r="C273">
        <v>5222.68017578125</v>
      </c>
      <c r="D273">
        <f t="shared" si="16"/>
        <v>4.5311105753472303E-2</v>
      </c>
      <c r="E273">
        <f t="shared" si="17"/>
        <v>1.6493988445498431E-3</v>
      </c>
      <c r="F273">
        <f t="shared" si="18"/>
        <v>3.5071535534663845E-3</v>
      </c>
      <c r="G273">
        <f t="shared" si="19"/>
        <v>4.180395220000592E-2</v>
      </c>
      <c r="H273">
        <f>0</f>
        <v>0</v>
      </c>
      <c r="K273" t="s">
        <v>60</v>
      </c>
      <c r="L273" t="s">
        <v>61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144.3899841308594</v>
      </c>
      <c r="C274" s="5">
        <v>5221.419921875</v>
      </c>
      <c r="D274" s="5">
        <f t="shared" si="16"/>
        <v>-1.9094031983817317E-2</v>
      </c>
      <c r="E274" s="5">
        <f t="shared" si="17"/>
        <v>-2.4130405535727206E-4</v>
      </c>
      <c r="F274" s="5">
        <f t="shared" si="18"/>
        <v>5.965383063098505E-4</v>
      </c>
      <c r="G274" s="5">
        <f t="shared" si="19"/>
        <v>-1.9690570290127166E-2</v>
      </c>
      <c r="H274" s="5">
        <f>0</f>
        <v>0</v>
      </c>
      <c r="K274">
        <f>SUM(G273:G275)</f>
        <v>5.1536690986811233E-2</v>
      </c>
      <c r="L274">
        <f>SUM(G272:G276)</f>
        <v>4.1976371764846448E-2</v>
      </c>
      <c r="M274">
        <f>SUM(G271:G277)</f>
        <v>3.9367448197568225E-2</v>
      </c>
      <c r="N274">
        <f>SUM(G269:G279)</f>
        <v>1.9972008533150135E-2</v>
      </c>
      <c r="O274">
        <f>SUM(G264:G284)</f>
        <v>6.4094079060442011E-2</v>
      </c>
      <c r="P274">
        <f>SUM(G259:G289)</f>
        <v>5.4998222130878086E-2</v>
      </c>
    </row>
    <row r="275" spans="1:16" x14ac:dyDescent="0.2">
      <c r="A275" s="6">
        <v>45426</v>
      </c>
      <c r="B275">
        <v>149.85353088378909</v>
      </c>
      <c r="C275">
        <v>5246.68017578125</v>
      </c>
      <c r="D275">
        <f t="shared" si="16"/>
        <v>3.7838820925266692E-2</v>
      </c>
      <c r="E275">
        <f t="shared" si="17"/>
        <v>4.8378131397597279E-3</v>
      </c>
      <c r="F275">
        <f t="shared" si="18"/>
        <v>8.4155118483342124E-3</v>
      </c>
      <c r="G275">
        <f t="shared" si="19"/>
        <v>2.9423309076932479E-2</v>
      </c>
      <c r="H275">
        <f>0</f>
        <v>0</v>
      </c>
      <c r="K275">
        <f>_xlfn.T.TEST(G273:G275, H273:H275, 2, 1)</f>
        <v>0.45684791464386854</v>
      </c>
      <c r="L275">
        <f>_xlfn.T.TEST(G272:G276, H272:H276, 2, 1)</f>
        <v>0.52280125423206081</v>
      </c>
      <c r="M275">
        <f>_xlfn.T.TEST(G271:G277, H271:H277, 2, 1)</f>
        <v>0.56907747552979515</v>
      </c>
      <c r="N275">
        <f>_xlfn.T.TEST(G269:G279, H269:H279, 2, 1)</f>
        <v>0.7768761637775019</v>
      </c>
      <c r="O275">
        <f>_xlfn.T.TEST(G264:G284,H264:H284, 2, 1)</f>
        <v>0.41502946395979845</v>
      </c>
      <c r="P275">
        <f>_xlfn.T.TEST(G259:G289, H259:H289, 2, 1)</f>
        <v>0.5729564691826774</v>
      </c>
    </row>
    <row r="276" spans="1:16" x14ac:dyDescent="0.2">
      <c r="A276" s="6">
        <v>45427</v>
      </c>
      <c r="B276">
        <v>153.43345642089841</v>
      </c>
      <c r="C276">
        <v>5308.14990234375</v>
      </c>
      <c r="D276">
        <f t="shared" si="16"/>
        <v>2.3889497404539162E-2</v>
      </c>
      <c r="E276">
        <f t="shared" si="17"/>
        <v>1.1715927882596233E-2</v>
      </c>
      <c r="F276">
        <f t="shared" si="18"/>
        <v>1.9003926158787526E-2</v>
      </c>
      <c r="G276">
        <f t="shared" si="19"/>
        <v>4.8855712457516361E-3</v>
      </c>
      <c r="H276">
        <f>0</f>
        <v>0</v>
      </c>
    </row>
    <row r="277" spans="1:16" x14ac:dyDescent="0.2">
      <c r="A277" s="6">
        <v>45428</v>
      </c>
      <c r="B277">
        <v>150.1296691894531</v>
      </c>
      <c r="C277">
        <v>5297.10009765625</v>
      </c>
      <c r="D277">
        <f t="shared" si="16"/>
        <v>-2.1532378325509249E-2</v>
      </c>
      <c r="E277">
        <f t="shared" si="17"/>
        <v>-2.0816677921287052E-3</v>
      </c>
      <c r="F277">
        <f t="shared" si="18"/>
        <v>-2.236583043863179E-3</v>
      </c>
      <c r="G277">
        <f t="shared" si="19"/>
        <v>-1.9295795281646072E-2</v>
      </c>
      <c r="H277">
        <f>0</f>
        <v>0</v>
      </c>
    </row>
    <row r="278" spans="1:16" x14ac:dyDescent="0.2">
      <c r="A278" s="6">
        <v>45429</v>
      </c>
      <c r="B278">
        <v>149.58726501464841</v>
      </c>
      <c r="C278">
        <v>5303.27001953125</v>
      </c>
      <c r="D278">
        <f t="shared" si="16"/>
        <v>-3.6129046159437683E-3</v>
      </c>
      <c r="E278">
        <f t="shared" si="17"/>
        <v>1.1647735102702228E-3</v>
      </c>
      <c r="F278">
        <f t="shared" si="18"/>
        <v>2.7611040883802037E-3</v>
      </c>
      <c r="G278">
        <f t="shared" si="19"/>
        <v>-6.374008704323972E-3</v>
      </c>
      <c r="H278">
        <f>0</f>
        <v>0</v>
      </c>
    </row>
    <row r="279" spans="1:16" x14ac:dyDescent="0.2">
      <c r="A279" s="6">
        <v>45432</v>
      </c>
      <c r="B279">
        <v>151.43147277832031</v>
      </c>
      <c r="C279">
        <v>5308.1298828125</v>
      </c>
      <c r="D279">
        <f t="shared" si="16"/>
        <v>1.2328641502278304E-2</v>
      </c>
      <c r="E279">
        <f t="shared" si="17"/>
        <v>9.163899374069473E-4</v>
      </c>
      <c r="F279">
        <f t="shared" si="18"/>
        <v>2.3787335877824721E-3</v>
      </c>
      <c r="G279">
        <f t="shared" si="19"/>
        <v>9.9499079144958306E-3</v>
      </c>
      <c r="H279">
        <f>0</f>
        <v>0</v>
      </c>
    </row>
    <row r="280" spans="1:16" x14ac:dyDescent="0.2">
      <c r="A280" s="6">
        <v>45433</v>
      </c>
      <c r="B280">
        <v>151.54981994628909</v>
      </c>
      <c r="C280">
        <v>5321.41015625</v>
      </c>
      <c r="D280">
        <f t="shared" si="16"/>
        <v>7.815229278131941E-4</v>
      </c>
      <c r="E280">
        <f t="shared" si="17"/>
        <v>2.501874243978186E-3</v>
      </c>
      <c r="F280">
        <f t="shared" si="18"/>
        <v>4.8194844836849226E-3</v>
      </c>
      <c r="G280">
        <f t="shared" si="19"/>
        <v>-4.0379615558717285E-3</v>
      </c>
      <c r="H280">
        <f>0</f>
        <v>0</v>
      </c>
    </row>
    <row r="281" spans="1:16" x14ac:dyDescent="0.2">
      <c r="A281" s="6">
        <v>45434</v>
      </c>
      <c r="B281">
        <v>153.9955749511719</v>
      </c>
      <c r="C281">
        <v>5307.009765625</v>
      </c>
      <c r="D281">
        <f t="shared" si="16"/>
        <v>1.6138290403443722E-2</v>
      </c>
      <c r="E281">
        <f t="shared" si="17"/>
        <v>-2.7061230392261271E-3</v>
      </c>
      <c r="F281">
        <f t="shared" si="18"/>
        <v>-3.1978916468477876E-3</v>
      </c>
      <c r="G281">
        <f t="shared" si="19"/>
        <v>1.9336182050291511E-2</v>
      </c>
      <c r="H281">
        <f>0</f>
        <v>0</v>
      </c>
    </row>
    <row r="282" spans="1:16" x14ac:dyDescent="0.2">
      <c r="A282" s="6">
        <v>45435</v>
      </c>
      <c r="B282">
        <v>154.92262268066409</v>
      </c>
      <c r="C282">
        <v>5267.83984375</v>
      </c>
      <c r="D282">
        <f t="shared" si="16"/>
        <v>6.0199634293787163E-3</v>
      </c>
      <c r="E282">
        <f t="shared" si="17"/>
        <v>-7.3807894850155265E-3</v>
      </c>
      <c r="F282">
        <f t="shared" si="18"/>
        <v>-1.0394239329582132E-2</v>
      </c>
      <c r="G282">
        <f t="shared" si="19"/>
        <v>1.6414202758960848E-2</v>
      </c>
      <c r="H282">
        <f>0</f>
        <v>0</v>
      </c>
    </row>
    <row r="283" spans="1:16" x14ac:dyDescent="0.2">
      <c r="A283" s="6">
        <v>45436</v>
      </c>
      <c r="B283">
        <v>157.79248046875</v>
      </c>
      <c r="C283">
        <v>5304.72021484375</v>
      </c>
      <c r="D283">
        <f t="shared" si="16"/>
        <v>1.8524459103699931E-2</v>
      </c>
      <c r="E283">
        <f t="shared" si="17"/>
        <v>7.0010425881694704E-3</v>
      </c>
      <c r="F283">
        <f t="shared" si="18"/>
        <v>1.174566415092429E-2</v>
      </c>
      <c r="G283">
        <f t="shared" si="19"/>
        <v>6.7787949527756408E-3</v>
      </c>
      <c r="H283">
        <f>0</f>
        <v>0</v>
      </c>
    </row>
    <row r="284" spans="1:16" x14ac:dyDescent="0.2">
      <c r="A284" s="6">
        <v>45440</v>
      </c>
      <c r="B284">
        <v>157.21061706542969</v>
      </c>
      <c r="C284">
        <v>5306.0400390625</v>
      </c>
      <c r="D284">
        <f t="shared" si="16"/>
        <v>-3.6875230149864269E-3</v>
      </c>
      <c r="E284">
        <f t="shared" si="17"/>
        <v>2.4880185293407742E-4</v>
      </c>
      <c r="F284">
        <f t="shared" si="18"/>
        <v>1.351024761830908E-3</v>
      </c>
      <c r="G284">
        <f t="shared" si="19"/>
        <v>-5.0385477768173353E-3</v>
      </c>
      <c r="H284">
        <f>0</f>
        <v>0</v>
      </c>
    </row>
    <row r="285" spans="1:16" x14ac:dyDescent="0.2">
      <c r="A285" s="6">
        <v>45441</v>
      </c>
      <c r="B285">
        <v>152.2105712890625</v>
      </c>
      <c r="C285">
        <v>5266.9501953125</v>
      </c>
      <c r="D285">
        <f t="shared" si="16"/>
        <v>-3.1804758925958576E-2</v>
      </c>
      <c r="E285">
        <f t="shared" si="17"/>
        <v>-7.3670465096804527E-3</v>
      </c>
      <c r="F285">
        <f t="shared" si="18"/>
        <v>-1.0373082904871761E-2</v>
      </c>
      <c r="G285">
        <f t="shared" si="19"/>
        <v>-2.1431676021086817E-2</v>
      </c>
      <c r="H285">
        <f>0</f>
        <v>0</v>
      </c>
    </row>
    <row r="286" spans="1:16" x14ac:dyDescent="0.2">
      <c r="A286" s="6">
        <v>45442</v>
      </c>
      <c r="B286">
        <v>150.849609375</v>
      </c>
      <c r="C286">
        <v>5235.47998046875</v>
      </c>
      <c r="D286">
        <f t="shared" si="16"/>
        <v>-8.9413100715448612E-3</v>
      </c>
      <c r="E286">
        <f t="shared" si="17"/>
        <v>-5.9750355854433224E-3</v>
      </c>
      <c r="F286">
        <f t="shared" si="18"/>
        <v>-8.2301718105416612E-3</v>
      </c>
      <c r="G286">
        <f t="shared" si="19"/>
        <v>-7.111382610032E-4</v>
      </c>
      <c r="H286">
        <f>0</f>
        <v>0</v>
      </c>
    </row>
    <row r="287" spans="1:16" x14ac:dyDescent="0.2">
      <c r="A287" s="6">
        <v>45443</v>
      </c>
      <c r="B287">
        <v>148.9560852050781</v>
      </c>
      <c r="C287">
        <v>5277.509765625</v>
      </c>
      <c r="D287">
        <f t="shared" si="16"/>
        <v>-1.2552396905548213E-2</v>
      </c>
      <c r="E287">
        <f t="shared" si="17"/>
        <v>8.0278762048646701E-3</v>
      </c>
      <c r="F287">
        <f t="shared" si="18"/>
        <v>1.3326408318182279E-2</v>
      </c>
      <c r="G287">
        <f t="shared" si="19"/>
        <v>-2.587880522373049E-2</v>
      </c>
      <c r="H287">
        <f>0</f>
        <v>0</v>
      </c>
    </row>
    <row r="288" spans="1:16" x14ac:dyDescent="0.2">
      <c r="A288" s="6">
        <v>45446</v>
      </c>
      <c r="B288">
        <v>152.81214904785159</v>
      </c>
      <c r="C288">
        <v>5283.39990234375</v>
      </c>
      <c r="D288">
        <f t="shared" si="16"/>
        <v>2.5887252860227861E-2</v>
      </c>
      <c r="E288">
        <f t="shared" si="17"/>
        <v>1.1160825806737495E-3</v>
      </c>
      <c r="F288">
        <f t="shared" si="18"/>
        <v>2.6861475406916783E-3</v>
      </c>
      <c r="G288">
        <f t="shared" si="19"/>
        <v>2.3201105319536182E-2</v>
      </c>
      <c r="H288">
        <f>0</f>
        <v>0</v>
      </c>
    </row>
    <row r="289" spans="1:8" x14ac:dyDescent="0.2">
      <c r="A289" s="6">
        <v>45447</v>
      </c>
      <c r="B289">
        <v>150.3663635253906</v>
      </c>
      <c r="C289">
        <v>5291.33984375</v>
      </c>
      <c r="D289">
        <f t="shared" si="16"/>
        <v>-1.6005177191082631E-2</v>
      </c>
      <c r="E289">
        <f t="shared" si="17"/>
        <v>1.5028090913065117E-3</v>
      </c>
      <c r="F289">
        <f t="shared" si="18"/>
        <v>3.281488076945502E-3</v>
      </c>
      <c r="G289">
        <f t="shared" si="19"/>
        <v>-1.9286665268028132E-2</v>
      </c>
      <c r="H289">
        <f>0</f>
        <v>0</v>
      </c>
    </row>
    <row r="290" spans="1:8" x14ac:dyDescent="0.2">
      <c r="A290" s="6">
        <v>45448</v>
      </c>
      <c r="B290">
        <v>160.67219543457031</v>
      </c>
      <c r="C290">
        <v>5354.02978515625</v>
      </c>
      <c r="D290">
        <f t="shared" si="16"/>
        <v>6.8538146880432471E-2</v>
      </c>
      <c r="E290">
        <f t="shared" si="17"/>
        <v>1.1847649793331305E-2</v>
      </c>
      <c r="F290">
        <f t="shared" si="18"/>
        <v>1.9206703550089421E-2</v>
      </c>
      <c r="G290">
        <f t="shared" si="19"/>
        <v>4.9331443330343047E-2</v>
      </c>
      <c r="H290">
        <f>0</f>
        <v>0</v>
      </c>
    </row>
    <row r="291" spans="1:8" x14ac:dyDescent="0.2">
      <c r="A291" s="6">
        <v>45449</v>
      </c>
      <c r="B291">
        <v>159.83392333984381</v>
      </c>
      <c r="C291">
        <v>5352.9599609375</v>
      </c>
      <c r="D291">
        <f t="shared" si="16"/>
        <v>-5.2172816364352004E-3</v>
      </c>
      <c r="E291">
        <f t="shared" si="17"/>
        <v>-1.9981663563317653E-4</v>
      </c>
      <c r="F291">
        <f t="shared" si="18"/>
        <v>6.6040551485968004E-4</v>
      </c>
      <c r="G291">
        <f t="shared" si="19"/>
        <v>-5.8776871512948806E-3</v>
      </c>
      <c r="H291">
        <f>0</f>
        <v>0</v>
      </c>
    </row>
    <row r="292" spans="1:8" x14ac:dyDescent="0.2">
      <c r="A292" s="6">
        <v>45450</v>
      </c>
      <c r="B292">
        <v>162.12188720703119</v>
      </c>
      <c r="C292">
        <v>5346.990234375</v>
      </c>
      <c r="D292">
        <f t="shared" si="16"/>
        <v>1.4314632459610177E-2</v>
      </c>
      <c r="E292">
        <f t="shared" si="17"/>
        <v>-1.1152197300303701E-3</v>
      </c>
      <c r="F292">
        <f t="shared" si="18"/>
        <v>-7.4879854569242349E-4</v>
      </c>
      <c r="G292">
        <f t="shared" si="19"/>
        <v>1.5063431005302601E-2</v>
      </c>
      <c r="H292">
        <f>0</f>
        <v>0</v>
      </c>
    </row>
    <row r="293" spans="1:8" x14ac:dyDescent="0.2">
      <c r="A293" s="6">
        <v>45453</v>
      </c>
      <c r="B293">
        <v>165.83990478515619</v>
      </c>
      <c r="C293">
        <v>5360.7900390625</v>
      </c>
      <c r="D293">
        <f t="shared" si="16"/>
        <v>2.2933470872918305E-2</v>
      </c>
      <c r="E293">
        <f t="shared" si="17"/>
        <v>2.5808546645145203E-3</v>
      </c>
      <c r="F293">
        <f t="shared" si="18"/>
        <v>4.9410697503342645E-3</v>
      </c>
      <c r="G293">
        <f t="shared" si="19"/>
        <v>1.7992401122584038E-2</v>
      </c>
      <c r="H293">
        <f>0</f>
        <v>0</v>
      </c>
    </row>
    <row r="294" spans="1:8" x14ac:dyDescent="0.2">
      <c r="A294" s="6">
        <v>45454</v>
      </c>
      <c r="B294">
        <v>163.42369079589841</v>
      </c>
      <c r="C294">
        <v>5375.31982421875</v>
      </c>
      <c r="D294">
        <f t="shared" si="16"/>
        <v>-1.456955726299991E-2</v>
      </c>
      <c r="E294">
        <f t="shared" si="17"/>
        <v>2.7103813151374556E-3</v>
      </c>
      <c r="F294">
        <f t="shared" si="18"/>
        <v>5.1404676801913322E-3</v>
      </c>
      <c r="G294">
        <f t="shared" si="19"/>
        <v>-1.9710024943191243E-2</v>
      </c>
      <c r="H294">
        <f>0</f>
        <v>0</v>
      </c>
    </row>
    <row r="295" spans="1:8" x14ac:dyDescent="0.2">
      <c r="A295" s="6">
        <v>45455</v>
      </c>
      <c r="B295">
        <v>170.5933837890625</v>
      </c>
      <c r="C295">
        <v>5421.02978515625</v>
      </c>
      <c r="D295">
        <f t="shared" si="16"/>
        <v>4.3871809272245654E-2</v>
      </c>
      <c r="E295">
        <f t="shared" si="17"/>
        <v>8.5036727919987065E-3</v>
      </c>
      <c r="F295">
        <f t="shared" si="18"/>
        <v>1.4058866496104046E-2</v>
      </c>
      <c r="G295">
        <f t="shared" si="19"/>
        <v>2.9812942776141608E-2</v>
      </c>
      <c r="H295">
        <f>0</f>
        <v>0</v>
      </c>
    </row>
    <row r="296" spans="1:8" x14ac:dyDescent="0.2">
      <c r="A296" s="6">
        <v>45456</v>
      </c>
      <c r="B296">
        <v>171.06233215332031</v>
      </c>
      <c r="C296">
        <v>5433.740234375</v>
      </c>
      <c r="D296">
        <f t="shared" si="16"/>
        <v>2.7489246877103746E-3</v>
      </c>
      <c r="E296">
        <f t="shared" si="17"/>
        <v>2.3446558536817097E-3</v>
      </c>
      <c r="F296">
        <f t="shared" si="18"/>
        <v>4.5774569055007401E-3</v>
      </c>
      <c r="G296">
        <f t="shared" si="19"/>
        <v>-1.8285322177903655E-3</v>
      </c>
      <c r="H296">
        <f>0</f>
        <v>0</v>
      </c>
    </row>
    <row r="297" spans="1:8" x14ac:dyDescent="0.2">
      <c r="A297" s="6">
        <v>45457</v>
      </c>
      <c r="B297">
        <v>170.6665954589844</v>
      </c>
      <c r="C297">
        <v>5431.60009765625</v>
      </c>
      <c r="D297">
        <f t="shared" si="16"/>
        <v>-2.3134064019495471E-3</v>
      </c>
      <c r="E297">
        <f t="shared" si="17"/>
        <v>-3.9386069750091401E-4</v>
      </c>
      <c r="F297">
        <f t="shared" si="18"/>
        <v>3.6168718892905976E-4</v>
      </c>
      <c r="G297">
        <f t="shared" si="19"/>
        <v>-2.6750935908786068E-3</v>
      </c>
      <c r="H297">
        <f>0</f>
        <v>0</v>
      </c>
    </row>
    <row r="298" spans="1:8" x14ac:dyDescent="0.2">
      <c r="A298" s="6">
        <v>45460</v>
      </c>
      <c r="B298">
        <v>175.34605407714841</v>
      </c>
      <c r="C298">
        <v>5473.22998046875</v>
      </c>
      <c r="D298">
        <f t="shared" si="16"/>
        <v>2.7418714280783796E-2</v>
      </c>
      <c r="E298">
        <f t="shared" si="17"/>
        <v>7.6643865645527054E-3</v>
      </c>
      <c r="F298">
        <f t="shared" si="18"/>
        <v>1.2766839446030328E-2</v>
      </c>
      <c r="G298">
        <f t="shared" si="19"/>
        <v>1.4651874834753468E-2</v>
      </c>
      <c r="H298">
        <f>0</f>
        <v>0</v>
      </c>
    </row>
    <row r="299" spans="1:8" x14ac:dyDescent="0.2">
      <c r="A299" s="6">
        <v>45461</v>
      </c>
      <c r="B299">
        <v>177.76988220214841</v>
      </c>
      <c r="C299">
        <v>5487.02978515625</v>
      </c>
      <c r="D299">
        <f t="shared" si="16"/>
        <v>1.3823111890123085E-2</v>
      </c>
      <c r="E299">
        <f t="shared" si="17"/>
        <v>2.5213273947457537E-3</v>
      </c>
      <c r="F299">
        <f t="shared" si="18"/>
        <v>4.8494313554182334E-3</v>
      </c>
      <c r="G299">
        <f t="shared" si="19"/>
        <v>8.9736805347048511E-3</v>
      </c>
      <c r="H299">
        <f>0</f>
        <v>0</v>
      </c>
    </row>
    <row r="300" spans="1:8" x14ac:dyDescent="0.2">
      <c r="A300" s="6">
        <v>45463</v>
      </c>
      <c r="B300">
        <v>173.50593566894531</v>
      </c>
      <c r="C300">
        <v>5473.169921875</v>
      </c>
      <c r="D300">
        <f t="shared" si="16"/>
        <v>-2.3985764519742547E-2</v>
      </c>
      <c r="E300">
        <f t="shared" si="17"/>
        <v>-2.5259318472709014E-3</v>
      </c>
      <c r="F300">
        <f t="shared" si="18"/>
        <v>-2.9204989212461311E-3</v>
      </c>
      <c r="G300">
        <f t="shared" si="19"/>
        <v>-2.1065265598496415E-2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7912-6C5A-804F-AA02-9640024E44B9}">
  <sheetPr codeName="Sheet25"/>
  <dimension ref="A1:R300"/>
  <sheetViews>
    <sheetView zoomScale="93" workbookViewId="0">
      <selection activeCell="P42" sqref="P42"/>
    </sheetView>
  </sheetViews>
  <sheetFormatPr baseColWidth="10" defaultRowHeight="15" x14ac:dyDescent="0.2"/>
  <cols>
    <col min="4" max="4" width="13.5" style="18" customWidth="1"/>
    <col min="5" max="7" width="10.83203125" style="18"/>
  </cols>
  <sheetData>
    <row r="1" spans="1:11" x14ac:dyDescent="0.2">
      <c r="A1" s="6" t="s">
        <v>0</v>
      </c>
      <c r="B1" s="1" t="s">
        <v>13</v>
      </c>
      <c r="C1" s="1" t="s">
        <v>16</v>
      </c>
      <c r="D1" s="18" t="s">
        <v>17</v>
      </c>
      <c r="E1" s="18" t="s">
        <v>18</v>
      </c>
      <c r="F1" s="18" t="s">
        <v>44</v>
      </c>
      <c r="G1" s="18" t="s">
        <v>45</v>
      </c>
      <c r="H1" t="s">
        <v>47</v>
      </c>
      <c r="I1" t="s">
        <v>68</v>
      </c>
    </row>
    <row r="2" spans="1:11" x14ac:dyDescent="0.2">
      <c r="A2" s="6">
        <v>45029</v>
      </c>
      <c r="B2">
        <v>10.016604423522949</v>
      </c>
      <c r="C2">
        <v>4146.22021484375</v>
      </c>
      <c r="D2" s="18" t="e">
        <f t="shared" ref="D2:D65" si="0">(B2/B1)-1</f>
        <v>#VALUE!</v>
      </c>
      <c r="E2" s="18" t="e">
        <f t="shared" ref="E2:E65" si="1">(C2/C1)-1</f>
        <v>#VALUE!</v>
      </c>
      <c r="F2" s="18" t="e">
        <f t="shared" ref="F2:F65" si="2">alpha_pso+beta_pso*E2</f>
        <v>#VALUE!</v>
      </c>
      <c r="G2" s="18" t="e">
        <f t="shared" ref="G2:G65" si="3">D2-F2</f>
        <v>#VALUE!</v>
      </c>
      <c r="H2">
        <f>0</f>
        <v>0</v>
      </c>
      <c r="I2" s="18" t="e">
        <f>SUM($G2:G$274)</f>
        <v>#VALUE!</v>
      </c>
    </row>
    <row r="3" spans="1:11" x14ac:dyDescent="0.2">
      <c r="A3" s="6">
        <v>45030</v>
      </c>
      <c r="B3">
        <v>10.016604423522949</v>
      </c>
      <c r="C3">
        <v>4137.64013671875</v>
      </c>
      <c r="D3" s="18">
        <f>(B3/B2)-1</f>
        <v>0</v>
      </c>
      <c r="E3" s="18">
        <f t="shared" si="1"/>
        <v>-2.0693734728036706E-3</v>
      </c>
      <c r="F3" s="18">
        <f t="shared" si="2"/>
        <v>-1.1429934399485009E-3</v>
      </c>
      <c r="G3" s="18">
        <f t="shared" si="3"/>
        <v>1.1429934399485009E-3</v>
      </c>
      <c r="H3">
        <f>0</f>
        <v>0</v>
      </c>
      <c r="I3" s="18">
        <f>SUM($G3:G$274)</f>
        <v>-3.6874564567863206E-2</v>
      </c>
    </row>
    <row r="4" spans="1:11" x14ac:dyDescent="0.2">
      <c r="A4" s="6">
        <v>45033</v>
      </c>
      <c r="B4">
        <v>9.9783382415771484</v>
      </c>
      <c r="C4">
        <v>4151.31982421875</v>
      </c>
      <c r="D4" s="18">
        <f t="shared" si="0"/>
        <v>-3.8202748484243987E-3</v>
      </c>
      <c r="E4" s="18">
        <f t="shared" si="1"/>
        <v>3.3061569029655402E-3</v>
      </c>
      <c r="F4" s="18">
        <f t="shared" si="2"/>
        <v>2.6673017405022051E-3</v>
      </c>
      <c r="G4" s="18">
        <f t="shared" si="3"/>
        <v>-6.4875765889266038E-3</v>
      </c>
      <c r="H4">
        <f>0</f>
        <v>0</v>
      </c>
      <c r="I4" s="18">
        <f>SUM($G4:G$274)</f>
        <v>-3.8017558007811696E-2</v>
      </c>
    </row>
    <row r="5" spans="1:11" x14ac:dyDescent="0.2">
      <c r="A5" s="6">
        <v>45034</v>
      </c>
      <c r="B5">
        <v>10.054873466491699</v>
      </c>
      <c r="C5">
        <v>4154.8701171875</v>
      </c>
      <c r="D5" s="18">
        <f t="shared" si="0"/>
        <v>7.6701373577063858E-3</v>
      </c>
      <c r="E5" s="18">
        <f t="shared" si="1"/>
        <v>8.5522029597373539E-4</v>
      </c>
      <c r="F5" s="18">
        <f t="shared" si="2"/>
        <v>9.3002350218981391E-4</v>
      </c>
      <c r="G5" s="18">
        <f t="shared" si="3"/>
        <v>6.7401138555165715E-3</v>
      </c>
      <c r="H5">
        <f>0</f>
        <v>0</v>
      </c>
      <c r="I5" s="18">
        <f>SUM($G5:G$274)</f>
        <v>-3.1529981418885113E-2</v>
      </c>
    </row>
    <row r="6" spans="1:11" x14ac:dyDescent="0.2">
      <c r="A6" s="6">
        <v>45035</v>
      </c>
      <c r="B6">
        <v>9.9496364593505859</v>
      </c>
      <c r="C6">
        <v>4154.52001953125</v>
      </c>
      <c r="D6" s="18">
        <f t="shared" si="0"/>
        <v>-1.046626866979683E-2</v>
      </c>
      <c r="E6" s="18">
        <f t="shared" si="1"/>
        <v>-8.4261997698065194E-5</v>
      </c>
      <c r="F6" s="18">
        <f t="shared" si="2"/>
        <v>2.6409761107545117E-4</v>
      </c>
      <c r="G6" s="18">
        <f t="shared" si="3"/>
        <v>-1.0730366280872282E-2</v>
      </c>
      <c r="H6">
        <f>0</f>
        <v>0</v>
      </c>
      <c r="I6" s="18">
        <f>SUM($G6:G$274)</f>
        <v>-3.8270095274401665E-2</v>
      </c>
    </row>
    <row r="7" spans="1:11" x14ac:dyDescent="0.2">
      <c r="A7" s="6">
        <v>45036</v>
      </c>
      <c r="B7">
        <v>10.00703811645508</v>
      </c>
      <c r="C7">
        <v>4129.7900390625</v>
      </c>
      <c r="D7" s="18">
        <f t="shared" si="0"/>
        <v>5.7692215528686308E-3</v>
      </c>
      <c r="E7" s="18">
        <f t="shared" si="1"/>
        <v>-5.9525481529729696E-3</v>
      </c>
      <c r="F7" s="18">
        <f t="shared" si="2"/>
        <v>-3.8954737971225693E-3</v>
      </c>
      <c r="G7" s="18">
        <f t="shared" si="3"/>
        <v>9.6646953499912001E-3</v>
      </c>
      <c r="H7">
        <f>0</f>
        <v>0</v>
      </c>
      <c r="I7" s="18">
        <f>SUM($G7:G$274)</f>
        <v>-2.7539728993529376E-2</v>
      </c>
    </row>
    <row r="8" spans="1:11" x14ac:dyDescent="0.2">
      <c r="A8" s="6">
        <v>45037</v>
      </c>
      <c r="B8">
        <v>10.093141555786129</v>
      </c>
      <c r="C8">
        <v>4133.52001953125</v>
      </c>
      <c r="D8" s="18">
        <f t="shared" si="0"/>
        <v>8.6042881349142064E-3</v>
      </c>
      <c r="E8" s="18">
        <f t="shared" si="1"/>
        <v>9.031888869577287E-4</v>
      </c>
      <c r="F8" s="18">
        <f t="shared" si="2"/>
        <v>9.6402470360859799E-4</v>
      </c>
      <c r="G8" s="18">
        <f t="shared" si="3"/>
        <v>7.6402634313056089E-3</v>
      </c>
      <c r="H8">
        <f>0</f>
        <v>0</v>
      </c>
      <c r="I8" s="18">
        <f>SUM($G8:G$274)</f>
        <v>-3.720442434352058E-2</v>
      </c>
    </row>
    <row r="9" spans="1:11" x14ac:dyDescent="0.2">
      <c r="A9" s="6">
        <v>45040</v>
      </c>
      <c r="B9">
        <v>10.11227416992188</v>
      </c>
      <c r="C9">
        <v>4137.0400390625</v>
      </c>
      <c r="D9" s="18">
        <f t="shared" si="0"/>
        <v>1.8956054495027352E-3</v>
      </c>
      <c r="E9" s="18">
        <f t="shared" si="1"/>
        <v>8.5157916609035489E-4</v>
      </c>
      <c r="F9" s="18">
        <f t="shared" si="2"/>
        <v>9.2744258855409576E-4</v>
      </c>
      <c r="G9" s="18">
        <f t="shared" si="3"/>
        <v>9.6816286094863948E-4</v>
      </c>
      <c r="H9">
        <f>0</f>
        <v>0</v>
      </c>
      <c r="I9" s="18">
        <f>SUM($G9:G$274)</f>
        <v>-4.4844687774826211E-2</v>
      </c>
    </row>
    <row r="10" spans="1:11" x14ac:dyDescent="0.2">
      <c r="A10" s="6">
        <v>45041</v>
      </c>
      <c r="B10">
        <v>9.997471809387207</v>
      </c>
      <c r="C10">
        <v>4071.6298828125</v>
      </c>
      <c r="D10" s="18">
        <f t="shared" si="0"/>
        <v>-1.1352773728796173E-2</v>
      </c>
      <c r="E10" s="18">
        <f t="shared" si="1"/>
        <v>-1.5810858882773227E-2</v>
      </c>
      <c r="F10" s="18">
        <f t="shared" si="2"/>
        <v>-1.088326313795916E-2</v>
      </c>
      <c r="G10" s="18">
        <f t="shared" si="3"/>
        <v>-4.6951059083701237E-4</v>
      </c>
      <c r="H10">
        <f>0</f>
        <v>0</v>
      </c>
      <c r="I10" s="18">
        <f>SUM($G10:G$274)</f>
        <v>-4.5812850635774865E-2</v>
      </c>
      <c r="J10" t="s">
        <v>19</v>
      </c>
    </row>
    <row r="11" spans="1:11" ht="16" thickBot="1" x14ac:dyDescent="0.25">
      <c r="A11" s="6">
        <v>45042</v>
      </c>
      <c r="B11">
        <v>10.13140869140625</v>
      </c>
      <c r="C11">
        <v>4055.989990234375</v>
      </c>
      <c r="D11" s="18">
        <f t="shared" si="0"/>
        <v>1.3397075237889799E-2</v>
      </c>
      <c r="E11" s="18">
        <f t="shared" si="1"/>
        <v>-3.8411871973298428E-3</v>
      </c>
      <c r="F11" s="18">
        <f t="shared" si="2"/>
        <v>-2.3988943135906551E-3</v>
      </c>
      <c r="G11" s="18">
        <f t="shared" si="3"/>
        <v>1.5795969551480455E-2</v>
      </c>
      <c r="H11">
        <f>0</f>
        <v>0</v>
      </c>
      <c r="I11" s="18">
        <f>SUM($G11:G$274)</f>
        <v>-4.5343340044937855E-2</v>
      </c>
    </row>
    <row r="12" spans="1:11" x14ac:dyDescent="0.2">
      <c r="A12" s="6">
        <v>45043</v>
      </c>
      <c r="B12">
        <v>10.207944869995121</v>
      </c>
      <c r="C12">
        <v>4135.35009765625</v>
      </c>
      <c r="D12" s="18">
        <f t="shared" si="0"/>
        <v>7.5543471712666843E-3</v>
      </c>
      <c r="E12" s="18">
        <f t="shared" si="1"/>
        <v>1.9566149722497039E-2</v>
      </c>
      <c r="F12" s="18">
        <f t="shared" si="2"/>
        <v>1.4192745360669352E-2</v>
      </c>
      <c r="G12" s="18">
        <f t="shared" si="3"/>
        <v>-6.6383981894026674E-3</v>
      </c>
      <c r="H12">
        <f>0</f>
        <v>0</v>
      </c>
      <c r="I12" s="18">
        <f>SUM($G12:G$274)</f>
        <v>-6.1139309596418355E-2</v>
      </c>
      <c r="J12" s="12" t="s">
        <v>20</v>
      </c>
      <c r="K12" s="12"/>
    </row>
    <row r="13" spans="1:11" x14ac:dyDescent="0.2">
      <c r="A13" s="6">
        <v>45044</v>
      </c>
      <c r="B13">
        <v>10.56192207336426</v>
      </c>
      <c r="C13">
        <v>4169.47998046875</v>
      </c>
      <c r="D13" s="18">
        <f t="shared" si="0"/>
        <v>3.4676637450267611E-2</v>
      </c>
      <c r="E13" s="18">
        <f t="shared" si="1"/>
        <v>8.2532027534605312E-3</v>
      </c>
      <c r="F13" s="18">
        <f t="shared" si="2"/>
        <v>6.1738775839904735E-3</v>
      </c>
      <c r="G13" s="18">
        <f t="shared" si="3"/>
        <v>2.8502759866277136E-2</v>
      </c>
      <c r="H13">
        <f>0</f>
        <v>0</v>
      </c>
      <c r="I13" s="18">
        <f>SUM($G13:G$274)</f>
        <v>-5.4500911407015705E-2</v>
      </c>
      <c r="J13" t="s">
        <v>21</v>
      </c>
      <c r="K13">
        <v>0.31713028891238876</v>
      </c>
    </row>
    <row r="14" spans="1:11" x14ac:dyDescent="0.2">
      <c r="A14" s="6">
        <v>45047</v>
      </c>
      <c r="B14">
        <v>10.485385894775391</v>
      </c>
      <c r="C14">
        <v>4167.8701171875</v>
      </c>
      <c r="D14" s="18">
        <f t="shared" si="0"/>
        <v>-7.2464252299193621E-3</v>
      </c>
      <c r="E14" s="18">
        <f t="shared" si="1"/>
        <v>-3.8610649020764942E-4</v>
      </c>
      <c r="F14" s="18">
        <f t="shared" si="2"/>
        <v>5.0143538703516688E-5</v>
      </c>
      <c r="G14" s="18">
        <f t="shared" si="3"/>
        <v>-7.2965687686228787E-3</v>
      </c>
      <c r="H14">
        <f>0</f>
        <v>0</v>
      </c>
      <c r="I14" s="18">
        <f>SUM($G14:G$274)</f>
        <v>-8.3003671273292806E-2</v>
      </c>
      <c r="J14" t="s">
        <v>22</v>
      </c>
      <c r="K14">
        <v>0.10057162014565517</v>
      </c>
    </row>
    <row r="15" spans="1:11" x14ac:dyDescent="0.2">
      <c r="A15" s="6">
        <v>45048</v>
      </c>
      <c r="B15">
        <v>8.9546718597412109</v>
      </c>
      <c r="C15">
        <v>4119.580078125</v>
      </c>
      <c r="D15" s="18">
        <f t="shared" si="0"/>
        <v>-0.14598547448758148</v>
      </c>
      <c r="E15" s="18">
        <f t="shared" si="1"/>
        <v>-1.1586262936400304E-2</v>
      </c>
      <c r="F15" s="18">
        <f t="shared" si="2"/>
        <v>-7.8887758132525371E-3</v>
      </c>
      <c r="G15" s="18">
        <f t="shared" si="3"/>
        <v>-0.13809669867432894</v>
      </c>
      <c r="H15">
        <f>0</f>
        <v>0</v>
      </c>
      <c r="I15" s="18">
        <f>SUM($G15:G$274)</f>
        <v>-7.5707102504669971E-2</v>
      </c>
      <c r="J15" t="s">
        <v>23</v>
      </c>
      <c r="K15">
        <v>9.693020970090073E-2</v>
      </c>
    </row>
    <row r="16" spans="1:11" x14ac:dyDescent="0.2">
      <c r="A16" s="6">
        <v>45049</v>
      </c>
      <c r="B16">
        <v>9.9400701522827148</v>
      </c>
      <c r="C16">
        <v>4090.75</v>
      </c>
      <c r="D16" s="18">
        <f t="shared" si="0"/>
        <v>0.11004292596937004</v>
      </c>
      <c r="E16" s="18">
        <f t="shared" si="1"/>
        <v>-6.9983050646564848E-3</v>
      </c>
      <c r="F16" s="18">
        <f t="shared" si="2"/>
        <v>-4.6367294950667064E-3</v>
      </c>
      <c r="G16" s="18">
        <f t="shared" si="3"/>
        <v>0.11467965546443674</v>
      </c>
      <c r="H16">
        <f>0</f>
        <v>0</v>
      </c>
      <c r="I16" s="18">
        <f>SUM($G16:G$274)</f>
        <v>6.238959616965898E-2</v>
      </c>
      <c r="J16" t="s">
        <v>24</v>
      </c>
      <c r="K16">
        <v>1.5497025736465908E-2</v>
      </c>
    </row>
    <row r="17" spans="1:18" ht="16" thickBot="1" x14ac:dyDescent="0.25">
      <c r="A17" s="6">
        <v>45050</v>
      </c>
      <c r="B17">
        <v>9.7487306594848633</v>
      </c>
      <c r="C17">
        <v>4061.219970703125</v>
      </c>
      <c r="D17" s="18">
        <f t="shared" si="0"/>
        <v>-1.9249310102093298E-2</v>
      </c>
      <c r="E17" s="18">
        <f t="shared" si="1"/>
        <v>-7.2187323343824161E-3</v>
      </c>
      <c r="F17" s="18">
        <f t="shared" si="2"/>
        <v>-4.7929732337799189E-3</v>
      </c>
      <c r="G17" s="18">
        <f t="shared" si="3"/>
        <v>-1.445633686831338E-2</v>
      </c>
      <c r="H17">
        <f>0</f>
        <v>0</v>
      </c>
      <c r="I17" s="18">
        <f>SUM($G17:G$274)</f>
        <v>-5.2290059294777744E-2</v>
      </c>
      <c r="J17" s="10" t="s">
        <v>25</v>
      </c>
      <c r="K17" s="10">
        <v>249</v>
      </c>
    </row>
    <row r="18" spans="1:18" x14ac:dyDescent="0.2">
      <c r="A18" s="6">
        <v>45051</v>
      </c>
      <c r="B18">
        <v>9.8731012344360352</v>
      </c>
      <c r="C18">
        <v>4136.25</v>
      </c>
      <c r="D18" s="18">
        <f t="shared" si="0"/>
        <v>1.2757617303763347E-2</v>
      </c>
      <c r="E18" s="18">
        <f t="shared" si="1"/>
        <v>1.8474751389515376E-2</v>
      </c>
      <c r="F18" s="18">
        <f t="shared" si="2"/>
        <v>1.3419138010805404E-2</v>
      </c>
      <c r="G18" s="18">
        <f t="shared" si="3"/>
        <v>-6.6152070704205736E-4</v>
      </c>
      <c r="H18">
        <f>0</f>
        <v>0</v>
      </c>
      <c r="I18" s="18">
        <f>SUM($G18:G$274)</f>
        <v>-3.7833722426464288E-2</v>
      </c>
    </row>
    <row r="19" spans="1:18" ht="16" thickBot="1" x14ac:dyDescent="0.25">
      <c r="A19" s="6">
        <v>45054</v>
      </c>
      <c r="B19">
        <v>9.7869987487792969</v>
      </c>
      <c r="C19">
        <v>4138.1201171875</v>
      </c>
      <c r="D19" s="18">
        <f t="shared" si="0"/>
        <v>-8.7209159120565927E-3</v>
      </c>
      <c r="E19" s="18">
        <f t="shared" si="1"/>
        <v>4.5212866424892972E-4</v>
      </c>
      <c r="F19" s="18">
        <f t="shared" si="2"/>
        <v>6.4430321148803188E-4</v>
      </c>
      <c r="G19" s="18">
        <f t="shared" si="3"/>
        <v>-9.3652191235446252E-3</v>
      </c>
      <c r="H19">
        <f>0</f>
        <v>0</v>
      </c>
      <c r="I19" s="18">
        <f>SUM($G19:G$274)</f>
        <v>-3.7172201719422225E-2</v>
      </c>
      <c r="J19" t="s">
        <v>26</v>
      </c>
    </row>
    <row r="20" spans="1:18" x14ac:dyDescent="0.2">
      <c r="A20" s="6">
        <v>45055</v>
      </c>
      <c r="B20">
        <v>9.8922348022460938</v>
      </c>
      <c r="C20">
        <v>4119.169921875</v>
      </c>
      <c r="D20" s="18">
        <f t="shared" si="0"/>
        <v>1.0752637878892468E-2</v>
      </c>
      <c r="E20" s="18">
        <f t="shared" si="1"/>
        <v>-4.5794212772585219E-3</v>
      </c>
      <c r="F20" s="18">
        <f t="shared" si="2"/>
        <v>-2.9221710063382423E-3</v>
      </c>
      <c r="G20" s="18">
        <f t="shared" si="3"/>
        <v>1.367480888523071E-2</v>
      </c>
      <c r="H20">
        <f>0</f>
        <v>0</v>
      </c>
      <c r="I20" s="18">
        <f>SUM($G20:G$274)</f>
        <v>-2.7806982595877598E-2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9.5669584274291992</v>
      </c>
      <c r="C21">
        <v>4137.64013671875</v>
      </c>
      <c r="D21" s="18">
        <f t="shared" si="0"/>
        <v>-3.288199090695243E-2</v>
      </c>
      <c r="E21" s="18">
        <f t="shared" si="1"/>
        <v>4.4839652634049987E-3</v>
      </c>
      <c r="F21" s="18">
        <f t="shared" si="2"/>
        <v>3.5021584347376712E-3</v>
      </c>
      <c r="G21" s="18">
        <f t="shared" si="3"/>
        <v>-3.6384149341690097E-2</v>
      </c>
      <c r="H21">
        <f>0</f>
        <v>0</v>
      </c>
      <c r="I21" s="18">
        <f>SUM($G21:G$274)</f>
        <v>-4.1481791481108317E-2</v>
      </c>
      <c r="J21" t="s">
        <v>27</v>
      </c>
      <c r="K21">
        <v>1</v>
      </c>
      <c r="L21">
        <v>6.632885821178075E-3</v>
      </c>
      <c r="M21">
        <v>6.632885821178075E-3</v>
      </c>
      <c r="N21">
        <v>27.618864083430026</v>
      </c>
      <c r="O21">
        <v>3.1943428770797744E-7</v>
      </c>
    </row>
    <row r="22" spans="1:18" x14ac:dyDescent="0.2">
      <c r="A22" s="6">
        <v>45057</v>
      </c>
      <c r="B22">
        <v>9.6817617416381836</v>
      </c>
      <c r="C22">
        <v>4130.6201171875</v>
      </c>
      <c r="D22" s="18">
        <f t="shared" si="0"/>
        <v>1.1999980461902648E-2</v>
      </c>
      <c r="E22" s="18">
        <f t="shared" si="1"/>
        <v>-1.6966239932159066E-3</v>
      </c>
      <c r="F22" s="18">
        <f t="shared" si="2"/>
        <v>-8.7878033978802987E-4</v>
      </c>
      <c r="G22" s="18">
        <f t="shared" si="3"/>
        <v>1.2878760801690679E-2</v>
      </c>
      <c r="H22">
        <f>0</f>
        <v>0</v>
      </c>
      <c r="I22" s="18">
        <f>SUM($G22:G$274)</f>
        <v>-5.0976421394182021E-3</v>
      </c>
      <c r="J22" t="s">
        <v>28</v>
      </c>
      <c r="K22">
        <v>247</v>
      </c>
      <c r="L22">
        <v>5.9318978249141618E-2</v>
      </c>
      <c r="M22">
        <v>2.4015780667668672E-4</v>
      </c>
    </row>
    <row r="23" spans="1:18" ht="16" thickBot="1" x14ac:dyDescent="0.25">
      <c r="A23" s="6">
        <v>45058</v>
      </c>
      <c r="B23">
        <v>9.7487306594848633</v>
      </c>
      <c r="C23">
        <v>4124.080078125</v>
      </c>
      <c r="D23" s="18">
        <f t="shared" si="0"/>
        <v>6.9170177529433996E-3</v>
      </c>
      <c r="E23" s="18">
        <f t="shared" si="1"/>
        <v>-1.5833068345566526E-3</v>
      </c>
      <c r="F23" s="18">
        <f t="shared" si="2"/>
        <v>-7.9845862391642356E-4</v>
      </c>
      <c r="G23" s="18">
        <f t="shared" si="3"/>
        <v>7.7154763768598235E-3</v>
      </c>
      <c r="H23">
        <f>0</f>
        <v>0</v>
      </c>
      <c r="I23" s="18">
        <f>SUM($G23:G$274)</f>
        <v>-1.7976402941108929E-2</v>
      </c>
      <c r="J23" s="10" t="s">
        <v>29</v>
      </c>
      <c r="K23" s="10">
        <v>248</v>
      </c>
      <c r="L23" s="10">
        <v>6.5951864070319693E-2</v>
      </c>
      <c r="M23" s="10"/>
      <c r="N23" s="10"/>
      <c r="O23" s="10"/>
    </row>
    <row r="24" spans="1:18" ht="16" thickBot="1" x14ac:dyDescent="0.25">
      <c r="A24" s="6">
        <v>45061</v>
      </c>
      <c r="B24">
        <v>9.7678651809692383</v>
      </c>
      <c r="C24">
        <v>4136.27978515625</v>
      </c>
      <c r="D24" s="18">
        <f t="shared" si="0"/>
        <v>1.9627705547242691E-3</v>
      </c>
      <c r="E24" s="18">
        <f t="shared" si="1"/>
        <v>2.9581644391338813E-3</v>
      </c>
      <c r="F24" s="18">
        <f t="shared" si="2"/>
        <v>2.4206369623162574E-3</v>
      </c>
      <c r="G24" s="18">
        <f t="shared" si="3"/>
        <v>-4.5786640759198829E-4</v>
      </c>
      <c r="H24">
        <f>0</f>
        <v>0</v>
      </c>
      <c r="I24" s="18">
        <f>SUM($G24:G$274)</f>
        <v>-2.5691879317968704E-2</v>
      </c>
    </row>
    <row r="25" spans="1:18" x14ac:dyDescent="0.2">
      <c r="A25" s="6">
        <v>45062</v>
      </c>
      <c r="B25">
        <v>9.7487306594848633</v>
      </c>
      <c r="C25">
        <v>4109.89990234375</v>
      </c>
      <c r="D25" s="18">
        <f t="shared" si="0"/>
        <v>-1.9589256331725702E-3</v>
      </c>
      <c r="E25" s="18">
        <f t="shared" si="1"/>
        <v>-6.3776833731530314E-3</v>
      </c>
      <c r="F25" s="18">
        <f t="shared" si="2"/>
        <v>-4.1968190723336955E-3</v>
      </c>
      <c r="G25" s="18">
        <f t="shared" si="3"/>
        <v>2.2378934391611253E-3</v>
      </c>
      <c r="H25">
        <f>0</f>
        <v>0</v>
      </c>
      <c r="I25" s="18">
        <f>SUM($G25:G$274)</f>
        <v>-2.5234012910376715E-2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9.8635349273681641</v>
      </c>
      <c r="C26">
        <v>4158.77001953125</v>
      </c>
      <c r="D26" s="18">
        <f t="shared" si="0"/>
        <v>1.1776329851887368E-2</v>
      </c>
      <c r="E26" s="18">
        <f t="shared" si="1"/>
        <v>1.1890829058788244E-2</v>
      </c>
      <c r="F26" s="18">
        <f t="shared" si="2"/>
        <v>8.7523078058618416E-3</v>
      </c>
      <c r="G26" s="18">
        <f t="shared" si="3"/>
        <v>3.0240220460255266E-3</v>
      </c>
      <c r="H26">
        <f>0</f>
        <v>0</v>
      </c>
      <c r="I26" s="18">
        <f>SUM($G26:G$274)</f>
        <v>-2.7471906349537854E-2</v>
      </c>
      <c r="J26" t="s">
        <v>30</v>
      </c>
      <c r="K26">
        <v>3.2382438430164542E-4</v>
      </c>
      <c r="L26">
        <v>9.8965454080324222E-4</v>
      </c>
      <c r="M26">
        <v>0.3272095170086492</v>
      </c>
      <c r="N26">
        <v>0.74378655948976613</v>
      </c>
      <c r="O26">
        <v>-1.6254138017985393E-3</v>
      </c>
      <c r="P26">
        <v>2.2730625704018301E-3</v>
      </c>
      <c r="Q26">
        <v>-1.6254138017985393E-3</v>
      </c>
      <c r="R26">
        <v>2.2730625704018301E-3</v>
      </c>
    </row>
    <row r="27" spans="1:18" ht="16" thickBot="1" x14ac:dyDescent="0.25">
      <c r="A27" s="6">
        <v>45064</v>
      </c>
      <c r="B27">
        <v>9.8539676666259766</v>
      </c>
      <c r="C27">
        <v>4198.0498046875</v>
      </c>
      <c r="D27" s="18">
        <f t="shared" si="0"/>
        <v>-9.6996267693449933E-4</v>
      </c>
      <c r="E27" s="18">
        <f t="shared" si="1"/>
        <v>9.445048649426635E-3</v>
      </c>
      <c r="F27" s="18">
        <f t="shared" si="2"/>
        <v>7.0186843948141899E-3</v>
      </c>
      <c r="G27" s="18">
        <f t="shared" si="3"/>
        <v>-7.9886470717486883E-3</v>
      </c>
      <c r="H27">
        <f>0</f>
        <v>0</v>
      </c>
      <c r="I27" s="18">
        <f>SUM($G27:G$274)</f>
        <v>-3.0495928395563386E-2</v>
      </c>
      <c r="J27" s="10" t="s">
        <v>43</v>
      </c>
      <c r="K27" s="10">
        <v>0.70882218387715323</v>
      </c>
      <c r="L27" s="10">
        <v>0.13487591212871639</v>
      </c>
      <c r="M27" s="10">
        <v>5.2553652664139285</v>
      </c>
      <c r="N27" s="10">
        <v>3.1943428770799215E-7</v>
      </c>
      <c r="O27" s="10">
        <v>0.44316859722963192</v>
      </c>
      <c r="P27" s="10">
        <v>0.9744757705246746</v>
      </c>
      <c r="Q27" s="10">
        <v>0.44316859722963192</v>
      </c>
      <c r="R27" s="10">
        <v>0.9744757705246746</v>
      </c>
    </row>
    <row r="28" spans="1:18" x14ac:dyDescent="0.2">
      <c r="A28" s="6">
        <v>45065</v>
      </c>
      <c r="B28">
        <v>9.8252668380737305</v>
      </c>
      <c r="C28">
        <v>4191.97998046875</v>
      </c>
      <c r="D28" s="18">
        <f t="shared" si="0"/>
        <v>-2.9126164732051762E-3</v>
      </c>
      <c r="E28" s="18">
        <f t="shared" si="1"/>
        <v>-1.4458676054706077E-3</v>
      </c>
      <c r="F28" s="18">
        <f t="shared" si="2"/>
        <v>-7.0103864940526098E-4</v>
      </c>
      <c r="G28" s="18">
        <f t="shared" si="3"/>
        <v>-2.2115778237999152E-3</v>
      </c>
      <c r="H28">
        <f>0</f>
        <v>0</v>
      </c>
      <c r="I28" s="18">
        <f>SUM($G28:G$274)</f>
        <v>-2.2507281323814684E-2</v>
      </c>
    </row>
    <row r="29" spans="1:18" x14ac:dyDescent="0.2">
      <c r="A29" s="6">
        <v>45068</v>
      </c>
      <c r="B29">
        <v>9.7774324417114258</v>
      </c>
      <c r="C29">
        <v>4192.6298828125</v>
      </c>
      <c r="D29" s="18">
        <f t="shared" si="0"/>
        <v>-4.8685086268540623E-3</v>
      </c>
      <c r="E29" s="18">
        <f t="shared" si="1"/>
        <v>1.550346964389604E-4</v>
      </c>
      <c r="F29" s="18">
        <f t="shared" si="2"/>
        <v>4.3371641640824085E-4</v>
      </c>
      <c r="G29" s="18">
        <f t="shared" si="3"/>
        <v>-5.3022250432623033E-3</v>
      </c>
      <c r="H29">
        <f>0</f>
        <v>0</v>
      </c>
      <c r="I29" s="18">
        <f>SUM($G29:G$274)</f>
        <v>-2.0295703500014823E-2</v>
      </c>
    </row>
    <row r="30" spans="1:18" x14ac:dyDescent="0.2">
      <c r="A30" s="6">
        <v>45069</v>
      </c>
      <c r="B30">
        <v>9.796565055847168</v>
      </c>
      <c r="C30">
        <v>4145.580078125</v>
      </c>
      <c r="D30" s="18">
        <f t="shared" si="0"/>
        <v>1.9568137391694496E-3</v>
      </c>
      <c r="E30" s="18">
        <f t="shared" si="1"/>
        <v>-1.1222026747550129E-2</v>
      </c>
      <c r="F30" s="18">
        <f t="shared" si="2"/>
        <v>-7.6305971224246644E-3</v>
      </c>
      <c r="G30" s="18">
        <f t="shared" si="3"/>
        <v>9.5874108615941131E-3</v>
      </c>
      <c r="H30">
        <f>0</f>
        <v>0</v>
      </c>
      <c r="I30" s="18">
        <f>SUM($G30:G$274)</f>
        <v>-1.4993478456752453E-2</v>
      </c>
    </row>
    <row r="31" spans="1:18" x14ac:dyDescent="0.2">
      <c r="A31" s="6">
        <v>45070</v>
      </c>
      <c r="B31">
        <v>9.6243610382080078</v>
      </c>
      <c r="C31">
        <v>4115.240234375</v>
      </c>
      <c r="D31" s="18">
        <f t="shared" si="0"/>
        <v>-1.7577999702699687E-2</v>
      </c>
      <c r="E31" s="18">
        <f t="shared" si="1"/>
        <v>-7.3186003353533646E-3</v>
      </c>
      <c r="F31" s="18">
        <f t="shared" si="2"/>
        <v>-4.8637618883275923E-3</v>
      </c>
      <c r="G31" s="18">
        <f t="shared" si="3"/>
        <v>-1.2714237814372094E-2</v>
      </c>
      <c r="H31">
        <f>0</f>
        <v>0</v>
      </c>
      <c r="I31" s="18">
        <f>SUM($G31:G$274)</f>
        <v>-2.4580889318346563E-2</v>
      </c>
    </row>
    <row r="32" spans="1:18" x14ac:dyDescent="0.2">
      <c r="A32" s="6">
        <v>45071</v>
      </c>
      <c r="B32">
        <v>9.3947525024414062</v>
      </c>
      <c r="C32">
        <v>4151.27978515625</v>
      </c>
      <c r="D32" s="18">
        <f t="shared" si="0"/>
        <v>-2.3857016050735425E-2</v>
      </c>
      <c r="E32" s="18">
        <f t="shared" si="1"/>
        <v>8.7575812659024255E-3</v>
      </c>
      <c r="F32" s="18">
        <f t="shared" si="2"/>
        <v>6.5313922626802469E-3</v>
      </c>
      <c r="G32" s="18">
        <f t="shared" si="3"/>
        <v>-3.0388408313415671E-2</v>
      </c>
      <c r="H32">
        <f>0</f>
        <v>0</v>
      </c>
      <c r="I32" s="18">
        <f>SUM($G32:G$274)</f>
        <v>-1.1866651503974462E-2</v>
      </c>
    </row>
    <row r="33" spans="1:9" x14ac:dyDescent="0.2">
      <c r="A33" s="6">
        <v>45072</v>
      </c>
      <c r="B33">
        <v>9.4043197631835938</v>
      </c>
      <c r="C33">
        <v>4205.4501953125</v>
      </c>
      <c r="D33" s="18">
        <f t="shared" si="0"/>
        <v>1.0183621909891638E-3</v>
      </c>
      <c r="E33" s="18">
        <f t="shared" si="1"/>
        <v>1.3049086777997321E-2</v>
      </c>
      <c r="F33" s="18">
        <f t="shared" si="2"/>
        <v>9.5733065718841912E-3</v>
      </c>
      <c r="G33" s="18">
        <f t="shared" si="3"/>
        <v>-8.5549443808950274E-3</v>
      </c>
      <c r="H33">
        <f>0</f>
        <v>0</v>
      </c>
      <c r="I33" s="18">
        <f>SUM($G33:G$274)</f>
        <v>1.8521756809441091E-2</v>
      </c>
    </row>
    <row r="34" spans="1:9" x14ac:dyDescent="0.2">
      <c r="A34" s="6">
        <v>45076</v>
      </c>
      <c r="B34">
        <v>9.4999895095825195</v>
      </c>
      <c r="C34">
        <v>4205.52001953125</v>
      </c>
      <c r="D34" s="18">
        <f t="shared" si="0"/>
        <v>1.0172957620332879E-2</v>
      </c>
      <c r="E34" s="18">
        <f t="shared" si="1"/>
        <v>1.660326849850513E-5</v>
      </c>
      <c r="F34" s="18">
        <f t="shared" si="2"/>
        <v>3.3559314933825457E-4</v>
      </c>
      <c r="G34" s="18">
        <f t="shared" si="3"/>
        <v>9.8373644709946247E-3</v>
      </c>
      <c r="H34">
        <f>0</f>
        <v>0</v>
      </c>
      <c r="I34" s="18">
        <f>SUM($G34:G$274)</f>
        <v>2.7076701190336123E-2</v>
      </c>
    </row>
    <row r="35" spans="1:9" x14ac:dyDescent="0.2">
      <c r="A35" s="6">
        <v>45077</v>
      </c>
      <c r="B35">
        <v>9.4234542846679688</v>
      </c>
      <c r="C35">
        <v>4179.830078125</v>
      </c>
      <c r="D35" s="18">
        <f t="shared" si="0"/>
        <v>-8.0563483609482622E-3</v>
      </c>
      <c r="E35" s="18">
        <f t="shared" si="1"/>
        <v>-6.1086242098339349E-3</v>
      </c>
      <c r="F35" s="18">
        <f t="shared" si="2"/>
        <v>-4.0061039685976938E-3</v>
      </c>
      <c r="G35" s="18">
        <f t="shared" si="3"/>
        <v>-4.0502443923505684E-3</v>
      </c>
      <c r="H35">
        <f>0</f>
        <v>0</v>
      </c>
      <c r="I35" s="18">
        <f>SUM($G35:G$274)</f>
        <v>1.7239336719341518E-2</v>
      </c>
    </row>
    <row r="36" spans="1:9" x14ac:dyDescent="0.2">
      <c r="A36" s="6">
        <v>45078</v>
      </c>
      <c r="B36">
        <v>9.64349365234375</v>
      </c>
      <c r="C36">
        <v>4221.02001953125</v>
      </c>
      <c r="D36" s="18">
        <f t="shared" si="0"/>
        <v>2.3350181475787268E-2</v>
      </c>
      <c r="E36" s="18">
        <f t="shared" si="1"/>
        <v>9.8544535630327168E-3</v>
      </c>
      <c r="F36" s="18">
        <f t="shared" si="2"/>
        <v>7.3088796797664895E-3</v>
      </c>
      <c r="G36" s="18">
        <f t="shared" si="3"/>
        <v>1.6041301796020778E-2</v>
      </c>
      <c r="H36">
        <f>0</f>
        <v>0</v>
      </c>
      <c r="I36" s="18">
        <f>SUM($G36:G$274)</f>
        <v>2.1289581111692095E-2</v>
      </c>
    </row>
    <row r="37" spans="1:9" x14ac:dyDescent="0.2">
      <c r="A37" s="6">
        <v>45079</v>
      </c>
      <c r="B37">
        <v>9.7582969665527344</v>
      </c>
      <c r="C37">
        <v>4282.3701171875</v>
      </c>
      <c r="D37" s="18">
        <f t="shared" si="0"/>
        <v>1.1904743067994161E-2</v>
      </c>
      <c r="E37" s="18">
        <f t="shared" si="1"/>
        <v>1.4534424705965554E-2</v>
      </c>
      <c r="F37" s="18">
        <f t="shared" si="2"/>
        <v>1.06261470457822E-2</v>
      </c>
      <c r="G37" s="18">
        <f t="shared" si="3"/>
        <v>1.2785960222119613E-3</v>
      </c>
      <c r="H37">
        <f>0</f>
        <v>0</v>
      </c>
      <c r="I37" s="18">
        <f>SUM($G37:G$274)</f>
        <v>5.2482793156714072E-3</v>
      </c>
    </row>
    <row r="38" spans="1:9" x14ac:dyDescent="0.2">
      <c r="A38" s="6">
        <v>45082</v>
      </c>
      <c r="B38">
        <v>9.7008962631225586</v>
      </c>
      <c r="C38">
        <v>4273.7900390625</v>
      </c>
      <c r="D38" s="18">
        <f t="shared" si="0"/>
        <v>-5.8822460135125043E-3</v>
      </c>
      <c r="E38" s="18">
        <f t="shared" si="1"/>
        <v>-2.0035816359177394E-3</v>
      </c>
      <c r="F38" s="18">
        <f t="shared" si="2"/>
        <v>-1.096358726445726E-3</v>
      </c>
      <c r="G38" s="18">
        <f t="shared" si="3"/>
        <v>-4.7858872870667783E-3</v>
      </c>
      <c r="H38">
        <f>0</f>
        <v>0</v>
      </c>
      <c r="I38" s="18">
        <f>SUM($G38:G$274)</f>
        <v>3.9696832934594597E-3</v>
      </c>
    </row>
    <row r="39" spans="1:9" x14ac:dyDescent="0.2">
      <c r="A39" s="6">
        <v>45083</v>
      </c>
      <c r="B39">
        <v>9.7200298309326172</v>
      </c>
      <c r="C39">
        <v>4283.85009765625</v>
      </c>
      <c r="D39" s="18">
        <f t="shared" si="0"/>
        <v>1.9723505221671545E-3</v>
      </c>
      <c r="E39" s="18">
        <f t="shared" si="1"/>
        <v>2.3538963079141606E-3</v>
      </c>
      <c r="F39" s="18">
        <f t="shared" si="2"/>
        <v>1.9923183058977285E-3</v>
      </c>
      <c r="G39" s="18">
        <f t="shared" si="3"/>
        <v>-1.9967783730574003E-5</v>
      </c>
      <c r="H39">
        <f>0</f>
        <v>0</v>
      </c>
      <c r="I39" s="18">
        <f>SUM($G39:G$274)</f>
        <v>8.7555705805262493E-3</v>
      </c>
    </row>
    <row r="40" spans="1:9" x14ac:dyDescent="0.2">
      <c r="A40" s="6">
        <v>45084</v>
      </c>
      <c r="B40">
        <v>9.796565055847168</v>
      </c>
      <c r="C40">
        <v>4267.52001953125</v>
      </c>
      <c r="D40" s="18">
        <f t="shared" si="0"/>
        <v>7.8739701673535833E-3</v>
      </c>
      <c r="E40" s="18">
        <f t="shared" si="1"/>
        <v>-3.8120096998572883E-3</v>
      </c>
      <c r="F40" s="18">
        <f t="shared" si="2"/>
        <v>-2.3782126561120889E-3</v>
      </c>
      <c r="G40" s="18">
        <f t="shared" si="3"/>
        <v>1.0252182823465673E-2</v>
      </c>
      <c r="H40">
        <f>0</f>
        <v>0</v>
      </c>
      <c r="I40" s="18">
        <f>SUM($G40:G$274)</f>
        <v>8.7755383642567839E-3</v>
      </c>
    </row>
    <row r="41" spans="1:9" x14ac:dyDescent="0.2">
      <c r="A41" s="6">
        <v>45085</v>
      </c>
      <c r="B41">
        <v>9.815699577331543</v>
      </c>
      <c r="C41">
        <v>4293.93017578125</v>
      </c>
      <c r="D41" s="18">
        <f t="shared" si="0"/>
        <v>1.953186793054007E-3</v>
      </c>
      <c r="E41" s="18">
        <f t="shared" si="1"/>
        <v>6.1886426142414575E-3</v>
      </c>
      <c r="F41" s="18">
        <f t="shared" si="2"/>
        <v>4.7104715573634904E-3</v>
      </c>
      <c r="G41" s="18">
        <f t="shared" si="3"/>
        <v>-2.7572847643094834E-3</v>
      </c>
      <c r="H41">
        <f>0</f>
        <v>0</v>
      </c>
      <c r="I41" s="18">
        <f>SUM($G41:G$274)</f>
        <v>-1.4766444592088576E-3</v>
      </c>
    </row>
    <row r="42" spans="1:9" x14ac:dyDescent="0.2">
      <c r="A42" s="6">
        <v>45086</v>
      </c>
      <c r="B42">
        <v>9.8252668380737305</v>
      </c>
      <c r="C42">
        <v>4298.85986328125</v>
      </c>
      <c r="D42" s="18">
        <f t="shared" si="0"/>
        <v>9.7468964558400373E-4</v>
      </c>
      <c r="E42" s="18">
        <f t="shared" si="1"/>
        <v>1.148059539441082E-3</v>
      </c>
      <c r="F42" s="18">
        <f t="shared" si="2"/>
        <v>1.137594454269272E-3</v>
      </c>
      <c r="G42" s="18">
        <f t="shared" si="3"/>
        <v>-1.6290480868526823E-4</v>
      </c>
      <c r="H42">
        <f>0</f>
        <v>0</v>
      </c>
      <c r="I42" s="18">
        <f>SUM($G42:G$274)</f>
        <v>1.2806403051006041E-3</v>
      </c>
    </row>
    <row r="43" spans="1:9" x14ac:dyDescent="0.2">
      <c r="A43" s="6">
        <v>45089</v>
      </c>
      <c r="B43">
        <v>9.7582969665527344</v>
      </c>
      <c r="C43">
        <v>4338.93017578125</v>
      </c>
      <c r="D43" s="18">
        <f t="shared" si="0"/>
        <v>-6.8160867918092283E-3</v>
      </c>
      <c r="E43" s="18">
        <f t="shared" si="1"/>
        <v>9.3211488102371565E-3</v>
      </c>
      <c r="F43" s="18">
        <f t="shared" si="2"/>
        <v>6.9308614402178751E-3</v>
      </c>
      <c r="G43" s="18">
        <f t="shared" si="3"/>
        <v>-1.3746948232027104E-2</v>
      </c>
      <c r="H43">
        <f>0</f>
        <v>0</v>
      </c>
      <c r="I43" s="18">
        <f>SUM($G43:G$274)</f>
        <v>1.443545113785881E-3</v>
      </c>
    </row>
    <row r="44" spans="1:9" x14ac:dyDescent="0.2">
      <c r="A44" s="6">
        <v>45090</v>
      </c>
      <c r="B44">
        <v>9.8444013595581055</v>
      </c>
      <c r="C44">
        <v>4369.009765625</v>
      </c>
      <c r="D44" s="18">
        <f t="shared" si="0"/>
        <v>8.8237110738174085E-3</v>
      </c>
      <c r="E44" s="18">
        <f t="shared" si="1"/>
        <v>6.9324899514737748E-3</v>
      </c>
      <c r="F44" s="18">
        <f t="shared" si="2"/>
        <v>5.2377270514117067E-3</v>
      </c>
      <c r="G44" s="18">
        <f t="shared" si="3"/>
        <v>3.5859840224057018E-3</v>
      </c>
      <c r="H44">
        <f>0</f>
        <v>0</v>
      </c>
      <c r="I44" s="18">
        <f>SUM($G44:G$274)</f>
        <v>1.5190493345812899E-2</v>
      </c>
    </row>
    <row r="45" spans="1:9" x14ac:dyDescent="0.2">
      <c r="A45" s="6">
        <v>45091</v>
      </c>
      <c r="B45">
        <v>9.9113693237304688</v>
      </c>
      <c r="C45">
        <v>4372.58984375</v>
      </c>
      <c r="D45" s="18">
        <f t="shared" si="0"/>
        <v>6.802644643022715E-3</v>
      </c>
      <c r="E45" s="18">
        <f t="shared" si="1"/>
        <v>8.1942552593217144E-4</v>
      </c>
      <c r="F45" s="18">
        <f t="shared" si="2"/>
        <v>9.0465137511757201E-4</v>
      </c>
      <c r="G45" s="18">
        <f t="shared" si="3"/>
        <v>5.8979932679051432E-3</v>
      </c>
      <c r="H45">
        <f>0</f>
        <v>0</v>
      </c>
      <c r="I45" s="18">
        <f>SUM($G45:G$274)</f>
        <v>1.160450932340721E-2</v>
      </c>
    </row>
    <row r="46" spans="1:9" x14ac:dyDescent="0.2">
      <c r="A46" s="6">
        <v>45092</v>
      </c>
      <c r="B46">
        <v>10.02617168426514</v>
      </c>
      <c r="C46">
        <v>4425.83984375</v>
      </c>
      <c r="D46" s="18">
        <f t="shared" si="0"/>
        <v>1.1582896044424862E-2</v>
      </c>
      <c r="E46" s="18">
        <f t="shared" si="1"/>
        <v>1.217813742034668E-2</v>
      </c>
      <c r="F46" s="18">
        <f t="shared" si="2"/>
        <v>8.9559583461478586E-3</v>
      </c>
      <c r="G46" s="18">
        <f t="shared" si="3"/>
        <v>2.6269376982770033E-3</v>
      </c>
      <c r="H46">
        <f>0</f>
        <v>0</v>
      </c>
      <c r="I46" s="18">
        <f>SUM($G46:G$274)</f>
        <v>5.7065160555021602E-3</v>
      </c>
    </row>
    <row r="47" spans="1:9" x14ac:dyDescent="0.2">
      <c r="A47" s="6">
        <v>45093</v>
      </c>
      <c r="B47">
        <v>10.093141555786129</v>
      </c>
      <c r="C47">
        <v>4409.58984375</v>
      </c>
      <c r="D47" s="18">
        <f t="shared" si="0"/>
        <v>6.6795057605177899E-3</v>
      </c>
      <c r="E47" s="18">
        <f t="shared" si="1"/>
        <v>-3.6716195284263176E-3</v>
      </c>
      <c r="F47" s="18">
        <f t="shared" si="2"/>
        <v>-2.2787009882035002E-3</v>
      </c>
      <c r="G47" s="18">
        <f t="shared" si="3"/>
        <v>8.9582067487212896E-3</v>
      </c>
      <c r="H47">
        <f>0</f>
        <v>0</v>
      </c>
      <c r="I47" s="18">
        <f>SUM($G47:G$274)</f>
        <v>3.0795783572251309E-3</v>
      </c>
    </row>
    <row r="48" spans="1:9" x14ac:dyDescent="0.2">
      <c r="A48" s="6">
        <v>45097</v>
      </c>
      <c r="B48">
        <v>9.9879045486450195</v>
      </c>
      <c r="C48">
        <v>4388.7099609375</v>
      </c>
      <c r="D48" s="18">
        <f t="shared" si="0"/>
        <v>-1.0426585871153304E-2</v>
      </c>
      <c r="E48" s="18">
        <f t="shared" si="1"/>
        <v>-4.7351076976228645E-3</v>
      </c>
      <c r="F48" s="18">
        <f t="shared" si="2"/>
        <v>-3.0325249948209123E-3</v>
      </c>
      <c r="G48" s="18">
        <f t="shared" si="3"/>
        <v>-7.3940608763323921E-3</v>
      </c>
      <c r="H48">
        <f>0</f>
        <v>0</v>
      </c>
      <c r="I48" s="18">
        <f>SUM($G48:G$274)</f>
        <v>-5.8786283914961969E-3</v>
      </c>
    </row>
    <row r="49" spans="1:9" x14ac:dyDescent="0.2">
      <c r="A49" s="6">
        <v>45098</v>
      </c>
      <c r="B49">
        <v>9.8826684951782227</v>
      </c>
      <c r="C49">
        <v>4365.68994140625</v>
      </c>
      <c r="D49" s="18">
        <f t="shared" si="0"/>
        <v>-1.0536349537008105E-2</v>
      </c>
      <c r="E49" s="18">
        <f t="shared" si="1"/>
        <v>-5.2452815830036359E-3</v>
      </c>
      <c r="F49" s="18">
        <f t="shared" si="2"/>
        <v>-3.3941475624136032E-3</v>
      </c>
      <c r="G49" s="18">
        <f t="shared" si="3"/>
        <v>-7.1422019745945014E-3</v>
      </c>
      <c r="H49">
        <f>0</f>
        <v>0</v>
      </c>
      <c r="I49" s="18">
        <f>SUM($G49:G$274)</f>
        <v>1.5154324848362308E-3</v>
      </c>
    </row>
    <row r="50" spans="1:9" x14ac:dyDescent="0.2">
      <c r="A50" s="6">
        <v>45099</v>
      </c>
      <c r="B50">
        <v>9.8061332702636719</v>
      </c>
      <c r="C50">
        <v>4381.89013671875</v>
      </c>
      <c r="D50" s="18">
        <f t="shared" si="0"/>
        <v>-7.7443885679149282E-3</v>
      </c>
      <c r="E50" s="18">
        <f t="shared" si="1"/>
        <v>3.7107984144384432E-3</v>
      </c>
      <c r="F50" s="18">
        <f t="shared" si="2"/>
        <v>2.9541206203517805E-3</v>
      </c>
      <c r="G50" s="18">
        <f t="shared" si="3"/>
        <v>-1.069850918826671E-2</v>
      </c>
      <c r="H50">
        <f>0</f>
        <v>0</v>
      </c>
      <c r="I50" s="18">
        <f>SUM($G50:G$274)</f>
        <v>8.6576344594307617E-3</v>
      </c>
    </row>
    <row r="51" spans="1:9" x14ac:dyDescent="0.2">
      <c r="A51" s="6">
        <v>45100</v>
      </c>
      <c r="B51">
        <v>9.8922348022460938</v>
      </c>
      <c r="C51">
        <v>4348.330078125</v>
      </c>
      <c r="D51" s="18">
        <f t="shared" si="0"/>
        <v>8.7803754659869782E-3</v>
      </c>
      <c r="E51" s="18">
        <f t="shared" si="1"/>
        <v>-7.6588087666845661E-3</v>
      </c>
      <c r="F51" s="18">
        <f t="shared" si="2"/>
        <v>-5.1049091715971951E-3</v>
      </c>
      <c r="G51" s="18">
        <f t="shared" si="3"/>
        <v>1.3885284637584174E-2</v>
      </c>
      <c r="H51">
        <f>0</f>
        <v>0</v>
      </c>
      <c r="I51" s="18">
        <f>SUM($G51:G$274)</f>
        <v>1.9356143647697298E-2</v>
      </c>
    </row>
    <row r="52" spans="1:9" x14ac:dyDescent="0.2">
      <c r="A52" s="6">
        <v>45103</v>
      </c>
      <c r="B52">
        <v>9.8635349273681641</v>
      </c>
      <c r="C52">
        <v>4328.81982421875</v>
      </c>
      <c r="D52" s="18">
        <f t="shared" si="0"/>
        <v>-2.9012528970110418E-3</v>
      </c>
      <c r="E52" s="18">
        <f t="shared" si="1"/>
        <v>-4.4868382932564677E-3</v>
      </c>
      <c r="F52" s="18">
        <f t="shared" si="2"/>
        <v>-2.8565461334280427E-3</v>
      </c>
      <c r="G52" s="18">
        <f t="shared" si="3"/>
        <v>-4.4706763582999173E-5</v>
      </c>
      <c r="H52">
        <f>0</f>
        <v>0</v>
      </c>
      <c r="I52" s="18">
        <f>SUM($G52:G$274)</f>
        <v>5.4708590101132729E-3</v>
      </c>
    </row>
    <row r="53" spans="1:9" x14ac:dyDescent="0.2">
      <c r="A53" s="6">
        <v>45104</v>
      </c>
      <c r="B53">
        <v>10.083573341369631</v>
      </c>
      <c r="C53">
        <v>4378.41015625</v>
      </c>
      <c r="D53" s="18">
        <f t="shared" si="0"/>
        <v>2.2308271387667444E-2</v>
      </c>
      <c r="E53" s="18">
        <f t="shared" si="1"/>
        <v>1.1455854954693034E-2</v>
      </c>
      <c r="F53" s="18">
        <f t="shared" si="2"/>
        <v>8.4439885114670678E-3</v>
      </c>
      <c r="G53" s="18">
        <f t="shared" si="3"/>
        <v>1.3864282876200376E-2</v>
      </c>
      <c r="H53">
        <f>0</f>
        <v>0</v>
      </c>
      <c r="I53" s="18">
        <f>SUM($G53:G$274)</f>
        <v>5.5155657736962529E-3</v>
      </c>
    </row>
    <row r="54" spans="1:9" x14ac:dyDescent="0.2">
      <c r="A54" s="6">
        <v>45105</v>
      </c>
      <c r="B54">
        <v>10.016604423522949</v>
      </c>
      <c r="C54">
        <v>4376.85986328125</v>
      </c>
      <c r="D54" s="18">
        <f t="shared" si="0"/>
        <v>-6.6413874902788717E-3</v>
      </c>
      <c r="E54" s="18">
        <f t="shared" si="1"/>
        <v>-3.5407668843834283E-4</v>
      </c>
      <c r="F54" s="18">
        <f t="shared" si="2"/>
        <v>7.2846972742788879E-5</v>
      </c>
      <c r="G54" s="18">
        <f t="shared" si="3"/>
        <v>-6.7142344630216604E-3</v>
      </c>
      <c r="H54">
        <f>0</f>
        <v>0</v>
      </c>
      <c r="I54" s="18">
        <f>SUM($G54:G$274)</f>
        <v>-8.348717102504153E-3</v>
      </c>
    </row>
    <row r="55" spans="1:9" x14ac:dyDescent="0.2">
      <c r="A55" s="6">
        <v>45106</v>
      </c>
      <c r="B55">
        <v>9.8731012344360352</v>
      </c>
      <c r="C55">
        <v>4396.43994140625</v>
      </c>
      <c r="D55" s="18">
        <f t="shared" si="0"/>
        <v>-1.4326530530636927E-2</v>
      </c>
      <c r="E55" s="18">
        <f t="shared" si="1"/>
        <v>4.4735446728059181E-3</v>
      </c>
      <c r="F55" s="18">
        <f t="shared" si="2"/>
        <v>3.4947720889519415E-3</v>
      </c>
      <c r="G55" s="18">
        <f t="shared" si="3"/>
        <v>-1.782130261958887E-2</v>
      </c>
      <c r="H55">
        <f>0</f>
        <v>0</v>
      </c>
      <c r="I55" s="18">
        <f>SUM($G55:G$274)</f>
        <v>-1.6344826394824249E-3</v>
      </c>
    </row>
    <row r="56" spans="1:9" x14ac:dyDescent="0.2">
      <c r="A56" s="6">
        <v>45107</v>
      </c>
      <c r="B56">
        <v>10.02617168426514</v>
      </c>
      <c r="C56">
        <v>4450.3798828125</v>
      </c>
      <c r="D56" s="18">
        <f t="shared" si="0"/>
        <v>1.5503786114865026E-2</v>
      </c>
      <c r="E56" s="18">
        <f t="shared" si="1"/>
        <v>1.2269004495714109E-2</v>
      </c>
      <c r="F56" s="18">
        <f t="shared" si="2"/>
        <v>9.0203669449523301E-3</v>
      </c>
      <c r="G56" s="18">
        <f t="shared" si="3"/>
        <v>6.4834191699126957E-3</v>
      </c>
      <c r="H56">
        <f>0</f>
        <v>0</v>
      </c>
      <c r="I56" s="18">
        <f>SUM($G56:G$274)</f>
        <v>1.6186819980106341E-2</v>
      </c>
    </row>
    <row r="57" spans="1:9" x14ac:dyDescent="0.2">
      <c r="A57" s="6">
        <v>45110</v>
      </c>
      <c r="B57">
        <v>9.9592046737670898</v>
      </c>
      <c r="C57">
        <v>4455.58984375</v>
      </c>
      <c r="D57" s="18">
        <f t="shared" si="0"/>
        <v>-6.6792204050472037E-3</v>
      </c>
      <c r="E57" s="18">
        <f t="shared" si="1"/>
        <v>1.1706778016009611E-3</v>
      </c>
      <c r="F57" s="18">
        <f t="shared" si="2"/>
        <v>1.1536267802489434E-3</v>
      </c>
      <c r="G57" s="18">
        <f t="shared" si="3"/>
        <v>-7.8328471852961469E-3</v>
      </c>
      <c r="H57">
        <f>0</f>
        <v>0</v>
      </c>
      <c r="I57" s="18">
        <f>SUM($G57:G$274)</f>
        <v>9.7034008101937116E-3</v>
      </c>
    </row>
    <row r="58" spans="1:9" x14ac:dyDescent="0.2">
      <c r="A58" s="6">
        <v>45112</v>
      </c>
      <c r="B58">
        <v>10.13140869140625</v>
      </c>
      <c r="C58">
        <v>4446.81982421875</v>
      </c>
      <c r="D58" s="18">
        <f t="shared" si="0"/>
        <v>1.7290940720673387E-2</v>
      </c>
      <c r="E58" s="18">
        <f t="shared" si="1"/>
        <v>-1.9683184132291975E-3</v>
      </c>
      <c r="F58" s="18">
        <f t="shared" si="2"/>
        <v>-1.0713633719290874E-3</v>
      </c>
      <c r="G58" s="18">
        <f t="shared" si="3"/>
        <v>1.8362304092602474E-2</v>
      </c>
      <c r="H58">
        <f>0</f>
        <v>0</v>
      </c>
      <c r="I58" s="18">
        <f>SUM($G58:G$274)</f>
        <v>1.75362479954898E-2</v>
      </c>
    </row>
    <row r="59" spans="1:9" x14ac:dyDescent="0.2">
      <c r="A59" s="6">
        <v>45113</v>
      </c>
      <c r="B59">
        <v>9.9400701522827148</v>
      </c>
      <c r="C59">
        <v>4411.58984375</v>
      </c>
      <c r="D59" s="18">
        <f t="shared" si="0"/>
        <v>-1.8885679667214883E-2</v>
      </c>
      <c r="E59" s="18">
        <f t="shared" si="1"/>
        <v>-7.9225113365009037E-3</v>
      </c>
      <c r="F59" s="18">
        <f t="shared" si="2"/>
        <v>-5.291827403028429E-3</v>
      </c>
      <c r="G59" s="18">
        <f t="shared" si="3"/>
        <v>-1.3593852264186454E-2</v>
      </c>
      <c r="H59">
        <f>0</f>
        <v>0</v>
      </c>
      <c r="I59" s="18">
        <f>SUM($G59:G$274)</f>
        <v>-8.2605609711258049E-4</v>
      </c>
    </row>
    <row r="60" spans="1:9" x14ac:dyDescent="0.2">
      <c r="A60" s="6">
        <v>45114</v>
      </c>
      <c r="B60">
        <v>10.00703811645508</v>
      </c>
      <c r="C60">
        <v>4398.9501953125</v>
      </c>
      <c r="D60" s="18">
        <f t="shared" si="0"/>
        <v>6.7371721875610913E-3</v>
      </c>
      <c r="E60" s="18">
        <f t="shared" si="1"/>
        <v>-2.8651005386203243E-3</v>
      </c>
      <c r="F60" s="18">
        <f t="shared" si="2"/>
        <v>-1.7070224365108209E-3</v>
      </c>
      <c r="G60" s="18">
        <f t="shared" si="3"/>
        <v>8.4441946240719126E-3</v>
      </c>
      <c r="H60">
        <f>0</f>
        <v>0</v>
      </c>
      <c r="I60" s="18">
        <f>SUM($G60:G$274)</f>
        <v>1.2767796167073776E-2</v>
      </c>
    </row>
    <row r="61" spans="1:9" x14ac:dyDescent="0.2">
      <c r="A61" s="6">
        <v>45117</v>
      </c>
      <c r="B61">
        <v>10.045305252075201</v>
      </c>
      <c r="C61">
        <v>4409.52978515625</v>
      </c>
      <c r="D61" s="18">
        <f t="shared" si="0"/>
        <v>3.8240221706755673E-3</v>
      </c>
      <c r="E61" s="18">
        <f t="shared" si="1"/>
        <v>2.405026057131332E-3</v>
      </c>
      <c r="F61" s="18">
        <f t="shared" si="2"/>
        <v>2.0285602063989353E-3</v>
      </c>
      <c r="G61" s="18">
        <f t="shared" si="3"/>
        <v>1.795461964276632E-3</v>
      </c>
      <c r="H61">
        <f>0</f>
        <v>0</v>
      </c>
      <c r="I61" s="18">
        <f>SUM($G61:G$274)</f>
        <v>4.3236015430019661E-3</v>
      </c>
    </row>
    <row r="62" spans="1:9" x14ac:dyDescent="0.2">
      <c r="A62" s="6">
        <v>45118</v>
      </c>
      <c r="B62">
        <v>10.14097690582275</v>
      </c>
      <c r="C62">
        <v>4439.259765625</v>
      </c>
      <c r="D62" s="18">
        <f t="shared" si="0"/>
        <v>9.524016577573402E-3</v>
      </c>
      <c r="E62" s="18">
        <f t="shared" si="1"/>
        <v>6.7422110558885695E-3</v>
      </c>
      <c r="F62" s="18">
        <f t="shared" si="2"/>
        <v>5.1028531490972685E-3</v>
      </c>
      <c r="G62" s="18">
        <f t="shared" si="3"/>
        <v>4.4211634284761336E-3</v>
      </c>
      <c r="H62">
        <f>0</f>
        <v>0</v>
      </c>
      <c r="I62" s="18">
        <f>SUM($G62:G$274)</f>
        <v>2.5281395787253233E-3</v>
      </c>
    </row>
    <row r="63" spans="1:9" x14ac:dyDescent="0.2">
      <c r="A63" s="6">
        <v>45119</v>
      </c>
      <c r="B63">
        <v>10.44711875915527</v>
      </c>
      <c r="C63">
        <v>4472.16015625</v>
      </c>
      <c r="D63" s="18">
        <f t="shared" si="0"/>
        <v>3.0188595849847344E-2</v>
      </c>
      <c r="E63" s="18">
        <f t="shared" si="1"/>
        <v>7.4112334853124739E-3</v>
      </c>
      <c r="F63" s="18">
        <f t="shared" si="2"/>
        <v>5.577071088584319E-3</v>
      </c>
      <c r="G63" s="18">
        <f t="shared" si="3"/>
        <v>2.4611524761263024E-2</v>
      </c>
      <c r="H63">
        <f>0</f>
        <v>0</v>
      </c>
      <c r="I63" s="18">
        <f>SUM($G63:G$274)</f>
        <v>-1.893023849750812E-3</v>
      </c>
    </row>
    <row r="64" spans="1:9" x14ac:dyDescent="0.2">
      <c r="A64" s="6">
        <v>45120</v>
      </c>
      <c r="B64">
        <v>10.542788505554199</v>
      </c>
      <c r="C64">
        <v>4510.0400390625</v>
      </c>
      <c r="D64" s="18">
        <f t="shared" si="0"/>
        <v>9.157524539011197E-3</v>
      </c>
      <c r="E64" s="18">
        <f t="shared" si="1"/>
        <v>8.4701534580691185E-3</v>
      </c>
      <c r="F64" s="18">
        <f t="shared" si="2"/>
        <v>6.3276570562248195E-3</v>
      </c>
      <c r="G64" s="18">
        <f t="shared" si="3"/>
        <v>2.8298674827863775E-3</v>
      </c>
      <c r="H64">
        <f>0</f>
        <v>0</v>
      </c>
      <c r="I64" s="18">
        <f>SUM($G64:G$274)</f>
        <v>-2.6504548611013888E-2</v>
      </c>
    </row>
    <row r="65" spans="1:9" x14ac:dyDescent="0.2">
      <c r="A65" s="6">
        <v>45121</v>
      </c>
      <c r="B65">
        <v>10.46625232696533</v>
      </c>
      <c r="C65">
        <v>4505.419921875</v>
      </c>
      <c r="D65" s="18">
        <f t="shared" si="0"/>
        <v>-7.2595763965622728E-3</v>
      </c>
      <c r="E65" s="18">
        <f t="shared" si="1"/>
        <v>-1.0244071333035398E-3</v>
      </c>
      <c r="F65" s="18">
        <f t="shared" si="2"/>
        <v>-4.0229811710590369E-4</v>
      </c>
      <c r="G65" s="18">
        <f t="shared" si="3"/>
        <v>-6.8572782794563691E-3</v>
      </c>
      <c r="H65">
        <f>0</f>
        <v>0</v>
      </c>
      <c r="I65" s="18">
        <f>SUM($G65:G$274)</f>
        <v>-2.9334416093800268E-2</v>
      </c>
    </row>
    <row r="66" spans="1:9" x14ac:dyDescent="0.2">
      <c r="A66" s="6">
        <v>45124</v>
      </c>
      <c r="B66">
        <v>10.485385894775391</v>
      </c>
      <c r="C66">
        <v>4522.7900390625</v>
      </c>
      <c r="D66" s="18">
        <f t="shared" ref="D66:D129" si="4">(B66/B65)-1</f>
        <v>1.8281202489991433E-3</v>
      </c>
      <c r="E66" s="18">
        <f t="shared" ref="E66:E129" si="5">(C66/C65)-1</f>
        <v>3.8553825145495324E-3</v>
      </c>
      <c r="F66" s="18">
        <f t="shared" ref="F66:F129" si="6">alpha_pso+beta_pso*E66</f>
        <v>3.0566050379464355E-3</v>
      </c>
      <c r="G66" s="18">
        <f t="shared" ref="G66:G129" si="7">D66-F66</f>
        <v>-1.2284847889472922E-3</v>
      </c>
      <c r="H66">
        <f>0</f>
        <v>0</v>
      </c>
      <c r="I66" s="18">
        <f>SUM($G66:G$274)</f>
        <v>-2.2477137814343903E-2</v>
      </c>
    </row>
    <row r="67" spans="1:9" x14ac:dyDescent="0.2">
      <c r="A67" s="6">
        <v>45125</v>
      </c>
      <c r="B67">
        <v>10.57149028778076</v>
      </c>
      <c r="C67">
        <v>4554.97998046875</v>
      </c>
      <c r="D67" s="18">
        <f t="shared" si="4"/>
        <v>8.2118477917225707E-3</v>
      </c>
      <c r="E67" s="18">
        <f t="shared" si="5"/>
        <v>7.1172752058423772E-3</v>
      </c>
      <c r="F67" s="18">
        <f t="shared" si="6"/>
        <v>5.3687069389615543E-3</v>
      </c>
      <c r="G67" s="18">
        <f t="shared" si="7"/>
        <v>2.8431408527610164E-3</v>
      </c>
      <c r="H67">
        <f>0</f>
        <v>0</v>
      </c>
      <c r="I67" s="18">
        <f>SUM($G67:G$274)</f>
        <v>-2.1248653025396604E-2</v>
      </c>
    </row>
    <row r="68" spans="1:9" x14ac:dyDescent="0.2">
      <c r="A68" s="6">
        <v>45126</v>
      </c>
      <c r="B68">
        <v>10.648025512695311</v>
      </c>
      <c r="C68">
        <v>4565.72021484375</v>
      </c>
      <c r="D68" s="18">
        <f t="shared" si="4"/>
        <v>7.2397763069427246E-3</v>
      </c>
      <c r="E68" s="18">
        <f t="shared" si="5"/>
        <v>2.3579103357320719E-3</v>
      </c>
      <c r="F68" s="18">
        <f t="shared" si="6"/>
        <v>1.9951635378617641E-3</v>
      </c>
      <c r="G68" s="18">
        <f t="shared" si="7"/>
        <v>5.2446127690809604E-3</v>
      </c>
      <c r="H68">
        <f>0</f>
        <v>0</v>
      </c>
      <c r="I68" s="18">
        <f>SUM($G68:G$274)</f>
        <v>-2.4091793878157627E-2</v>
      </c>
    </row>
    <row r="69" spans="1:9" x14ac:dyDescent="0.2">
      <c r="A69" s="6">
        <v>45127</v>
      </c>
      <c r="B69">
        <v>10.5906229019165</v>
      </c>
      <c r="C69">
        <v>4534.8701171875</v>
      </c>
      <c r="D69" s="18">
        <f t="shared" si="4"/>
        <v>-5.3909159693852349E-3</v>
      </c>
      <c r="E69" s="18">
        <f t="shared" si="5"/>
        <v>-6.7568962189037407E-3</v>
      </c>
      <c r="F69" s="18">
        <f t="shared" si="6"/>
        <v>-4.4656135498129836E-3</v>
      </c>
      <c r="G69" s="18">
        <f t="shared" si="7"/>
        <v>-9.2530241957225132E-4</v>
      </c>
      <c r="H69">
        <f>0</f>
        <v>0</v>
      </c>
      <c r="I69" s="18">
        <f>SUM($G69:G$274)</f>
        <v>-2.9336406647238571E-2</v>
      </c>
    </row>
    <row r="70" spans="1:9" x14ac:dyDescent="0.2">
      <c r="A70" s="6">
        <v>45128</v>
      </c>
      <c r="B70">
        <v>10.57149028778076</v>
      </c>
      <c r="C70">
        <v>4536.33984375</v>
      </c>
      <c r="D70" s="18">
        <f t="shared" si="4"/>
        <v>-1.8065617398461686E-3</v>
      </c>
      <c r="E70" s="18">
        <f t="shared" si="5"/>
        <v>3.240945218980773E-4</v>
      </c>
      <c r="F70" s="18">
        <f t="shared" si="6"/>
        <v>5.535497710960624E-4</v>
      </c>
      <c r="G70" s="18">
        <f t="shared" si="7"/>
        <v>-2.360111510942231E-3</v>
      </c>
      <c r="H70">
        <f>0</f>
        <v>0</v>
      </c>
      <c r="I70" s="18">
        <f>SUM($G70:G$274)</f>
        <v>-2.8411104227666344E-2</v>
      </c>
    </row>
    <row r="71" spans="1:9" x14ac:dyDescent="0.2">
      <c r="A71" s="6">
        <v>45131</v>
      </c>
      <c r="B71">
        <v>10.53322124481201</v>
      </c>
      <c r="C71">
        <v>4554.64013671875</v>
      </c>
      <c r="D71" s="18">
        <f t="shared" si="4"/>
        <v>-3.6200234713343882E-3</v>
      </c>
      <c r="E71" s="18">
        <f t="shared" si="5"/>
        <v>4.0341538771535568E-3</v>
      </c>
      <c r="F71" s="18">
        <f t="shared" si="6"/>
        <v>3.1833221456021147E-3</v>
      </c>
      <c r="G71" s="18">
        <f t="shared" si="7"/>
        <v>-6.8033456169365025E-3</v>
      </c>
      <c r="H71">
        <f>0</f>
        <v>0</v>
      </c>
      <c r="I71" s="18">
        <f>SUM($G71:G$274)</f>
        <v>-2.6050992716724113E-2</v>
      </c>
    </row>
    <row r="72" spans="1:9" x14ac:dyDescent="0.2">
      <c r="A72" s="6">
        <v>45132</v>
      </c>
      <c r="B72">
        <v>10.55235481262207</v>
      </c>
      <c r="C72">
        <v>4567.4599609375</v>
      </c>
      <c r="D72" s="18">
        <f t="shared" si="4"/>
        <v>1.8164972865717388E-3</v>
      </c>
      <c r="E72" s="18">
        <f t="shared" si="5"/>
        <v>2.8146733515561628E-3</v>
      </c>
      <c r="F72" s="18">
        <f t="shared" si="6"/>
        <v>2.3189272962525109E-3</v>
      </c>
      <c r="G72" s="18">
        <f t="shared" si="7"/>
        <v>-5.0243000968077213E-4</v>
      </c>
      <c r="H72">
        <f>0</f>
        <v>0</v>
      </c>
      <c r="I72" s="18">
        <f>SUM($G72:G$274)</f>
        <v>-1.9247647099787615E-2</v>
      </c>
    </row>
    <row r="73" spans="1:9" x14ac:dyDescent="0.2">
      <c r="A73" s="6">
        <v>45133</v>
      </c>
      <c r="B73">
        <v>10.68629264831543</v>
      </c>
      <c r="C73">
        <v>4566.75</v>
      </c>
      <c r="D73" s="18">
        <f t="shared" si="4"/>
        <v>1.2692696376466639E-2</v>
      </c>
      <c r="E73" s="18">
        <f t="shared" si="5"/>
        <v>-1.5543889679858758E-4</v>
      </c>
      <c r="F73" s="18">
        <f t="shared" si="6"/>
        <v>2.1364584601341513E-4</v>
      </c>
      <c r="G73" s="18">
        <f t="shared" si="7"/>
        <v>1.2479050530453223E-2</v>
      </c>
      <c r="H73">
        <f>0</f>
        <v>0</v>
      </c>
      <c r="I73" s="18">
        <f>SUM($G73:G$274)</f>
        <v>-1.8745217090106833E-2</v>
      </c>
    </row>
    <row r="74" spans="1:9" x14ac:dyDescent="0.2">
      <c r="A74" s="6">
        <v>45134</v>
      </c>
      <c r="B74">
        <v>10.5906229019165</v>
      </c>
      <c r="C74">
        <v>4537.41015625</v>
      </c>
      <c r="D74" s="18">
        <f t="shared" si="4"/>
        <v>-8.9525665773350083E-3</v>
      </c>
      <c r="E74" s="18">
        <f t="shared" si="5"/>
        <v>-6.4246660644878828E-3</v>
      </c>
      <c r="F74" s="18">
        <f t="shared" si="6"/>
        <v>-4.2301214462100913E-3</v>
      </c>
      <c r="G74" s="18">
        <f t="shared" si="7"/>
        <v>-4.7224451311249169E-3</v>
      </c>
      <c r="H74">
        <f>0</f>
        <v>0</v>
      </c>
      <c r="I74" s="18">
        <f>SUM($G74:G$274)</f>
        <v>-3.1224267620560055E-2</v>
      </c>
    </row>
    <row r="75" spans="1:9" x14ac:dyDescent="0.2">
      <c r="A75" s="6">
        <v>45135</v>
      </c>
      <c r="B75">
        <v>10.628890037536619</v>
      </c>
      <c r="C75">
        <v>4582.22998046875</v>
      </c>
      <c r="D75" s="18">
        <f t="shared" si="4"/>
        <v>3.6133035775633982E-3</v>
      </c>
      <c r="E75" s="18">
        <f t="shared" si="5"/>
        <v>9.8778427947523451E-3</v>
      </c>
      <c r="F75" s="18">
        <f t="shared" si="6"/>
        <v>7.3254584860732051E-3</v>
      </c>
      <c r="G75" s="18">
        <f t="shared" si="7"/>
        <v>-3.7121549085098069E-3</v>
      </c>
      <c r="H75">
        <f>0</f>
        <v>0</v>
      </c>
      <c r="I75" s="18">
        <f>SUM($G75:G$274)</f>
        <v>-2.6501822489435133E-2</v>
      </c>
    </row>
    <row r="76" spans="1:9" x14ac:dyDescent="0.2">
      <c r="A76" s="6">
        <v>45138</v>
      </c>
      <c r="B76">
        <v>10.55235481262207</v>
      </c>
      <c r="C76">
        <v>4588.9599609375</v>
      </c>
      <c r="D76" s="18">
        <f t="shared" si="4"/>
        <v>-7.200678964996321E-3</v>
      </c>
      <c r="E76" s="18">
        <f t="shared" si="5"/>
        <v>1.4687129405193122E-3</v>
      </c>
      <c r="F76" s="18">
        <f t="shared" si="6"/>
        <v>1.3648806982891797E-3</v>
      </c>
      <c r="G76" s="18">
        <f t="shared" si="7"/>
        <v>-8.5655596632854998E-3</v>
      </c>
      <c r="H76">
        <f>0</f>
        <v>0</v>
      </c>
      <c r="I76" s="18">
        <f>SUM($G76:G$274)</f>
        <v>-2.2789667580925318E-2</v>
      </c>
    </row>
    <row r="77" spans="1:9" x14ac:dyDescent="0.2">
      <c r="A77" s="6">
        <v>45139</v>
      </c>
      <c r="B77">
        <v>10.294047355651861</v>
      </c>
      <c r="C77">
        <v>4576.72998046875</v>
      </c>
      <c r="D77" s="18">
        <f t="shared" si="4"/>
        <v>-2.4478655386117043E-2</v>
      </c>
      <c r="E77" s="18">
        <f t="shared" si="5"/>
        <v>-2.6650876392156908E-3</v>
      </c>
      <c r="F77" s="18">
        <f t="shared" si="6"/>
        <v>-1.5652488563512273E-3</v>
      </c>
      <c r="G77" s="18">
        <f t="shared" si="7"/>
        <v>-2.2913406529765815E-2</v>
      </c>
      <c r="H77">
        <f>0</f>
        <v>0</v>
      </c>
      <c r="I77" s="18">
        <f>SUM($G77:G$274)</f>
        <v>-1.422410791763979E-2</v>
      </c>
    </row>
    <row r="78" spans="1:9" x14ac:dyDescent="0.2">
      <c r="A78" s="6">
        <v>45140</v>
      </c>
      <c r="B78">
        <v>10.093141555786129</v>
      </c>
      <c r="C78">
        <v>4513.39013671875</v>
      </c>
      <c r="D78" s="18">
        <f t="shared" si="4"/>
        <v>-1.9516696681546319E-2</v>
      </c>
      <c r="E78" s="18">
        <f t="shared" si="5"/>
        <v>-1.3839541336347905E-2</v>
      </c>
      <c r="F78" s="18">
        <f t="shared" si="6"/>
        <v>-9.4859495295866129E-3</v>
      </c>
      <c r="G78" s="18">
        <f t="shared" si="7"/>
        <v>-1.0030747151959707E-2</v>
      </c>
      <c r="H78">
        <f>0</f>
        <v>0</v>
      </c>
      <c r="I78" s="18">
        <f>SUM($G78:G$274)</f>
        <v>8.6892986121260493E-3</v>
      </c>
    </row>
    <row r="79" spans="1:9" x14ac:dyDescent="0.2">
      <c r="A79" s="6">
        <v>45141</v>
      </c>
      <c r="B79">
        <v>10.045305252075201</v>
      </c>
      <c r="C79">
        <v>4501.89013671875</v>
      </c>
      <c r="D79" s="18">
        <f t="shared" si="4"/>
        <v>-4.7394860605620703E-3</v>
      </c>
      <c r="E79" s="18">
        <f t="shared" si="5"/>
        <v>-2.5479738404268204E-3</v>
      </c>
      <c r="F79" s="18">
        <f t="shared" si="6"/>
        <v>-1.4822359977315507E-3</v>
      </c>
      <c r="G79" s="18">
        <f t="shared" si="7"/>
        <v>-3.2572500628305196E-3</v>
      </c>
      <c r="H79">
        <f>0</f>
        <v>0</v>
      </c>
      <c r="I79" s="18">
        <f>SUM($G79:G$274)</f>
        <v>1.8720045764085612E-2</v>
      </c>
    </row>
    <row r="80" spans="1:9" x14ac:dyDescent="0.2">
      <c r="A80" s="6">
        <v>45142</v>
      </c>
      <c r="B80">
        <v>10.07400608062744</v>
      </c>
      <c r="C80">
        <v>4478.02978515625</v>
      </c>
      <c r="D80" s="18">
        <f t="shared" si="4"/>
        <v>2.8571385171505259E-3</v>
      </c>
      <c r="E80" s="18">
        <f t="shared" si="5"/>
        <v>-5.3000741550505159E-3</v>
      </c>
      <c r="F80" s="18">
        <f t="shared" si="6"/>
        <v>-3.4329857529921187E-3</v>
      </c>
      <c r="G80" s="18">
        <f t="shared" si="7"/>
        <v>6.2901242701426446E-3</v>
      </c>
      <c r="H80">
        <f>0</f>
        <v>0</v>
      </c>
      <c r="I80" s="18">
        <f>SUM($G80:G$274)</f>
        <v>2.1977295826916148E-2</v>
      </c>
    </row>
    <row r="81" spans="1:9" x14ac:dyDescent="0.2">
      <c r="A81" s="6">
        <v>45145</v>
      </c>
      <c r="B81">
        <v>10.227077484130859</v>
      </c>
      <c r="C81">
        <v>4518.43994140625</v>
      </c>
      <c r="D81" s="18">
        <f t="shared" si="4"/>
        <v>1.5194690402041688E-2</v>
      </c>
      <c r="E81" s="18">
        <f t="shared" si="5"/>
        <v>9.0240927793627801E-3</v>
      </c>
      <c r="F81" s="18">
        <f t="shared" si="6"/>
        <v>6.720301535679621E-3</v>
      </c>
      <c r="G81" s="18">
        <f t="shared" si="7"/>
        <v>8.4743888663620683E-3</v>
      </c>
      <c r="H81">
        <f>0</f>
        <v>0</v>
      </c>
      <c r="I81" s="18">
        <f>SUM($G81:G$274)</f>
        <v>1.5687171556773509E-2</v>
      </c>
    </row>
    <row r="82" spans="1:9" x14ac:dyDescent="0.2">
      <c r="A82" s="6">
        <v>45146</v>
      </c>
      <c r="B82">
        <v>10.351449012756349</v>
      </c>
      <c r="C82">
        <v>4499.3798828125</v>
      </c>
      <c r="D82" s="18">
        <f t="shared" si="4"/>
        <v>1.2161003846746565E-2</v>
      </c>
      <c r="E82" s="18">
        <f t="shared" si="5"/>
        <v>-4.218283044793103E-3</v>
      </c>
      <c r="F82" s="18">
        <f t="shared" si="6"/>
        <v>-2.6661882157205693E-3</v>
      </c>
      <c r="G82" s="18">
        <f t="shared" si="7"/>
        <v>1.4827192062467135E-2</v>
      </c>
      <c r="H82">
        <f>0</f>
        <v>0</v>
      </c>
      <c r="I82" s="18">
        <f>SUM($G82:G$274)</f>
        <v>7.2127826904115552E-3</v>
      </c>
    </row>
    <row r="83" spans="1:9" x14ac:dyDescent="0.2">
      <c r="A83" s="6">
        <v>45147</v>
      </c>
      <c r="B83">
        <v>10.23664569854736</v>
      </c>
      <c r="C83">
        <v>4467.7099609375</v>
      </c>
      <c r="D83" s="18">
        <f t="shared" si="4"/>
        <v>-1.1090554961678767E-2</v>
      </c>
      <c r="E83" s="18">
        <f t="shared" si="5"/>
        <v>-7.0387303805971024E-3</v>
      </c>
      <c r="F83" s="18">
        <f t="shared" si="6"/>
        <v>-4.6653838557956587E-3</v>
      </c>
      <c r="G83" s="18">
        <f t="shared" si="7"/>
        <v>-6.4251711058831082E-3</v>
      </c>
      <c r="H83">
        <f>0</f>
        <v>0</v>
      </c>
      <c r="I83" s="18">
        <f>SUM($G83:G$274)</f>
        <v>-7.6144093720556293E-3</v>
      </c>
    </row>
    <row r="84" spans="1:9" x14ac:dyDescent="0.2">
      <c r="A84" s="6">
        <v>45148</v>
      </c>
      <c r="B84">
        <v>10.27523708343506</v>
      </c>
      <c r="C84">
        <v>4468.830078125</v>
      </c>
      <c r="D84" s="18">
        <f t="shared" si="4"/>
        <v>3.7699248390687945E-3</v>
      </c>
      <c r="E84" s="18">
        <f t="shared" si="5"/>
        <v>2.5071394456976925E-4</v>
      </c>
      <c r="F84" s="18">
        <f t="shared" si="6"/>
        <v>5.0153599002004479E-4</v>
      </c>
      <c r="G84" s="18">
        <f t="shared" si="7"/>
        <v>3.2683888490487498E-3</v>
      </c>
      <c r="H84">
        <f>0</f>
        <v>0</v>
      </c>
      <c r="I84" s="18">
        <f>SUM($G84:G$274)</f>
        <v>-1.1892382661724751E-3</v>
      </c>
    </row>
    <row r="85" spans="1:9" x14ac:dyDescent="0.2">
      <c r="A85" s="6">
        <v>45149</v>
      </c>
      <c r="B85">
        <v>10.15946006774902</v>
      </c>
      <c r="C85">
        <v>4464.0498046875</v>
      </c>
      <c r="D85" s="18">
        <f t="shared" si="4"/>
        <v>-1.1267576090549514E-2</v>
      </c>
      <c r="E85" s="18">
        <f t="shared" si="5"/>
        <v>-1.0696923700230787E-3</v>
      </c>
      <c r="F85" s="18">
        <f t="shared" si="6"/>
        <v>-4.3439729749484115E-4</v>
      </c>
      <c r="G85" s="18">
        <f t="shared" si="7"/>
        <v>-1.0833178793054673E-2</v>
      </c>
      <c r="H85">
        <f>0</f>
        <v>0</v>
      </c>
      <c r="I85" s="18">
        <f>SUM($G85:G$274)</f>
        <v>-4.4576271152212583E-3</v>
      </c>
    </row>
    <row r="86" spans="1:9" x14ac:dyDescent="0.2">
      <c r="A86" s="6">
        <v>45152</v>
      </c>
      <c r="B86">
        <v>10.13051605224609</v>
      </c>
      <c r="C86">
        <v>4489.72021484375</v>
      </c>
      <c r="D86" s="18">
        <f t="shared" si="4"/>
        <v>-2.8489718262501018E-3</v>
      </c>
      <c r="E86" s="18">
        <f t="shared" si="5"/>
        <v>5.7504757517030658E-3</v>
      </c>
      <c r="F86" s="18">
        <f t="shared" si="6"/>
        <v>4.3998891649564267E-3</v>
      </c>
      <c r="G86" s="18">
        <f t="shared" si="7"/>
        <v>-7.2488609912065285E-3</v>
      </c>
      <c r="H86">
        <f>0</f>
        <v>0</v>
      </c>
      <c r="I86" s="18">
        <f>SUM($G86:G$274)</f>
        <v>6.3755516778334423E-3</v>
      </c>
    </row>
    <row r="87" spans="1:9" x14ac:dyDescent="0.2">
      <c r="A87" s="6">
        <v>45153</v>
      </c>
      <c r="B87">
        <v>10.062980651855471</v>
      </c>
      <c r="C87">
        <v>4437.85986328125</v>
      </c>
      <c r="D87" s="18">
        <f t="shared" si="4"/>
        <v>-6.666531106837903E-3</v>
      </c>
      <c r="E87" s="18">
        <f t="shared" si="5"/>
        <v>-1.1550909428841738E-2</v>
      </c>
      <c r="F87" s="18">
        <f t="shared" si="6"/>
        <v>-7.8637164628171576E-3</v>
      </c>
      <c r="G87" s="18">
        <f t="shared" si="7"/>
        <v>1.1971853559792547E-3</v>
      </c>
      <c r="H87">
        <f>0</f>
        <v>0</v>
      </c>
      <c r="I87" s="18">
        <f>SUM($G87:G$274)</f>
        <v>1.3624412669039847E-2</v>
      </c>
    </row>
    <row r="88" spans="1:9" x14ac:dyDescent="0.2">
      <c r="A88" s="6">
        <v>45154</v>
      </c>
      <c r="B88">
        <v>10.024387359619141</v>
      </c>
      <c r="C88">
        <v>4404.330078125</v>
      </c>
      <c r="D88" s="18">
        <f t="shared" si="4"/>
        <v>-3.8351750412253249E-3</v>
      </c>
      <c r="E88" s="18">
        <f t="shared" si="5"/>
        <v>-7.5553952105776867E-3</v>
      </c>
      <c r="F88" s="18">
        <f t="shared" si="6"/>
        <v>-5.0316073489150145E-3</v>
      </c>
      <c r="G88" s="18">
        <f t="shared" si="7"/>
        <v>1.1964323076896896E-3</v>
      </c>
      <c r="H88">
        <f>0</f>
        <v>0</v>
      </c>
      <c r="I88" s="18">
        <f>SUM($G88:G$274)</f>
        <v>1.2427227313060653E-2</v>
      </c>
    </row>
    <row r="89" spans="1:9" x14ac:dyDescent="0.2">
      <c r="A89" s="6">
        <v>45155</v>
      </c>
      <c r="B89">
        <v>10.01473903656006</v>
      </c>
      <c r="C89">
        <v>4370.35986328125</v>
      </c>
      <c r="D89" s="18">
        <f t="shared" si="4"/>
        <v>-9.6248505898188785E-4</v>
      </c>
      <c r="E89" s="18">
        <f t="shared" si="5"/>
        <v>-7.7129130290369829E-3</v>
      </c>
      <c r="F89" s="18">
        <f t="shared" si="6"/>
        <v>-5.1432594729948974E-3</v>
      </c>
      <c r="G89" s="18">
        <f t="shared" si="7"/>
        <v>4.1807744140130096E-3</v>
      </c>
      <c r="H89">
        <f>0</f>
        <v>0</v>
      </c>
      <c r="I89" s="18">
        <f>SUM($G89:G$274)</f>
        <v>1.1230795005370976E-2</v>
      </c>
    </row>
    <row r="90" spans="1:9" x14ac:dyDescent="0.2">
      <c r="A90" s="6">
        <v>45156</v>
      </c>
      <c r="B90">
        <v>9.9954423904418945</v>
      </c>
      <c r="C90">
        <v>4369.7099609375</v>
      </c>
      <c r="D90" s="18">
        <f t="shared" si="4"/>
        <v>-1.9268246579088322E-3</v>
      </c>
      <c r="E90" s="18">
        <f t="shared" si="5"/>
        <v>-1.4870682600087726E-4</v>
      </c>
      <c r="F90" s="18">
        <f t="shared" si="6"/>
        <v>2.1841768713826376E-4</v>
      </c>
      <c r="G90" s="18">
        <f t="shared" si="7"/>
        <v>-2.1452423450470958E-3</v>
      </c>
      <c r="H90">
        <f>0</f>
        <v>0</v>
      </c>
      <c r="I90" s="18">
        <f>SUM($G90:G$274)</f>
        <v>7.0500205913580152E-3</v>
      </c>
    </row>
    <row r="91" spans="1:9" x14ac:dyDescent="0.2">
      <c r="A91" s="6">
        <v>45159</v>
      </c>
      <c r="B91">
        <v>9.9761476516723633</v>
      </c>
      <c r="C91">
        <v>4399.77001953125</v>
      </c>
      <c r="D91" s="18">
        <f t="shared" si="4"/>
        <v>-1.9303536567807367E-3</v>
      </c>
      <c r="E91" s="18">
        <f t="shared" si="5"/>
        <v>6.8791885187959867E-3</v>
      </c>
      <c r="F91" s="18">
        <f t="shared" si="6"/>
        <v>5.1999458134972558E-3</v>
      </c>
      <c r="G91" s="18">
        <f t="shared" si="7"/>
        <v>-7.1302994702779924E-3</v>
      </c>
      <c r="H91">
        <f>0</f>
        <v>0</v>
      </c>
      <c r="I91" s="18">
        <f>SUM($G91:G$274)</f>
        <v>9.195262936405095E-3</v>
      </c>
    </row>
    <row r="92" spans="1:9" x14ac:dyDescent="0.2">
      <c r="A92" s="6">
        <v>45160</v>
      </c>
      <c r="B92">
        <v>10.08227634429932</v>
      </c>
      <c r="C92">
        <v>4387.5498046875</v>
      </c>
      <c r="D92" s="18">
        <f t="shared" si="4"/>
        <v>1.0638243972779016E-2</v>
      </c>
      <c r="E92" s="18">
        <f t="shared" si="5"/>
        <v>-2.777466728829614E-3</v>
      </c>
      <c r="F92" s="18">
        <f t="shared" si="6"/>
        <v>-1.6449056480734945E-3</v>
      </c>
      <c r="G92" s="18">
        <f t="shared" si="7"/>
        <v>1.228314962085251E-2</v>
      </c>
      <c r="H92">
        <f>0</f>
        <v>0</v>
      </c>
      <c r="I92" s="18">
        <f>SUM($G92:G$274)</f>
        <v>1.6325562406683029E-2</v>
      </c>
    </row>
    <row r="93" spans="1:9" x14ac:dyDescent="0.2">
      <c r="A93" s="6">
        <v>45161</v>
      </c>
      <c r="B93">
        <v>10.226997375488279</v>
      </c>
      <c r="C93">
        <v>4436.009765625</v>
      </c>
      <c r="D93" s="18">
        <f t="shared" si="4"/>
        <v>1.4354003624467815E-2</v>
      </c>
      <c r="E93" s="18">
        <f t="shared" si="5"/>
        <v>1.1044879965972587E-2</v>
      </c>
      <c r="F93" s="18">
        <f t="shared" si="6"/>
        <v>8.1526803224433522E-3</v>
      </c>
      <c r="G93" s="18">
        <f t="shared" si="7"/>
        <v>6.2013233020244626E-3</v>
      </c>
      <c r="H93">
        <f>0</f>
        <v>0</v>
      </c>
      <c r="I93" s="18">
        <f>SUM($G93:G$274)</f>
        <v>4.0424127858305972E-3</v>
      </c>
    </row>
    <row r="94" spans="1:9" x14ac:dyDescent="0.2">
      <c r="A94" s="6">
        <v>45162</v>
      </c>
      <c r="B94">
        <v>10.140164375305179</v>
      </c>
      <c r="C94">
        <v>4376.31005859375</v>
      </c>
      <c r="D94" s="18">
        <f t="shared" si="4"/>
        <v>-8.4905663896246431E-3</v>
      </c>
      <c r="E94" s="18">
        <f t="shared" si="5"/>
        <v>-1.3457974663146133E-2</v>
      </c>
      <c r="F94" s="18">
        <f t="shared" si="6"/>
        <v>-9.2154866069929925E-3</v>
      </c>
      <c r="G94" s="18">
        <f t="shared" si="7"/>
        <v>7.2492021736834944E-4</v>
      </c>
      <c r="H94">
        <f>0</f>
        <v>0</v>
      </c>
      <c r="I94" s="18">
        <f>SUM($G94:G$274)</f>
        <v>-2.1589105161938446E-3</v>
      </c>
    </row>
    <row r="95" spans="1:9" x14ac:dyDescent="0.2">
      <c r="A95" s="6">
        <v>45163</v>
      </c>
      <c r="B95">
        <v>10.11121940612793</v>
      </c>
      <c r="C95">
        <v>4405.7099609375</v>
      </c>
      <c r="D95" s="18">
        <f t="shared" si="4"/>
        <v>-2.8544871765334712E-3</v>
      </c>
      <c r="E95" s="18">
        <f t="shared" si="5"/>
        <v>6.7179660376250894E-3</v>
      </c>
      <c r="F95" s="18">
        <f t="shared" si="6"/>
        <v>5.0856677423036069E-3</v>
      </c>
      <c r="G95" s="18">
        <f t="shared" si="7"/>
        <v>-7.9401549188370772E-3</v>
      </c>
      <c r="H95">
        <f>0</f>
        <v>0</v>
      </c>
      <c r="I95" s="18">
        <f>SUM($G95:G$274)</f>
        <v>-2.8838307335622218E-3</v>
      </c>
    </row>
    <row r="96" spans="1:9" x14ac:dyDescent="0.2">
      <c r="A96" s="6">
        <v>45166</v>
      </c>
      <c r="B96">
        <v>10.178756713867189</v>
      </c>
      <c r="C96">
        <v>4433.31005859375</v>
      </c>
      <c r="D96" s="18">
        <f t="shared" si="4"/>
        <v>6.6794424120921736E-3</v>
      </c>
      <c r="E96" s="18">
        <f t="shared" si="5"/>
        <v>6.2646197550364491E-3</v>
      </c>
      <c r="F96" s="18">
        <f t="shared" si="6"/>
        <v>4.7643258402265383E-3</v>
      </c>
      <c r="G96" s="18">
        <f t="shared" si="7"/>
        <v>1.9151165718656353E-3</v>
      </c>
      <c r="H96">
        <f>0</f>
        <v>0</v>
      </c>
      <c r="I96" s="18">
        <f>SUM($G96:G$274)</f>
        <v>5.0563241852748311E-3</v>
      </c>
    </row>
    <row r="97" spans="1:9" x14ac:dyDescent="0.2">
      <c r="A97" s="6">
        <v>45167</v>
      </c>
      <c r="B97">
        <v>10.20770168304443</v>
      </c>
      <c r="C97">
        <v>4497.6298828125</v>
      </c>
      <c r="D97" s="18">
        <f t="shared" si="4"/>
        <v>2.8436645054898957E-3</v>
      </c>
      <c r="E97" s="18">
        <f t="shared" si="5"/>
        <v>1.4508307194546211E-2</v>
      </c>
      <c r="F97" s="18">
        <f t="shared" si="6"/>
        <v>1.0607634374300503E-2</v>
      </c>
      <c r="G97" s="18">
        <f t="shared" si="7"/>
        <v>-7.7639698688106076E-3</v>
      </c>
      <c r="H97">
        <f>0</f>
        <v>0</v>
      </c>
      <c r="I97" s="18">
        <f>SUM($G97:G$274)</f>
        <v>3.1412076134092123E-3</v>
      </c>
    </row>
    <row r="98" spans="1:9" x14ac:dyDescent="0.2">
      <c r="A98" s="6">
        <v>45168</v>
      </c>
      <c r="B98">
        <v>10.294533729553221</v>
      </c>
      <c r="C98">
        <v>4514.8701171875</v>
      </c>
      <c r="D98" s="18">
        <f t="shared" si="4"/>
        <v>8.5065227418454903E-3</v>
      </c>
      <c r="E98" s="18">
        <f t="shared" si="5"/>
        <v>3.833182103508026E-3</v>
      </c>
      <c r="F98" s="18">
        <f t="shared" si="6"/>
        <v>3.0408688941090246E-3</v>
      </c>
      <c r="G98" s="18">
        <f t="shared" si="7"/>
        <v>5.4656538477364652E-3</v>
      </c>
      <c r="H98">
        <f>0</f>
        <v>0</v>
      </c>
      <c r="I98" s="18">
        <f>SUM($G98:G$274)</f>
        <v>1.0905177482219787E-2</v>
      </c>
    </row>
    <row r="99" spans="1:9" x14ac:dyDescent="0.2">
      <c r="A99" s="6">
        <v>45169</v>
      </c>
      <c r="B99">
        <v>10.19805240631104</v>
      </c>
      <c r="C99">
        <v>4507.66015625</v>
      </c>
      <c r="D99" s="18">
        <f t="shared" si="4"/>
        <v>-9.3720925859133164E-3</v>
      </c>
      <c r="E99" s="18">
        <f t="shared" si="5"/>
        <v>-1.5969365120942491E-3</v>
      </c>
      <c r="F99" s="18">
        <f t="shared" si="6"/>
        <v>-8.0811964171416428E-4</v>
      </c>
      <c r="G99" s="18">
        <f t="shared" si="7"/>
        <v>-8.5639729441991524E-3</v>
      </c>
      <c r="H99">
        <f>0</f>
        <v>0</v>
      </c>
      <c r="I99" s="18">
        <f>SUM($G99:G$274)</f>
        <v>5.4395236344833633E-3</v>
      </c>
    </row>
    <row r="100" spans="1:9" x14ac:dyDescent="0.2">
      <c r="A100" s="6">
        <v>45170</v>
      </c>
      <c r="B100">
        <v>10.15946006774902</v>
      </c>
      <c r="C100">
        <v>4515.77001953125</v>
      </c>
      <c r="D100" s="18">
        <f t="shared" si="4"/>
        <v>-3.7842851776421771E-3</v>
      </c>
      <c r="E100" s="18">
        <f t="shared" si="5"/>
        <v>1.7991292600010311E-3</v>
      </c>
      <c r="F100" s="18">
        <f t="shared" si="6"/>
        <v>1.5990871154528629E-3</v>
      </c>
      <c r="G100" s="18">
        <f t="shared" si="7"/>
        <v>-5.3833722930950404E-3</v>
      </c>
      <c r="H100">
        <f>0</f>
        <v>0</v>
      </c>
      <c r="I100" s="18">
        <f>SUM($G100:G$274)</f>
        <v>1.4003496578682433E-2</v>
      </c>
    </row>
    <row r="101" spans="1:9" x14ac:dyDescent="0.2">
      <c r="A101" s="6">
        <v>45174</v>
      </c>
      <c r="B101">
        <v>10.265590667724609</v>
      </c>
      <c r="C101">
        <v>4496.830078125</v>
      </c>
      <c r="D101" s="18">
        <f t="shared" si="4"/>
        <v>1.0446480351106402E-2</v>
      </c>
      <c r="E101" s="18">
        <f t="shared" si="5"/>
        <v>-4.194177587506065E-3</v>
      </c>
      <c r="F101" s="18">
        <f t="shared" si="6"/>
        <v>-2.6491017328430133E-3</v>
      </c>
      <c r="G101" s="18">
        <f t="shared" si="7"/>
        <v>1.3095582083949415E-2</v>
      </c>
      <c r="H101">
        <f>0</f>
        <v>0</v>
      </c>
      <c r="I101" s="18">
        <f>SUM($G101:G$274)</f>
        <v>1.938686887177745E-2</v>
      </c>
    </row>
    <row r="102" spans="1:9" x14ac:dyDescent="0.2">
      <c r="A102" s="6">
        <v>45175</v>
      </c>
      <c r="B102">
        <v>10.362070083618161</v>
      </c>
      <c r="C102">
        <v>4465.47998046875</v>
      </c>
      <c r="D102" s="18">
        <f t="shared" si="4"/>
        <v>9.3983306968283831E-3</v>
      </c>
      <c r="E102" s="18">
        <f t="shared" si="5"/>
        <v>-6.9715993514528618E-3</v>
      </c>
      <c r="F102" s="18">
        <f t="shared" si="6"/>
        <v>-4.6177998931117171E-3</v>
      </c>
      <c r="G102" s="18">
        <f t="shared" si="7"/>
        <v>1.40161305899401E-2</v>
      </c>
      <c r="H102">
        <f>0</f>
        <v>0</v>
      </c>
      <c r="I102" s="18">
        <f>SUM($G102:G$274)</f>
        <v>6.29128678782815E-3</v>
      </c>
    </row>
    <row r="103" spans="1:9" x14ac:dyDescent="0.2">
      <c r="A103" s="6">
        <v>45176</v>
      </c>
      <c r="B103">
        <v>10.41031074523926</v>
      </c>
      <c r="C103">
        <v>4451.14013671875</v>
      </c>
      <c r="D103" s="18">
        <f t="shared" si="4"/>
        <v>4.6555042797253865E-3</v>
      </c>
      <c r="E103" s="18">
        <f t="shared" si="5"/>
        <v>-3.2112659361860363E-3</v>
      </c>
      <c r="F103" s="18">
        <f t="shared" si="6"/>
        <v>-1.9523921495960515E-3</v>
      </c>
      <c r="G103" s="18">
        <f t="shared" si="7"/>
        <v>6.607896429321438E-3</v>
      </c>
      <c r="H103">
        <f>0</f>
        <v>0</v>
      </c>
      <c r="I103" s="18">
        <f>SUM($G103:G$274)</f>
        <v>-7.7248438021120013E-3</v>
      </c>
    </row>
    <row r="104" spans="1:9" x14ac:dyDescent="0.2">
      <c r="A104" s="6">
        <v>45177</v>
      </c>
      <c r="B104">
        <v>10.5743293762207</v>
      </c>
      <c r="C104">
        <v>4457.490234375</v>
      </c>
      <c r="D104" s="18">
        <f t="shared" si="4"/>
        <v>1.5755402023560849E-2</v>
      </c>
      <c r="E104" s="18">
        <f t="shared" si="5"/>
        <v>1.4266227216406246E-3</v>
      </c>
      <c r="F104" s="18">
        <f t="shared" si="6"/>
        <v>1.3350462174237208E-3</v>
      </c>
      <c r="G104" s="18">
        <f t="shared" si="7"/>
        <v>1.4420355806137129E-2</v>
      </c>
      <c r="H104">
        <f>0</f>
        <v>0</v>
      </c>
      <c r="I104" s="18">
        <f>SUM($G104:G$274)</f>
        <v>-1.4332740231433418E-2</v>
      </c>
    </row>
    <row r="105" spans="1:9" x14ac:dyDescent="0.2">
      <c r="A105" s="6">
        <v>45180</v>
      </c>
      <c r="B105">
        <v>10.66116237640381</v>
      </c>
      <c r="C105">
        <v>4487.4599609375</v>
      </c>
      <c r="D105" s="18">
        <f t="shared" si="4"/>
        <v>8.211679161269414E-3</v>
      </c>
      <c r="E105" s="18">
        <f t="shared" si="5"/>
        <v>6.7234531062752012E-3</v>
      </c>
      <c r="F105" s="18">
        <f t="shared" si="6"/>
        <v>5.0895570982872635E-3</v>
      </c>
      <c r="G105" s="18">
        <f t="shared" si="7"/>
        <v>3.1221220629821505E-3</v>
      </c>
      <c r="H105">
        <f>0</f>
        <v>0</v>
      </c>
      <c r="I105" s="18">
        <f>SUM($G105:G$274)</f>
        <v>-2.8753096037570557E-2</v>
      </c>
    </row>
    <row r="106" spans="1:9" x14ac:dyDescent="0.2">
      <c r="A106" s="6">
        <v>45181</v>
      </c>
      <c r="B106">
        <v>10.50679302215576</v>
      </c>
      <c r="C106">
        <v>4461.89990234375</v>
      </c>
      <c r="D106" s="18">
        <f t="shared" si="4"/>
        <v>-1.4479598827770723E-2</v>
      </c>
      <c r="E106" s="18">
        <f t="shared" si="5"/>
        <v>-5.6958856048289208E-3</v>
      </c>
      <c r="F106" s="18">
        <f t="shared" si="6"/>
        <v>-3.7135456892276302E-3</v>
      </c>
      <c r="G106" s="18">
        <f t="shared" si="7"/>
        <v>-1.0766053138543093E-2</v>
      </c>
      <c r="H106">
        <f>0</f>
        <v>0</v>
      </c>
      <c r="I106" s="18">
        <f>SUM($G106:G$274)</f>
        <v>-3.1875218100552723E-2</v>
      </c>
    </row>
    <row r="107" spans="1:9" x14ac:dyDescent="0.2">
      <c r="A107" s="6">
        <v>45182</v>
      </c>
      <c r="B107">
        <v>10.66116237640381</v>
      </c>
      <c r="C107">
        <v>4467.43994140625</v>
      </c>
      <c r="D107" s="18">
        <f t="shared" si="4"/>
        <v>1.469233798767422E-2</v>
      </c>
      <c r="E107" s="18">
        <f t="shared" si="5"/>
        <v>1.2416323054647016E-3</v>
      </c>
      <c r="F107" s="18">
        <f t="shared" si="6"/>
        <v>1.2039209066335597E-3</v>
      </c>
      <c r="G107" s="18">
        <f t="shared" si="7"/>
        <v>1.3488417081040659E-2</v>
      </c>
      <c r="H107">
        <f>0</f>
        <v>0</v>
      </c>
      <c r="I107" s="18">
        <f>SUM($G107:G$274)</f>
        <v>-2.1109164962009628E-2</v>
      </c>
    </row>
    <row r="108" spans="1:9" x14ac:dyDescent="0.2">
      <c r="A108" s="6">
        <v>45183</v>
      </c>
      <c r="B108">
        <v>10.69010639190674</v>
      </c>
      <c r="C108">
        <v>4505.10009765625</v>
      </c>
      <c r="D108" s="18">
        <f t="shared" si="4"/>
        <v>2.7149024169250691E-3</v>
      </c>
      <c r="E108" s="18">
        <f t="shared" si="5"/>
        <v>8.4299188671679293E-3</v>
      </c>
      <c r="F108" s="18">
        <f t="shared" si="6"/>
        <v>6.2991378856348344E-3</v>
      </c>
      <c r="G108" s="18">
        <f t="shared" si="7"/>
        <v>-3.5842354687097653E-3</v>
      </c>
      <c r="H108">
        <f>0</f>
        <v>0</v>
      </c>
      <c r="I108" s="18">
        <f>SUM($G108:G$274)</f>
        <v>-3.4597582043050294E-2</v>
      </c>
    </row>
    <row r="109" spans="1:9" x14ac:dyDescent="0.2">
      <c r="A109" s="6">
        <v>45184</v>
      </c>
      <c r="B109">
        <v>10.641865730285639</v>
      </c>
      <c r="C109">
        <v>4450.31982421875</v>
      </c>
      <c r="D109" s="18">
        <f t="shared" si="4"/>
        <v>-4.5126456045023744E-3</v>
      </c>
      <c r="E109" s="18">
        <f t="shared" si="5"/>
        <v>-1.2159612938677844E-2</v>
      </c>
      <c r="F109" s="18">
        <f t="shared" si="6"/>
        <v>-8.2951790139928743E-3</v>
      </c>
      <c r="G109" s="18">
        <f t="shared" si="7"/>
        <v>3.7825334094904999E-3</v>
      </c>
      <c r="H109">
        <f>0</f>
        <v>0</v>
      </c>
      <c r="I109" s="18">
        <f>SUM($G109:G$274)</f>
        <v>-3.101334657434051E-2</v>
      </c>
    </row>
    <row r="110" spans="1:9" x14ac:dyDescent="0.2">
      <c r="A110" s="6">
        <v>45187</v>
      </c>
      <c r="B110">
        <v>10.49714469909668</v>
      </c>
      <c r="C110">
        <v>4453.52978515625</v>
      </c>
      <c r="D110" s="18">
        <f t="shared" si="4"/>
        <v>-1.3599216045086737E-2</v>
      </c>
      <c r="E110" s="18">
        <f t="shared" si="5"/>
        <v>7.2128769712942464E-4</v>
      </c>
      <c r="F110" s="18">
        <f t="shared" si="6"/>
        <v>8.3508910498464686E-4</v>
      </c>
      <c r="G110" s="18">
        <f t="shared" si="7"/>
        <v>-1.4434305150071384E-2</v>
      </c>
      <c r="H110">
        <f>0</f>
        <v>0</v>
      </c>
      <c r="I110" s="18">
        <f>SUM($G110:G$274)</f>
        <v>-3.4795879983831025E-2</v>
      </c>
    </row>
    <row r="111" spans="1:9" x14ac:dyDescent="0.2">
      <c r="A111" s="6">
        <v>45188</v>
      </c>
      <c r="B111">
        <v>10.54538536071777</v>
      </c>
      <c r="C111">
        <v>4443.9501953125</v>
      </c>
      <c r="D111" s="18">
        <f t="shared" si="4"/>
        <v>4.5955984226111468E-3</v>
      </c>
      <c r="E111" s="18">
        <f t="shared" si="5"/>
        <v>-2.151010615372817E-3</v>
      </c>
      <c r="F111" s="18">
        <f t="shared" si="6"/>
        <v>-1.2008596576298541E-3</v>
      </c>
      <c r="G111" s="18">
        <f t="shared" si="7"/>
        <v>5.7964580802410005E-3</v>
      </c>
      <c r="H111">
        <f>0</f>
        <v>0</v>
      </c>
      <c r="I111" s="18">
        <f>SUM($G111:G$274)</f>
        <v>-2.0361574833759655E-2</v>
      </c>
    </row>
    <row r="112" spans="1:9" x14ac:dyDescent="0.2">
      <c r="A112" s="6">
        <v>45189</v>
      </c>
      <c r="B112">
        <v>10.342775344848629</v>
      </c>
      <c r="C112">
        <v>4402.2001953125</v>
      </c>
      <c r="D112" s="18">
        <f t="shared" si="4"/>
        <v>-1.9213144796384141E-2</v>
      </c>
      <c r="E112" s="18">
        <f t="shared" si="5"/>
        <v>-9.3947947580595992E-3</v>
      </c>
      <c r="F112" s="18">
        <f t="shared" si="6"/>
        <v>-6.3354145531837906E-3</v>
      </c>
      <c r="G112" s="18">
        <f t="shared" si="7"/>
        <v>-1.2877730243200349E-2</v>
      </c>
      <c r="H112">
        <f>0</f>
        <v>0</v>
      </c>
      <c r="I112" s="18">
        <f>SUM($G112:G$274)</f>
        <v>-2.6158032914000616E-2</v>
      </c>
    </row>
    <row r="113" spans="1:9" x14ac:dyDescent="0.2">
      <c r="A113" s="6">
        <v>45190</v>
      </c>
      <c r="B113">
        <v>10.19805240631104</v>
      </c>
      <c r="C113">
        <v>4330</v>
      </c>
      <c r="D113" s="18">
        <f t="shared" si="4"/>
        <v>-1.3992659969132015E-2</v>
      </c>
      <c r="E113" s="18">
        <f t="shared" si="5"/>
        <v>-1.6400934103219411E-2</v>
      </c>
      <c r="F113" s="18">
        <f t="shared" si="6"/>
        <v>-1.1301521544367619E-2</v>
      </c>
      <c r="G113" s="18">
        <f t="shared" si="7"/>
        <v>-2.6911384247643964E-3</v>
      </c>
      <c r="H113">
        <f>0</f>
        <v>0</v>
      </c>
      <c r="I113" s="18">
        <f>SUM($G113:G$274)</f>
        <v>-1.3280302670800249E-2</v>
      </c>
    </row>
    <row r="114" spans="1:9" x14ac:dyDescent="0.2">
      <c r="A114" s="6">
        <v>45191</v>
      </c>
      <c r="B114">
        <v>10.169108390808111</v>
      </c>
      <c r="C114">
        <v>4320.06005859375</v>
      </c>
      <c r="D114" s="18">
        <f t="shared" si="4"/>
        <v>-2.8381905043964872E-3</v>
      </c>
      <c r="E114" s="18">
        <f t="shared" si="5"/>
        <v>-2.2955984771939608E-3</v>
      </c>
      <c r="F114" s="18">
        <f t="shared" si="6"/>
        <v>-1.3033467416080453E-3</v>
      </c>
      <c r="G114" s="18">
        <f t="shared" si="7"/>
        <v>-1.5348437627884419E-3</v>
      </c>
      <c r="H114">
        <f>0</f>
        <v>0</v>
      </c>
      <c r="I114" s="18">
        <f>SUM($G114:G$274)</f>
        <v>-1.0589164246035863E-2</v>
      </c>
    </row>
    <row r="115" spans="1:9" x14ac:dyDescent="0.2">
      <c r="A115" s="6">
        <v>45194</v>
      </c>
      <c r="B115">
        <v>10.178756713867189</v>
      </c>
      <c r="C115">
        <v>4337.43994140625</v>
      </c>
      <c r="D115" s="18">
        <f t="shared" si="4"/>
        <v>9.4878751295435215E-4</v>
      </c>
      <c r="E115" s="18">
        <f t="shared" si="5"/>
        <v>4.0230650909416354E-3</v>
      </c>
      <c r="F115" s="18">
        <f t="shared" si="6"/>
        <v>3.1754621679428337E-3</v>
      </c>
      <c r="G115" s="18">
        <f t="shared" si="7"/>
        <v>-2.2266746549884815E-3</v>
      </c>
      <c r="H115">
        <f>0</f>
        <v>0</v>
      </c>
      <c r="I115" s="18">
        <f>SUM($G115:G$274)</f>
        <v>-9.0543204832474397E-3</v>
      </c>
    </row>
    <row r="116" spans="1:9" x14ac:dyDescent="0.2">
      <c r="A116" s="6">
        <v>45195</v>
      </c>
      <c r="B116">
        <v>10.08227634429932</v>
      </c>
      <c r="C116">
        <v>4273.52978515625</v>
      </c>
      <c r="D116" s="18">
        <f t="shared" si="4"/>
        <v>-9.4786006071279072E-3</v>
      </c>
      <c r="E116" s="18">
        <f t="shared" si="5"/>
        <v>-1.4734533990868215E-2</v>
      </c>
      <c r="F116" s="18">
        <f t="shared" si="6"/>
        <v>-1.0120340177517709E-2</v>
      </c>
      <c r="G116" s="18">
        <f t="shared" si="7"/>
        <v>6.4173957038980191E-4</v>
      </c>
      <c r="H116">
        <f>0</f>
        <v>0</v>
      </c>
      <c r="I116" s="18">
        <f>SUM($G116:G$274)</f>
        <v>-6.8276458282589591E-3</v>
      </c>
    </row>
    <row r="117" spans="1:9" x14ac:dyDescent="0.2">
      <c r="A117" s="6">
        <v>45196</v>
      </c>
      <c r="B117">
        <v>10.062980651855471</v>
      </c>
      <c r="C117">
        <v>4274.509765625</v>
      </c>
      <c r="D117" s="18">
        <f t="shared" si="4"/>
        <v>-1.9138230083090013E-3</v>
      </c>
      <c r="E117" s="18">
        <f t="shared" si="5"/>
        <v>2.2931406074522265E-4</v>
      </c>
      <c r="F117" s="18">
        <f t="shared" si="6"/>
        <v>4.8636727763281228E-4</v>
      </c>
      <c r="G117" s="18">
        <f t="shared" si="7"/>
        <v>-2.4001902859418136E-3</v>
      </c>
      <c r="H117">
        <f>0</f>
        <v>0</v>
      </c>
      <c r="I117" s="18">
        <f>SUM($G117:G$274)</f>
        <v>-7.46938539864878E-3</v>
      </c>
    </row>
    <row r="118" spans="1:9" x14ac:dyDescent="0.2">
      <c r="A118" s="6">
        <v>45197</v>
      </c>
      <c r="B118">
        <v>10.178756713867189</v>
      </c>
      <c r="C118">
        <v>4299.7001953125</v>
      </c>
      <c r="D118" s="18">
        <f t="shared" si="4"/>
        <v>1.1505146041433711E-2</v>
      </c>
      <c r="E118" s="18">
        <f t="shared" si="5"/>
        <v>5.8931739705165853E-3</v>
      </c>
      <c r="F118" s="18">
        <f t="shared" si="6"/>
        <v>4.5010368280512057E-3</v>
      </c>
      <c r="G118" s="18">
        <f t="shared" si="7"/>
        <v>7.0041092133825058E-3</v>
      </c>
      <c r="H118">
        <f>0</f>
        <v>0</v>
      </c>
      <c r="I118" s="18">
        <f>SUM($G118:G$274)</f>
        <v>-5.069195112706943E-3</v>
      </c>
    </row>
    <row r="119" spans="1:9" x14ac:dyDescent="0.2">
      <c r="A119" s="6">
        <v>45198</v>
      </c>
      <c r="B119">
        <v>10.169108390808111</v>
      </c>
      <c r="C119">
        <v>4288.0498046875</v>
      </c>
      <c r="D119" s="18">
        <f t="shared" si="4"/>
        <v>-9.4788816849644686E-4</v>
      </c>
      <c r="E119" s="18">
        <f t="shared" si="5"/>
        <v>-2.7095820861420261E-3</v>
      </c>
      <c r="F119" s="18">
        <f t="shared" si="6"/>
        <v>-1.5967875073919584E-3</v>
      </c>
      <c r="G119" s="18">
        <f t="shared" si="7"/>
        <v>6.4889933889551157E-4</v>
      </c>
      <c r="H119">
        <f>0</f>
        <v>0</v>
      </c>
      <c r="I119" s="18">
        <f>SUM($G119:G$274)</f>
        <v>-1.2073304326089451E-2</v>
      </c>
    </row>
    <row r="120" spans="1:9" x14ac:dyDescent="0.2">
      <c r="A120" s="6">
        <v>45201</v>
      </c>
      <c r="B120">
        <v>9.9568510055541992</v>
      </c>
      <c r="C120">
        <v>4288.39013671875</v>
      </c>
      <c r="D120" s="18">
        <f t="shared" si="4"/>
        <v>-2.0872762595958938E-2</v>
      </c>
      <c r="E120" s="18">
        <f t="shared" si="5"/>
        <v>7.9367555590792449E-5</v>
      </c>
      <c r="F120" s="18">
        <f t="shared" si="6"/>
        <v>3.8008186838450227E-4</v>
      </c>
      <c r="G120" s="18">
        <f t="shared" si="7"/>
        <v>-2.1252844464343439E-2</v>
      </c>
      <c r="H120">
        <f>0</f>
        <v>0</v>
      </c>
      <c r="I120" s="18">
        <f>SUM($G120:G$274)</f>
        <v>-1.2722203664984954E-2</v>
      </c>
    </row>
    <row r="121" spans="1:9" x14ac:dyDescent="0.2">
      <c r="A121" s="6">
        <v>45202</v>
      </c>
      <c r="B121">
        <v>10.062980651855471</v>
      </c>
      <c r="C121">
        <v>4229.4501953125</v>
      </c>
      <c r="D121" s="18">
        <f t="shared" si="4"/>
        <v>1.0658956957583232E-2</v>
      </c>
      <c r="E121" s="18">
        <f t="shared" si="5"/>
        <v>-1.3744071674259506E-2</v>
      </c>
      <c r="F121" s="18">
        <f t="shared" si="6"/>
        <v>-9.4182785152110999E-3</v>
      </c>
      <c r="G121" s="18">
        <f t="shared" si="7"/>
        <v>2.007723547279433E-2</v>
      </c>
      <c r="H121">
        <f>0</f>
        <v>0</v>
      </c>
      <c r="I121" s="18">
        <f>SUM($G121:G$274)</f>
        <v>8.5306407993585229E-3</v>
      </c>
    </row>
    <row r="122" spans="1:9" x14ac:dyDescent="0.2">
      <c r="A122" s="6">
        <v>45203</v>
      </c>
      <c r="B122">
        <v>10.18840503692627</v>
      </c>
      <c r="C122">
        <v>4263.75</v>
      </c>
      <c r="D122" s="18">
        <f t="shared" si="4"/>
        <v>1.2463939801739876E-2</v>
      </c>
      <c r="E122" s="18">
        <f t="shared" si="5"/>
        <v>8.1097549571607086E-3</v>
      </c>
      <c r="F122" s="18">
        <f t="shared" si="6"/>
        <v>6.0721986037448683E-3</v>
      </c>
      <c r="G122" s="18">
        <f t="shared" si="7"/>
        <v>6.3917411979950078E-3</v>
      </c>
      <c r="H122">
        <f>0</f>
        <v>0</v>
      </c>
      <c r="I122" s="18">
        <f>SUM($G122:G$274)</f>
        <v>-1.1546594673435853E-2</v>
      </c>
    </row>
    <row r="123" spans="1:9" x14ac:dyDescent="0.2">
      <c r="A123" s="6">
        <v>45204</v>
      </c>
      <c r="B123">
        <v>10.342775344848629</v>
      </c>
      <c r="C123">
        <v>4258.18994140625</v>
      </c>
      <c r="D123" s="18">
        <f t="shared" si="4"/>
        <v>1.5151567626421336E-2</v>
      </c>
      <c r="E123" s="18">
        <f t="shared" si="5"/>
        <v>-1.304030159777203E-3</v>
      </c>
      <c r="F123" s="18">
        <f t="shared" si="6"/>
        <v>-6.0050112139330473E-4</v>
      </c>
      <c r="G123" s="18">
        <f t="shared" si="7"/>
        <v>1.5752068747814641E-2</v>
      </c>
      <c r="H123">
        <f>0</f>
        <v>0</v>
      </c>
      <c r="I123" s="18">
        <f>SUM($G123:G$274)</f>
        <v>-1.7938335871430885E-2</v>
      </c>
    </row>
    <row r="124" spans="1:9" x14ac:dyDescent="0.2">
      <c r="A124" s="6">
        <v>45205</v>
      </c>
      <c r="B124">
        <v>10.41031074523926</v>
      </c>
      <c r="C124">
        <v>4308.5</v>
      </c>
      <c r="D124" s="18">
        <f t="shared" si="4"/>
        <v>6.5297174248561962E-3</v>
      </c>
      <c r="E124" s="18">
        <f t="shared" si="5"/>
        <v>1.1814893014644445E-2</v>
      </c>
      <c r="F124" s="18">
        <f t="shared" si="6"/>
        <v>8.6984826532168422E-3</v>
      </c>
      <c r="G124" s="18">
        <f t="shared" si="7"/>
        <v>-2.1687652283606459E-3</v>
      </c>
      <c r="H124">
        <f>0</f>
        <v>0</v>
      </c>
      <c r="I124" s="18">
        <f>SUM($G124:G$274)</f>
        <v>-3.369040461924553E-2</v>
      </c>
    </row>
    <row r="125" spans="1:9" x14ac:dyDescent="0.2">
      <c r="A125" s="6">
        <v>45208</v>
      </c>
      <c r="B125">
        <v>10.448904037475589</v>
      </c>
      <c r="C125">
        <v>4335.66015625</v>
      </c>
      <c r="D125" s="18">
        <f t="shared" si="4"/>
        <v>3.7072180822248502E-3</v>
      </c>
      <c r="E125" s="18">
        <f t="shared" si="5"/>
        <v>6.3038542996403102E-3</v>
      </c>
      <c r="F125" s="18">
        <f t="shared" si="6"/>
        <v>4.7921361558160725E-3</v>
      </c>
      <c r="G125" s="18">
        <f t="shared" si="7"/>
        <v>-1.0849180735912223E-3</v>
      </c>
      <c r="H125">
        <f>0</f>
        <v>0</v>
      </c>
      <c r="I125" s="18">
        <f>SUM($G125:G$274)</f>
        <v>-3.1521639390884877E-2</v>
      </c>
    </row>
    <row r="126" spans="1:9" x14ac:dyDescent="0.2">
      <c r="A126" s="6">
        <v>45209</v>
      </c>
      <c r="B126">
        <v>10.555032730102541</v>
      </c>
      <c r="C126">
        <v>4358.240234375</v>
      </c>
      <c r="D126" s="18">
        <f t="shared" si="4"/>
        <v>1.0156920979110806E-2</v>
      </c>
      <c r="E126" s="18">
        <f t="shared" si="5"/>
        <v>5.2079907813922244E-3</v>
      </c>
      <c r="F126" s="18">
        <f t="shared" si="6"/>
        <v>4.0153637835801635E-3</v>
      </c>
      <c r="G126" s="18">
        <f t="shared" si="7"/>
        <v>6.1415571955306426E-3</v>
      </c>
      <c r="H126">
        <f>0</f>
        <v>0</v>
      </c>
      <c r="I126" s="18">
        <f>SUM($G126:G$274)</f>
        <v>-3.0436721317293629E-2</v>
      </c>
    </row>
    <row r="127" spans="1:9" x14ac:dyDescent="0.2">
      <c r="A127" s="6">
        <v>45210</v>
      </c>
      <c r="B127">
        <v>10.670810699462891</v>
      </c>
      <c r="C127">
        <v>4376.9501953125</v>
      </c>
      <c r="D127" s="18">
        <f t="shared" si="4"/>
        <v>1.0968982505393354E-2</v>
      </c>
      <c r="E127" s="18">
        <f t="shared" si="5"/>
        <v>4.2930081710337298E-3</v>
      </c>
      <c r="F127" s="18">
        <f t="shared" si="6"/>
        <v>3.3668038114962372E-3</v>
      </c>
      <c r="G127" s="18">
        <f t="shared" si="7"/>
        <v>7.6021786938971171E-3</v>
      </c>
      <c r="H127">
        <f>0</f>
        <v>0</v>
      </c>
      <c r="I127" s="18">
        <f>SUM($G127:G$274)</f>
        <v>-3.6578278512824296E-2</v>
      </c>
    </row>
    <row r="128" spans="1:9" x14ac:dyDescent="0.2">
      <c r="A128" s="6">
        <v>45211</v>
      </c>
      <c r="B128">
        <v>10.58397769927979</v>
      </c>
      <c r="C128">
        <v>4349.60986328125</v>
      </c>
      <c r="D128" s="18">
        <f t="shared" si="4"/>
        <v>-8.1374323496781198E-3</v>
      </c>
      <c r="E128" s="18">
        <f t="shared" si="5"/>
        <v>-6.2464343461184901E-3</v>
      </c>
      <c r="F128" s="18">
        <f t="shared" si="6"/>
        <v>-4.1037868503593202E-3</v>
      </c>
      <c r="G128" s="18">
        <f t="shared" si="7"/>
        <v>-4.0336454993187996E-3</v>
      </c>
      <c r="H128">
        <f>0</f>
        <v>0</v>
      </c>
      <c r="I128" s="18">
        <f>SUM($G128:G$274)</f>
        <v>-4.418045720672141E-2</v>
      </c>
    </row>
    <row r="129" spans="1:9" x14ac:dyDescent="0.2">
      <c r="A129" s="6">
        <v>45212</v>
      </c>
      <c r="B129">
        <v>10.58397769927979</v>
      </c>
      <c r="C129">
        <v>4327.77978515625</v>
      </c>
      <c r="D129" s="18">
        <f t="shared" si="4"/>
        <v>0</v>
      </c>
      <c r="E129" s="18">
        <f t="shared" si="5"/>
        <v>-5.018858888767519E-3</v>
      </c>
      <c r="F129" s="18">
        <f t="shared" si="6"/>
        <v>-3.2336541338058096E-3</v>
      </c>
      <c r="G129" s="18">
        <f t="shared" si="7"/>
        <v>3.2336541338058096E-3</v>
      </c>
      <c r="H129">
        <f>0</f>
        <v>0</v>
      </c>
      <c r="I129" s="18">
        <f>SUM($G129:G$274)</f>
        <v>-4.0146811707402606E-2</v>
      </c>
    </row>
    <row r="130" spans="1:9" x14ac:dyDescent="0.2">
      <c r="A130" s="6">
        <v>45215</v>
      </c>
      <c r="B130">
        <v>10.757643699646</v>
      </c>
      <c r="C130">
        <v>4373.6298828125</v>
      </c>
      <c r="D130" s="18">
        <f t="shared" ref="D130:D193" si="8">(B130/B129)-1</f>
        <v>1.6408386837212019E-2</v>
      </c>
      <c r="E130" s="18">
        <f t="shared" ref="E130:E193" si="9">(C130/C129)-1</f>
        <v>1.059436938392988E-2</v>
      </c>
      <c r="F130" s="18">
        <f t="shared" ref="F130:F193" si="10">alpha_pso+beta_pso*E130</f>
        <v>7.8333484278200732E-3</v>
      </c>
      <c r="G130" s="18">
        <f t="shared" ref="G130:G193" si="11">D130-F130</f>
        <v>8.5750384093919458E-3</v>
      </c>
      <c r="H130">
        <f>0</f>
        <v>0</v>
      </c>
      <c r="I130" s="18">
        <f>SUM($G130:G$274)</f>
        <v>-4.3380465841208415E-2</v>
      </c>
    </row>
    <row r="131" spans="1:9" x14ac:dyDescent="0.2">
      <c r="A131" s="6">
        <v>45216</v>
      </c>
      <c r="B131">
        <v>10.76729202270508</v>
      </c>
      <c r="C131">
        <v>4373.2001953125</v>
      </c>
      <c r="D131" s="18">
        <f t="shared" si="8"/>
        <v>8.9688070440541168E-4</v>
      </c>
      <c r="E131" s="18">
        <f t="shared" si="9"/>
        <v>-9.824505308242415E-5</v>
      </c>
      <c r="F131" s="18">
        <f t="shared" si="10"/>
        <v>2.5418611122063469E-4</v>
      </c>
      <c r="G131" s="18">
        <f t="shared" si="11"/>
        <v>6.4269459318477698E-4</v>
      </c>
      <c r="H131">
        <f>0</f>
        <v>0</v>
      </c>
      <c r="I131" s="18">
        <f>SUM($G131:G$274)</f>
        <v>-5.1955504250600387E-2</v>
      </c>
    </row>
    <row r="132" spans="1:9" x14ac:dyDescent="0.2">
      <c r="A132" s="6">
        <v>45217</v>
      </c>
      <c r="B132">
        <v>10.69975471496582</v>
      </c>
      <c r="C132">
        <v>4314.60009765625</v>
      </c>
      <c r="D132" s="18">
        <f t="shared" si="8"/>
        <v>-6.2724506400348989E-3</v>
      </c>
      <c r="E132" s="18">
        <f t="shared" si="9"/>
        <v>-1.3399820506516447E-2</v>
      </c>
      <c r="F132" s="18">
        <f t="shared" si="10"/>
        <v>-9.1742656506892048E-3</v>
      </c>
      <c r="G132" s="18">
        <f t="shared" si="11"/>
        <v>2.9018150106543059E-3</v>
      </c>
      <c r="H132">
        <f>0</f>
        <v>0</v>
      </c>
      <c r="I132" s="18">
        <f>SUM($G132:G$274)</f>
        <v>-5.2598198843785166E-2</v>
      </c>
    </row>
    <row r="133" spans="1:9" x14ac:dyDescent="0.2">
      <c r="A133" s="6">
        <v>45218</v>
      </c>
      <c r="B133">
        <v>10.555032730102541</v>
      </c>
      <c r="C133">
        <v>4278</v>
      </c>
      <c r="D133" s="18">
        <f t="shared" si="8"/>
        <v>-1.3525729207685133E-2</v>
      </c>
      <c r="E133" s="18">
        <f t="shared" si="9"/>
        <v>-8.4828481963210578E-3</v>
      </c>
      <c r="F133" s="18">
        <f t="shared" si="10"/>
        <v>-5.689006599713017E-3</v>
      </c>
      <c r="G133" s="18">
        <f t="shared" si="11"/>
        <v>-7.8367226079721162E-3</v>
      </c>
      <c r="H133">
        <f>0</f>
        <v>0</v>
      </c>
      <c r="I133" s="18">
        <f>SUM($G133:G$274)</f>
        <v>-5.5500013854439485E-2</v>
      </c>
    </row>
    <row r="134" spans="1:9" x14ac:dyDescent="0.2">
      <c r="A134" s="6">
        <v>45219</v>
      </c>
      <c r="B134">
        <v>10.526088714599609</v>
      </c>
      <c r="C134">
        <v>4224.16015625</v>
      </c>
      <c r="D134" s="18">
        <f t="shared" si="8"/>
        <v>-2.7422004500643471E-3</v>
      </c>
      <c r="E134" s="18">
        <f t="shared" si="9"/>
        <v>-1.2585283719027562E-2</v>
      </c>
      <c r="F134" s="18">
        <f t="shared" si="10"/>
        <v>-8.5969039061330535E-3</v>
      </c>
      <c r="G134" s="18">
        <f t="shared" si="11"/>
        <v>5.8547034560687064E-3</v>
      </c>
      <c r="H134">
        <f>0</f>
        <v>0</v>
      </c>
      <c r="I134" s="18">
        <f>SUM($G134:G$274)</f>
        <v>-4.7663291246467357E-2</v>
      </c>
    </row>
    <row r="135" spans="1:9" x14ac:dyDescent="0.2">
      <c r="A135" s="6">
        <v>45222</v>
      </c>
      <c r="B135">
        <v>10.593625068664551</v>
      </c>
      <c r="C135">
        <v>4217.0400390625</v>
      </c>
      <c r="D135" s="18">
        <f t="shared" si="8"/>
        <v>6.4160920448321779E-3</v>
      </c>
      <c r="E135" s="18">
        <f t="shared" si="9"/>
        <v>-1.6855698941634634E-3</v>
      </c>
      <c r="F135" s="18">
        <f t="shared" si="10"/>
        <v>-8.7094494915688277E-4</v>
      </c>
      <c r="G135" s="18">
        <f t="shared" si="11"/>
        <v>7.2870369939890605E-3</v>
      </c>
      <c r="H135">
        <f>0</f>
        <v>0</v>
      </c>
      <c r="I135" s="18">
        <f>SUM($G135:G$274)</f>
        <v>-5.3517994702536077E-2</v>
      </c>
    </row>
    <row r="136" spans="1:9" x14ac:dyDescent="0.2">
      <c r="A136" s="6">
        <v>45223</v>
      </c>
      <c r="B136">
        <v>10.69975471496582</v>
      </c>
      <c r="C136">
        <v>4247.68017578125</v>
      </c>
      <c r="D136" s="18">
        <f t="shared" si="8"/>
        <v>1.0018255848528668E-2</v>
      </c>
      <c r="E136" s="18">
        <f t="shared" si="9"/>
        <v>7.2657922227272742E-3</v>
      </c>
      <c r="F136" s="18">
        <f t="shared" si="10"/>
        <v>5.4739790952128276E-3</v>
      </c>
      <c r="G136" s="18">
        <f t="shared" si="11"/>
        <v>4.5442767533158401E-3</v>
      </c>
      <c r="H136">
        <f>0</f>
        <v>0</v>
      </c>
      <c r="I136" s="18">
        <f>SUM($G136:G$274)</f>
        <v>-6.0805031696525132E-2</v>
      </c>
    </row>
    <row r="137" spans="1:9" x14ac:dyDescent="0.2">
      <c r="A137" s="6">
        <v>45224</v>
      </c>
      <c r="B137">
        <v>10.71905040740967</v>
      </c>
      <c r="C137">
        <v>4186.77001953125</v>
      </c>
      <c r="D137" s="18">
        <f t="shared" si="8"/>
        <v>1.8033770827343698E-3</v>
      </c>
      <c r="E137" s="18">
        <f t="shared" si="9"/>
        <v>-1.4339628627712542E-2</v>
      </c>
      <c r="F137" s="18">
        <f t="shared" si="10"/>
        <v>-9.8404224955809059E-3</v>
      </c>
      <c r="G137" s="18">
        <f t="shared" si="11"/>
        <v>1.1643799578315276E-2</v>
      </c>
      <c r="H137">
        <f>0</f>
        <v>0</v>
      </c>
      <c r="I137" s="18">
        <f>SUM($G137:G$274)</f>
        <v>-6.5349308449840993E-2</v>
      </c>
    </row>
    <row r="138" spans="1:9" x14ac:dyDescent="0.2">
      <c r="A138" s="6">
        <v>45225</v>
      </c>
      <c r="B138">
        <v>10.81553268432617</v>
      </c>
      <c r="C138">
        <v>4137.22998046875</v>
      </c>
      <c r="D138" s="18">
        <f t="shared" si="8"/>
        <v>9.0010097209549667E-3</v>
      </c>
      <c r="E138" s="18">
        <f t="shared" si="9"/>
        <v>-1.1832519778109618E-2</v>
      </c>
      <c r="F138" s="18">
        <f t="shared" si="10"/>
        <v>-8.0633281255876234E-3</v>
      </c>
      <c r="G138" s="18">
        <f t="shared" si="11"/>
        <v>1.7064337846542592E-2</v>
      </c>
      <c r="H138">
        <f>0</f>
        <v>0</v>
      </c>
      <c r="I138" s="18">
        <f>SUM($G138:G$274)</f>
        <v>-7.6993108028156287E-2</v>
      </c>
    </row>
    <row r="139" spans="1:9" x14ac:dyDescent="0.2">
      <c r="A139" s="6">
        <v>45226</v>
      </c>
      <c r="B139">
        <v>10.69010639190674</v>
      </c>
      <c r="C139">
        <v>4117.3701171875</v>
      </c>
      <c r="D139" s="18">
        <f t="shared" si="8"/>
        <v>-1.1596866846992904E-2</v>
      </c>
      <c r="E139" s="18">
        <f t="shared" si="9"/>
        <v>-4.8002802297685276E-3</v>
      </c>
      <c r="F139" s="18">
        <f t="shared" si="10"/>
        <v>-3.0787207313852051E-3</v>
      </c>
      <c r="G139" s="18">
        <f t="shared" si="11"/>
        <v>-8.5181461156076978E-3</v>
      </c>
      <c r="H139">
        <f>0</f>
        <v>0</v>
      </c>
      <c r="I139" s="18">
        <f>SUM($G139:G$274)</f>
        <v>-9.4057445874698831E-2</v>
      </c>
    </row>
    <row r="140" spans="1:9" x14ac:dyDescent="0.2">
      <c r="A140" s="6">
        <v>45229</v>
      </c>
      <c r="B140">
        <v>11.12427234649658</v>
      </c>
      <c r="C140">
        <v>4166.81982421875</v>
      </c>
      <c r="D140" s="18">
        <f t="shared" si="8"/>
        <v>4.0613810440515152E-2</v>
      </c>
      <c r="E140" s="18">
        <f t="shared" si="9"/>
        <v>1.2010022325859904E-2</v>
      </c>
      <c r="F140" s="18">
        <f t="shared" si="10"/>
        <v>8.8367946377310297E-3</v>
      </c>
      <c r="G140" s="18">
        <f t="shared" si="11"/>
        <v>3.1777015802784123E-2</v>
      </c>
      <c r="H140">
        <f>0</f>
        <v>0</v>
      </c>
      <c r="I140" s="18">
        <f>SUM($G140:G$274)</f>
        <v>-8.5539299759091164E-2</v>
      </c>
    </row>
    <row r="141" spans="1:9" x14ac:dyDescent="0.2">
      <c r="A141" s="6">
        <v>45230</v>
      </c>
      <c r="B141">
        <v>11.133920669555661</v>
      </c>
      <c r="C141">
        <v>4193.7998046875</v>
      </c>
      <c r="D141" s="18">
        <f t="shared" si="8"/>
        <v>8.6732172303549682E-4</v>
      </c>
      <c r="E141" s="18">
        <f t="shared" si="9"/>
        <v>6.4749573072333533E-3</v>
      </c>
      <c r="F141" s="18">
        <f t="shared" si="10"/>
        <v>4.9134177633261226E-3</v>
      </c>
      <c r="G141" s="18">
        <f t="shared" si="11"/>
        <v>-4.0460960402906258E-3</v>
      </c>
      <c r="H141">
        <f>0</f>
        <v>0</v>
      </c>
      <c r="I141" s="18">
        <f>SUM($G141:G$274)</f>
        <v>-0.1173163155618753</v>
      </c>
    </row>
    <row r="142" spans="1:9" x14ac:dyDescent="0.2">
      <c r="A142" s="6">
        <v>45231</v>
      </c>
      <c r="B142">
        <v>11.30758571624756</v>
      </c>
      <c r="C142">
        <v>4237.85986328125</v>
      </c>
      <c r="D142" s="18">
        <f t="shared" si="8"/>
        <v>1.5597834028651336E-2</v>
      </c>
      <c r="E142" s="18">
        <f t="shared" si="9"/>
        <v>1.0505999486313922E-2</v>
      </c>
      <c r="F142" s="18">
        <f t="shared" si="10"/>
        <v>7.7707098840029297E-3</v>
      </c>
      <c r="G142" s="18">
        <f t="shared" si="11"/>
        <v>7.8271241446484056E-3</v>
      </c>
      <c r="H142">
        <f>0</f>
        <v>0</v>
      </c>
      <c r="I142" s="18">
        <f>SUM($G142:G$274)</f>
        <v>-0.11327021952158464</v>
      </c>
    </row>
    <row r="143" spans="1:9" x14ac:dyDescent="0.2">
      <c r="A143" s="6">
        <v>45232</v>
      </c>
      <c r="B143">
        <v>11.33652973175049</v>
      </c>
      <c r="C143">
        <v>4317.77978515625</v>
      </c>
      <c r="D143" s="18">
        <f t="shared" si="8"/>
        <v>2.5596989692804328E-3</v>
      </c>
      <c r="E143" s="18">
        <f t="shared" si="9"/>
        <v>1.885855702012762E-2</v>
      </c>
      <c r="F143" s="18">
        <f t="shared" si="10"/>
        <v>1.3691187956080323E-2</v>
      </c>
      <c r="G143" s="18">
        <f t="shared" si="11"/>
        <v>-1.113148898679989E-2</v>
      </c>
      <c r="H143">
        <f>0</f>
        <v>0</v>
      </c>
      <c r="I143" s="18">
        <f>SUM($G143:G$274)</f>
        <v>-0.12109734366623309</v>
      </c>
    </row>
    <row r="144" spans="1:9" x14ac:dyDescent="0.2">
      <c r="A144" s="6">
        <v>45233</v>
      </c>
      <c r="B144">
        <v>11.3847713470459</v>
      </c>
      <c r="C144">
        <v>4358.33984375</v>
      </c>
      <c r="D144" s="18">
        <f t="shared" si="8"/>
        <v>4.2554129382554873E-3</v>
      </c>
      <c r="E144" s="18">
        <f t="shared" si="9"/>
        <v>9.3937302530313627E-3</v>
      </c>
      <c r="F144" s="18">
        <f t="shared" si="10"/>
        <v>6.9823087770082195E-3</v>
      </c>
      <c r="G144" s="18">
        <f t="shared" si="11"/>
        <v>-2.7268958387527322E-3</v>
      </c>
      <c r="H144">
        <f>0</f>
        <v>0</v>
      </c>
      <c r="I144" s="18">
        <f>SUM($G144:G$274)</f>
        <v>-0.10996585467943315</v>
      </c>
    </row>
    <row r="145" spans="1:9" x14ac:dyDescent="0.2">
      <c r="A145" s="6">
        <v>45236</v>
      </c>
      <c r="B145">
        <v>11.36547374725342</v>
      </c>
      <c r="C145">
        <v>4365.97998046875</v>
      </c>
      <c r="D145" s="18">
        <f t="shared" si="8"/>
        <v>-1.6950362202476921E-3</v>
      </c>
      <c r="E145" s="18">
        <f t="shared" si="9"/>
        <v>1.7529924220356374E-3</v>
      </c>
      <c r="F145" s="18">
        <f t="shared" si="10"/>
        <v>1.5663843012090461E-3</v>
      </c>
      <c r="G145" s="18">
        <f t="shared" si="11"/>
        <v>-3.2614205214567382E-3</v>
      </c>
      <c r="H145">
        <f>0</f>
        <v>0</v>
      </c>
      <c r="I145" s="18">
        <f>SUM($G145:G$274)</f>
        <v>-0.10723895884068041</v>
      </c>
    </row>
    <row r="146" spans="1:9" x14ac:dyDescent="0.2">
      <c r="A146" s="6">
        <v>45237</v>
      </c>
      <c r="B146">
        <v>11.471603393554689</v>
      </c>
      <c r="C146">
        <v>4378.3798828125</v>
      </c>
      <c r="D146" s="18">
        <f t="shared" si="8"/>
        <v>9.3378990318742083E-3</v>
      </c>
      <c r="E146" s="18">
        <f t="shared" si="9"/>
        <v>2.8401189192852616E-3</v>
      </c>
      <c r="F146" s="18">
        <f t="shared" si="10"/>
        <v>2.336963679140245E-3</v>
      </c>
      <c r="G146" s="18">
        <f t="shared" si="11"/>
        <v>7.0009353527339634E-3</v>
      </c>
      <c r="H146">
        <f>0</f>
        <v>0</v>
      </c>
      <c r="I146" s="18">
        <f>SUM($G146:G$274)</f>
        <v>-0.10397753831922368</v>
      </c>
    </row>
    <row r="147" spans="1:9" x14ac:dyDescent="0.2">
      <c r="A147" s="6">
        <v>45238</v>
      </c>
      <c r="B147">
        <v>11.52949142456055</v>
      </c>
      <c r="C147">
        <v>4382.77978515625</v>
      </c>
      <c r="D147" s="18">
        <f t="shared" si="8"/>
        <v>5.046202263093047E-3</v>
      </c>
      <c r="E147" s="18">
        <f t="shared" si="9"/>
        <v>1.0049156221052513E-3</v>
      </c>
      <c r="F147" s="18">
        <f t="shared" si="10"/>
        <v>1.0361308701745578E-3</v>
      </c>
      <c r="G147" s="18">
        <f t="shared" si="11"/>
        <v>4.010071392918489E-3</v>
      </c>
      <c r="H147">
        <f>0</f>
        <v>0</v>
      </c>
      <c r="I147" s="18">
        <f>SUM($G147:G$274)</f>
        <v>-0.11097847367195762</v>
      </c>
    </row>
    <row r="148" spans="1:9" x14ac:dyDescent="0.2">
      <c r="A148" s="6">
        <v>45239</v>
      </c>
      <c r="B148">
        <v>11.500547409057621</v>
      </c>
      <c r="C148">
        <v>4347.35009765625</v>
      </c>
      <c r="D148" s="18">
        <f t="shared" si="8"/>
        <v>-2.5104329789665814E-3</v>
      </c>
      <c r="E148" s="18">
        <f t="shared" si="9"/>
        <v>-8.0838393067328429E-3</v>
      </c>
      <c r="F148" s="18">
        <f t="shared" si="10"/>
        <v>-5.4061802472087006E-3</v>
      </c>
      <c r="G148" s="18">
        <f t="shared" si="11"/>
        <v>2.8957472682421192E-3</v>
      </c>
      <c r="H148">
        <f>0</f>
        <v>0</v>
      </c>
      <c r="I148" s="18">
        <f>SUM($G148:G$274)</f>
        <v>-0.11498854506487613</v>
      </c>
    </row>
    <row r="149" spans="1:9" x14ac:dyDescent="0.2">
      <c r="A149" s="6">
        <v>45240</v>
      </c>
      <c r="B149">
        <v>11.539140701293951</v>
      </c>
      <c r="C149">
        <v>4415.240234375</v>
      </c>
      <c r="D149" s="18">
        <f t="shared" si="8"/>
        <v>3.355778717623048E-3</v>
      </c>
      <c r="E149" s="18">
        <f t="shared" si="9"/>
        <v>1.5616441094852496E-2</v>
      </c>
      <c r="F149" s="18">
        <f t="shared" si="10"/>
        <v>1.1393104265543913E-2</v>
      </c>
      <c r="G149" s="18">
        <f t="shared" si="11"/>
        <v>-8.0373255479208646E-3</v>
      </c>
      <c r="H149">
        <f>0</f>
        <v>0</v>
      </c>
      <c r="I149" s="18">
        <f>SUM($G149:G$274)</f>
        <v>-0.11788429233311826</v>
      </c>
    </row>
    <row r="150" spans="1:9" x14ac:dyDescent="0.2">
      <c r="A150" s="6">
        <v>45243</v>
      </c>
      <c r="B150">
        <v>11.46195602416992</v>
      </c>
      <c r="C150">
        <v>4411.5498046875</v>
      </c>
      <c r="D150" s="18">
        <f t="shared" si="8"/>
        <v>-6.6889449675724411E-3</v>
      </c>
      <c r="E150" s="18">
        <f t="shared" si="9"/>
        <v>-8.3583893324035152E-4</v>
      </c>
      <c r="F150" s="18">
        <f t="shared" si="10"/>
        <v>-2.6863679372733065E-4</v>
      </c>
      <c r="G150" s="18">
        <f t="shared" si="11"/>
        <v>-6.4203081738451106E-3</v>
      </c>
      <c r="H150">
        <f>0</f>
        <v>0</v>
      </c>
      <c r="I150" s="18">
        <f>SUM($G150:G$274)</f>
        <v>-0.10984696678519737</v>
      </c>
    </row>
    <row r="151" spans="1:9" x14ac:dyDescent="0.2">
      <c r="A151" s="6">
        <v>45244</v>
      </c>
      <c r="B151">
        <v>11.625973701477051</v>
      </c>
      <c r="C151">
        <v>4495.7001953125</v>
      </c>
      <c r="D151" s="18">
        <f t="shared" si="8"/>
        <v>1.4309745820108244E-2</v>
      </c>
      <c r="E151" s="18">
        <f t="shared" si="9"/>
        <v>1.9075017703661823E-2</v>
      </c>
      <c r="F151" s="18">
        <f t="shared" si="10"/>
        <v>1.3844620090506578E-2</v>
      </c>
      <c r="G151" s="18">
        <f t="shared" si="11"/>
        <v>4.651257296016658E-4</v>
      </c>
      <c r="H151">
        <f>0</f>
        <v>0</v>
      </c>
      <c r="I151" s="18">
        <f>SUM($G151:G$274)</f>
        <v>-0.10342665861135225</v>
      </c>
    </row>
    <row r="152" spans="1:9" x14ac:dyDescent="0.2">
      <c r="A152" s="6">
        <v>45245</v>
      </c>
      <c r="B152">
        <v>11.3847713470459</v>
      </c>
      <c r="C152">
        <v>4502.8798828125</v>
      </c>
      <c r="D152" s="18">
        <f t="shared" si="8"/>
        <v>-2.0746851887382678E-2</v>
      </c>
      <c r="E152" s="18">
        <f t="shared" si="9"/>
        <v>1.5970120755575135E-3</v>
      </c>
      <c r="F152" s="18">
        <f t="shared" si="10"/>
        <v>1.4558219713765074E-3</v>
      </c>
      <c r="G152" s="18">
        <f t="shared" si="11"/>
        <v>-2.2202673858759184E-2</v>
      </c>
      <c r="H152">
        <f>0</f>
        <v>0</v>
      </c>
      <c r="I152" s="18">
        <f>SUM($G152:G$274)</f>
        <v>-0.10389178434095395</v>
      </c>
    </row>
    <row r="153" spans="1:9" x14ac:dyDescent="0.2">
      <c r="A153" s="6">
        <v>45246</v>
      </c>
      <c r="B153">
        <v>11.45230674743652</v>
      </c>
      <c r="C153">
        <v>4508.240234375</v>
      </c>
      <c r="D153" s="18">
        <f t="shared" si="8"/>
        <v>5.9320822818407226E-3</v>
      </c>
      <c r="E153" s="18">
        <f t="shared" si="9"/>
        <v>1.1904273935798848E-3</v>
      </c>
      <c r="F153" s="18">
        <f t="shared" si="10"/>
        <v>1.1676257291661268E-3</v>
      </c>
      <c r="G153" s="18">
        <f t="shared" si="11"/>
        <v>4.7644565526745956E-3</v>
      </c>
      <c r="H153">
        <f>0</f>
        <v>0</v>
      </c>
      <c r="I153" s="18">
        <f>SUM($G153:G$274)</f>
        <v>-8.1689110482194793E-2</v>
      </c>
    </row>
    <row r="154" spans="1:9" x14ac:dyDescent="0.2">
      <c r="A154" s="6">
        <v>45247</v>
      </c>
      <c r="B154">
        <v>11.45230674743652</v>
      </c>
      <c r="C154">
        <v>4514.02001953125</v>
      </c>
      <c r="D154" s="18">
        <f t="shared" si="8"/>
        <v>0</v>
      </c>
      <c r="E154" s="18">
        <f t="shared" si="9"/>
        <v>1.2820490603360213E-3</v>
      </c>
      <c r="F154" s="18">
        <f t="shared" si="10"/>
        <v>1.2325691990866762E-3</v>
      </c>
      <c r="G154" s="18">
        <f t="shared" si="11"/>
        <v>-1.2325691990866762E-3</v>
      </c>
      <c r="H154">
        <f>0</f>
        <v>0</v>
      </c>
      <c r="I154" s="18">
        <f>SUM($G154:G$274)</f>
        <v>-8.6453567034869394E-2</v>
      </c>
    </row>
    <row r="155" spans="1:9" x14ac:dyDescent="0.2">
      <c r="A155" s="6">
        <v>45250</v>
      </c>
      <c r="B155">
        <v>11.548789024353029</v>
      </c>
      <c r="C155">
        <v>4547.3798828125</v>
      </c>
      <c r="D155" s="18">
        <f t="shared" si="8"/>
        <v>8.4247024677457372E-3</v>
      </c>
      <c r="E155" s="18">
        <f t="shared" si="9"/>
        <v>7.3902780973298388E-3</v>
      </c>
      <c r="F155" s="18">
        <f t="shared" si="10"/>
        <v>5.5622174447104746E-3</v>
      </c>
      <c r="G155" s="18">
        <f t="shared" si="11"/>
        <v>2.8624850230352626E-3</v>
      </c>
      <c r="H155">
        <f>0</f>
        <v>0</v>
      </c>
      <c r="I155" s="18">
        <f>SUM($G155:G$274)</f>
        <v>-8.5220997835782686E-2</v>
      </c>
    </row>
    <row r="156" spans="1:9" x14ac:dyDescent="0.2">
      <c r="A156" s="6">
        <v>45251</v>
      </c>
      <c r="B156">
        <v>11.664566040039061</v>
      </c>
      <c r="C156">
        <v>4538.18994140625</v>
      </c>
      <c r="D156" s="18">
        <f t="shared" si="8"/>
        <v>1.0025035130686977E-2</v>
      </c>
      <c r="E156" s="18">
        <f t="shared" si="9"/>
        <v>-2.0209310950652926E-3</v>
      </c>
      <c r="F156" s="18">
        <f t="shared" si="10"/>
        <v>-1.1086564079677819E-3</v>
      </c>
      <c r="G156" s="18">
        <f t="shared" si="11"/>
        <v>1.1133691538654759E-2</v>
      </c>
      <c r="H156">
        <f>0</f>
        <v>0</v>
      </c>
      <c r="I156" s="18">
        <f>SUM($G156:G$274)</f>
        <v>-8.808348285881798E-2</v>
      </c>
    </row>
    <row r="157" spans="1:9" x14ac:dyDescent="0.2">
      <c r="A157" s="6">
        <v>45252</v>
      </c>
      <c r="B157">
        <v>11.65491771697998</v>
      </c>
      <c r="C157">
        <v>4556.6201171875</v>
      </c>
      <c r="D157" s="18">
        <f t="shared" si="8"/>
        <v>-8.2714805042571893E-4</v>
      </c>
      <c r="E157" s="18">
        <f t="shared" si="9"/>
        <v>4.06112922094648E-3</v>
      </c>
      <c r="F157" s="18">
        <f t="shared" si="10"/>
        <v>3.2024428677002513E-3</v>
      </c>
      <c r="G157" s="18">
        <f t="shared" si="11"/>
        <v>-4.0295909181259706E-3</v>
      </c>
      <c r="H157">
        <f>0</f>
        <v>0</v>
      </c>
      <c r="I157" s="18">
        <f>SUM($G157:G$274)</f>
        <v>-9.9217174397472685E-2</v>
      </c>
    </row>
    <row r="158" spans="1:9" x14ac:dyDescent="0.2">
      <c r="A158" s="6">
        <v>45254</v>
      </c>
      <c r="B158">
        <v>11.78999137878418</v>
      </c>
      <c r="C158">
        <v>4559.33984375</v>
      </c>
      <c r="D158" s="18">
        <f t="shared" si="8"/>
        <v>1.1589413592119291E-2</v>
      </c>
      <c r="E158" s="18">
        <f t="shared" si="9"/>
        <v>5.9687366788407914E-4</v>
      </c>
      <c r="F158" s="18">
        <f t="shared" si="10"/>
        <v>7.4690168107000498E-4</v>
      </c>
      <c r="G158" s="18">
        <f t="shared" si="11"/>
        <v>1.0842511911049285E-2</v>
      </c>
      <c r="H158">
        <f>0</f>
        <v>0</v>
      </c>
      <c r="I158" s="18">
        <f>SUM($G158:G$274)</f>
        <v>-9.5187583479346721E-2</v>
      </c>
    </row>
    <row r="159" spans="1:9" x14ac:dyDescent="0.2">
      <c r="A159" s="6">
        <v>45257</v>
      </c>
      <c r="B159">
        <v>11.847879409790041</v>
      </c>
      <c r="C159">
        <v>4550.43017578125</v>
      </c>
      <c r="D159" s="18">
        <f t="shared" si="8"/>
        <v>4.9099298842600891E-3</v>
      </c>
      <c r="E159" s="18">
        <f t="shared" si="9"/>
        <v>-1.9541574600900891E-3</v>
      </c>
      <c r="F159" s="18">
        <f t="shared" si="10"/>
        <v>-1.0613257741992426E-3</v>
      </c>
      <c r="G159" s="18">
        <f t="shared" si="11"/>
        <v>5.9712556584593322E-3</v>
      </c>
      <c r="H159">
        <f>0</f>
        <v>0</v>
      </c>
      <c r="I159" s="18">
        <f>SUM($G159:G$274)</f>
        <v>-0.10603009539039601</v>
      </c>
    </row>
    <row r="160" spans="1:9" x14ac:dyDescent="0.2">
      <c r="A160" s="6">
        <v>45258</v>
      </c>
      <c r="B160">
        <v>11.42336273193359</v>
      </c>
      <c r="C160">
        <v>4554.89013671875</v>
      </c>
      <c r="D160" s="18">
        <f t="shared" si="8"/>
        <v>-3.5830604209700856E-2</v>
      </c>
      <c r="E160" s="18">
        <f t="shared" si="9"/>
        <v>9.8011853060331333E-4</v>
      </c>
      <c r="F160" s="18">
        <f t="shared" si="10"/>
        <v>1.0185541416223524E-3</v>
      </c>
      <c r="G160" s="18">
        <f t="shared" si="11"/>
        <v>-3.6849158351323207E-2</v>
      </c>
      <c r="H160">
        <f>0</f>
        <v>0</v>
      </c>
      <c r="I160" s="18">
        <f>SUM($G160:G$274)</f>
        <v>-0.11200135104885534</v>
      </c>
    </row>
    <row r="161" spans="1:9" x14ac:dyDescent="0.2">
      <c r="A161" s="6">
        <v>45259</v>
      </c>
      <c r="B161">
        <v>11.36547374725342</v>
      </c>
      <c r="C161">
        <v>4550.580078125</v>
      </c>
      <c r="D161" s="18">
        <f t="shared" si="8"/>
        <v>-5.0675957718074871E-3</v>
      </c>
      <c r="E161" s="18">
        <f t="shared" si="9"/>
        <v>-9.4624863923831182E-4</v>
      </c>
      <c r="F161" s="18">
        <f t="shared" si="10"/>
        <v>-3.4689764265403923E-4</v>
      </c>
      <c r="G161" s="18">
        <f t="shared" si="11"/>
        <v>-4.7206981291534481E-3</v>
      </c>
      <c r="H161">
        <f>0</f>
        <v>0</v>
      </c>
      <c r="I161" s="18">
        <f>SUM($G161:G$274)</f>
        <v>-7.515219269753215E-2</v>
      </c>
    </row>
    <row r="162" spans="1:9" x14ac:dyDescent="0.2">
      <c r="A162" s="6">
        <v>45260</v>
      </c>
      <c r="B162">
        <v>11.43301200866699</v>
      </c>
      <c r="C162">
        <v>4567.7998046875</v>
      </c>
      <c r="D162" s="18">
        <f t="shared" si="8"/>
        <v>5.9424061781756521E-3</v>
      </c>
      <c r="E162" s="18">
        <f t="shared" si="9"/>
        <v>3.7840728581564065E-3</v>
      </c>
      <c r="F162" s="18">
        <f t="shared" si="10"/>
        <v>3.0060591715703306E-3</v>
      </c>
      <c r="G162" s="18">
        <f t="shared" si="11"/>
        <v>2.9363470066053215E-3</v>
      </c>
      <c r="H162">
        <f>0</f>
        <v>0</v>
      </c>
      <c r="I162" s="18">
        <f>SUM($G162:G$274)</f>
        <v>-7.0431494568378716E-2</v>
      </c>
    </row>
    <row r="163" spans="1:9" x14ac:dyDescent="0.2">
      <c r="A163" s="6">
        <v>45261</v>
      </c>
      <c r="B163">
        <v>11.29793739318848</v>
      </c>
      <c r="C163">
        <v>4594.6298828125</v>
      </c>
      <c r="D163" s="18">
        <f t="shared" si="8"/>
        <v>-1.1814438345390976E-2</v>
      </c>
      <c r="E163" s="18">
        <f t="shared" si="9"/>
        <v>5.8737421236076948E-3</v>
      </c>
      <c r="F163" s="18">
        <f t="shared" si="10"/>
        <v>4.4872631038884794E-3</v>
      </c>
      <c r="G163" s="18">
        <f t="shared" si="11"/>
        <v>-1.6301701449279456E-2</v>
      </c>
      <c r="H163">
        <f>0</f>
        <v>0</v>
      </c>
      <c r="I163" s="18">
        <f>SUM($G163:G$274)</f>
        <v>-7.3367841574984022E-2</v>
      </c>
    </row>
    <row r="164" spans="1:9" x14ac:dyDescent="0.2">
      <c r="A164" s="6">
        <v>45264</v>
      </c>
      <c r="B164">
        <v>11.3847713470459</v>
      </c>
      <c r="C164">
        <v>4569.77978515625</v>
      </c>
      <c r="D164" s="18">
        <f t="shared" si="8"/>
        <v>7.6858236008434666E-3</v>
      </c>
      <c r="E164" s="18">
        <f t="shared" si="9"/>
        <v>-5.4085091269721053E-3</v>
      </c>
      <c r="F164" s="18">
        <f t="shared" si="10"/>
        <v>-3.5098468665982377E-3</v>
      </c>
      <c r="G164" s="18">
        <f t="shared" si="11"/>
        <v>1.1195670467441705E-2</v>
      </c>
      <c r="H164">
        <f>0</f>
        <v>0</v>
      </c>
      <c r="I164" s="18">
        <f>SUM($G164:G$274)</f>
        <v>-5.7066140125704552E-2</v>
      </c>
    </row>
    <row r="165" spans="1:9" x14ac:dyDescent="0.2">
      <c r="A165" s="6">
        <v>45265</v>
      </c>
      <c r="B165">
        <v>11.43301200866699</v>
      </c>
      <c r="C165">
        <v>4567.18017578125</v>
      </c>
      <c r="D165" s="18">
        <f t="shared" si="8"/>
        <v>4.2372973642204048E-3</v>
      </c>
      <c r="E165" s="18">
        <f t="shared" si="9"/>
        <v>-5.6886972616143616E-4</v>
      </c>
      <c r="F165" s="18">
        <f t="shared" si="10"/>
        <v>-7.9403097337701889E-5</v>
      </c>
      <c r="G165" s="18">
        <f t="shared" si="11"/>
        <v>4.3167004615581065E-3</v>
      </c>
      <c r="H165">
        <f>0</f>
        <v>0</v>
      </c>
      <c r="I165" s="18">
        <f>SUM($G165:G$274)</f>
        <v>-6.8261810593146288E-2</v>
      </c>
    </row>
    <row r="166" spans="1:9" x14ac:dyDescent="0.2">
      <c r="A166" s="6">
        <v>45266</v>
      </c>
      <c r="B166">
        <v>11.34617805480957</v>
      </c>
      <c r="C166">
        <v>4549.33984375</v>
      </c>
      <c r="D166" s="18">
        <f t="shared" si="8"/>
        <v>-7.5950199117778006E-3</v>
      </c>
      <c r="E166" s="18">
        <f t="shared" si="9"/>
        <v>-3.9062028088695522E-3</v>
      </c>
      <c r="F166" s="18">
        <f t="shared" si="10"/>
        <v>-2.4449788213483405E-3</v>
      </c>
      <c r="G166" s="18">
        <f t="shared" si="11"/>
        <v>-5.1500410904294601E-3</v>
      </c>
      <c r="H166">
        <f>0</f>
        <v>0</v>
      </c>
      <c r="I166" s="18">
        <f>SUM($G166:G$274)</f>
        <v>-7.2578511054704392E-2</v>
      </c>
    </row>
    <row r="167" spans="1:9" x14ac:dyDescent="0.2">
      <c r="A167" s="6">
        <v>45267</v>
      </c>
      <c r="B167">
        <v>11.46195602416992</v>
      </c>
      <c r="C167">
        <v>4585.58984375</v>
      </c>
      <c r="D167" s="18">
        <f t="shared" si="8"/>
        <v>1.0204138239420013E-2</v>
      </c>
      <c r="E167" s="18">
        <f t="shared" si="9"/>
        <v>7.9681890658929166E-3</v>
      </c>
      <c r="F167" s="18">
        <f t="shared" si="10"/>
        <v>5.9718535595339167E-3</v>
      </c>
      <c r="G167" s="18">
        <f t="shared" si="11"/>
        <v>4.2322846798860964E-3</v>
      </c>
      <c r="H167">
        <f>0</f>
        <v>0</v>
      </c>
      <c r="I167" s="18">
        <f>SUM($G167:G$274)</f>
        <v>-6.7428469964274929E-2</v>
      </c>
    </row>
    <row r="168" spans="1:9" x14ac:dyDescent="0.2">
      <c r="A168" s="6">
        <v>45268</v>
      </c>
      <c r="B168">
        <v>11.65491771697998</v>
      </c>
      <c r="C168">
        <v>4604.3701171875</v>
      </c>
      <c r="D168" s="18">
        <f t="shared" si="8"/>
        <v>1.6834970610876576E-2</v>
      </c>
      <c r="E168" s="18">
        <f t="shared" si="9"/>
        <v>4.0954978699407896E-3</v>
      </c>
      <c r="F168" s="18">
        <f t="shared" si="10"/>
        <v>3.2268041285373051E-3</v>
      </c>
      <c r="G168" s="18">
        <f t="shared" si="11"/>
        <v>1.3608166482339271E-2</v>
      </c>
      <c r="H168">
        <f>0</f>
        <v>0</v>
      </c>
      <c r="I168" s="18">
        <f>SUM($G168:G$274)</f>
        <v>-7.1660754644161023E-2</v>
      </c>
    </row>
    <row r="169" spans="1:9" x14ac:dyDescent="0.2">
      <c r="A169" s="6">
        <v>45271</v>
      </c>
      <c r="B169">
        <v>11.68386173248291</v>
      </c>
      <c r="C169">
        <v>4622.43994140625</v>
      </c>
      <c r="D169" s="18">
        <f t="shared" si="8"/>
        <v>2.4834165461984359E-3</v>
      </c>
      <c r="E169" s="18">
        <f t="shared" si="9"/>
        <v>3.924494286698943E-3</v>
      </c>
      <c r="F169" s="18">
        <f t="shared" si="10"/>
        <v>3.1055929952130009E-3</v>
      </c>
      <c r="G169" s="18">
        <f t="shared" si="11"/>
        <v>-6.22176449014565E-4</v>
      </c>
      <c r="H169">
        <f>0</f>
        <v>0</v>
      </c>
      <c r="I169" s="18">
        <f>SUM($G169:G$274)</f>
        <v>-8.5268921126500308E-2</v>
      </c>
    </row>
    <row r="170" spans="1:9" x14ac:dyDescent="0.2">
      <c r="A170" s="6">
        <v>45272</v>
      </c>
      <c r="B170">
        <v>11.635622024536129</v>
      </c>
      <c r="C170">
        <v>4643.7001953125</v>
      </c>
      <c r="D170" s="18">
        <f t="shared" si="8"/>
        <v>-4.1287469033176594E-3</v>
      </c>
      <c r="E170" s="18">
        <f t="shared" si="9"/>
        <v>4.5993575202152304E-3</v>
      </c>
      <c r="F170" s="18">
        <f t="shared" si="10"/>
        <v>3.583951026212413E-3</v>
      </c>
      <c r="G170" s="18">
        <f t="shared" si="11"/>
        <v>-7.712697929530072E-3</v>
      </c>
      <c r="H170">
        <f>0</f>
        <v>0</v>
      </c>
      <c r="I170" s="18">
        <f>SUM($G170:G$274)</f>
        <v>-8.464674467748573E-2</v>
      </c>
    </row>
    <row r="171" spans="1:9" x14ac:dyDescent="0.2">
      <c r="A171" s="6">
        <v>45273</v>
      </c>
      <c r="B171">
        <v>11.664566040039061</v>
      </c>
      <c r="C171">
        <v>4707.08984375</v>
      </c>
      <c r="D171" s="18">
        <f t="shared" si="8"/>
        <v>2.4875348685180487E-3</v>
      </c>
      <c r="E171" s="18">
        <f t="shared" si="9"/>
        <v>1.3650676351045998E-2</v>
      </c>
      <c r="F171" s="18">
        <f t="shared" si="10"/>
        <v>9.9997266068502788E-3</v>
      </c>
      <c r="G171" s="18">
        <f t="shared" si="11"/>
        <v>-7.5121917383322301E-3</v>
      </c>
      <c r="H171">
        <f>0</f>
        <v>0</v>
      </c>
      <c r="I171" s="18">
        <f>SUM($G171:G$274)</f>
        <v>-7.6934046747955648E-2</v>
      </c>
    </row>
    <row r="172" spans="1:9" x14ac:dyDescent="0.2">
      <c r="A172" s="6">
        <v>45274</v>
      </c>
      <c r="B172">
        <v>11.60667705535889</v>
      </c>
      <c r="C172">
        <v>4719.5498046875</v>
      </c>
      <c r="D172" s="18">
        <f t="shared" si="8"/>
        <v>-4.962806544321019E-3</v>
      </c>
      <c r="E172" s="18">
        <f t="shared" si="9"/>
        <v>2.6470624846992585E-3</v>
      </c>
      <c r="F172" s="18">
        <f t="shared" si="10"/>
        <v>2.2001209955654572E-3</v>
      </c>
      <c r="G172" s="18">
        <f t="shared" si="11"/>
        <v>-7.1629275398864762E-3</v>
      </c>
      <c r="H172">
        <f>0</f>
        <v>0</v>
      </c>
      <c r="I172" s="18">
        <f>SUM($G172:G$274)</f>
        <v>-6.9421855009623418E-2</v>
      </c>
    </row>
    <row r="173" spans="1:9" x14ac:dyDescent="0.2">
      <c r="A173" s="6">
        <v>45275</v>
      </c>
      <c r="B173">
        <v>11.471603393554689</v>
      </c>
      <c r="C173">
        <v>4719.18994140625</v>
      </c>
      <c r="D173" s="18">
        <f t="shared" si="8"/>
        <v>-1.1637582501861421E-2</v>
      </c>
      <c r="E173" s="18">
        <f t="shared" si="9"/>
        <v>-7.62494933082003E-5</v>
      </c>
      <c r="F173" s="18">
        <f t="shared" si="10"/>
        <v>2.6977705193540049E-4</v>
      </c>
      <c r="G173" s="18">
        <f t="shared" si="11"/>
        <v>-1.1907359553796822E-2</v>
      </c>
      <c r="H173">
        <f>0</f>
        <v>0</v>
      </c>
      <c r="I173" s="18">
        <f>SUM($G173:G$274)</f>
        <v>-6.2258927469736942E-2</v>
      </c>
    </row>
    <row r="174" spans="1:9" x14ac:dyDescent="0.2">
      <c r="A174" s="6">
        <v>45278</v>
      </c>
      <c r="B174">
        <v>11.49090003967285</v>
      </c>
      <c r="C174">
        <v>4740.56005859375</v>
      </c>
      <c r="D174" s="18">
        <f t="shared" si="8"/>
        <v>1.6821228433510083E-3</v>
      </c>
      <c r="E174" s="18">
        <f t="shared" si="9"/>
        <v>4.5283443669004164E-3</v>
      </c>
      <c r="F174" s="18">
        <f t="shared" si="10"/>
        <v>3.5336153277958035E-3</v>
      </c>
      <c r="G174" s="18">
        <f t="shared" si="11"/>
        <v>-1.8514924844447952E-3</v>
      </c>
      <c r="H174">
        <f>0</f>
        <v>0</v>
      </c>
      <c r="I174" s="18">
        <f>SUM($G174:G$274)</f>
        <v>-5.0351567915940115E-2</v>
      </c>
    </row>
    <row r="175" spans="1:9" x14ac:dyDescent="0.2">
      <c r="A175" s="6">
        <v>45279</v>
      </c>
      <c r="B175">
        <v>11.6452693939209</v>
      </c>
      <c r="C175">
        <v>4768.3701171875</v>
      </c>
      <c r="D175" s="18">
        <f t="shared" si="8"/>
        <v>1.3434052486322567E-2</v>
      </c>
      <c r="E175" s="18">
        <f t="shared" si="9"/>
        <v>5.8664078189105684E-3</v>
      </c>
      <c r="F175" s="18">
        <f t="shared" si="10"/>
        <v>4.4820643860158417E-3</v>
      </c>
      <c r="G175" s="18">
        <f t="shared" si="11"/>
        <v>8.9519881003067257E-3</v>
      </c>
      <c r="H175">
        <f>0</f>
        <v>0</v>
      </c>
      <c r="I175" s="18">
        <f>SUM($G175:G$274)</f>
        <v>-4.8500075431495315E-2</v>
      </c>
    </row>
    <row r="176" spans="1:9" x14ac:dyDescent="0.2">
      <c r="A176" s="6">
        <v>45280</v>
      </c>
      <c r="B176">
        <v>11.60667705535889</v>
      </c>
      <c r="C176">
        <v>4698.35009765625</v>
      </c>
      <c r="D176" s="18">
        <f t="shared" si="8"/>
        <v>-3.31399276878519E-3</v>
      </c>
      <c r="E176" s="18">
        <f t="shared" si="9"/>
        <v>-1.4684266911006771E-2</v>
      </c>
      <c r="F176" s="18">
        <f t="shared" si="10"/>
        <v>-1.0084709756193194E-2</v>
      </c>
      <c r="G176" s="18">
        <f t="shared" si="11"/>
        <v>6.7707169874080039E-3</v>
      </c>
      <c r="H176">
        <f>0</f>
        <v>0</v>
      </c>
      <c r="I176" s="18">
        <f>SUM($G176:G$274)</f>
        <v>-5.7452063531802051E-2</v>
      </c>
    </row>
    <row r="177" spans="1:9" x14ac:dyDescent="0.2">
      <c r="A177" s="6">
        <v>45281</v>
      </c>
      <c r="B177">
        <v>11.78999137878418</v>
      </c>
      <c r="C177">
        <v>4746.75</v>
      </c>
      <c r="D177" s="18">
        <f t="shared" si="8"/>
        <v>1.5793867835812048E-2</v>
      </c>
      <c r="E177" s="18">
        <f t="shared" si="9"/>
        <v>1.0301467821202559E-2</v>
      </c>
      <c r="F177" s="18">
        <f t="shared" si="10"/>
        <v>7.6257333024666628E-3</v>
      </c>
      <c r="G177" s="18">
        <f t="shared" si="11"/>
        <v>8.1681345333453857E-3</v>
      </c>
      <c r="H177">
        <f>0</f>
        <v>0</v>
      </c>
      <c r="I177" s="18">
        <f>SUM($G177:G$274)</f>
        <v>-6.4222780519210071E-2</v>
      </c>
    </row>
    <row r="178" spans="1:9" x14ac:dyDescent="0.2">
      <c r="A178" s="6">
        <v>45282</v>
      </c>
      <c r="B178">
        <v>11.8768253326416</v>
      </c>
      <c r="C178">
        <v>4754.6298828125</v>
      </c>
      <c r="D178" s="18">
        <f t="shared" si="8"/>
        <v>7.3650566033216514E-3</v>
      </c>
      <c r="E178" s="18">
        <f t="shared" si="9"/>
        <v>1.6600585268868873E-3</v>
      </c>
      <c r="F178" s="18">
        <f t="shared" si="10"/>
        <v>1.5005106946934989E-3</v>
      </c>
      <c r="G178" s="18">
        <f t="shared" si="11"/>
        <v>5.8645459086281524E-3</v>
      </c>
      <c r="H178">
        <f>0</f>
        <v>0</v>
      </c>
      <c r="I178" s="18">
        <f>SUM($G178:G$274)</f>
        <v>-7.2390915052555432E-2</v>
      </c>
    </row>
    <row r="179" spans="1:9" x14ac:dyDescent="0.2">
      <c r="A179" s="6">
        <v>45286</v>
      </c>
      <c r="B179">
        <v>11.91541767120361</v>
      </c>
      <c r="C179">
        <v>4774.75</v>
      </c>
      <c r="D179" s="18">
        <f t="shared" si="8"/>
        <v>3.2493816723855318E-3</v>
      </c>
      <c r="E179" s="18">
        <f t="shared" si="9"/>
        <v>4.2316894655107795E-3</v>
      </c>
      <c r="F179" s="18">
        <f t="shared" si="10"/>
        <v>3.3233397527349397E-3</v>
      </c>
      <c r="G179" s="18">
        <f t="shared" si="11"/>
        <v>-7.3958080349407953E-5</v>
      </c>
      <c r="H179">
        <f>0</f>
        <v>0</v>
      </c>
      <c r="I179" s="18">
        <f>SUM($G179:G$274)</f>
        <v>-7.8255460961183604E-2</v>
      </c>
    </row>
    <row r="180" spans="1:9" x14ac:dyDescent="0.2">
      <c r="A180" s="6">
        <v>45287</v>
      </c>
      <c r="B180">
        <v>11.8768253326416</v>
      </c>
      <c r="C180">
        <v>4781.580078125</v>
      </c>
      <c r="D180" s="18">
        <f t="shared" si="8"/>
        <v>-3.2388573885476779E-3</v>
      </c>
      <c r="E180" s="18">
        <f t="shared" si="9"/>
        <v>1.4304577464787638E-3</v>
      </c>
      <c r="F180" s="18">
        <f t="shared" si="10"/>
        <v>1.3377645681047138E-3</v>
      </c>
      <c r="G180" s="18">
        <f t="shared" si="11"/>
        <v>-4.5766219566523922E-3</v>
      </c>
      <c r="H180">
        <f>0</f>
        <v>0</v>
      </c>
      <c r="I180" s="18">
        <f>SUM($G180:G$274)</f>
        <v>-7.8181502880834197E-2</v>
      </c>
    </row>
    <row r="181" spans="1:9" x14ac:dyDescent="0.2">
      <c r="A181" s="6">
        <v>45288</v>
      </c>
      <c r="B181">
        <v>11.8671760559082</v>
      </c>
      <c r="C181">
        <v>4783.35009765625</v>
      </c>
      <c r="D181" s="18">
        <f t="shared" si="8"/>
        <v>-8.1244578943839851E-4</v>
      </c>
      <c r="E181" s="18">
        <f t="shared" si="9"/>
        <v>3.7017460804378288E-4</v>
      </c>
      <c r="F181" s="18">
        <f t="shared" si="10"/>
        <v>5.862123583911088E-4</v>
      </c>
      <c r="G181" s="18">
        <f t="shared" si="11"/>
        <v>-1.3986581478295074E-3</v>
      </c>
      <c r="H181">
        <f>0</f>
        <v>0</v>
      </c>
      <c r="I181" s="18">
        <f>SUM($G181:G$274)</f>
        <v>-7.3604880924181798E-2</v>
      </c>
    </row>
    <row r="182" spans="1:9" x14ac:dyDescent="0.2">
      <c r="A182" s="6">
        <v>45289</v>
      </c>
      <c r="B182">
        <v>11.857528686523439</v>
      </c>
      <c r="C182">
        <v>4769.830078125</v>
      </c>
      <c r="D182" s="18">
        <f t="shared" si="8"/>
        <v>-8.1294566957712533E-4</v>
      </c>
      <c r="E182" s="18">
        <f t="shared" si="9"/>
        <v>-2.8264750133749628E-3</v>
      </c>
      <c r="F182" s="18">
        <f t="shared" si="10"/>
        <v>-1.6796438073530015E-3</v>
      </c>
      <c r="G182" s="18">
        <f t="shared" si="11"/>
        <v>8.6669813777587616E-4</v>
      </c>
      <c r="H182">
        <f>0</f>
        <v>0</v>
      </c>
      <c r="I182" s="18">
        <f>SUM($G182:G$274)</f>
        <v>-7.2206222776352302E-2</v>
      </c>
    </row>
    <row r="183" spans="1:9" x14ac:dyDescent="0.2">
      <c r="A183" s="6">
        <v>45293</v>
      </c>
      <c r="B183">
        <v>11.76104640960693</v>
      </c>
      <c r="C183">
        <v>4742.830078125</v>
      </c>
      <c r="D183" s="18">
        <f t="shared" si="8"/>
        <v>-8.1367947290875708E-3</v>
      </c>
      <c r="E183" s="18">
        <f t="shared" si="9"/>
        <v>-5.6605790054923277E-3</v>
      </c>
      <c r="F183" s="18">
        <f t="shared" si="10"/>
        <v>-3.6885195883805903E-3</v>
      </c>
      <c r="G183" s="18">
        <f t="shared" si="11"/>
        <v>-4.4482751407069806E-3</v>
      </c>
      <c r="H183">
        <f>0</f>
        <v>0</v>
      </c>
      <c r="I183" s="18">
        <f>SUM($G183:G$274)</f>
        <v>-7.3072920914128175E-2</v>
      </c>
    </row>
    <row r="184" spans="1:9" x14ac:dyDescent="0.2">
      <c r="A184" s="6">
        <v>45294</v>
      </c>
      <c r="B184">
        <v>11.83823204040527</v>
      </c>
      <c r="C184">
        <v>4704.81005859375</v>
      </c>
      <c r="D184" s="18">
        <f t="shared" si="8"/>
        <v>6.5628200170428919E-3</v>
      </c>
      <c r="E184" s="18">
        <f t="shared" si="9"/>
        <v>-8.016314922730805E-3</v>
      </c>
      <c r="F184" s="18">
        <f t="shared" si="10"/>
        <v>-5.3583174658754168E-3</v>
      </c>
      <c r="G184" s="18">
        <f t="shared" si="11"/>
        <v>1.1921137482918308E-2</v>
      </c>
      <c r="H184">
        <f>0</f>
        <v>0</v>
      </c>
      <c r="I184" s="18">
        <f>SUM($G184:G$274)</f>
        <v>-6.8624645773421172E-2</v>
      </c>
    </row>
    <row r="185" spans="1:9" x14ac:dyDescent="0.2">
      <c r="A185" s="6">
        <v>45295</v>
      </c>
      <c r="B185">
        <v>11.973305702209471</v>
      </c>
      <c r="C185">
        <v>4688.68017578125</v>
      </c>
      <c r="D185" s="18">
        <f t="shared" si="8"/>
        <v>1.1409952207658947E-2</v>
      </c>
      <c r="E185" s="18">
        <f t="shared" si="9"/>
        <v>-3.4283812973570083E-3</v>
      </c>
      <c r="F185" s="18">
        <f t="shared" si="10"/>
        <v>-2.1062883340545371E-3</v>
      </c>
      <c r="G185" s="18">
        <f t="shared" si="11"/>
        <v>1.3516240541713484E-2</v>
      </c>
      <c r="H185">
        <f>0</f>
        <v>0</v>
      </c>
      <c r="I185" s="18">
        <f>SUM($G185:G$274)</f>
        <v>-8.0545783256339515E-2</v>
      </c>
    </row>
    <row r="186" spans="1:9" x14ac:dyDescent="0.2">
      <c r="A186" s="6">
        <v>45296</v>
      </c>
      <c r="B186">
        <v>11.944361686706539</v>
      </c>
      <c r="C186">
        <v>4697.240234375</v>
      </c>
      <c r="D186" s="18">
        <f t="shared" si="8"/>
        <v>-2.4173788110655181E-3</v>
      </c>
      <c r="E186" s="18">
        <f t="shared" si="9"/>
        <v>1.8256861788026324E-3</v>
      </c>
      <c r="F186" s="18">
        <f t="shared" si="10"/>
        <v>1.6179112486348624E-3</v>
      </c>
      <c r="G186" s="18">
        <f t="shared" si="11"/>
        <v>-4.0352900597003805E-3</v>
      </c>
      <c r="H186">
        <f>0</f>
        <v>0</v>
      </c>
      <c r="I186" s="18">
        <f>SUM($G186:G$274)</f>
        <v>-9.4062023798052979E-2</v>
      </c>
    </row>
    <row r="187" spans="1:9" x14ac:dyDescent="0.2">
      <c r="A187" s="6">
        <v>45299</v>
      </c>
      <c r="B187">
        <v>12.06978702545166</v>
      </c>
      <c r="C187">
        <v>4763.5400390625</v>
      </c>
      <c r="D187" s="18">
        <f t="shared" si="8"/>
        <v>1.050079878983512E-2</v>
      </c>
      <c r="E187" s="18">
        <f t="shared" si="9"/>
        <v>1.4114629309846638E-2</v>
      </c>
      <c r="F187" s="18">
        <f t="shared" si="10"/>
        <v>1.0328586756323616E-2</v>
      </c>
      <c r="G187" s="18">
        <f t="shared" si="11"/>
        <v>1.7221203351150405E-4</v>
      </c>
      <c r="H187">
        <f>0</f>
        <v>0</v>
      </c>
      <c r="I187" s="18">
        <f>SUM($G187:G$274)</f>
        <v>-9.0026733738352599E-2</v>
      </c>
    </row>
    <row r="188" spans="1:9" x14ac:dyDescent="0.2">
      <c r="A188" s="6">
        <v>45300</v>
      </c>
      <c r="B188">
        <v>11.934713363647459</v>
      </c>
      <c r="C188">
        <v>4756.5</v>
      </c>
      <c r="D188" s="18">
        <f t="shared" si="8"/>
        <v>-1.119105594153158E-2</v>
      </c>
      <c r="E188" s="18">
        <f t="shared" si="9"/>
        <v>-1.4779006799081618E-3</v>
      </c>
      <c r="F188" s="18">
        <f t="shared" si="10"/>
        <v>-7.2374440318438737E-4</v>
      </c>
      <c r="G188" s="18">
        <f t="shared" si="11"/>
        <v>-1.0467311538347193E-2</v>
      </c>
      <c r="H188">
        <f>0</f>
        <v>0</v>
      </c>
      <c r="I188" s="18">
        <f>SUM($G188:G$274)</f>
        <v>-9.0198945771864103E-2</v>
      </c>
    </row>
    <row r="189" spans="1:9" x14ac:dyDescent="0.2">
      <c r="A189" s="6">
        <v>45301</v>
      </c>
      <c r="B189">
        <v>12.02154636383057</v>
      </c>
      <c r="C189">
        <v>4783.4501953125</v>
      </c>
      <c r="D189" s="18">
        <f t="shared" si="8"/>
        <v>7.2756670007341206E-3</v>
      </c>
      <c r="E189" s="18">
        <f t="shared" si="9"/>
        <v>5.6659718937244197E-3</v>
      </c>
      <c r="F189" s="18">
        <f t="shared" si="10"/>
        <v>4.3399909557979583E-3</v>
      </c>
      <c r="G189" s="18">
        <f t="shared" si="11"/>
        <v>2.9356760449361623E-3</v>
      </c>
      <c r="H189">
        <f>0</f>
        <v>0</v>
      </c>
      <c r="I189" s="18">
        <f>SUM($G189:G$274)</f>
        <v>-7.9731634233516924E-2</v>
      </c>
    </row>
    <row r="190" spans="1:9" x14ac:dyDescent="0.2">
      <c r="A190" s="6">
        <v>45302</v>
      </c>
      <c r="B190">
        <v>11.934713363647459</v>
      </c>
      <c r="C190">
        <v>4780.240234375</v>
      </c>
      <c r="D190" s="18">
        <f t="shared" si="8"/>
        <v>-7.2231140283555151E-3</v>
      </c>
      <c r="E190" s="18">
        <f t="shared" si="9"/>
        <v>-6.7105557838686991E-4</v>
      </c>
      <c r="F190" s="18">
        <f t="shared" si="10"/>
        <v>-1.518346962734819E-4</v>
      </c>
      <c r="G190" s="18">
        <f t="shared" si="11"/>
        <v>-7.0712793320820335E-3</v>
      </c>
      <c r="H190">
        <f>0</f>
        <v>0</v>
      </c>
      <c r="I190" s="18">
        <f>SUM($G190:G$274)</f>
        <v>-8.2667310278453088E-2</v>
      </c>
    </row>
    <row r="191" spans="1:9" x14ac:dyDescent="0.2">
      <c r="A191" s="6">
        <v>45303</v>
      </c>
      <c r="B191">
        <v>11.95401000976562</v>
      </c>
      <c r="C191">
        <v>4783.830078125</v>
      </c>
      <c r="D191" s="18">
        <f t="shared" si="8"/>
        <v>1.6168504035409814E-3</v>
      </c>
      <c r="E191" s="18">
        <f t="shared" si="9"/>
        <v>7.5097559411041459E-4</v>
      </c>
      <c r="F191" s="18">
        <f t="shared" si="10"/>
        <v>8.5613254495743205E-4</v>
      </c>
      <c r="G191" s="18">
        <f t="shared" si="11"/>
        <v>7.6071785858354936E-4</v>
      </c>
      <c r="H191">
        <f>0</f>
        <v>0</v>
      </c>
      <c r="I191" s="18">
        <f>SUM($G191:G$274)</f>
        <v>-7.5596030946371046E-2</v>
      </c>
    </row>
    <row r="192" spans="1:9" x14ac:dyDescent="0.2">
      <c r="A192" s="6">
        <v>45307</v>
      </c>
      <c r="B192">
        <v>11.95401000976562</v>
      </c>
      <c r="C192">
        <v>4765.97998046875</v>
      </c>
      <c r="D192" s="18">
        <f t="shared" si="8"/>
        <v>0</v>
      </c>
      <c r="E192" s="18">
        <f t="shared" si="9"/>
        <v>-3.7313402367431525E-3</v>
      </c>
      <c r="F192" s="18">
        <f t="shared" si="10"/>
        <v>-2.3210323510953297E-3</v>
      </c>
      <c r="G192" s="18">
        <f t="shared" si="11"/>
        <v>2.3210323510953297E-3</v>
      </c>
      <c r="H192">
        <f>0</f>
        <v>0</v>
      </c>
      <c r="I192" s="18">
        <f>SUM($G192:G$274)</f>
        <v>-7.6356748804954577E-2</v>
      </c>
    </row>
    <row r="193" spans="1:9" x14ac:dyDescent="0.2">
      <c r="A193" s="6">
        <v>45308</v>
      </c>
      <c r="B193">
        <v>11.78999137878418</v>
      </c>
      <c r="C193">
        <v>4739.2099609375</v>
      </c>
      <c r="D193" s="18">
        <f t="shared" si="8"/>
        <v>-1.3720804219458427E-2</v>
      </c>
      <c r="E193" s="18">
        <f t="shared" si="9"/>
        <v>-5.6168971839904991E-3</v>
      </c>
      <c r="F193" s="18">
        <f t="shared" si="10"/>
        <v>-3.6575569442679323E-3</v>
      </c>
      <c r="G193" s="18">
        <f t="shared" si="11"/>
        <v>-1.0063247275190495E-2</v>
      </c>
      <c r="H193">
        <f>0</f>
        <v>0</v>
      </c>
      <c r="I193" s="18">
        <f>SUM($G193:G$274)</f>
        <v>-7.8677781156049925E-2</v>
      </c>
    </row>
    <row r="194" spans="1:9" x14ac:dyDescent="0.2">
      <c r="A194" s="6">
        <v>45309</v>
      </c>
      <c r="B194">
        <v>11.78999137878418</v>
      </c>
      <c r="C194">
        <v>4780.93994140625</v>
      </c>
      <c r="D194" s="18">
        <f t="shared" ref="D194:D257" si="12">(B194/B193)-1</f>
        <v>0</v>
      </c>
      <c r="E194" s="18">
        <f t="shared" ref="E194:E257" si="13">(C194/C193)-1</f>
        <v>8.805260963896E-3</v>
      </c>
      <c r="F194" s="18">
        <f t="shared" ref="F194:F257" si="14">alpha_pso+beta_pso*E194</f>
        <v>6.5651886903386556E-3</v>
      </c>
      <c r="G194" s="18">
        <f t="shared" ref="G194:G257" si="15">D194-F194</f>
        <v>-6.5651886903386556E-3</v>
      </c>
      <c r="H194">
        <f>0</f>
        <v>0</v>
      </c>
      <c r="I194" s="18">
        <f>SUM($G194:G$274)</f>
        <v>-6.8614533880859419E-2</v>
      </c>
    </row>
    <row r="195" spans="1:9" x14ac:dyDescent="0.2">
      <c r="A195" s="6">
        <v>45310</v>
      </c>
      <c r="B195">
        <v>11.68386173248291</v>
      </c>
      <c r="C195">
        <v>4839.81005859375</v>
      </c>
      <c r="D195" s="18">
        <f t="shared" si="12"/>
        <v>-9.0016729352531133E-3</v>
      </c>
      <c r="E195" s="18">
        <f t="shared" si="13"/>
        <v>1.2313502764936146E-2</v>
      </c>
      <c r="F195" s="18">
        <f t="shared" si="14"/>
        <v>9.0519083053210488E-3</v>
      </c>
      <c r="G195" s="18">
        <f t="shared" si="15"/>
        <v>-1.8053581240574164E-2</v>
      </c>
      <c r="H195">
        <f>0</f>
        <v>0</v>
      </c>
      <c r="I195" s="18">
        <f>SUM($G195:G$274)</f>
        <v>-6.2049345190520765E-2</v>
      </c>
    </row>
    <row r="196" spans="1:9" x14ac:dyDescent="0.2">
      <c r="A196" s="6">
        <v>45313</v>
      </c>
      <c r="B196">
        <v>11.83823204040527</v>
      </c>
      <c r="C196">
        <v>4850.43017578125</v>
      </c>
      <c r="D196" s="18">
        <f t="shared" si="12"/>
        <v>1.321226760953409E-2</v>
      </c>
      <c r="E196" s="18">
        <f t="shared" si="13"/>
        <v>2.1943252026270788E-3</v>
      </c>
      <c r="F196" s="18">
        <f t="shared" si="14"/>
        <v>1.8792107665644483E-3</v>
      </c>
      <c r="G196" s="18">
        <f t="shared" si="15"/>
        <v>1.1333056842969641E-2</v>
      </c>
      <c r="H196">
        <f>0</f>
        <v>0</v>
      </c>
      <c r="I196" s="18">
        <f>SUM($G196:G$274)</f>
        <v>-4.3995763949946601E-2</v>
      </c>
    </row>
    <row r="197" spans="1:9" x14ac:dyDescent="0.2">
      <c r="A197" s="6">
        <v>45314</v>
      </c>
      <c r="B197">
        <v>11.770694732666019</v>
      </c>
      <c r="C197">
        <v>4864.60009765625</v>
      </c>
      <c r="D197" s="18">
        <f t="shared" si="12"/>
        <v>-5.7050163832519374E-3</v>
      </c>
      <c r="E197" s="18">
        <f t="shared" si="13"/>
        <v>2.921374261968035E-3</v>
      </c>
      <c r="F197" s="18">
        <f t="shared" si="14"/>
        <v>2.3945592685923347E-3</v>
      </c>
      <c r="G197" s="18">
        <f t="shared" si="15"/>
        <v>-8.0995756518442725E-3</v>
      </c>
      <c r="H197">
        <f>0</f>
        <v>0</v>
      </c>
      <c r="I197" s="18">
        <f>SUM($G197:G$274)</f>
        <v>-5.5328820792916227E-2</v>
      </c>
    </row>
    <row r="198" spans="1:9" x14ac:dyDescent="0.2">
      <c r="A198" s="6">
        <v>45315</v>
      </c>
      <c r="B198">
        <v>11.69351100921631</v>
      </c>
      <c r="C198">
        <v>4868.5498046875</v>
      </c>
      <c r="D198" s="18">
        <f t="shared" si="12"/>
        <v>-6.5572784956786645E-3</v>
      </c>
      <c r="E198" s="18">
        <f t="shared" si="13"/>
        <v>8.1192841178312491E-4</v>
      </c>
      <c r="F198" s="18">
        <f t="shared" si="14"/>
        <v>8.9933725429366853E-4</v>
      </c>
      <c r="G198" s="18">
        <f t="shared" si="15"/>
        <v>-7.4566157499723331E-3</v>
      </c>
      <c r="H198">
        <f>0</f>
        <v>0</v>
      </c>
      <c r="I198" s="18">
        <f>SUM($G198:G$274)</f>
        <v>-4.7229245141071963E-2</v>
      </c>
    </row>
    <row r="199" spans="1:9" x14ac:dyDescent="0.2">
      <c r="A199" s="6">
        <v>45316</v>
      </c>
      <c r="B199">
        <v>11.76104640960693</v>
      </c>
      <c r="C199">
        <v>4894.16015625</v>
      </c>
      <c r="D199" s="18">
        <f t="shared" si="12"/>
        <v>5.7754595978394274E-3</v>
      </c>
      <c r="E199" s="18">
        <f t="shared" si="13"/>
        <v>5.2603655277063677E-3</v>
      </c>
      <c r="F199" s="18">
        <f t="shared" si="14"/>
        <v>4.0524881656425664E-3</v>
      </c>
      <c r="G199" s="18">
        <f t="shared" si="15"/>
        <v>1.722971432196861E-3</v>
      </c>
      <c r="H199">
        <f>0</f>
        <v>0</v>
      </c>
      <c r="I199" s="18">
        <f>SUM($G199:G$274)</f>
        <v>-3.9772629391099622E-2</v>
      </c>
    </row>
    <row r="200" spans="1:9" x14ac:dyDescent="0.2">
      <c r="A200" s="6">
        <v>45317</v>
      </c>
      <c r="B200">
        <v>11.818935394287109</v>
      </c>
      <c r="C200">
        <v>4890.97021484375</v>
      </c>
      <c r="D200" s="18">
        <f t="shared" si="12"/>
        <v>4.9220947408976645E-3</v>
      </c>
      <c r="E200" s="18">
        <f t="shared" si="13"/>
        <v>-6.5178525107645324E-4</v>
      </c>
      <c r="F200" s="18">
        <f t="shared" si="14"/>
        <v>-1.381754607852848E-4</v>
      </c>
      <c r="G200" s="18">
        <f t="shared" si="15"/>
        <v>5.0602702016829494E-3</v>
      </c>
      <c r="H200">
        <f>0</f>
        <v>0</v>
      </c>
      <c r="I200" s="18">
        <f>SUM($G200:G$274)</f>
        <v>-4.1495600823296487E-2</v>
      </c>
    </row>
    <row r="201" spans="1:9" x14ac:dyDescent="0.2">
      <c r="A201" s="6">
        <v>45320</v>
      </c>
      <c r="B201">
        <v>11.780343055725099</v>
      </c>
      <c r="C201">
        <v>4927.93017578125</v>
      </c>
      <c r="D201" s="18">
        <f t="shared" si="12"/>
        <v>-3.2652973617796066E-3</v>
      </c>
      <c r="E201" s="18">
        <f t="shared" si="13"/>
        <v>7.5567748961808956E-3</v>
      </c>
      <c r="F201" s="18">
        <f t="shared" si="14"/>
        <v>5.6802340692806361E-3</v>
      </c>
      <c r="G201" s="18">
        <f t="shared" si="15"/>
        <v>-8.9455314310602427E-3</v>
      </c>
      <c r="H201">
        <f>0</f>
        <v>0</v>
      </c>
      <c r="I201" s="18">
        <f>SUM($G201:G$274)</f>
        <v>-4.6555871024979448E-2</v>
      </c>
    </row>
    <row r="202" spans="1:9" x14ac:dyDescent="0.2">
      <c r="A202" s="6">
        <v>45321</v>
      </c>
      <c r="B202">
        <v>11.76104640960693</v>
      </c>
      <c r="C202">
        <v>4924.97021484375</v>
      </c>
      <c r="D202" s="18">
        <f t="shared" si="12"/>
        <v>-1.6380377062781282E-3</v>
      </c>
      <c r="E202" s="18">
        <f t="shared" si="13"/>
        <v>-6.0064993453989857E-4</v>
      </c>
      <c r="F202" s="18">
        <f t="shared" si="14"/>
        <v>-1.0192961404459464E-4</v>
      </c>
      <c r="G202" s="18">
        <f t="shared" si="15"/>
        <v>-1.5361080922335335E-3</v>
      </c>
      <c r="H202">
        <f>0</f>
        <v>0</v>
      </c>
      <c r="I202" s="18">
        <f>SUM($G202:G$274)</f>
        <v>-3.7610339593919191E-2</v>
      </c>
    </row>
    <row r="203" spans="1:9" x14ac:dyDescent="0.2">
      <c r="A203" s="6">
        <v>45322</v>
      </c>
      <c r="B203">
        <v>11.78999137878418</v>
      </c>
      <c r="C203">
        <v>4845.64990234375</v>
      </c>
      <c r="D203" s="18">
        <f t="shared" si="12"/>
        <v>2.4610879142188402E-3</v>
      </c>
      <c r="E203" s="18">
        <f t="shared" si="13"/>
        <v>-1.6105744611597972E-2</v>
      </c>
      <c r="F203" s="18">
        <f t="shared" si="14"/>
        <v>-1.1092284684258923E-2</v>
      </c>
      <c r="G203" s="18">
        <f t="shared" si="15"/>
        <v>1.3553372598477763E-2</v>
      </c>
      <c r="H203">
        <f>0</f>
        <v>0</v>
      </c>
      <c r="I203" s="18">
        <f>SUM($G203:G$274)</f>
        <v>-3.6074231501685657E-2</v>
      </c>
    </row>
    <row r="204" spans="1:9" x14ac:dyDescent="0.2">
      <c r="A204" s="6">
        <v>45323</v>
      </c>
      <c r="B204">
        <v>11.944361686706539</v>
      </c>
      <c r="C204">
        <v>4906.18994140625</v>
      </c>
      <c r="D204" s="18">
        <f t="shared" si="12"/>
        <v>1.3093335097780212E-2</v>
      </c>
      <c r="E204" s="18">
        <f t="shared" si="13"/>
        <v>1.2493688211609788E-2</v>
      </c>
      <c r="F204" s="18">
        <f t="shared" si="14"/>
        <v>9.1796277471351394E-3</v>
      </c>
      <c r="G204" s="18">
        <f t="shared" si="15"/>
        <v>3.9137073506450726E-3</v>
      </c>
      <c r="H204">
        <f>0</f>
        <v>0</v>
      </c>
      <c r="I204" s="18">
        <f>SUM($G204:G$274)</f>
        <v>-4.9627604100163439E-2</v>
      </c>
    </row>
    <row r="205" spans="1:9" x14ac:dyDescent="0.2">
      <c r="A205" s="6">
        <v>45324</v>
      </c>
      <c r="B205">
        <v>11.69351100921631</v>
      </c>
      <c r="C205">
        <v>4958.60986328125</v>
      </c>
      <c r="D205" s="18">
        <f t="shared" si="12"/>
        <v>-2.1001597579669129E-2</v>
      </c>
      <c r="E205" s="18">
        <f t="shared" si="13"/>
        <v>1.068444607751462E-2</v>
      </c>
      <c r="F205" s="18">
        <f t="shared" si="14"/>
        <v>7.8971967864832418E-3</v>
      </c>
      <c r="G205" s="18">
        <f t="shared" si="15"/>
        <v>-2.8898794366152371E-2</v>
      </c>
      <c r="H205">
        <f>0</f>
        <v>0</v>
      </c>
      <c r="I205" s="18">
        <f>SUM($G205:G$274)</f>
        <v>-5.3541311450808503E-2</v>
      </c>
    </row>
    <row r="206" spans="1:9" x14ac:dyDescent="0.2">
      <c r="A206" s="6">
        <v>45327</v>
      </c>
      <c r="B206">
        <v>11.69351100921631</v>
      </c>
      <c r="C206">
        <v>4942.81005859375</v>
      </c>
      <c r="D206" s="18">
        <f t="shared" si="12"/>
        <v>0</v>
      </c>
      <c r="E206" s="18">
        <f t="shared" si="13"/>
        <v>-3.1863375266721894E-3</v>
      </c>
      <c r="F206" s="18">
        <f t="shared" si="14"/>
        <v>-1.9347223399238628E-3</v>
      </c>
      <c r="G206" s="18">
        <f t="shared" si="15"/>
        <v>1.9347223399238628E-3</v>
      </c>
      <c r="H206">
        <f>0</f>
        <v>0</v>
      </c>
      <c r="I206" s="18">
        <f>SUM($G206:G$274)</f>
        <v>-2.4642517084656115E-2</v>
      </c>
    </row>
    <row r="207" spans="1:9" x14ac:dyDescent="0.2">
      <c r="A207" s="6">
        <v>45328</v>
      </c>
      <c r="B207">
        <v>11.394418716430661</v>
      </c>
      <c r="C207">
        <v>4954.22998046875</v>
      </c>
      <c r="D207" s="18">
        <f t="shared" si="12"/>
        <v>-2.5577629554538239E-2</v>
      </c>
      <c r="E207" s="18">
        <f t="shared" si="13"/>
        <v>2.3104108269635937E-3</v>
      </c>
      <c r="F207" s="18">
        <f t="shared" si="14"/>
        <v>1.9614948323233993E-3</v>
      </c>
      <c r="G207" s="18">
        <f t="shared" si="15"/>
        <v>-2.7539124386861638E-2</v>
      </c>
      <c r="H207">
        <f>0</f>
        <v>0</v>
      </c>
      <c r="I207" s="18">
        <f>SUM($G207:G$274)</f>
        <v>-2.6577239424579978E-2</v>
      </c>
    </row>
    <row r="208" spans="1:9" x14ac:dyDescent="0.2">
      <c r="A208" s="6">
        <v>45329</v>
      </c>
      <c r="B208">
        <v>11.34617805480957</v>
      </c>
      <c r="C208">
        <v>4995.06005859375</v>
      </c>
      <c r="D208" s="18">
        <f t="shared" si="12"/>
        <v>-4.2337097505050769E-3</v>
      </c>
      <c r="E208" s="18">
        <f t="shared" si="13"/>
        <v>8.241457963390042E-3</v>
      </c>
      <c r="F208" s="18">
        <f t="shared" si="14"/>
        <v>6.1655526162435305E-3</v>
      </c>
      <c r="G208" s="18">
        <f t="shared" si="15"/>
        <v>-1.0399262366748607E-2</v>
      </c>
      <c r="H208">
        <f>0</f>
        <v>0</v>
      </c>
      <c r="I208" s="18">
        <f>SUM($G208:G$274)</f>
        <v>9.6188496228166026E-4</v>
      </c>
    </row>
    <row r="209" spans="1:9" x14ac:dyDescent="0.2">
      <c r="A209" s="6">
        <v>45330</v>
      </c>
      <c r="B209">
        <v>11.41371536254883</v>
      </c>
      <c r="C209">
        <v>4997.91015625</v>
      </c>
      <c r="D209" s="18">
        <f t="shared" si="12"/>
        <v>5.9524279817406711E-3</v>
      </c>
      <c r="E209" s="18">
        <f t="shared" si="13"/>
        <v>5.7058326082515265E-4</v>
      </c>
      <c r="F209" s="18">
        <f t="shared" si="14"/>
        <v>7.2826645732347746E-4</v>
      </c>
      <c r="G209" s="18">
        <f t="shared" si="15"/>
        <v>5.2241615244171934E-3</v>
      </c>
      <c r="H209">
        <f>0</f>
        <v>0</v>
      </c>
      <c r="I209" s="18">
        <f>SUM($G209:G$274)</f>
        <v>1.136114732903027E-2</v>
      </c>
    </row>
    <row r="210" spans="1:9" x14ac:dyDescent="0.2">
      <c r="A210" s="6">
        <v>45331</v>
      </c>
      <c r="B210">
        <v>11.587380409240721</v>
      </c>
      <c r="C210">
        <v>5026.60986328125</v>
      </c>
      <c r="D210" s="18">
        <f t="shared" si="12"/>
        <v>1.5215470263234998E-2</v>
      </c>
      <c r="E210" s="18">
        <f t="shared" si="13"/>
        <v>5.7423415255595245E-3</v>
      </c>
      <c r="F210" s="18">
        <f t="shared" si="14"/>
        <v>4.3941234450172112E-3</v>
      </c>
      <c r="G210" s="18">
        <f t="shared" si="15"/>
        <v>1.0821346818217788E-2</v>
      </c>
      <c r="H210">
        <f>0</f>
        <v>0</v>
      </c>
      <c r="I210" s="18">
        <f>SUM($G210:G$274)</f>
        <v>6.136985804613089E-3</v>
      </c>
    </row>
    <row r="211" spans="1:9" x14ac:dyDescent="0.2">
      <c r="A211" s="6">
        <v>45334</v>
      </c>
      <c r="B211">
        <v>11.577733039855961</v>
      </c>
      <c r="C211">
        <v>5021.83984375</v>
      </c>
      <c r="D211" s="18">
        <f t="shared" si="12"/>
        <v>-8.3257552993309947E-4</v>
      </c>
      <c r="E211" s="18">
        <f t="shared" si="13"/>
        <v>-9.489536011326738E-4</v>
      </c>
      <c r="F211" s="18">
        <f t="shared" si="14"/>
        <v>-3.4881497965130541E-4</v>
      </c>
      <c r="G211" s="18">
        <f t="shared" si="15"/>
        <v>-4.8376055028179405E-4</v>
      </c>
      <c r="H211">
        <f>0</f>
        <v>0</v>
      </c>
      <c r="I211" s="18">
        <f>SUM($G211:G$274)</f>
        <v>-4.684361013604716E-3</v>
      </c>
    </row>
    <row r="212" spans="1:9" x14ac:dyDescent="0.2">
      <c r="A212" s="6">
        <v>45335</v>
      </c>
      <c r="B212">
        <v>11.355827331542971</v>
      </c>
      <c r="C212">
        <v>4953.169921875</v>
      </c>
      <c r="D212" s="18">
        <f t="shared" si="12"/>
        <v>-1.9166593973888202E-2</v>
      </c>
      <c r="E212" s="18">
        <f t="shared" si="13"/>
        <v>-1.3674255653625456E-2</v>
      </c>
      <c r="F212" s="18">
        <f t="shared" si="14"/>
        <v>-9.3687913709956609E-3</v>
      </c>
      <c r="G212" s="18">
        <f t="shared" si="15"/>
        <v>-9.797802602892541E-3</v>
      </c>
      <c r="H212">
        <f>0</f>
        <v>0</v>
      </c>
      <c r="I212" s="18">
        <f>SUM($G212:G$274)</f>
        <v>-4.2006004633229274E-3</v>
      </c>
    </row>
    <row r="213" spans="1:9" x14ac:dyDescent="0.2">
      <c r="A213" s="6">
        <v>45336</v>
      </c>
      <c r="B213">
        <v>11.45230674743652</v>
      </c>
      <c r="C213">
        <v>5000.6201171875</v>
      </c>
      <c r="D213" s="18">
        <f t="shared" si="12"/>
        <v>8.4960270244298641E-3</v>
      </c>
      <c r="E213" s="18">
        <f t="shared" si="13"/>
        <v>9.5797632750176387E-3</v>
      </c>
      <c r="F213" s="18">
        <f t="shared" si="14"/>
        <v>7.1141731099257982E-3</v>
      </c>
      <c r="G213" s="18">
        <f t="shared" si="15"/>
        <v>1.381853914504066E-3</v>
      </c>
      <c r="H213">
        <f>0</f>
        <v>0</v>
      </c>
      <c r="I213" s="18">
        <f>SUM($G213:G$274)</f>
        <v>5.5972021395696361E-3</v>
      </c>
    </row>
    <row r="214" spans="1:9" x14ac:dyDescent="0.2">
      <c r="A214" s="6">
        <v>45337</v>
      </c>
      <c r="B214">
        <v>11.770694732666019</v>
      </c>
      <c r="C214">
        <v>5029.72998046875</v>
      </c>
      <c r="D214" s="18">
        <f t="shared" si="12"/>
        <v>2.7801210031399792E-2</v>
      </c>
      <c r="E214" s="18">
        <f t="shared" si="13"/>
        <v>5.8212506847294954E-3</v>
      </c>
      <c r="F214" s="18">
        <f t="shared" si="14"/>
        <v>4.4500560075479804E-3</v>
      </c>
      <c r="G214" s="18">
        <f t="shared" si="15"/>
        <v>2.3351154023851812E-2</v>
      </c>
      <c r="H214">
        <f>0</f>
        <v>0</v>
      </c>
      <c r="I214" s="18">
        <f>SUM($G214:G$274)</f>
        <v>4.2153482250655641E-3</v>
      </c>
    </row>
    <row r="215" spans="1:9" x14ac:dyDescent="0.2">
      <c r="A215" s="6">
        <v>45338</v>
      </c>
      <c r="B215">
        <v>11.75139904022217</v>
      </c>
      <c r="C215">
        <v>5005.56982421875</v>
      </c>
      <c r="D215" s="18">
        <f t="shared" si="12"/>
        <v>-1.6392993686515922E-3</v>
      </c>
      <c r="E215" s="18">
        <f t="shared" si="13"/>
        <v>-4.8034698371121065E-3</v>
      </c>
      <c r="F215" s="18">
        <f t="shared" si="14"/>
        <v>-3.0809815958281915E-3</v>
      </c>
      <c r="G215" s="18">
        <f t="shared" si="15"/>
        <v>1.4416822271765993E-3</v>
      </c>
      <c r="H215">
        <f>0</f>
        <v>0</v>
      </c>
      <c r="I215" s="18">
        <f>SUM($G215:G$274)</f>
        <v>-1.9135805798786265E-2</v>
      </c>
    </row>
    <row r="216" spans="1:9" x14ac:dyDescent="0.2">
      <c r="A216" s="6">
        <v>45342</v>
      </c>
      <c r="B216">
        <v>11.635622024536129</v>
      </c>
      <c r="C216">
        <v>4975.509765625</v>
      </c>
      <c r="D216" s="18">
        <f t="shared" si="12"/>
        <v>-9.8521899639152366E-3</v>
      </c>
      <c r="E216" s="18">
        <f t="shared" si="13"/>
        <v>-6.0053220011653252E-3</v>
      </c>
      <c r="F216" s="18">
        <f t="shared" si="14"/>
        <v>-3.9328810714498764E-3</v>
      </c>
      <c r="G216" s="18">
        <f t="shared" si="15"/>
        <v>-5.9193088924653602E-3</v>
      </c>
      <c r="H216">
        <f>0</f>
        <v>0</v>
      </c>
      <c r="I216" s="18">
        <f>SUM($G216:G$274)</f>
        <v>-2.0577488025962865E-2</v>
      </c>
    </row>
    <row r="217" spans="1:9" x14ac:dyDescent="0.2">
      <c r="A217" s="6">
        <v>45343</v>
      </c>
      <c r="B217">
        <v>11.500547409057621</v>
      </c>
      <c r="C217">
        <v>4981.7998046875</v>
      </c>
      <c r="D217" s="18">
        <f t="shared" si="12"/>
        <v>-1.1608714617377225E-2</v>
      </c>
      <c r="E217" s="18">
        <f t="shared" si="13"/>
        <v>1.264199922982101E-3</v>
      </c>
      <c r="F217" s="18">
        <f t="shared" si="14"/>
        <v>1.219917334567147E-3</v>
      </c>
      <c r="G217" s="18">
        <f t="shared" si="15"/>
        <v>-1.2828631951944372E-2</v>
      </c>
      <c r="H217">
        <f>0</f>
        <v>0</v>
      </c>
      <c r="I217" s="18">
        <f>SUM($G217:G$274)</f>
        <v>-1.4658179133497505E-2</v>
      </c>
    </row>
    <row r="218" spans="1:9" x14ac:dyDescent="0.2">
      <c r="A218" s="6">
        <v>45344</v>
      </c>
      <c r="B218">
        <v>11.65491771697998</v>
      </c>
      <c r="C218">
        <v>5087.02978515625</v>
      </c>
      <c r="D218" s="18">
        <f t="shared" si="12"/>
        <v>1.342286609772847E-2</v>
      </c>
      <c r="E218" s="18">
        <f t="shared" si="13"/>
        <v>2.112288421741404E-2</v>
      </c>
      <c r="F218" s="18">
        <f t="shared" si="14"/>
        <v>1.5296193305073317E-2</v>
      </c>
      <c r="G218" s="18">
        <f t="shared" si="15"/>
        <v>-1.8733272073448472E-3</v>
      </c>
      <c r="H218">
        <f>0</f>
        <v>0</v>
      </c>
      <c r="I218" s="18">
        <f>SUM($G218:G$274)</f>
        <v>-1.8295471815531136E-3</v>
      </c>
    </row>
    <row r="219" spans="1:9" x14ac:dyDescent="0.2">
      <c r="A219" s="6">
        <v>45345</v>
      </c>
      <c r="B219">
        <v>11.68386173248291</v>
      </c>
      <c r="C219">
        <v>5088.7998046875</v>
      </c>
      <c r="D219" s="18">
        <f t="shared" si="12"/>
        <v>2.4834165461984359E-3</v>
      </c>
      <c r="E219" s="18">
        <f t="shared" si="13"/>
        <v>3.4794754621159107E-4</v>
      </c>
      <c r="F219" s="18">
        <f t="shared" si="14"/>
        <v>5.7045732388204208E-4</v>
      </c>
      <c r="G219" s="18">
        <f t="shared" si="15"/>
        <v>1.9129592223163937E-3</v>
      </c>
      <c r="H219">
        <f>0</f>
        <v>0</v>
      </c>
      <c r="I219" s="18">
        <f>SUM($G219:G$274)</f>
        <v>4.3780025791716193E-5</v>
      </c>
    </row>
    <row r="220" spans="1:9" x14ac:dyDescent="0.2">
      <c r="A220" s="6">
        <v>45348</v>
      </c>
      <c r="B220">
        <v>11.75139904022217</v>
      </c>
      <c r="C220">
        <v>5069.52978515625</v>
      </c>
      <c r="D220" s="18">
        <f t="shared" si="12"/>
        <v>5.7803925864250427E-3</v>
      </c>
      <c r="E220" s="18">
        <f t="shared" si="13"/>
        <v>-3.7867513501905758E-3</v>
      </c>
      <c r="F220" s="18">
        <f t="shared" si="14"/>
        <v>-2.360308977540197E-3</v>
      </c>
      <c r="G220" s="18">
        <f t="shared" si="15"/>
        <v>8.1407015639652393E-3</v>
      </c>
      <c r="H220">
        <f>0</f>
        <v>0</v>
      </c>
      <c r="I220" s="18">
        <f>SUM($G220:G$274)</f>
        <v>-1.8691791965246493E-3</v>
      </c>
    </row>
    <row r="221" spans="1:9" x14ac:dyDescent="0.2">
      <c r="A221" s="6">
        <v>45349</v>
      </c>
      <c r="B221">
        <v>11.71280670166016</v>
      </c>
      <c r="C221">
        <v>5078.18017578125</v>
      </c>
      <c r="D221" s="18">
        <f t="shared" si="12"/>
        <v>-3.2840633213048198E-3</v>
      </c>
      <c r="E221" s="18">
        <f t="shared" si="13"/>
        <v>1.7063496993998672E-3</v>
      </c>
      <c r="F221" s="18">
        <f t="shared" si="14"/>
        <v>1.5333229046883834E-3</v>
      </c>
      <c r="G221" s="18">
        <f t="shared" si="15"/>
        <v>-4.8173862259932032E-3</v>
      </c>
      <c r="H221">
        <f>0</f>
        <v>0</v>
      </c>
      <c r="I221" s="18">
        <f>SUM($G221:G$274)</f>
        <v>-1.0009880760489913E-2</v>
      </c>
    </row>
    <row r="222" spans="1:9" x14ac:dyDescent="0.2">
      <c r="A222" s="6">
        <v>45350</v>
      </c>
      <c r="B222">
        <v>11.548789024353029</v>
      </c>
      <c r="C222">
        <v>5069.759765625</v>
      </c>
      <c r="D222" s="18">
        <f t="shared" si="12"/>
        <v>-1.4003277052619945E-2</v>
      </c>
      <c r="E222" s="18">
        <f t="shared" si="13"/>
        <v>-1.6581550604305439E-3</v>
      </c>
      <c r="F222" s="18">
        <f t="shared" si="14"/>
        <v>-8.5151270683968565E-4</v>
      </c>
      <c r="G222" s="18">
        <f t="shared" si="15"/>
        <v>-1.3151764345780258E-2</v>
      </c>
      <c r="H222">
        <f>0</f>
        <v>0</v>
      </c>
      <c r="I222" s="18">
        <f>SUM($G222:G$274)</f>
        <v>-5.1924945344967062E-3</v>
      </c>
    </row>
    <row r="223" spans="1:9" x14ac:dyDescent="0.2">
      <c r="A223" s="6">
        <v>45351</v>
      </c>
      <c r="B223">
        <v>11.75139904022217</v>
      </c>
      <c r="C223">
        <v>5096.27001953125</v>
      </c>
      <c r="D223" s="18">
        <f t="shared" si="12"/>
        <v>1.7543832123168457E-2</v>
      </c>
      <c r="E223" s="18">
        <f t="shared" si="13"/>
        <v>5.2290946971491614E-3</v>
      </c>
      <c r="F223" s="18">
        <f t="shared" si="14"/>
        <v>4.0303227072353547E-3</v>
      </c>
      <c r="G223" s="18">
        <f t="shared" si="15"/>
        <v>1.3513509415933102E-2</v>
      </c>
      <c r="H223">
        <f>0</f>
        <v>0</v>
      </c>
      <c r="I223" s="18">
        <f>SUM($G223:G$274)</f>
        <v>7.95926981128358E-3</v>
      </c>
    </row>
    <row r="224" spans="1:9" x14ac:dyDescent="0.2">
      <c r="A224" s="6">
        <v>45352</v>
      </c>
      <c r="B224">
        <v>12.320638656616209</v>
      </c>
      <c r="C224">
        <v>5137.080078125</v>
      </c>
      <c r="D224" s="18">
        <f t="shared" si="12"/>
        <v>4.8440157163046837E-2</v>
      </c>
      <c r="E224" s="18">
        <f t="shared" si="13"/>
        <v>8.0078289488876297E-3</v>
      </c>
      <c r="F224" s="18">
        <f t="shared" si="14"/>
        <v>5.9999511879668633E-3</v>
      </c>
      <c r="G224" s="18">
        <f t="shared" si="15"/>
        <v>4.2440205975079977E-2</v>
      </c>
      <c r="H224">
        <f>0</f>
        <v>0</v>
      </c>
      <c r="I224" s="18">
        <f>SUM($G224:G$274)</f>
        <v>-5.5542396046495725E-3</v>
      </c>
    </row>
    <row r="225" spans="1:9" x14ac:dyDescent="0.2">
      <c r="A225" s="6">
        <v>45355</v>
      </c>
      <c r="B225">
        <v>12.63902568817139</v>
      </c>
      <c r="C225">
        <v>5130.9501953125</v>
      </c>
      <c r="D225" s="18">
        <f t="shared" si="12"/>
        <v>2.5841763599179002E-2</v>
      </c>
      <c r="E225" s="18">
        <f t="shared" si="13"/>
        <v>-1.1932620709189656E-3</v>
      </c>
      <c r="F225" s="18">
        <f t="shared" si="14"/>
        <v>-5.2198624274491033E-4</v>
      </c>
      <c r="G225" s="18">
        <f t="shared" si="15"/>
        <v>2.6363749841923911E-2</v>
      </c>
      <c r="H225">
        <f>0</f>
        <v>0</v>
      </c>
      <c r="I225" s="18">
        <f>SUM($G225:G$274)</f>
        <v>-4.7994445579729539E-2</v>
      </c>
    </row>
    <row r="226" spans="1:9" x14ac:dyDescent="0.2">
      <c r="A226" s="6">
        <v>45356</v>
      </c>
      <c r="B226">
        <v>12.503952026367189</v>
      </c>
      <c r="C226">
        <v>5078.64990234375</v>
      </c>
      <c r="D226" s="18">
        <f t="shared" si="12"/>
        <v>-1.0687031195024344E-2</v>
      </c>
      <c r="E226" s="18">
        <f t="shared" si="13"/>
        <v>-1.0193100883444606E-2</v>
      </c>
      <c r="F226" s="18">
        <f t="shared" si="14"/>
        <v>-6.9012716443816995E-3</v>
      </c>
      <c r="G226" s="18">
        <f t="shared" si="15"/>
        <v>-3.785759550642644E-3</v>
      </c>
      <c r="H226">
        <f>0</f>
        <v>0</v>
      </c>
      <c r="I226" s="18">
        <f>SUM($G226:G$274)</f>
        <v>-7.435819542165345E-2</v>
      </c>
    </row>
    <row r="227" spans="1:9" x14ac:dyDescent="0.2">
      <c r="A227" s="6">
        <v>45357</v>
      </c>
      <c r="B227">
        <v>12.359230995178221</v>
      </c>
      <c r="C227">
        <v>5104.759765625</v>
      </c>
      <c r="D227" s="18">
        <f t="shared" si="12"/>
        <v>-1.1574023227519881E-2</v>
      </c>
      <c r="E227" s="18">
        <f t="shared" si="13"/>
        <v>5.1411032032746551E-3</v>
      </c>
      <c r="F227" s="18">
        <f t="shared" si="14"/>
        <v>3.9679523843846147E-3</v>
      </c>
      <c r="G227" s="18">
        <f t="shared" si="15"/>
        <v>-1.5541975611904495E-2</v>
      </c>
      <c r="H227">
        <f>0</f>
        <v>0</v>
      </c>
      <c r="I227" s="18">
        <f>SUM($G227:G$274)</f>
        <v>-7.057243587101078E-2</v>
      </c>
    </row>
    <row r="228" spans="1:9" x14ac:dyDescent="0.2">
      <c r="A228" s="6">
        <v>45358</v>
      </c>
      <c r="B228">
        <v>12.503952026367189</v>
      </c>
      <c r="C228">
        <v>5157.35986328125</v>
      </c>
      <c r="D228" s="18">
        <f t="shared" si="12"/>
        <v>1.1709549829227228E-2</v>
      </c>
      <c r="E228" s="18">
        <f t="shared" si="13"/>
        <v>1.0304127925951478E-2</v>
      </c>
      <c r="F228" s="18">
        <f t="shared" si="14"/>
        <v>7.627618843724134E-3</v>
      </c>
      <c r="G228" s="18">
        <f t="shared" si="15"/>
        <v>4.0819309855030942E-3</v>
      </c>
      <c r="H228">
        <f>0</f>
        <v>0</v>
      </c>
      <c r="I228" s="18">
        <f>SUM($G228:G$274)</f>
        <v>-5.5030460259106302E-2</v>
      </c>
    </row>
    <row r="229" spans="1:9" x14ac:dyDescent="0.2">
      <c r="A229" s="6">
        <v>45359</v>
      </c>
      <c r="B229">
        <v>12.310989379882811</v>
      </c>
      <c r="C229">
        <v>5123.68994140625</v>
      </c>
      <c r="D229" s="18">
        <f t="shared" si="12"/>
        <v>-1.5432132663135367E-2</v>
      </c>
      <c r="E229" s="18">
        <f t="shared" si="13"/>
        <v>-6.5285190034379825E-3</v>
      </c>
      <c r="F229" s="18">
        <f t="shared" si="14"/>
        <v>-4.3037347131987614E-3</v>
      </c>
      <c r="G229" s="18">
        <f t="shared" si="15"/>
        <v>-1.1128397949936607E-2</v>
      </c>
      <c r="H229">
        <f>0</f>
        <v>0</v>
      </c>
      <c r="I229" s="18">
        <f>SUM($G229:G$274)</f>
        <v>-5.9112391244609382E-2</v>
      </c>
    </row>
    <row r="230" spans="1:9" x14ac:dyDescent="0.2">
      <c r="A230" s="6">
        <v>45362</v>
      </c>
      <c r="B230">
        <v>12.397823333740231</v>
      </c>
      <c r="C230">
        <v>5117.93994140625</v>
      </c>
      <c r="D230" s="18">
        <f t="shared" si="12"/>
        <v>7.0533692441741014E-3</v>
      </c>
      <c r="E230" s="18">
        <f t="shared" si="13"/>
        <v>-1.122238087346461E-3</v>
      </c>
      <c r="F230" s="18">
        <f t="shared" si="14"/>
        <v>-4.7164286760139251E-4</v>
      </c>
      <c r="G230" s="18">
        <f t="shared" si="15"/>
        <v>7.5250121117754936E-3</v>
      </c>
      <c r="H230">
        <f>0</f>
        <v>0</v>
      </c>
      <c r="I230" s="18">
        <f>SUM($G230:G$274)</f>
        <v>-4.7983993294672789E-2</v>
      </c>
    </row>
    <row r="231" spans="1:9" x14ac:dyDescent="0.2">
      <c r="A231" s="6">
        <v>45363</v>
      </c>
      <c r="B231">
        <v>12.59078407287598</v>
      </c>
      <c r="C231">
        <v>5175.27001953125</v>
      </c>
      <c r="D231" s="18">
        <f t="shared" si="12"/>
        <v>1.5564082011929825E-2</v>
      </c>
      <c r="E231" s="18">
        <f t="shared" si="13"/>
        <v>1.1201787981366396E-2</v>
      </c>
      <c r="F231" s="18">
        <f t="shared" si="14"/>
        <v>8.263900204582621E-3</v>
      </c>
      <c r="G231" s="18">
        <f t="shared" si="15"/>
        <v>7.3001818073472041E-3</v>
      </c>
      <c r="H231">
        <f>0</f>
        <v>0</v>
      </c>
      <c r="I231" s="18">
        <f>SUM($G231:G$274)</f>
        <v>-5.5509005406448285E-2</v>
      </c>
    </row>
    <row r="232" spans="1:9" x14ac:dyDescent="0.2">
      <c r="A232" s="6">
        <v>45364</v>
      </c>
      <c r="B232">
        <v>12.61972808837891</v>
      </c>
      <c r="C232">
        <v>5165.31005859375</v>
      </c>
      <c r="D232" s="18">
        <f t="shared" si="12"/>
        <v>2.2988255008902225E-3</v>
      </c>
      <c r="E232" s="18">
        <f t="shared" si="13"/>
        <v>-1.9245297153407392E-3</v>
      </c>
      <c r="F232" s="18">
        <f t="shared" si="14"/>
        <v>-1.0403249714626534E-3</v>
      </c>
      <c r="G232" s="18">
        <f t="shared" si="15"/>
        <v>3.3391504723528759E-3</v>
      </c>
      <c r="H232">
        <f>0</f>
        <v>0</v>
      </c>
      <c r="I232" s="18">
        <f>SUM($G232:G$274)</f>
        <v>-6.280918721379547E-2</v>
      </c>
    </row>
    <row r="233" spans="1:9" x14ac:dyDescent="0.2">
      <c r="A233" s="6">
        <v>45365</v>
      </c>
      <c r="B233">
        <v>12.61972808837891</v>
      </c>
      <c r="C233">
        <v>5150.47998046875</v>
      </c>
      <c r="D233" s="18">
        <f t="shared" si="12"/>
        <v>0</v>
      </c>
      <c r="E233" s="18">
        <f t="shared" si="13"/>
        <v>-2.8710915621273925E-3</v>
      </c>
      <c r="F233" s="18">
        <f t="shared" si="14"/>
        <v>-1.7112690068767601E-3</v>
      </c>
      <c r="G233" s="18">
        <f t="shared" si="15"/>
        <v>1.7112690068767601E-3</v>
      </c>
      <c r="H233">
        <f>0</f>
        <v>0</v>
      </c>
      <c r="I233" s="18">
        <f>SUM($G233:G$274)</f>
        <v>-6.6148337686148362E-2</v>
      </c>
    </row>
    <row r="234" spans="1:9" x14ac:dyDescent="0.2">
      <c r="A234" s="6">
        <v>45366</v>
      </c>
      <c r="B234">
        <v>12.465359687805179</v>
      </c>
      <c r="C234">
        <v>5117.08984375</v>
      </c>
      <c r="D234" s="18">
        <f t="shared" si="12"/>
        <v>-1.2232307977846468E-2</v>
      </c>
      <c r="E234" s="18">
        <f t="shared" si="13"/>
        <v>-6.4829174844615034E-3</v>
      </c>
      <c r="F234" s="18">
        <f t="shared" si="14"/>
        <v>-4.2714113449297377E-3</v>
      </c>
      <c r="G234" s="18">
        <f t="shared" si="15"/>
        <v>-7.9608966329167315E-3</v>
      </c>
      <c r="H234">
        <f>0</f>
        <v>0</v>
      </c>
      <c r="I234" s="18">
        <f>SUM($G234:G$274)</f>
        <v>-6.7859606693025126E-2</v>
      </c>
    </row>
    <row r="235" spans="1:9" x14ac:dyDescent="0.2">
      <c r="A235" s="6">
        <v>45369</v>
      </c>
      <c r="B235">
        <v>12.44606304168701</v>
      </c>
      <c r="C235">
        <v>5149.419921875</v>
      </c>
      <c r="D235" s="18">
        <f t="shared" si="12"/>
        <v>-1.5480216055897555E-3</v>
      </c>
      <c r="E235" s="18">
        <f t="shared" si="13"/>
        <v>6.3180595049523447E-3</v>
      </c>
      <c r="F235" s="18">
        <f t="shared" si="14"/>
        <v>4.8022051204677724E-3</v>
      </c>
      <c r="G235" s="18">
        <f t="shared" si="15"/>
        <v>-6.3502267260575279E-3</v>
      </c>
      <c r="H235">
        <f>0</f>
        <v>0</v>
      </c>
      <c r="I235" s="18">
        <f>SUM($G235:G$274)</f>
        <v>-5.9898710060108377E-2</v>
      </c>
    </row>
    <row r="236" spans="1:9" x14ac:dyDescent="0.2">
      <c r="A236" s="6">
        <v>45370</v>
      </c>
      <c r="B236">
        <v>12.388175010681151</v>
      </c>
      <c r="C236">
        <v>5178.509765625</v>
      </c>
      <c r="D236" s="18">
        <f t="shared" si="12"/>
        <v>-4.6511118264440654E-3</v>
      </c>
      <c r="E236" s="18">
        <f t="shared" si="13"/>
        <v>5.6491496501236416E-3</v>
      </c>
      <c r="F236" s="18">
        <f t="shared" si="14"/>
        <v>4.3280669763511416E-3</v>
      </c>
      <c r="G236" s="18">
        <f t="shared" si="15"/>
        <v>-8.9791788027952062E-3</v>
      </c>
      <c r="H236">
        <f>0</f>
        <v>0</v>
      </c>
      <c r="I236" s="18">
        <f>SUM($G236:G$274)</f>
        <v>-5.3548483334050857E-2</v>
      </c>
    </row>
    <row r="237" spans="1:9" x14ac:dyDescent="0.2">
      <c r="A237" s="6">
        <v>45371</v>
      </c>
      <c r="B237">
        <v>12.503952026367189</v>
      </c>
      <c r="C237">
        <v>5224.6201171875</v>
      </c>
      <c r="D237" s="18">
        <f t="shared" si="12"/>
        <v>9.3457684918250017E-3</v>
      </c>
      <c r="E237" s="18">
        <f t="shared" si="13"/>
        <v>8.9041739128465913E-3</v>
      </c>
      <c r="F237" s="18">
        <f t="shared" si="14"/>
        <v>6.6353003828275433E-3</v>
      </c>
      <c r="G237" s="18">
        <f t="shared" si="15"/>
        <v>2.7104681089974584E-3</v>
      </c>
      <c r="H237">
        <f>0</f>
        <v>0</v>
      </c>
      <c r="I237" s="18">
        <f>SUM($G237:G$274)</f>
        <v>-4.4569304531255655E-2</v>
      </c>
    </row>
    <row r="238" spans="1:9" x14ac:dyDescent="0.2">
      <c r="A238" s="6">
        <v>45372</v>
      </c>
      <c r="B238">
        <v>12.767532348632811</v>
      </c>
      <c r="C238">
        <v>5241.52978515625</v>
      </c>
      <c r="D238" s="18">
        <f t="shared" si="12"/>
        <v>2.1079761159496391E-2</v>
      </c>
      <c r="E238" s="18">
        <f t="shared" si="13"/>
        <v>3.2365354015160275E-3</v>
      </c>
      <c r="F238" s="18">
        <f t="shared" si="14"/>
        <v>2.6179524757999552E-3</v>
      </c>
      <c r="G238" s="18">
        <f t="shared" si="15"/>
        <v>1.8461808683696436E-2</v>
      </c>
      <c r="H238">
        <f>0</f>
        <v>0</v>
      </c>
      <c r="I238" s="18">
        <f>SUM($G238:G$274)</f>
        <v>-4.7279772640253126E-2</v>
      </c>
    </row>
    <row r="239" spans="1:9" x14ac:dyDescent="0.2">
      <c r="A239" s="6">
        <v>45373</v>
      </c>
      <c r="B239">
        <v>12.816526412963871</v>
      </c>
      <c r="C239">
        <v>5234.18017578125</v>
      </c>
      <c r="D239" s="18">
        <f t="shared" si="12"/>
        <v>3.8373949635073235E-3</v>
      </c>
      <c r="E239" s="18">
        <f t="shared" si="13"/>
        <v>-1.4021878490156903E-3</v>
      </c>
      <c r="F239" s="18">
        <f t="shared" si="14"/>
        <v>-6.7007746904366409E-4</v>
      </c>
      <c r="G239" s="18">
        <f t="shared" si="15"/>
        <v>4.5074724325509874E-3</v>
      </c>
      <c r="H239">
        <f>0</f>
        <v>0</v>
      </c>
      <c r="I239" s="18">
        <f>SUM($G239:G$274)</f>
        <v>-6.5741581323949555E-2</v>
      </c>
    </row>
    <row r="240" spans="1:9" x14ac:dyDescent="0.2">
      <c r="A240" s="6">
        <v>45376</v>
      </c>
      <c r="B240">
        <v>12.757735252380369</v>
      </c>
      <c r="C240">
        <v>5218.18994140625</v>
      </c>
      <c r="D240" s="18">
        <f t="shared" si="12"/>
        <v>-4.5871368488761277E-3</v>
      </c>
      <c r="E240" s="18">
        <f t="shared" si="13"/>
        <v>-3.0549644525015296E-3</v>
      </c>
      <c r="F240" s="18">
        <f t="shared" si="14"/>
        <v>-1.8416021905875604E-3</v>
      </c>
      <c r="G240" s="18">
        <f t="shared" si="15"/>
        <v>-2.7455346582885673E-3</v>
      </c>
      <c r="H240">
        <f>0</f>
        <v>0</v>
      </c>
      <c r="I240" s="18">
        <f>SUM($G240:G$274)</f>
        <v>-7.0249053756500535E-2</v>
      </c>
    </row>
    <row r="241" spans="1:9" x14ac:dyDescent="0.2">
      <c r="A241" s="6">
        <v>45377</v>
      </c>
      <c r="B241">
        <v>12.67934513092041</v>
      </c>
      <c r="C241">
        <v>5203.580078125</v>
      </c>
      <c r="D241" s="18">
        <f t="shared" si="12"/>
        <v>-6.1445170250992165E-3</v>
      </c>
      <c r="E241" s="18">
        <f t="shared" si="13"/>
        <v>-2.799795225030266E-3</v>
      </c>
      <c r="F241" s="18">
        <f t="shared" si="14"/>
        <v>-1.6607325815131335E-3</v>
      </c>
      <c r="G241" s="18">
        <f t="shared" si="15"/>
        <v>-4.483784443586083E-3</v>
      </c>
      <c r="H241">
        <f>0</f>
        <v>0</v>
      </c>
      <c r="I241" s="18">
        <f>SUM($G241:G$274)</f>
        <v>-6.7503519098211978E-2</v>
      </c>
    </row>
    <row r="242" spans="1:9" x14ac:dyDescent="0.2">
      <c r="A242" s="6">
        <v>45378</v>
      </c>
      <c r="B242">
        <v>12.787130355834959</v>
      </c>
      <c r="C242">
        <v>5248.490234375</v>
      </c>
      <c r="D242" s="18">
        <f t="shared" si="12"/>
        <v>8.5008510929873715E-3</v>
      </c>
      <c r="E242" s="18">
        <f t="shared" si="13"/>
        <v>8.6306265255329251E-3</v>
      </c>
      <c r="F242" s="18">
        <f t="shared" si="14"/>
        <v>6.4414039263579808E-3</v>
      </c>
      <c r="G242" s="18">
        <f t="shared" si="15"/>
        <v>2.0594471666293907E-3</v>
      </c>
      <c r="H242">
        <f>0</f>
        <v>0</v>
      </c>
      <c r="I242" s="18">
        <f>SUM($G242:G$274)</f>
        <v>-6.3019734654625875E-2</v>
      </c>
    </row>
    <row r="243" spans="1:9" x14ac:dyDescent="0.2">
      <c r="A243" s="6">
        <v>45379</v>
      </c>
      <c r="B243">
        <v>12.894914627075201</v>
      </c>
      <c r="C243">
        <v>5254.35009765625</v>
      </c>
      <c r="D243" s="18">
        <f t="shared" si="12"/>
        <v>8.4291211742482108E-3</v>
      </c>
      <c r="E243" s="18">
        <f t="shared" si="13"/>
        <v>1.1164855071790214E-3</v>
      </c>
      <c r="F243" s="18">
        <f t="shared" si="14"/>
        <v>1.1152140797674704E-3</v>
      </c>
      <c r="G243" s="18">
        <f t="shared" si="15"/>
        <v>7.3139070944807406E-3</v>
      </c>
      <c r="H243">
        <f>0</f>
        <v>0</v>
      </c>
      <c r="I243" s="18">
        <f>SUM($G243:G$274)</f>
        <v>-6.5079181821255272E-2</v>
      </c>
    </row>
    <row r="244" spans="1:9" x14ac:dyDescent="0.2">
      <c r="A244" s="6">
        <v>45383</v>
      </c>
      <c r="B244">
        <v>12.757735252380369</v>
      </c>
      <c r="C244">
        <v>5243.77001953125</v>
      </c>
      <c r="D244" s="18">
        <f t="shared" si="12"/>
        <v>-1.0638253812615295E-2</v>
      </c>
      <c r="E244" s="18">
        <f t="shared" si="13"/>
        <v>-2.0135845401164643E-3</v>
      </c>
      <c r="F244" s="18">
        <f t="shared" si="14"/>
        <v>-1.1034490068449801E-3</v>
      </c>
      <c r="G244" s="18">
        <f t="shared" si="15"/>
        <v>-9.5348048057703142E-3</v>
      </c>
      <c r="H244">
        <f>0</f>
        <v>0</v>
      </c>
      <c r="I244" s="18">
        <f>SUM($G244:G$274)</f>
        <v>-7.2393088915736009E-2</v>
      </c>
    </row>
    <row r="245" spans="1:9" x14ac:dyDescent="0.2">
      <c r="A245" s="6">
        <v>45384</v>
      </c>
      <c r="B245">
        <v>12.60095691680908</v>
      </c>
      <c r="C245">
        <v>5205.81005859375</v>
      </c>
      <c r="D245" s="18">
        <f t="shared" si="12"/>
        <v>-1.2288884544930267E-2</v>
      </c>
      <c r="E245" s="18">
        <f t="shared" si="13"/>
        <v>-7.2390590731691296E-3</v>
      </c>
      <c r="F245" s="18">
        <f t="shared" si="14"/>
        <v>-4.8073812771578179E-3</v>
      </c>
      <c r="G245" s="18">
        <f t="shared" si="15"/>
        <v>-7.4815032677724496E-3</v>
      </c>
      <c r="H245">
        <f>0</f>
        <v>0</v>
      </c>
      <c r="I245" s="18">
        <f>SUM($G245:G$274)</f>
        <v>-6.285828410996569E-2</v>
      </c>
    </row>
    <row r="246" spans="1:9" x14ac:dyDescent="0.2">
      <c r="A246" s="6">
        <v>45385</v>
      </c>
      <c r="B246">
        <v>12.58135986328125</v>
      </c>
      <c r="C246">
        <v>5211.490234375</v>
      </c>
      <c r="D246" s="18">
        <f t="shared" si="12"/>
        <v>-1.5552035974100153E-3</v>
      </c>
      <c r="E246" s="18">
        <f t="shared" si="13"/>
        <v>1.091122364688113E-3</v>
      </c>
      <c r="F246" s="18">
        <f t="shared" si="14"/>
        <v>1.0972361217170773E-3</v>
      </c>
      <c r="G246" s="18">
        <f t="shared" si="15"/>
        <v>-2.6524397191270924E-3</v>
      </c>
      <c r="H246">
        <f>0</f>
        <v>0</v>
      </c>
      <c r="I246" s="18">
        <f>SUM($G246:G$274)</f>
        <v>-5.5376780842193253E-2</v>
      </c>
    </row>
    <row r="247" spans="1:9" x14ac:dyDescent="0.2">
      <c r="A247" s="6">
        <v>45386</v>
      </c>
      <c r="B247">
        <v>12.41478443145752</v>
      </c>
      <c r="C247">
        <v>5147.2099609375</v>
      </c>
      <c r="D247" s="18">
        <f t="shared" si="12"/>
        <v>-1.3239859095826478E-2</v>
      </c>
      <c r="E247" s="18">
        <f t="shared" si="13"/>
        <v>-1.2334336350379616E-2</v>
      </c>
      <c r="F247" s="18">
        <f t="shared" si="14"/>
        <v>-8.4190268442497895E-3</v>
      </c>
      <c r="G247" s="18">
        <f t="shared" si="15"/>
        <v>-4.8208322515766889E-3</v>
      </c>
      <c r="H247">
        <f>0</f>
        <v>0</v>
      </c>
      <c r="I247" s="18">
        <f>SUM($G247:G$274)</f>
        <v>-5.2724341123066162E-2</v>
      </c>
    </row>
    <row r="248" spans="1:9" x14ac:dyDescent="0.2">
      <c r="A248" s="6">
        <v>45387</v>
      </c>
      <c r="B248">
        <v>12.52256870269775</v>
      </c>
      <c r="C248">
        <v>5204.33984375</v>
      </c>
      <c r="D248" s="18">
        <f t="shared" si="12"/>
        <v>8.6819285373267441E-3</v>
      </c>
      <c r="E248" s="18">
        <f t="shared" si="13"/>
        <v>1.1099194174331695E-2</v>
      </c>
      <c r="F248" s="18">
        <f t="shared" si="14"/>
        <v>8.1911794382280127E-3</v>
      </c>
      <c r="G248" s="18">
        <f t="shared" si="15"/>
        <v>4.9074909909873135E-4</v>
      </c>
      <c r="H248">
        <f>0</f>
        <v>0</v>
      </c>
      <c r="I248" s="18">
        <f>SUM($G248:G$274)</f>
        <v>-4.7903508871489475E-2</v>
      </c>
    </row>
    <row r="249" spans="1:9" x14ac:dyDescent="0.2">
      <c r="A249" s="6">
        <v>45390</v>
      </c>
      <c r="B249">
        <v>12.53236770629883</v>
      </c>
      <c r="C249">
        <v>5202.39013671875</v>
      </c>
      <c r="D249" s="18">
        <f t="shared" si="12"/>
        <v>7.8250747380348429E-4</v>
      </c>
      <c r="E249" s="18">
        <f t="shared" si="13"/>
        <v>-3.7463099831791524E-4</v>
      </c>
      <c r="F249" s="18">
        <f t="shared" si="14"/>
        <v>5.8277621925862614E-5</v>
      </c>
      <c r="G249" s="18">
        <f t="shared" si="15"/>
        <v>7.2422985187762167E-4</v>
      </c>
      <c r="H249">
        <f>0</f>
        <v>0</v>
      </c>
      <c r="I249" s="18">
        <f>SUM($G249:G$274)</f>
        <v>-4.8394257970588217E-2</v>
      </c>
    </row>
    <row r="250" spans="1:9" x14ac:dyDescent="0.2">
      <c r="A250" s="6">
        <v>45391</v>
      </c>
      <c r="B250">
        <v>12.41478443145752</v>
      </c>
      <c r="C250">
        <v>5209.91015625</v>
      </c>
      <c r="D250" s="18">
        <f t="shared" si="12"/>
        <v>-9.3823671310100387E-3</v>
      </c>
      <c r="E250" s="18">
        <f t="shared" si="13"/>
        <v>1.4454931932483817E-3</v>
      </c>
      <c r="F250" s="18">
        <f t="shared" si="14"/>
        <v>1.3484220263195231E-3</v>
      </c>
      <c r="G250" s="18">
        <f t="shared" si="15"/>
        <v>-1.0730789157329562E-2</v>
      </c>
      <c r="H250">
        <f>0</f>
        <v>0</v>
      </c>
      <c r="I250" s="18">
        <f>SUM($G250:G$274)</f>
        <v>-4.9118487822465834E-2</v>
      </c>
    </row>
    <row r="251" spans="1:9" x14ac:dyDescent="0.2">
      <c r="A251" s="6">
        <v>45392</v>
      </c>
      <c r="B251">
        <v>12.316799163818359</v>
      </c>
      <c r="C251">
        <v>5160.64013671875</v>
      </c>
      <c r="D251" s="18">
        <f t="shared" si="12"/>
        <v>-7.8926273895564281E-3</v>
      </c>
      <c r="E251" s="18">
        <f t="shared" si="13"/>
        <v>-9.4569806491084929E-3</v>
      </c>
      <c r="F251" s="18">
        <f t="shared" si="14"/>
        <v>-6.3794932922834145E-3</v>
      </c>
      <c r="G251" s="18">
        <f t="shared" si="15"/>
        <v>-1.5131340972730136E-3</v>
      </c>
      <c r="H251">
        <f>0</f>
        <v>0</v>
      </c>
      <c r="I251" s="18">
        <f>SUM($G251:G$274)</f>
        <v>-3.8387698665136263E-2</v>
      </c>
    </row>
    <row r="252" spans="1:9" x14ac:dyDescent="0.2">
      <c r="A252" s="6">
        <v>45393</v>
      </c>
      <c r="B252">
        <v>12.35599327087402</v>
      </c>
      <c r="C252">
        <v>5199.06005859375</v>
      </c>
      <c r="D252" s="18">
        <f t="shared" si="12"/>
        <v>3.1821666111757629E-3</v>
      </c>
      <c r="E252" s="18">
        <f t="shared" si="13"/>
        <v>7.4447977105855934E-3</v>
      </c>
      <c r="F252" s="18">
        <f t="shared" si="14"/>
        <v>5.6008621560425563E-3</v>
      </c>
      <c r="G252" s="18">
        <f t="shared" si="15"/>
        <v>-2.4186955448667934E-3</v>
      </c>
      <c r="H252">
        <f>0</f>
        <v>0</v>
      </c>
      <c r="I252" s="18">
        <f>SUM($G252:G$274)</f>
        <v>-3.6874564567863255E-2</v>
      </c>
    </row>
    <row r="253" spans="1:9" x14ac:dyDescent="0.2">
      <c r="A253" s="6">
        <v>45394</v>
      </c>
      <c r="B253">
        <v>12.169820785522459</v>
      </c>
      <c r="C253">
        <v>5123.41015625</v>
      </c>
      <c r="D253" s="18">
        <f t="shared" si="12"/>
        <v>-1.5067383193742345E-2</v>
      </c>
      <c r="E253" s="18">
        <f t="shared" si="13"/>
        <v>-1.4550688295801639E-2</v>
      </c>
      <c r="F253" s="18">
        <f t="shared" si="14"/>
        <v>-9.990026270444206E-3</v>
      </c>
      <c r="G253" s="18">
        <f t="shared" si="15"/>
        <v>-5.0773569232981392E-3</v>
      </c>
      <c r="H253">
        <f>0</f>
        <v>0</v>
      </c>
      <c r="I253" s="18">
        <f>SUM($G253:G$274)</f>
        <v>-3.4455869022996459E-2</v>
      </c>
    </row>
    <row r="254" spans="1:9" x14ac:dyDescent="0.2">
      <c r="A254" s="6">
        <v>45397</v>
      </c>
      <c r="B254">
        <v>12.16002082824707</v>
      </c>
      <c r="C254">
        <v>5061.81982421875</v>
      </c>
      <c r="D254" s="18">
        <f t="shared" si="12"/>
        <v>-8.0526718084850124E-4</v>
      </c>
      <c r="E254" s="18">
        <f t="shared" si="13"/>
        <v>-1.202135494776202E-2</v>
      </c>
      <c r="F254" s="18">
        <f t="shared" si="14"/>
        <v>-8.1971786829334523E-3</v>
      </c>
      <c r="G254" s="18">
        <f t="shared" si="15"/>
        <v>7.391911502084951E-3</v>
      </c>
      <c r="H254">
        <f>0</f>
        <v>0</v>
      </c>
      <c r="I254" s="18">
        <f>SUM($G254:G$274)</f>
        <v>-2.9378512099698322E-2</v>
      </c>
    </row>
    <row r="255" spans="1:9" x14ac:dyDescent="0.2">
      <c r="A255" s="6">
        <v>45398</v>
      </c>
      <c r="B255">
        <v>12.03264045715332</v>
      </c>
      <c r="C255">
        <v>5051.41015625</v>
      </c>
      <c r="D255" s="18">
        <f t="shared" si="12"/>
        <v>-1.047534152226548E-2</v>
      </c>
      <c r="E255" s="18">
        <f t="shared" si="13"/>
        <v>-2.0565070133361507E-3</v>
      </c>
      <c r="F255" s="18">
        <f t="shared" si="14"/>
        <v>-1.1338734080499667E-3</v>
      </c>
      <c r="G255" s="18">
        <f t="shared" si="15"/>
        <v>-9.3414681142155141E-3</v>
      </c>
      <c r="H255">
        <f>0</f>
        <v>0</v>
      </c>
      <c r="I255" s="18">
        <f>SUM($G255:G$274)</f>
        <v>-3.6770423601783273E-2</v>
      </c>
    </row>
    <row r="256" spans="1:9" x14ac:dyDescent="0.2">
      <c r="A256" s="6">
        <v>45399</v>
      </c>
      <c r="B256">
        <v>12.06203651428223</v>
      </c>
      <c r="C256">
        <v>5022.2099609375</v>
      </c>
      <c r="D256" s="18">
        <f t="shared" si="12"/>
        <v>2.4430263027956922E-3</v>
      </c>
      <c r="E256" s="18">
        <f t="shared" si="13"/>
        <v>-5.780602724641426E-3</v>
      </c>
      <c r="F256" s="18">
        <f t="shared" si="14"/>
        <v>-3.7735950631049122E-3</v>
      </c>
      <c r="G256" s="18">
        <f t="shared" si="15"/>
        <v>6.2166213659006044E-3</v>
      </c>
      <c r="H256">
        <f>0</f>
        <v>0</v>
      </c>
      <c r="I256" s="18">
        <f>SUM($G256:G$274)</f>
        <v>-2.7428955487567755E-2</v>
      </c>
    </row>
    <row r="257" spans="1:9" x14ac:dyDescent="0.2">
      <c r="A257" s="6">
        <v>45400</v>
      </c>
      <c r="B257">
        <v>12.052238464355471</v>
      </c>
      <c r="C257">
        <v>5011.1201171875</v>
      </c>
      <c r="D257" s="18">
        <f t="shared" si="12"/>
        <v>-8.1230478080196455E-4</v>
      </c>
      <c r="E257" s="18">
        <f t="shared" si="13"/>
        <v>-2.2081601199982481E-3</v>
      </c>
      <c r="F257" s="18">
        <f t="shared" si="14"/>
        <v>-1.2413684943059495E-3</v>
      </c>
      <c r="G257" s="18">
        <f t="shared" si="15"/>
        <v>4.2906371350398499E-4</v>
      </c>
      <c r="H257">
        <f>0</f>
        <v>0</v>
      </c>
      <c r="I257" s="18">
        <f>SUM($G257:G$274)</f>
        <v>-3.3645576853468362E-2</v>
      </c>
    </row>
    <row r="258" spans="1:9" x14ac:dyDescent="0.2">
      <c r="A258" s="6">
        <v>45401</v>
      </c>
      <c r="B258">
        <v>12.052238464355471</v>
      </c>
      <c r="C258">
        <v>4967.22998046875</v>
      </c>
      <c r="D258" s="18">
        <f t="shared" ref="D258:D300" si="16">(B258/B257)-1</f>
        <v>0</v>
      </c>
      <c r="E258" s="18">
        <f t="shared" ref="E258:E300" si="17">(C258/C257)-1</f>
        <v>-8.7585481274361499E-3</v>
      </c>
      <c r="F258" s="18">
        <f t="shared" ref="F258:F300" si="18">alpha_pso+beta_pso*E258</f>
        <v>-5.8844288269807969E-3</v>
      </c>
      <c r="G258" s="18">
        <f t="shared" ref="G258:G300" si="19">D258-F258</f>
        <v>5.8844288269807969E-3</v>
      </c>
      <c r="H258">
        <f>0</f>
        <v>0</v>
      </c>
      <c r="I258" s="18">
        <f>SUM($G258:G$274)</f>
        <v>-3.4074640566972347E-2</v>
      </c>
    </row>
    <row r="259" spans="1:9" x14ac:dyDescent="0.2">
      <c r="A259" s="6">
        <v>45404</v>
      </c>
      <c r="B259">
        <v>12.267806053161619</v>
      </c>
      <c r="C259">
        <v>5010.60009765625</v>
      </c>
      <c r="D259" s="18">
        <f t="shared" si="16"/>
        <v>1.7886103850640822E-2</v>
      </c>
      <c r="E259" s="18">
        <f t="shared" si="17"/>
        <v>8.7312480714667462E-3</v>
      </c>
      <c r="F259" s="18">
        <f t="shared" si="18"/>
        <v>6.5127267102918869E-3</v>
      </c>
      <c r="G259" s="18">
        <f t="shared" si="19"/>
        <v>1.1373377140348934E-2</v>
      </c>
      <c r="H259">
        <f>0</f>
        <v>0</v>
      </c>
      <c r="I259" s="18">
        <f>SUM($G259:G$274)</f>
        <v>-3.9959069393953141E-2</v>
      </c>
    </row>
    <row r="260" spans="1:9" x14ac:dyDescent="0.2">
      <c r="A260" s="6">
        <v>45405</v>
      </c>
      <c r="B260">
        <v>12.38538932800293</v>
      </c>
      <c r="C260">
        <v>5070.5498046875</v>
      </c>
      <c r="D260" s="18">
        <f t="shared" si="16"/>
        <v>9.5847027848150468E-3</v>
      </c>
      <c r="E260" s="18">
        <f t="shared" si="17"/>
        <v>1.1964576270872662E-2</v>
      </c>
      <c r="F260" s="18">
        <f t="shared" si="18"/>
        <v>8.8045814657863718E-3</v>
      </c>
      <c r="G260" s="18">
        <f t="shared" si="19"/>
        <v>7.8012131902867494E-4</v>
      </c>
      <c r="H260">
        <f>0</f>
        <v>0</v>
      </c>
      <c r="I260" s="18">
        <f>SUM($G260:G$274)</f>
        <v>-5.1332446534302079E-2</v>
      </c>
    </row>
    <row r="261" spans="1:9" x14ac:dyDescent="0.2">
      <c r="A261" s="6">
        <v>45406</v>
      </c>
      <c r="B261">
        <v>12.25800800323486</v>
      </c>
      <c r="C261">
        <v>5071.6298828125</v>
      </c>
      <c r="D261" s="18">
        <f t="shared" si="16"/>
        <v>-1.0284805862345037E-2</v>
      </c>
      <c r="E261" s="18">
        <f t="shared" si="17"/>
        <v>2.130100613548791E-4</v>
      </c>
      <c r="F261" s="18">
        <f t="shared" si="18"/>
        <v>4.748106411790172E-4</v>
      </c>
      <c r="G261" s="18">
        <f t="shared" si="19"/>
        <v>-1.0759616503524054E-2</v>
      </c>
      <c r="H261">
        <f>0</f>
        <v>0</v>
      </c>
      <c r="I261" s="18">
        <f>SUM($G261:G$274)</f>
        <v>-5.2112567853330752E-2</v>
      </c>
    </row>
    <row r="262" spans="1:9" x14ac:dyDescent="0.2">
      <c r="A262" s="6">
        <v>45407</v>
      </c>
      <c r="B262">
        <v>12.169820785522459</v>
      </c>
      <c r="C262">
        <v>5048.419921875</v>
      </c>
      <c r="D262" s="18">
        <f t="shared" si="16"/>
        <v>-7.1942535597242507E-3</v>
      </c>
      <c r="E262" s="18">
        <f t="shared" si="17"/>
        <v>-4.5764303535156259E-3</v>
      </c>
      <c r="F262" s="18">
        <f t="shared" si="18"/>
        <v>-2.9200509732389929E-3</v>
      </c>
      <c r="G262" s="18">
        <f t="shared" si="19"/>
        <v>-4.2742025864852574E-3</v>
      </c>
      <c r="H262">
        <f>0</f>
        <v>0</v>
      </c>
      <c r="I262" s="18">
        <f>SUM($G262:G$274)</f>
        <v>-4.1352951349806696E-2</v>
      </c>
    </row>
    <row r="263" spans="1:9" x14ac:dyDescent="0.2">
      <c r="A263" s="6">
        <v>45408</v>
      </c>
      <c r="B263">
        <v>12.1306266784668</v>
      </c>
      <c r="C263">
        <v>5099.9599609375</v>
      </c>
      <c r="D263" s="18">
        <f t="shared" si="16"/>
        <v>-3.2205985401432269E-3</v>
      </c>
      <c r="E263" s="18">
        <f t="shared" si="17"/>
        <v>1.020914263474304E-2</v>
      </c>
      <c r="F263" s="18">
        <f t="shared" si="18"/>
        <v>7.5602911621735613E-3</v>
      </c>
      <c r="G263" s="18">
        <f t="shared" si="19"/>
        <v>-1.0780889702316788E-2</v>
      </c>
      <c r="H263">
        <f>0</f>
        <v>0</v>
      </c>
      <c r="I263" s="18">
        <f>SUM($G263:G$274)</f>
        <v>-3.7078748763321442E-2</v>
      </c>
    </row>
    <row r="264" spans="1:9" x14ac:dyDescent="0.2">
      <c r="A264" s="6">
        <v>45411</v>
      </c>
      <c r="B264">
        <v>12.140424728393549</v>
      </c>
      <c r="C264">
        <v>5116.169921875</v>
      </c>
      <c r="D264" s="18">
        <f t="shared" si="16"/>
        <v>8.0771176843996706E-4</v>
      </c>
      <c r="E264" s="18">
        <f t="shared" si="17"/>
        <v>3.1784486665891176E-3</v>
      </c>
      <c r="F264" s="18">
        <f t="shared" si="18"/>
        <v>2.5767793094947696E-3</v>
      </c>
      <c r="G264" s="18">
        <f t="shared" si="19"/>
        <v>-1.7690675410548026E-3</v>
      </c>
      <c r="H264">
        <f>0</f>
        <v>0</v>
      </c>
      <c r="I264" s="18">
        <f>SUM($G264:G$274)</f>
        <v>-2.6297859061004653E-2</v>
      </c>
    </row>
    <row r="265" spans="1:9" x14ac:dyDescent="0.2">
      <c r="A265" s="6">
        <v>45412</v>
      </c>
      <c r="B265">
        <v>11.93465518951416</v>
      </c>
      <c r="C265">
        <v>5035.68994140625</v>
      </c>
      <c r="D265" s="18">
        <f t="shared" si="16"/>
        <v>-1.6949121919774601E-2</v>
      </c>
      <c r="E265" s="18">
        <f t="shared" si="17"/>
        <v>-1.5730513586862171E-2</v>
      </c>
      <c r="F265" s="18">
        <f t="shared" si="18"/>
        <v>-1.0826312609847231E-2</v>
      </c>
      <c r="G265" s="18">
        <f t="shared" si="19"/>
        <v>-6.1228093099273701E-3</v>
      </c>
      <c r="H265">
        <f>0</f>
        <v>0</v>
      </c>
      <c r="I265" s="18">
        <f>SUM($G265:G$274)</f>
        <v>-2.4528791519949852E-2</v>
      </c>
    </row>
    <row r="266" spans="1:9" x14ac:dyDescent="0.2">
      <c r="A266" s="6">
        <v>45413</v>
      </c>
      <c r="B266">
        <v>11.826870918273929</v>
      </c>
      <c r="C266">
        <v>5018.39013671875</v>
      </c>
      <c r="D266" s="18">
        <f t="shared" si="16"/>
        <v>-9.031201113789189E-3</v>
      </c>
      <c r="E266" s="18">
        <f t="shared" si="17"/>
        <v>-3.4354388154940185E-3</v>
      </c>
      <c r="F266" s="18">
        <f t="shared" si="18"/>
        <v>-2.111290859473165E-3</v>
      </c>
      <c r="G266" s="18">
        <f t="shared" si="19"/>
        <v>-6.9199102543160244E-3</v>
      </c>
      <c r="H266">
        <f>0</f>
        <v>0</v>
      </c>
      <c r="I266" s="18">
        <f>SUM($G266:G$274)</f>
        <v>-1.840598221002248E-2</v>
      </c>
    </row>
    <row r="267" spans="1:9" x14ac:dyDescent="0.2">
      <c r="A267" s="6">
        <v>45414</v>
      </c>
      <c r="B267">
        <v>12.022842407226561</v>
      </c>
      <c r="C267">
        <v>5064.2001953125</v>
      </c>
      <c r="D267" s="18">
        <f t="shared" si="16"/>
        <v>1.6570020109869743E-2</v>
      </c>
      <c r="E267" s="18">
        <f t="shared" si="17"/>
        <v>9.1284370775730483E-3</v>
      </c>
      <c r="F267" s="18">
        <f t="shared" si="18"/>
        <v>6.7942630890121519E-3</v>
      </c>
      <c r="G267" s="18">
        <f t="shared" si="19"/>
        <v>9.7757570208575912E-3</v>
      </c>
      <c r="H267">
        <f>0</f>
        <v>0</v>
      </c>
      <c r="I267" s="18">
        <f>SUM($G267:G$274)</f>
        <v>-1.1486071955706455E-2</v>
      </c>
    </row>
    <row r="268" spans="1:9" x14ac:dyDescent="0.2">
      <c r="A268" s="6">
        <v>45415</v>
      </c>
      <c r="B268">
        <v>12.16002082824707</v>
      </c>
      <c r="C268">
        <v>5127.7900390625</v>
      </c>
      <c r="D268" s="18">
        <f t="shared" si="16"/>
        <v>1.1409816112873283E-2</v>
      </c>
      <c r="E268" s="18">
        <f t="shared" si="17"/>
        <v>1.2556739721478527E-2</v>
      </c>
      <c r="F268" s="18">
        <f t="shared" si="18"/>
        <v>9.2243200560570508E-3</v>
      </c>
      <c r="G268" s="18">
        <f t="shared" si="19"/>
        <v>2.1854960568162326E-3</v>
      </c>
      <c r="H268">
        <f>0</f>
        <v>0</v>
      </c>
      <c r="I268" s="18">
        <f>SUM($G268:G$274)</f>
        <v>-2.1261828976564048E-2</v>
      </c>
    </row>
    <row r="269" spans="1:9" x14ac:dyDescent="0.2">
      <c r="A269" s="6">
        <v>45418</v>
      </c>
      <c r="B269">
        <v>12.218813896179199</v>
      </c>
      <c r="C269">
        <v>5180.740234375</v>
      </c>
      <c r="D269" s="18">
        <f t="shared" si="16"/>
        <v>4.8349479628815306E-3</v>
      </c>
      <c r="E269" s="18">
        <f t="shared" si="17"/>
        <v>1.0326123907011819E-2</v>
      </c>
      <c r="F269" s="18">
        <f t="shared" si="18"/>
        <v>7.6432100830558453E-3</v>
      </c>
      <c r="G269" s="18">
        <f t="shared" si="19"/>
        <v>-2.8082621201743147E-3</v>
      </c>
      <c r="H269">
        <f>0</f>
        <v>0</v>
      </c>
      <c r="I269" s="18">
        <f>SUM($G269:G$274)</f>
        <v>-2.3447325033380279E-2</v>
      </c>
    </row>
    <row r="270" spans="1:9" x14ac:dyDescent="0.2">
      <c r="A270" s="6">
        <v>45419</v>
      </c>
      <c r="B270">
        <v>12.248208999633791</v>
      </c>
      <c r="C270">
        <v>5187.7001953125</v>
      </c>
      <c r="D270" s="18">
        <f t="shared" si="16"/>
        <v>2.4057247867392828E-3</v>
      </c>
      <c r="E270" s="18">
        <f t="shared" si="17"/>
        <v>1.3434298232750663E-3</v>
      </c>
      <c r="F270" s="18">
        <f t="shared" si="18"/>
        <v>1.2760772455211759E-3</v>
      </c>
      <c r="G270" s="18">
        <f t="shared" si="19"/>
        <v>1.1296475412181069E-3</v>
      </c>
      <c r="H270">
        <f>0</f>
        <v>0</v>
      </c>
      <c r="I270" s="18">
        <f>SUM($G270:G$274)</f>
        <v>-2.0639062913205965E-2</v>
      </c>
    </row>
    <row r="271" spans="1:9" x14ac:dyDescent="0.2">
      <c r="A271" s="6">
        <v>45420</v>
      </c>
      <c r="B271">
        <v>12.41478443145752</v>
      </c>
      <c r="C271">
        <v>5187.669921875</v>
      </c>
      <c r="D271" s="18">
        <f t="shared" si="16"/>
        <v>1.3599982807993349E-2</v>
      </c>
      <c r="E271" s="18">
        <f t="shared" si="17"/>
        <v>-5.8356181661389783E-6</v>
      </c>
      <c r="F271" s="18">
        <f t="shared" si="18"/>
        <v>3.196879686888496E-4</v>
      </c>
      <c r="G271" s="18">
        <f t="shared" si="19"/>
        <v>1.3280294839304499E-2</v>
      </c>
      <c r="H271">
        <f>0</f>
        <v>0</v>
      </c>
      <c r="I271" s="18">
        <f>SUM($G271:G$274)</f>
        <v>-2.1768710454424071E-2</v>
      </c>
    </row>
    <row r="272" spans="1:9" x14ac:dyDescent="0.2">
      <c r="A272" s="6">
        <v>45421</v>
      </c>
      <c r="B272">
        <v>12.277605056762701</v>
      </c>
      <c r="C272">
        <v>5214.080078125</v>
      </c>
      <c r="D272" s="18">
        <f t="shared" si="16"/>
        <v>-1.1049678345378511E-2</v>
      </c>
      <c r="E272" s="18">
        <f t="shared" si="17"/>
        <v>5.0909476986258362E-3</v>
      </c>
      <c r="F272" s="18">
        <f t="shared" si="18"/>
        <v>3.9324010500459781E-3</v>
      </c>
      <c r="G272" s="18">
        <f t="shared" si="19"/>
        <v>-1.4982079395424489E-2</v>
      </c>
      <c r="H272">
        <f>0</f>
        <v>0</v>
      </c>
      <c r="I272" s="18">
        <f>SUM($G272:G$274)</f>
        <v>-3.504900529372857E-2</v>
      </c>
    </row>
    <row r="273" spans="1:16" x14ac:dyDescent="0.2">
      <c r="A273" s="6">
        <v>45422</v>
      </c>
      <c r="B273">
        <v>12.218813896179199</v>
      </c>
      <c r="C273">
        <v>5222.68017578125</v>
      </c>
      <c r="D273" s="18">
        <f t="shared" si="16"/>
        <v>-4.7884876823854894E-3</v>
      </c>
      <c r="E273" s="18">
        <f t="shared" si="17"/>
        <v>1.6493988445498431E-3</v>
      </c>
      <c r="F273" s="18">
        <f t="shared" si="18"/>
        <v>1.4929548753799182E-3</v>
      </c>
      <c r="G273" s="18">
        <f t="shared" si="19"/>
        <v>-6.2814425577654076E-3</v>
      </c>
      <c r="H273">
        <f>0</f>
        <v>0</v>
      </c>
      <c r="I273" s="18">
        <f>SUM($G273:G$274)</f>
        <v>-2.0066925898304083E-2</v>
      </c>
      <c r="K273" t="s">
        <v>60</v>
      </c>
      <c r="L273" t="s">
        <v>61</v>
      </c>
      <c r="M273" t="s">
        <v>62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12.052238464355471</v>
      </c>
      <c r="C274" s="5">
        <v>5221.419921875</v>
      </c>
      <c r="D274" s="19">
        <f t="shared" si="16"/>
        <v>-1.3632700623733784E-2</v>
      </c>
      <c r="E274" s="19">
        <f t="shared" si="17"/>
        <v>-2.4130405535727206E-4</v>
      </c>
      <c r="F274" s="19">
        <f t="shared" si="18"/>
        <v>1.5278271680489036E-4</v>
      </c>
      <c r="G274" s="19">
        <f t="shared" si="19"/>
        <v>-1.3785483340538675E-2</v>
      </c>
      <c r="H274" s="5">
        <f>0</f>
        <v>0</v>
      </c>
      <c r="I274" s="18">
        <f>SUM($G$274:G274)</f>
        <v>-1.3785483340538675E-2</v>
      </c>
      <c r="K274">
        <f>SUM(G273:G275)</f>
        <v>-1.2437912599145583E-2</v>
      </c>
      <c r="L274">
        <f>SUM(G272:G276)</f>
        <v>-3.4440537227854708E-2</v>
      </c>
      <c r="M274">
        <f>SUM(G271:G277)</f>
        <v>-4.0072774023399406E-2</v>
      </c>
      <c r="N274">
        <f>SUM(G269:G279)</f>
        <v>-4.7971924688485726E-2</v>
      </c>
      <c r="O274">
        <f>SUM(G264:G284)</f>
        <v>-6.9455787353562684E-2</v>
      </c>
      <c r="P274">
        <f>SUM(G259:G289)</f>
        <v>-7.9141512904112171E-2</v>
      </c>
    </row>
    <row r="275" spans="1:16" x14ac:dyDescent="0.2">
      <c r="A275" s="6">
        <v>45426</v>
      </c>
      <c r="B275">
        <v>12.18941688537598</v>
      </c>
      <c r="C275">
        <v>5246.68017578125</v>
      </c>
      <c r="D275" s="18">
        <f t="shared" si="16"/>
        <v>1.1381986958374224E-2</v>
      </c>
      <c r="E275" s="18">
        <f t="shared" si="17"/>
        <v>4.8378131397597279E-3</v>
      </c>
      <c r="F275" s="18">
        <f t="shared" si="18"/>
        <v>3.7529736592157234E-3</v>
      </c>
      <c r="G275" s="18">
        <f t="shared" si="19"/>
        <v>7.6290132991585005E-3</v>
      </c>
      <c r="H275">
        <f>0</f>
        <v>0</v>
      </c>
      <c r="I275" s="18">
        <f>SUM($G$274:G275)</f>
        <v>-6.1564700413801743E-3</v>
      </c>
      <c r="K275">
        <f>_xlfn.T.TEST(G273:G275, H273:H275, 2, 1)</f>
        <v>0.57663152553411723</v>
      </c>
      <c r="L275">
        <f>_xlfn.T.TEST(G272:G276, H272:H276, 2, 1)</f>
        <v>0.16229107128662115</v>
      </c>
      <c r="M275">
        <f>_xlfn.T.TEST(G271:G277, H271:H277, 2, 1)</f>
        <v>0.2542408951067911</v>
      </c>
      <c r="N275">
        <f>_xlfn.T.TEST(G269:G279, H269:H279, 2, 1)</f>
        <v>0.16194673785150196</v>
      </c>
      <c r="O275">
        <f>_xlfn.T.TEST(G264:G284, H264:H284, 2, 1)</f>
        <v>8.1085864784114323E-2</v>
      </c>
      <c r="P275">
        <f>_xlfn.T.TEST(G259:G289, H259:H289, 2, 1)</f>
        <v>0.11721270785378304</v>
      </c>
    </row>
    <row r="276" spans="1:16" x14ac:dyDescent="0.2">
      <c r="A276" s="6">
        <v>45427</v>
      </c>
      <c r="B276">
        <v>12.20901489257812</v>
      </c>
      <c r="C276">
        <v>5308.14990234375</v>
      </c>
      <c r="D276" s="18">
        <f t="shared" si="16"/>
        <v>1.6077887389061019E-3</v>
      </c>
      <c r="E276" s="18">
        <f t="shared" si="17"/>
        <v>1.1715927882596233E-2</v>
      </c>
      <c r="F276" s="18">
        <f t="shared" si="18"/>
        <v>8.6283339721907378E-3</v>
      </c>
      <c r="G276" s="18">
        <f t="shared" si="19"/>
        <v>-7.020545233284636E-3</v>
      </c>
      <c r="H276">
        <f>0</f>
        <v>0</v>
      </c>
      <c r="I276" s="18">
        <f>SUM($G$274:G276)</f>
        <v>-1.317701527466481E-2</v>
      </c>
    </row>
    <row r="277" spans="1:16" x14ac:dyDescent="0.2">
      <c r="A277" s="6">
        <v>45428</v>
      </c>
      <c r="B277">
        <v>11.96405029296875</v>
      </c>
      <c r="C277">
        <v>5297.10009765625</v>
      </c>
      <c r="D277" s="18">
        <f t="shared" si="16"/>
        <v>-2.0064239561070951E-2</v>
      </c>
      <c r="E277" s="18">
        <f t="shared" si="17"/>
        <v>-2.0816677921287052E-3</v>
      </c>
      <c r="F277" s="18">
        <f t="shared" si="18"/>
        <v>-1.1517079262217552E-3</v>
      </c>
      <c r="G277" s="18">
        <f t="shared" si="19"/>
        <v>-1.8912531634849197E-2</v>
      </c>
      <c r="H277">
        <f>0</f>
        <v>0</v>
      </c>
      <c r="I277" s="18">
        <f>SUM($G$274:G277)</f>
        <v>-3.2089546909514009E-2</v>
      </c>
      <c r="O277" t="s">
        <v>64</v>
      </c>
    </row>
    <row r="278" spans="1:16" x14ac:dyDescent="0.2">
      <c r="A278" s="6">
        <v>45429</v>
      </c>
      <c r="B278">
        <v>11.954251289367679</v>
      </c>
      <c r="C278">
        <v>5303.27001953125</v>
      </c>
      <c r="D278" s="18">
        <f t="shared" si="16"/>
        <v>-8.190373127091588E-4</v>
      </c>
      <c r="E278" s="18">
        <f t="shared" si="17"/>
        <v>1.1647735102702228E-3</v>
      </c>
      <c r="F278" s="18">
        <f t="shared" si="18"/>
        <v>1.1494416875736425E-3</v>
      </c>
      <c r="G278" s="18">
        <f t="shared" si="19"/>
        <v>-1.9684790002828011E-3</v>
      </c>
      <c r="H278">
        <f>0</f>
        <v>0</v>
      </c>
      <c r="I278" s="18">
        <f>SUM($G$274:G278)</f>
        <v>-3.4058025909796813E-2</v>
      </c>
    </row>
    <row r="279" spans="1:16" x14ac:dyDescent="0.2">
      <c r="A279" s="6">
        <v>45432</v>
      </c>
      <c r="B279">
        <v>11.91505718231201</v>
      </c>
      <c r="C279">
        <v>5308.1298828125</v>
      </c>
      <c r="D279" s="18">
        <f t="shared" si="16"/>
        <v>-3.2786751848298268E-3</v>
      </c>
      <c r="E279" s="18">
        <f t="shared" si="17"/>
        <v>9.163899374069473E-4</v>
      </c>
      <c r="F279" s="18">
        <f t="shared" si="18"/>
        <v>9.7338190101748561E-4</v>
      </c>
      <c r="G279" s="18">
        <f t="shared" si="19"/>
        <v>-4.252057085847312E-3</v>
      </c>
      <c r="H279">
        <f>0</f>
        <v>0</v>
      </c>
      <c r="I279" s="18">
        <f>SUM($G$274:G279)</f>
        <v>-3.8310082995644125E-2</v>
      </c>
    </row>
    <row r="280" spans="1:16" x14ac:dyDescent="0.2">
      <c r="A280" s="6">
        <v>45433</v>
      </c>
      <c r="B280">
        <v>11.90525913238525</v>
      </c>
      <c r="C280">
        <v>5321.41015625</v>
      </c>
      <c r="D280" s="18">
        <f t="shared" si="16"/>
        <v>-8.2232504442403265E-4</v>
      </c>
      <c r="E280" s="18">
        <f t="shared" si="17"/>
        <v>2.501874243978186E-3</v>
      </c>
      <c r="F280" s="18">
        <f t="shared" si="18"/>
        <v>2.0972083497042648E-3</v>
      </c>
      <c r="G280" s="18">
        <f t="shared" si="19"/>
        <v>-2.9195333941282975E-3</v>
      </c>
      <c r="H280">
        <f>0</f>
        <v>0</v>
      </c>
      <c r="I280" s="18">
        <f>SUM($G$274:G280)</f>
        <v>-4.1229616389772419E-2</v>
      </c>
    </row>
    <row r="281" spans="1:16" x14ac:dyDescent="0.2">
      <c r="A281" s="6">
        <v>45434</v>
      </c>
      <c r="B281">
        <v>11.71908664703369</v>
      </c>
      <c r="C281">
        <v>5307.009765625</v>
      </c>
      <c r="D281" s="18">
        <f t="shared" si="16"/>
        <v>-1.5637835622168472E-2</v>
      </c>
      <c r="E281" s="18">
        <f t="shared" si="17"/>
        <v>-2.7061230392261271E-3</v>
      </c>
      <c r="F281" s="18">
        <f t="shared" si="18"/>
        <v>-1.5943356582028972E-3</v>
      </c>
      <c r="G281" s="18">
        <f t="shared" si="19"/>
        <v>-1.4043499963965575E-2</v>
      </c>
      <c r="H281">
        <f>0</f>
        <v>0</v>
      </c>
      <c r="I281" s="18">
        <f>SUM($G$274:G281)</f>
        <v>-5.5273116353737994E-2</v>
      </c>
    </row>
    <row r="282" spans="1:16" x14ac:dyDescent="0.2">
      <c r="A282" s="6">
        <v>45435</v>
      </c>
      <c r="B282">
        <v>11.709287643432621</v>
      </c>
      <c r="C282">
        <v>5267.83984375</v>
      </c>
      <c r="D282" s="18">
        <f t="shared" si="16"/>
        <v>-8.3615762014599415E-4</v>
      </c>
      <c r="E282" s="18">
        <f t="shared" si="17"/>
        <v>-7.3807894850155265E-3</v>
      </c>
      <c r="F282" s="18">
        <f t="shared" si="18"/>
        <v>-4.907842937204589E-3</v>
      </c>
      <c r="G282" s="18">
        <f t="shared" si="19"/>
        <v>4.0716853170585949E-3</v>
      </c>
      <c r="H282">
        <f>0</f>
        <v>0</v>
      </c>
      <c r="I282" s="18">
        <f>SUM($G$274:G282)</f>
        <v>-5.1201431036679401E-2</v>
      </c>
    </row>
    <row r="283" spans="1:16" x14ac:dyDescent="0.2">
      <c r="A283" s="6">
        <v>45436</v>
      </c>
      <c r="B283">
        <v>11.787675857543951</v>
      </c>
      <c r="C283">
        <v>5304.72021484375</v>
      </c>
      <c r="D283" s="18">
        <f t="shared" si="16"/>
        <v>6.694533134583569E-3</v>
      </c>
      <c r="E283" s="18">
        <f t="shared" si="17"/>
        <v>7.0010425881694704E-3</v>
      </c>
      <c r="F283" s="18">
        <f t="shared" si="18"/>
        <v>5.2863186810648867E-3</v>
      </c>
      <c r="G283" s="18">
        <f t="shared" si="19"/>
        <v>1.4082144535186823E-3</v>
      </c>
      <c r="H283">
        <f>0</f>
        <v>0</v>
      </c>
      <c r="I283" s="18">
        <f>SUM($G$274:G283)</f>
        <v>-4.9793216583160715E-2</v>
      </c>
    </row>
    <row r="284" spans="1:16" x14ac:dyDescent="0.2">
      <c r="A284" s="6">
        <v>45440</v>
      </c>
      <c r="B284">
        <v>11.709287643432621</v>
      </c>
      <c r="C284">
        <v>5306.0400390625</v>
      </c>
      <c r="D284" s="18">
        <f t="shared" si="16"/>
        <v>-6.6500143928849287E-3</v>
      </c>
      <c r="E284" s="18">
        <f t="shared" si="17"/>
        <v>2.4880185293407742E-4</v>
      </c>
      <c r="F284" s="18">
        <f t="shared" si="18"/>
        <v>5.001806570510605E-4</v>
      </c>
      <c r="G284" s="18">
        <f t="shared" si="19"/>
        <v>-7.1501950499359892E-3</v>
      </c>
      <c r="H284">
        <f>0</f>
        <v>0</v>
      </c>
      <c r="I284" s="18">
        <f>SUM($G$274:G284)</f>
        <v>-5.6943411633096706E-2</v>
      </c>
    </row>
    <row r="285" spans="1:16" x14ac:dyDescent="0.2">
      <c r="A285" s="6">
        <v>45441</v>
      </c>
      <c r="B285">
        <v>11.552511215209959</v>
      </c>
      <c r="C285">
        <v>5266.9501953125</v>
      </c>
      <c r="D285" s="18">
        <f t="shared" si="16"/>
        <v>-1.338906626916736E-2</v>
      </c>
      <c r="E285" s="18">
        <f t="shared" si="17"/>
        <v>-7.3670465096804527E-3</v>
      </c>
      <c r="F285" s="18">
        <f t="shared" si="18"/>
        <v>-4.8981016114146118E-3</v>
      </c>
      <c r="G285" s="18">
        <f t="shared" si="19"/>
        <v>-8.4909646577527483E-3</v>
      </c>
      <c r="H285">
        <f>0</f>
        <v>0</v>
      </c>
      <c r="I285" s="18">
        <f>SUM($G$274:G285)</f>
        <v>-6.5434376290849458E-2</v>
      </c>
    </row>
    <row r="286" spans="1:16" x14ac:dyDescent="0.2">
      <c r="A286" s="6">
        <v>45442</v>
      </c>
      <c r="B286">
        <v>11.67009353637695</v>
      </c>
      <c r="C286">
        <v>5235.47998046875</v>
      </c>
      <c r="D286" s="18">
        <f t="shared" si="16"/>
        <v>1.0178074617420263E-2</v>
      </c>
      <c r="E286" s="18">
        <f t="shared" si="17"/>
        <v>-5.9750355854433224E-3</v>
      </c>
      <c r="F286" s="18">
        <f t="shared" si="18"/>
        <v>-3.9114133881159949E-3</v>
      </c>
      <c r="G286" s="18">
        <f t="shared" si="19"/>
        <v>1.4089488005536258E-2</v>
      </c>
      <c r="H286">
        <f>0</f>
        <v>0</v>
      </c>
      <c r="I286" s="18">
        <f>SUM($G$274:G286)</f>
        <v>-5.1344888285313202E-2</v>
      </c>
    </row>
    <row r="287" spans="1:16" x14ac:dyDescent="0.2">
      <c r="A287" s="6">
        <v>45443</v>
      </c>
      <c r="B287">
        <v>11.826870918273929</v>
      </c>
      <c r="C287">
        <v>5277.509765625</v>
      </c>
      <c r="D287" s="18">
        <f t="shared" si="16"/>
        <v>1.3434115280077874E-2</v>
      </c>
      <c r="E287" s="18">
        <f t="shared" si="17"/>
        <v>8.0278762048646701E-3</v>
      </c>
      <c r="F287" s="18">
        <f t="shared" si="18"/>
        <v>6.0141611277292539E-3</v>
      </c>
      <c r="G287" s="18">
        <f t="shared" si="19"/>
        <v>7.4199541523486201E-3</v>
      </c>
      <c r="H287">
        <f>0</f>
        <v>0</v>
      </c>
      <c r="I287" s="18">
        <f>SUM($G$274:G287)</f>
        <v>-4.3924934132964583E-2</v>
      </c>
    </row>
    <row r="288" spans="1:16" x14ac:dyDescent="0.2">
      <c r="A288" s="6">
        <v>45446</v>
      </c>
      <c r="B288">
        <v>11.67009353637695</v>
      </c>
      <c r="C288">
        <v>5283.39990234375</v>
      </c>
      <c r="D288" s="18">
        <f t="shared" si="16"/>
        <v>-1.3256032215143265E-2</v>
      </c>
      <c r="E288" s="18">
        <f t="shared" si="17"/>
        <v>1.1160825806737495E-3</v>
      </c>
      <c r="F288" s="18">
        <f t="shared" si="18"/>
        <v>1.1149284765220617E-3</v>
      </c>
      <c r="G288" s="18">
        <f t="shared" si="19"/>
        <v>-1.4370960691665328E-2</v>
      </c>
      <c r="H288">
        <f>0</f>
        <v>0</v>
      </c>
      <c r="I288" s="18">
        <f>SUM($G$274:G288)</f>
        <v>-5.8295894824629907E-2</v>
      </c>
    </row>
    <row r="289" spans="1:9" x14ac:dyDescent="0.2">
      <c r="A289" s="6">
        <v>45447</v>
      </c>
      <c r="B289">
        <v>11.748481750488279</v>
      </c>
      <c r="C289">
        <v>5291.33984375</v>
      </c>
      <c r="D289" s="18">
        <f t="shared" si="16"/>
        <v>6.7170167802841352E-3</v>
      </c>
      <c r="E289" s="18">
        <f t="shared" si="17"/>
        <v>1.5028090913065117E-3</v>
      </c>
      <c r="F289" s="18">
        <f t="shared" si="18"/>
        <v>1.3890488063519673E-3</v>
      </c>
      <c r="G289" s="18">
        <f t="shared" si="19"/>
        <v>5.3279679739321678E-3</v>
      </c>
      <c r="H289">
        <f>0</f>
        <v>0</v>
      </c>
      <c r="I289" s="18">
        <f>SUM($G$274:G289)</f>
        <v>-5.296792685069774E-2</v>
      </c>
    </row>
    <row r="290" spans="1:9" x14ac:dyDescent="0.2">
      <c r="A290" s="6">
        <v>45448</v>
      </c>
      <c r="B290">
        <v>11.94445323944092</v>
      </c>
      <c r="C290">
        <v>5354.02978515625</v>
      </c>
      <c r="D290" s="18">
        <f t="shared" si="16"/>
        <v>1.6680579934892137E-2</v>
      </c>
      <c r="E290" s="18">
        <f t="shared" si="17"/>
        <v>1.1847649793331305E-2</v>
      </c>
      <c r="F290" s="18">
        <f t="shared" si="18"/>
        <v>8.7217013846224434E-3</v>
      </c>
      <c r="G290" s="18">
        <f t="shared" si="19"/>
        <v>7.9588785502696935E-3</v>
      </c>
      <c r="H290">
        <f>0</f>
        <v>0</v>
      </c>
      <c r="I290" s="18">
        <f>SUM($G$274:G290)</f>
        <v>-4.5009048300428046E-2</v>
      </c>
    </row>
    <row r="291" spans="1:9" x14ac:dyDescent="0.2">
      <c r="A291" s="6">
        <v>45449</v>
      </c>
      <c r="B291">
        <v>11.81707286834717</v>
      </c>
      <c r="C291">
        <v>5352.9599609375</v>
      </c>
      <c r="D291" s="18">
        <f t="shared" si="16"/>
        <v>-1.0664395308873309E-2</v>
      </c>
      <c r="E291" s="18">
        <f t="shared" si="17"/>
        <v>-1.9981663563317653E-4</v>
      </c>
      <c r="F291" s="18">
        <f t="shared" si="18"/>
        <v>1.8218992025715184E-4</v>
      </c>
      <c r="G291" s="18">
        <f t="shared" si="19"/>
        <v>-1.084658522913046E-2</v>
      </c>
      <c r="H291">
        <f>0</f>
        <v>0</v>
      </c>
      <c r="I291" s="18">
        <f>SUM($G$274:G291)</f>
        <v>-5.585563352955851E-2</v>
      </c>
    </row>
    <row r="292" spans="1:9" x14ac:dyDescent="0.2">
      <c r="A292" s="6">
        <v>45450</v>
      </c>
      <c r="B292">
        <v>11.88566207885742</v>
      </c>
      <c r="C292">
        <v>5346.990234375</v>
      </c>
      <c r="D292" s="18">
        <f t="shared" si="16"/>
        <v>5.8042470647676758E-3</v>
      </c>
      <c r="E292" s="18">
        <f t="shared" si="17"/>
        <v>-1.1152197300303701E-3</v>
      </c>
      <c r="F292" s="18">
        <f t="shared" si="18"/>
        <v>-4.6666810024137081E-4</v>
      </c>
      <c r="G292" s="18">
        <f t="shared" si="19"/>
        <v>6.2709151650090465E-3</v>
      </c>
      <c r="H292">
        <f>0</f>
        <v>0</v>
      </c>
      <c r="I292" s="18">
        <f>SUM($G$274:G292)</f>
        <v>-4.958471836454946E-2</v>
      </c>
    </row>
    <row r="293" spans="1:9" x14ac:dyDescent="0.2">
      <c r="A293" s="6">
        <v>45453</v>
      </c>
      <c r="B293">
        <v>11.875863075256349</v>
      </c>
      <c r="C293">
        <v>5360.7900390625</v>
      </c>
      <c r="D293" s="18">
        <f t="shared" si="16"/>
        <v>-8.2443902039763817E-4</v>
      </c>
      <c r="E293" s="18">
        <f t="shared" si="17"/>
        <v>2.5808546645145203E-3</v>
      </c>
      <c r="F293" s="18">
        <f t="shared" si="18"/>
        <v>2.1531914238723652E-3</v>
      </c>
      <c r="G293" s="18">
        <f t="shared" si="19"/>
        <v>-2.9776304442700034E-3</v>
      </c>
      <c r="H293">
        <f>0</f>
        <v>0</v>
      </c>
      <c r="I293" s="18">
        <f>SUM($G$274:G293)</f>
        <v>-5.2562348808819465E-2</v>
      </c>
    </row>
    <row r="294" spans="1:9" x14ac:dyDescent="0.2">
      <c r="A294" s="6">
        <v>45454</v>
      </c>
      <c r="B294">
        <v>11.787675857543951</v>
      </c>
      <c r="C294">
        <v>5375.31982421875</v>
      </c>
      <c r="D294" s="18">
        <f t="shared" si="16"/>
        <v>-7.4257523140477399E-3</v>
      </c>
      <c r="E294" s="18">
        <f t="shared" si="17"/>
        <v>2.7103813151374556E-3</v>
      </c>
      <c r="F294" s="18">
        <f t="shared" si="18"/>
        <v>2.2450027872372076E-3</v>
      </c>
      <c r="G294" s="18">
        <f t="shared" si="19"/>
        <v>-9.6707551012849471E-3</v>
      </c>
      <c r="H294">
        <f>0</f>
        <v>0</v>
      </c>
      <c r="I294" s="18">
        <f>SUM($G$274:G294)</f>
        <v>-6.2233103910104413E-2</v>
      </c>
    </row>
    <row r="295" spans="1:9" x14ac:dyDescent="0.2">
      <c r="A295" s="6">
        <v>45455</v>
      </c>
      <c r="B295">
        <v>11.98364734649658</v>
      </c>
      <c r="C295">
        <v>5421.02978515625</v>
      </c>
      <c r="D295" s="18">
        <f t="shared" si="16"/>
        <v>1.662511688656676E-2</v>
      </c>
      <c r="E295" s="18">
        <f t="shared" si="17"/>
        <v>8.5036727919987065E-3</v>
      </c>
      <c r="F295" s="18">
        <f t="shared" si="18"/>
        <v>6.3514163037028974E-3</v>
      </c>
      <c r="G295" s="18">
        <f t="shared" si="19"/>
        <v>1.0273700582863862E-2</v>
      </c>
      <c r="H295">
        <f>0</f>
        <v>0</v>
      </c>
      <c r="I295" s="18">
        <f>SUM($G$274:G295)</f>
        <v>-5.1959403327240555E-2</v>
      </c>
    </row>
    <row r="296" spans="1:9" x14ac:dyDescent="0.2">
      <c r="A296" s="6">
        <v>45456</v>
      </c>
      <c r="B296">
        <v>11.85626697540283</v>
      </c>
      <c r="C296">
        <v>5433.740234375</v>
      </c>
      <c r="D296" s="18">
        <f t="shared" si="16"/>
        <v>-1.0629515990470906E-2</v>
      </c>
      <c r="E296" s="18">
        <f t="shared" si="17"/>
        <v>2.3446558536817097E-3</v>
      </c>
      <c r="F296" s="18">
        <f t="shared" si="18"/>
        <v>1.9857684669486661E-3</v>
      </c>
      <c r="G296" s="18">
        <f t="shared" si="19"/>
        <v>-1.2615284457419572E-2</v>
      </c>
      <c r="H296">
        <f>0</f>
        <v>0</v>
      </c>
      <c r="I296" s="18">
        <f>SUM($G$274:G296)</f>
        <v>-6.4574687784660134E-2</v>
      </c>
    </row>
    <row r="297" spans="1:9" x14ac:dyDescent="0.2">
      <c r="A297" s="6">
        <v>45457</v>
      </c>
      <c r="B297">
        <v>11.7778787612915</v>
      </c>
      <c r="C297">
        <v>5431.60009765625</v>
      </c>
      <c r="D297" s="18">
        <f t="shared" si="16"/>
        <v>-6.6115425937991468E-3</v>
      </c>
      <c r="E297" s="18">
        <f t="shared" si="17"/>
        <v>-3.9386069750091401E-4</v>
      </c>
      <c r="F297" s="18">
        <f t="shared" si="18"/>
        <v>4.4647184555668743E-5</v>
      </c>
      <c r="G297" s="18">
        <f t="shared" si="19"/>
        <v>-6.6561897783548154E-3</v>
      </c>
      <c r="H297">
        <f>0</f>
        <v>0</v>
      </c>
      <c r="I297" s="18">
        <f>SUM($G$274:G297)</f>
        <v>-7.1230877563014952E-2</v>
      </c>
    </row>
    <row r="298" spans="1:9" x14ac:dyDescent="0.2">
      <c r="A298" s="6">
        <v>45460</v>
      </c>
      <c r="B298">
        <v>11.83666896820068</v>
      </c>
      <c r="C298">
        <v>5473.22998046875</v>
      </c>
      <c r="D298" s="18">
        <f t="shared" si="16"/>
        <v>4.9915785431919879E-3</v>
      </c>
      <c r="E298" s="18">
        <f t="shared" si="17"/>
        <v>7.6643865645527054E-3</v>
      </c>
      <c r="F298" s="18">
        <f t="shared" si="18"/>
        <v>5.7565116070666059E-3</v>
      </c>
      <c r="G298" s="18">
        <f t="shared" si="19"/>
        <v>-7.6493306387461803E-4</v>
      </c>
      <c r="H298">
        <f>0</f>
        <v>0</v>
      </c>
      <c r="I298" s="18">
        <f>SUM($G$274:G298)</f>
        <v>-7.1995810626889575E-2</v>
      </c>
    </row>
    <row r="299" spans="1:9" x14ac:dyDescent="0.2">
      <c r="A299" s="6">
        <v>45461</v>
      </c>
      <c r="B299">
        <v>11.8954610824585</v>
      </c>
      <c r="C299">
        <v>5487.02978515625</v>
      </c>
      <c r="D299" s="18">
        <f t="shared" si="16"/>
        <v>4.9669475775460104E-3</v>
      </c>
      <c r="E299" s="18">
        <f t="shared" si="17"/>
        <v>2.5213273947457537E-3</v>
      </c>
      <c r="F299" s="18">
        <f t="shared" si="18"/>
        <v>2.110997174514624E-3</v>
      </c>
      <c r="G299" s="18">
        <f t="shared" si="19"/>
        <v>2.8559504030313864E-3</v>
      </c>
      <c r="H299">
        <f>0</f>
        <v>0</v>
      </c>
      <c r="I299" s="18">
        <f>SUM($G$274:G299)</f>
        <v>-6.9139860223858193E-2</v>
      </c>
    </row>
    <row r="300" spans="1:9" x14ac:dyDescent="0.2">
      <c r="A300" s="6">
        <v>45463</v>
      </c>
      <c r="B300">
        <v>11.96405029296875</v>
      </c>
      <c r="C300">
        <v>5473.169921875</v>
      </c>
      <c r="D300" s="18">
        <f t="shared" si="16"/>
        <v>5.7659984791504915E-3</v>
      </c>
      <c r="E300" s="18">
        <f t="shared" si="17"/>
        <v>-2.5259318472709014E-3</v>
      </c>
      <c r="F300" s="18">
        <f t="shared" si="18"/>
        <v>-1.4666121440057669E-3</v>
      </c>
      <c r="G300" s="18">
        <f t="shared" si="19"/>
        <v>7.2326106231562579E-3</v>
      </c>
      <c r="H300">
        <f>0</f>
        <v>0</v>
      </c>
      <c r="I300" s="18">
        <f>SUM($G$274:G300)</f>
        <v>-6.1907249600701937E-2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C559-02D1-014A-909A-C045AC96EA9B}">
  <sheetPr codeName="Sheet26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  <col min="14" max="14" width="12.33203125" bestFit="1" customWidth="1"/>
  </cols>
  <sheetData>
    <row r="1" spans="1:11" x14ac:dyDescent="0.2">
      <c r="A1" s="6" t="s">
        <v>0</v>
      </c>
      <c r="B1" s="1" t="s">
        <v>10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284.779541015625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281.14419555664062</v>
      </c>
      <c r="C3">
        <v>4137.64013671875</v>
      </c>
      <c r="D3">
        <f t="shared" si="0"/>
        <v>-1.2765472709238335E-2</v>
      </c>
      <c r="E3">
        <f t="shared" si="1"/>
        <v>-2.0693734728036706E-3</v>
      </c>
      <c r="F3">
        <f t="shared" si="2"/>
        <v>-1.8484822265335671E-3</v>
      </c>
      <c r="G3">
        <f t="shared" si="3"/>
        <v>-1.0916990482704768E-2</v>
      </c>
      <c r="H3">
        <f>0</f>
        <v>0</v>
      </c>
    </row>
    <row r="4" spans="1:11" x14ac:dyDescent="0.2">
      <c r="A4" s="6">
        <v>45033</v>
      </c>
      <c r="B4">
        <v>283.75772094726562</v>
      </c>
      <c r="C4">
        <v>4151.31982421875</v>
      </c>
      <c r="D4">
        <f t="shared" si="0"/>
        <v>9.2960318296824163E-3</v>
      </c>
      <c r="E4">
        <f t="shared" si="1"/>
        <v>3.3061569029655402E-3</v>
      </c>
      <c r="F4">
        <f t="shared" si="2"/>
        <v>4.4707213322754272E-3</v>
      </c>
      <c r="G4">
        <f t="shared" si="3"/>
        <v>4.8253104974069891E-3</v>
      </c>
      <c r="H4">
        <f>0</f>
        <v>0</v>
      </c>
    </row>
    <row r="5" spans="1:11" x14ac:dyDescent="0.2">
      <c r="A5" s="6">
        <v>45034</v>
      </c>
      <c r="B5">
        <v>283.33523559570312</v>
      </c>
      <c r="C5">
        <v>4154.8701171875</v>
      </c>
      <c r="D5">
        <f t="shared" si="0"/>
        <v>-1.4888946462923158E-3</v>
      </c>
      <c r="E5">
        <f t="shared" si="1"/>
        <v>8.5522029597373539E-4</v>
      </c>
      <c r="F5">
        <f t="shared" si="2"/>
        <v>1.5895233393980069E-3</v>
      </c>
      <c r="G5">
        <f t="shared" si="3"/>
        <v>-3.0784179856903227E-3</v>
      </c>
      <c r="H5">
        <f>0</f>
        <v>0</v>
      </c>
    </row>
    <row r="6" spans="1:11" x14ac:dyDescent="0.2">
      <c r="A6" s="6">
        <v>45035</v>
      </c>
      <c r="B6">
        <v>283.413818359375</v>
      </c>
      <c r="C6">
        <v>4154.52001953125</v>
      </c>
      <c r="D6">
        <f t="shared" si="0"/>
        <v>2.7734906852172614E-4</v>
      </c>
      <c r="E6">
        <f t="shared" si="1"/>
        <v>-8.4261997698065194E-5</v>
      </c>
      <c r="F6">
        <f t="shared" si="2"/>
        <v>4.8511513432682705E-4</v>
      </c>
      <c r="G6">
        <f t="shared" si="3"/>
        <v>-2.0776606580510091E-4</v>
      </c>
      <c r="H6">
        <f>0</f>
        <v>0</v>
      </c>
    </row>
    <row r="7" spans="1:11" x14ac:dyDescent="0.2">
      <c r="A7" s="6">
        <v>45036</v>
      </c>
      <c r="B7">
        <v>281.11468505859381</v>
      </c>
      <c r="C7">
        <v>4129.7900390625</v>
      </c>
      <c r="D7">
        <f t="shared" si="0"/>
        <v>-8.112283706173562E-3</v>
      </c>
      <c r="E7">
        <f t="shared" si="1"/>
        <v>-5.9525481529729696E-3</v>
      </c>
      <c r="F7">
        <f t="shared" si="2"/>
        <v>-6.4133473734245784E-3</v>
      </c>
      <c r="G7">
        <f t="shared" si="3"/>
        <v>-1.6989363327489836E-3</v>
      </c>
      <c r="H7">
        <f>0</f>
        <v>0</v>
      </c>
    </row>
    <row r="8" spans="1:11" x14ac:dyDescent="0.2">
      <c r="A8" s="6">
        <v>45037</v>
      </c>
      <c r="B8">
        <v>280.77084350585938</v>
      </c>
      <c r="C8">
        <v>4133.52001953125</v>
      </c>
      <c r="D8">
        <f t="shared" si="0"/>
        <v>-1.2231362180982197E-3</v>
      </c>
      <c r="E8">
        <f t="shared" si="1"/>
        <v>9.031888869577287E-4</v>
      </c>
      <c r="F8">
        <f t="shared" si="2"/>
        <v>1.6459128060492352E-3</v>
      </c>
      <c r="G8">
        <f t="shared" si="3"/>
        <v>-2.8690490241474551E-3</v>
      </c>
      <c r="H8">
        <f>0</f>
        <v>0</v>
      </c>
    </row>
    <row r="9" spans="1:11" x14ac:dyDescent="0.2">
      <c r="A9" s="6">
        <v>45040</v>
      </c>
      <c r="B9">
        <v>276.85040283203119</v>
      </c>
      <c r="C9">
        <v>4137.0400390625</v>
      </c>
      <c r="D9">
        <f t="shared" si="0"/>
        <v>-1.396313315469444E-2</v>
      </c>
      <c r="E9">
        <f t="shared" si="1"/>
        <v>8.5157916609035489E-4</v>
      </c>
      <c r="F9">
        <f t="shared" si="2"/>
        <v>1.5852430099590998E-3</v>
      </c>
      <c r="G9">
        <f t="shared" si="3"/>
        <v>-1.554837616465354E-2</v>
      </c>
      <c r="H9">
        <f>0</f>
        <v>0</v>
      </c>
    </row>
    <row r="10" spans="1:11" x14ac:dyDescent="0.2">
      <c r="A10" s="6">
        <v>45041</v>
      </c>
      <c r="B10">
        <v>270.61135864257812</v>
      </c>
      <c r="C10">
        <v>4071.6298828125</v>
      </c>
      <c r="D10">
        <f t="shared" si="0"/>
        <v>-2.2535795959229166E-2</v>
      </c>
      <c r="E10">
        <f t="shared" si="1"/>
        <v>-1.5810858882773227E-2</v>
      </c>
      <c r="F10">
        <f t="shared" si="2"/>
        <v>-1.8002282398033073E-2</v>
      </c>
      <c r="G10">
        <f t="shared" si="3"/>
        <v>-4.5335135611960925E-3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290.21304321289062</v>
      </c>
      <c r="C11">
        <v>4055.989990234375</v>
      </c>
      <c r="D11">
        <f t="shared" si="0"/>
        <v>7.2434818215455277E-2</v>
      </c>
      <c r="E11">
        <f t="shared" si="1"/>
        <v>-3.8411871973298428E-3</v>
      </c>
      <c r="F11">
        <f t="shared" si="2"/>
        <v>-3.9313374633008318E-3</v>
      </c>
      <c r="G11">
        <f t="shared" si="3"/>
        <v>7.6366155678756112E-2</v>
      </c>
      <c r="H11">
        <f>0</f>
        <v>0</v>
      </c>
    </row>
    <row r="12" spans="1:11" x14ac:dyDescent="0.2">
      <c r="A12" s="6">
        <v>45043</v>
      </c>
      <c r="B12">
        <v>299.50784301757812</v>
      </c>
      <c r="C12">
        <v>4135.35009765625</v>
      </c>
      <c r="D12">
        <f t="shared" si="0"/>
        <v>3.2027505386341693E-2</v>
      </c>
      <c r="E12">
        <f t="shared" si="1"/>
        <v>1.9566149722497039E-2</v>
      </c>
      <c r="F12">
        <f t="shared" si="2"/>
        <v>2.3585152338851053E-2</v>
      </c>
      <c r="G12">
        <f t="shared" si="3"/>
        <v>8.4423530474906396E-3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301.89544677734381</v>
      </c>
      <c r="C13">
        <v>4169.47998046875</v>
      </c>
      <c r="D13">
        <f t="shared" si="0"/>
        <v>7.971757052203543E-3</v>
      </c>
      <c r="E13">
        <f t="shared" si="1"/>
        <v>8.2532027534605312E-3</v>
      </c>
      <c r="F13">
        <f t="shared" si="2"/>
        <v>1.0286220001012066E-2</v>
      </c>
      <c r="G13">
        <f t="shared" si="3"/>
        <v>-2.3144629488085228E-3</v>
      </c>
      <c r="H13">
        <f>0</f>
        <v>0</v>
      </c>
      <c r="J13" t="s">
        <v>21</v>
      </c>
      <c r="K13">
        <v>0.62182219439442354</v>
      </c>
    </row>
    <row r="14" spans="1:11" x14ac:dyDescent="0.2">
      <c r="A14" s="6">
        <v>45047</v>
      </c>
      <c r="B14">
        <v>300.22509765625</v>
      </c>
      <c r="C14">
        <v>4167.8701171875</v>
      </c>
      <c r="D14">
        <f t="shared" si="0"/>
        <v>-5.5328728502677116E-3</v>
      </c>
      <c r="E14">
        <f t="shared" si="1"/>
        <v>-3.8610649020764942E-4</v>
      </c>
      <c r="F14">
        <f t="shared" si="2"/>
        <v>1.302819071030821E-4</v>
      </c>
      <c r="G14">
        <f t="shared" si="3"/>
        <v>-5.6631547573707938E-3</v>
      </c>
      <c r="H14">
        <f>0</f>
        <v>0</v>
      </c>
      <c r="J14" t="s">
        <v>22</v>
      </c>
      <c r="K14">
        <v>0.38666284144149632</v>
      </c>
    </row>
    <row r="15" spans="1:11" x14ac:dyDescent="0.2">
      <c r="A15" s="6">
        <v>45048</v>
      </c>
      <c r="B15">
        <v>300.07769775390619</v>
      </c>
      <c r="C15">
        <v>4119.580078125</v>
      </c>
      <c r="D15">
        <f t="shared" si="0"/>
        <v>-4.9096462452513645E-4</v>
      </c>
      <c r="E15">
        <f t="shared" si="1"/>
        <v>-1.1586262936400304E-2</v>
      </c>
      <c r="F15">
        <f t="shared" si="2"/>
        <v>-1.3036059556248881E-2</v>
      </c>
      <c r="G15">
        <f t="shared" si="3"/>
        <v>1.2545094931723745E-2</v>
      </c>
      <c r="H15">
        <f>0</f>
        <v>0</v>
      </c>
      <c r="J15" t="s">
        <v>23</v>
      </c>
      <c r="K15">
        <v>0.38417969505057126</v>
      </c>
    </row>
    <row r="16" spans="1:11" x14ac:dyDescent="0.2">
      <c r="A16" s="6">
        <v>45049</v>
      </c>
      <c r="B16">
        <v>299.08535766601562</v>
      </c>
      <c r="C16">
        <v>4090.75</v>
      </c>
      <c r="D16">
        <f t="shared" si="0"/>
        <v>-3.3069438192784295E-3</v>
      </c>
      <c r="E16">
        <f t="shared" si="1"/>
        <v>-6.9983050646564848E-3</v>
      </c>
      <c r="F16">
        <f t="shared" si="2"/>
        <v>-7.642686682480933E-3</v>
      </c>
      <c r="G16">
        <f t="shared" si="3"/>
        <v>4.3357428632025035E-3</v>
      </c>
      <c r="H16">
        <f>0</f>
        <v>0</v>
      </c>
      <c r="J16" t="s">
        <v>24</v>
      </c>
      <c r="K16">
        <v>1.0824053431923155E-2</v>
      </c>
    </row>
    <row r="17" spans="1:18" ht="16" thickBot="1" x14ac:dyDescent="0.25">
      <c r="A17" s="6">
        <v>45050</v>
      </c>
      <c r="B17">
        <v>300.07769775390619</v>
      </c>
      <c r="C17">
        <v>4061.219970703125</v>
      </c>
      <c r="D17">
        <f t="shared" si="0"/>
        <v>3.3179159810248215E-3</v>
      </c>
      <c r="E17">
        <f t="shared" si="1"/>
        <v>-7.2187323343824161E-3</v>
      </c>
      <c r="F17">
        <f t="shared" si="2"/>
        <v>-7.901809911249098E-3</v>
      </c>
      <c r="G17">
        <f t="shared" si="3"/>
        <v>1.121972589227392E-2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305.2261962890625</v>
      </c>
      <c r="C18">
        <v>4136.25</v>
      </c>
      <c r="D18">
        <f t="shared" si="0"/>
        <v>1.715721819279814E-2</v>
      </c>
      <c r="E18">
        <f t="shared" si="1"/>
        <v>1.8474751389515376E-2</v>
      </c>
      <c r="F18">
        <f t="shared" si="2"/>
        <v>2.2302159266959234E-2</v>
      </c>
      <c r="G18">
        <f t="shared" si="3"/>
        <v>-5.144941074161094E-3</v>
      </c>
      <c r="H18">
        <f>0</f>
        <v>0</v>
      </c>
    </row>
    <row r="19" spans="1:18" ht="16" thickBot="1" x14ac:dyDescent="0.25">
      <c r="A19" s="6">
        <v>45054</v>
      </c>
      <c r="B19">
        <v>303.26113891601562</v>
      </c>
      <c r="C19">
        <v>4138.1201171875</v>
      </c>
      <c r="D19">
        <f t="shared" si="0"/>
        <v>-6.4380364363807452E-3</v>
      </c>
      <c r="E19">
        <f t="shared" si="1"/>
        <v>4.5212866424892972E-4</v>
      </c>
      <c r="F19">
        <f t="shared" si="2"/>
        <v>1.1156690597899184E-3</v>
      </c>
      <c r="G19">
        <f t="shared" si="3"/>
        <v>-7.5537054961706636E-3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301.63992309570312</v>
      </c>
      <c r="C20">
        <v>4119.169921875</v>
      </c>
      <c r="D20">
        <f t="shared" si="0"/>
        <v>-5.3459398922902635E-3</v>
      </c>
      <c r="E20">
        <f t="shared" si="1"/>
        <v>-4.5794212772585219E-3</v>
      </c>
      <c r="F20">
        <f t="shared" si="2"/>
        <v>-4.7991683746742694E-3</v>
      </c>
      <c r="G20">
        <f t="shared" si="3"/>
        <v>-5.4677151761599405E-4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306.85723876953119</v>
      </c>
      <c r="C21">
        <v>4137.64013671875</v>
      </c>
      <c r="D21">
        <f t="shared" si="0"/>
        <v>1.7296502466527697E-2</v>
      </c>
      <c r="E21">
        <f t="shared" si="1"/>
        <v>4.4839652634049987E-3</v>
      </c>
      <c r="F21">
        <f t="shared" si="2"/>
        <v>5.8552936930667066E-3</v>
      </c>
      <c r="G21">
        <f t="shared" si="3"/>
        <v>1.1441208773460991E-2</v>
      </c>
      <c r="H21">
        <f>0</f>
        <v>0</v>
      </c>
      <c r="J21" t="s">
        <v>27</v>
      </c>
      <c r="K21">
        <v>1</v>
      </c>
      <c r="L21">
        <v>1.8243575963903053E-2</v>
      </c>
      <c r="M21">
        <v>1.8243575963903053E-2</v>
      </c>
      <c r="N21">
        <v>155.71487966017258</v>
      </c>
      <c r="O21">
        <v>4.8935294598014957E-28</v>
      </c>
    </row>
    <row r="22" spans="1:18" x14ac:dyDescent="0.2">
      <c r="A22" s="6">
        <v>45057</v>
      </c>
      <c r="B22">
        <v>304.69558715820312</v>
      </c>
      <c r="C22">
        <v>4130.6201171875</v>
      </c>
      <c r="D22">
        <f t="shared" si="0"/>
        <v>-7.0444862894422089E-3</v>
      </c>
      <c r="E22">
        <f t="shared" si="1"/>
        <v>-1.6966239932159066E-3</v>
      </c>
      <c r="F22">
        <f t="shared" si="2"/>
        <v>-1.4102966572411338E-3</v>
      </c>
      <c r="G22">
        <f t="shared" si="3"/>
        <v>-5.6341896322010749E-3</v>
      </c>
      <c r="H22">
        <f>0</f>
        <v>0</v>
      </c>
      <c r="J22" t="s">
        <v>28</v>
      </c>
      <c r="K22">
        <v>247</v>
      </c>
      <c r="L22">
        <v>2.8938552776190479E-2</v>
      </c>
      <c r="M22">
        <v>1.1716013269712745E-4</v>
      </c>
    </row>
    <row r="23" spans="1:18" ht="16" thickBot="1" x14ac:dyDescent="0.25">
      <c r="A23" s="6">
        <v>45058</v>
      </c>
      <c r="B23">
        <v>303.57562255859381</v>
      </c>
      <c r="C23">
        <v>4124.080078125</v>
      </c>
      <c r="D23">
        <f t="shared" si="0"/>
        <v>-3.6756836882833044E-3</v>
      </c>
      <c r="E23">
        <f t="shared" si="1"/>
        <v>-1.5833068345566526E-3</v>
      </c>
      <c r="F23">
        <f t="shared" si="2"/>
        <v>-1.2770866961363723E-3</v>
      </c>
      <c r="G23">
        <f t="shared" si="3"/>
        <v>-2.3985969921469321E-3</v>
      </c>
      <c r="H23">
        <f>0</f>
        <v>0</v>
      </c>
      <c r="J23" s="10" t="s">
        <v>29</v>
      </c>
      <c r="K23" s="10">
        <v>248</v>
      </c>
      <c r="L23" s="10">
        <v>4.7182128740093532E-2</v>
      </c>
      <c r="M23" s="10"/>
      <c r="N23" s="10"/>
      <c r="O23" s="10"/>
    </row>
    <row r="24" spans="1:18" ht="16" thickBot="1" x14ac:dyDescent="0.25">
      <c r="A24" s="6">
        <v>45061</v>
      </c>
      <c r="B24">
        <v>304.0570068359375</v>
      </c>
      <c r="C24">
        <v>4136.27978515625</v>
      </c>
      <c r="D24">
        <f t="shared" si="0"/>
        <v>1.5857145355957503E-3</v>
      </c>
      <c r="E24">
        <f t="shared" si="1"/>
        <v>2.9581644391338813E-3</v>
      </c>
      <c r="F24">
        <f t="shared" si="2"/>
        <v>4.0616388674462591E-3</v>
      </c>
      <c r="G24">
        <f t="shared" si="3"/>
        <v>-2.4759243318505089E-3</v>
      </c>
      <c r="H24">
        <f>0</f>
        <v>0</v>
      </c>
    </row>
    <row r="25" spans="1:18" x14ac:dyDescent="0.2">
      <c r="A25" s="6">
        <v>45062</v>
      </c>
      <c r="B25">
        <v>306.29718017578119</v>
      </c>
      <c r="C25">
        <v>4109.89990234375</v>
      </c>
      <c r="D25">
        <f t="shared" si="0"/>
        <v>7.3676096570023386E-3</v>
      </c>
      <c r="E25">
        <f t="shared" si="1"/>
        <v>-6.3776833731530314E-3</v>
      </c>
      <c r="F25">
        <f t="shared" si="2"/>
        <v>-6.9131149886252387E-3</v>
      </c>
      <c r="G25">
        <f t="shared" si="3"/>
        <v>1.4280724645627577E-2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309.19216918945312</v>
      </c>
      <c r="C26">
        <v>4158.77001953125</v>
      </c>
      <c r="D26">
        <f t="shared" si="0"/>
        <v>9.4515692635841475E-3</v>
      </c>
      <c r="E26">
        <f t="shared" si="1"/>
        <v>1.1890829058788244E-2</v>
      </c>
      <c r="F26">
        <f t="shared" si="2"/>
        <v>1.4562430809504574E-2</v>
      </c>
      <c r="G26">
        <f t="shared" si="3"/>
        <v>-5.1108615459204264E-3</v>
      </c>
      <c r="H26">
        <f>0</f>
        <v>0</v>
      </c>
      <c r="J26" t="s">
        <v>30</v>
      </c>
      <c r="K26">
        <v>5.8416930731153001E-4</v>
      </c>
      <c r="L26">
        <v>6.9123416395916459E-4</v>
      </c>
      <c r="M26">
        <v>0.84511058302673892</v>
      </c>
      <c r="N26">
        <v>0.39886697066940158</v>
      </c>
      <c r="O26">
        <v>-7.7729570130920895E-4</v>
      </c>
      <c r="P26">
        <v>1.945634315932269E-3</v>
      </c>
      <c r="Q26">
        <v>-7.7729570130920895E-4</v>
      </c>
      <c r="R26">
        <v>1.945634315932269E-3</v>
      </c>
    </row>
    <row r="27" spans="1:18" ht="16" thickBot="1" x14ac:dyDescent="0.25">
      <c r="A27" s="6">
        <v>45064</v>
      </c>
      <c r="B27">
        <v>313.64297485351562</v>
      </c>
      <c r="C27">
        <v>4198.0498046875</v>
      </c>
      <c r="D27">
        <f t="shared" si="0"/>
        <v>1.4394949509006993E-2</v>
      </c>
      <c r="E27">
        <f t="shared" si="1"/>
        <v>9.445048649426635E-3</v>
      </c>
      <c r="F27">
        <f t="shared" si="2"/>
        <v>1.1687294183624823E-2</v>
      </c>
      <c r="G27">
        <f t="shared" si="3"/>
        <v>2.7076553253821706E-3</v>
      </c>
      <c r="H27">
        <f>0</f>
        <v>0</v>
      </c>
      <c r="J27" s="10" t="s">
        <v>43</v>
      </c>
      <c r="K27" s="10">
        <v>1.1755497815236042</v>
      </c>
      <c r="L27" s="10">
        <v>9.4205436861688349E-2</v>
      </c>
      <c r="M27" s="10">
        <v>12.478576828315513</v>
      </c>
      <c r="N27" s="10">
        <v>4.8935294598010401E-28</v>
      </c>
      <c r="O27" s="10">
        <v>0.99000136306233744</v>
      </c>
      <c r="P27" s="10">
        <v>1.361098199984871</v>
      </c>
      <c r="Q27" s="10">
        <v>0.99000136306233744</v>
      </c>
      <c r="R27" s="10">
        <v>1.361098199984871</v>
      </c>
    </row>
    <row r="28" spans="1:18" x14ac:dyDescent="0.2">
      <c r="A28" s="6">
        <v>45065</v>
      </c>
      <c r="B28">
        <v>313.46575927734381</v>
      </c>
      <c r="C28">
        <v>4191.97998046875</v>
      </c>
      <c r="D28">
        <f t="shared" si="0"/>
        <v>-5.6502326014029602E-4</v>
      </c>
      <c r="E28">
        <f t="shared" si="1"/>
        <v>-1.4458676054706077E-3</v>
      </c>
      <c r="F28">
        <f t="shared" si="2"/>
        <v>-1.1155200404114997E-3</v>
      </c>
      <c r="G28">
        <f t="shared" si="3"/>
        <v>5.504967802712037E-4</v>
      </c>
      <c r="H28">
        <f>0</f>
        <v>0</v>
      </c>
    </row>
    <row r="29" spans="1:18" x14ac:dyDescent="0.2">
      <c r="A29" s="6">
        <v>45068</v>
      </c>
      <c r="B29">
        <v>316.26226806640619</v>
      </c>
      <c r="C29">
        <v>4192.6298828125</v>
      </c>
      <c r="D29">
        <f t="shared" si="0"/>
        <v>8.9212576056452164E-3</v>
      </c>
      <c r="E29">
        <f t="shared" si="1"/>
        <v>1.550346964389604E-4</v>
      </c>
      <c r="F29">
        <f t="shared" si="2"/>
        <v>7.6642031083892824E-4</v>
      </c>
      <c r="G29">
        <f t="shared" si="3"/>
        <v>8.1548372948062886E-3</v>
      </c>
      <c r="H29">
        <f>0</f>
        <v>0</v>
      </c>
    </row>
    <row r="30" spans="1:18" x14ac:dyDescent="0.2">
      <c r="A30" s="6">
        <v>45069</v>
      </c>
      <c r="B30">
        <v>310.43292236328119</v>
      </c>
      <c r="C30">
        <v>4145.580078125</v>
      </c>
      <c r="D30">
        <f t="shared" si="0"/>
        <v>-1.8431998666059601E-2</v>
      </c>
      <c r="E30">
        <f t="shared" si="1"/>
        <v>-1.1222026747550129E-2</v>
      </c>
      <c r="F30">
        <f t="shared" si="2"/>
        <v>-1.2607881784023068E-2</v>
      </c>
      <c r="G30">
        <f t="shared" si="3"/>
        <v>-5.8241168820365331E-3</v>
      </c>
      <c r="H30">
        <f>0</f>
        <v>0</v>
      </c>
    </row>
    <row r="31" spans="1:18" x14ac:dyDescent="0.2">
      <c r="A31" s="6">
        <v>45070</v>
      </c>
      <c r="B31">
        <v>309.04449462890619</v>
      </c>
      <c r="C31">
        <v>4115.240234375</v>
      </c>
      <c r="D31">
        <f t="shared" si="0"/>
        <v>-4.4725531164835353E-3</v>
      </c>
      <c r="E31">
        <f t="shared" si="1"/>
        <v>-7.3186003353533646E-3</v>
      </c>
      <c r="F31">
        <f t="shared" si="2"/>
        <v>-8.0192097179716954E-3</v>
      </c>
      <c r="G31">
        <f t="shared" si="3"/>
        <v>3.5466566014881601E-3</v>
      </c>
      <c r="H31">
        <f>0</f>
        <v>0</v>
      </c>
    </row>
    <row r="32" spans="1:18" x14ac:dyDescent="0.2">
      <c r="A32" s="6">
        <v>45071</v>
      </c>
      <c r="B32">
        <v>320.92971801757812</v>
      </c>
      <c r="C32">
        <v>4151.27978515625</v>
      </c>
      <c r="D32">
        <f t="shared" si="0"/>
        <v>3.8457968335412263E-2</v>
      </c>
      <c r="E32">
        <f t="shared" si="1"/>
        <v>8.7575812659024255E-3</v>
      </c>
      <c r="F32">
        <f t="shared" si="2"/>
        <v>1.0879142051118335E-2</v>
      </c>
      <c r="G32">
        <f t="shared" si="3"/>
        <v>2.7578826284293929E-2</v>
      </c>
      <c r="H32">
        <f>0</f>
        <v>0</v>
      </c>
    </row>
    <row r="33" spans="1:8" x14ac:dyDescent="0.2">
      <c r="A33" s="6">
        <v>45072</v>
      </c>
      <c r="B33">
        <v>327.79296875</v>
      </c>
      <c r="C33">
        <v>4205.4501953125</v>
      </c>
      <c r="D33">
        <f t="shared" si="0"/>
        <v>2.138552569957386E-2</v>
      </c>
      <c r="E33">
        <f t="shared" si="1"/>
        <v>1.3049086777997321E-2</v>
      </c>
      <c r="F33">
        <f t="shared" si="2"/>
        <v>1.5924020418268833E-2</v>
      </c>
      <c r="G33">
        <f t="shared" si="3"/>
        <v>5.4615052813050263E-3</v>
      </c>
      <c r="H33">
        <f>0</f>
        <v>0</v>
      </c>
    </row>
    <row r="34" spans="1:8" x14ac:dyDescent="0.2">
      <c r="A34" s="6">
        <v>45076</v>
      </c>
      <c r="B34">
        <v>326.138671875</v>
      </c>
      <c r="C34">
        <v>4205.52001953125</v>
      </c>
      <c r="D34">
        <f t="shared" si="0"/>
        <v>-5.0467735208246101E-3</v>
      </c>
      <c r="E34">
        <f t="shared" si="1"/>
        <v>1.660326849850513E-5</v>
      </c>
      <c r="F34">
        <f t="shared" si="2"/>
        <v>6.0368727596752541E-4</v>
      </c>
      <c r="G34">
        <f t="shared" si="3"/>
        <v>-5.6504607967921353E-3</v>
      </c>
      <c r="H34">
        <f>0</f>
        <v>0</v>
      </c>
    </row>
    <row r="35" spans="1:8" x14ac:dyDescent="0.2">
      <c r="A35" s="6">
        <v>45077</v>
      </c>
      <c r="B35">
        <v>323.36184692382812</v>
      </c>
      <c r="C35">
        <v>4179.830078125</v>
      </c>
      <c r="D35">
        <f t="shared" si="0"/>
        <v>-8.514246210692078E-3</v>
      </c>
      <c r="E35">
        <f t="shared" si="1"/>
        <v>-6.1086242098339349E-3</v>
      </c>
      <c r="F35">
        <f t="shared" si="2"/>
        <v>-6.5968225479685512E-3</v>
      </c>
      <c r="G35">
        <f t="shared" si="3"/>
        <v>-1.9174236627235268E-3</v>
      </c>
      <c r="H35">
        <f>0</f>
        <v>0</v>
      </c>
    </row>
    <row r="36" spans="1:8" x14ac:dyDescent="0.2">
      <c r="A36" s="6">
        <v>45078</v>
      </c>
      <c r="B36">
        <v>327.4876708984375</v>
      </c>
      <c r="C36">
        <v>4221.02001953125</v>
      </c>
      <c r="D36">
        <f t="shared" si="0"/>
        <v>1.2759155150364077E-2</v>
      </c>
      <c r="E36">
        <f t="shared" si="1"/>
        <v>9.8544535630327168E-3</v>
      </c>
      <c r="F36">
        <f t="shared" si="2"/>
        <v>1.2168570040369142E-2</v>
      </c>
      <c r="G36">
        <f t="shared" si="3"/>
        <v>5.9058510999493441E-4</v>
      </c>
      <c r="H36">
        <f>0</f>
        <v>0</v>
      </c>
    </row>
    <row r="37" spans="1:8" x14ac:dyDescent="0.2">
      <c r="A37" s="6">
        <v>45079</v>
      </c>
      <c r="B37">
        <v>330.26449584960938</v>
      </c>
      <c r="C37">
        <v>4282.3701171875</v>
      </c>
      <c r="D37">
        <f t="shared" si="0"/>
        <v>8.4791740206704436E-3</v>
      </c>
      <c r="E37">
        <f t="shared" si="1"/>
        <v>1.4534424705965554E-2</v>
      </c>
      <c r="F37">
        <f t="shared" si="2"/>
        <v>1.7670109094980613E-2</v>
      </c>
      <c r="G37">
        <f t="shared" si="3"/>
        <v>-9.1909350743101699E-3</v>
      </c>
      <c r="H37">
        <f>0</f>
        <v>0</v>
      </c>
    </row>
    <row r="38" spans="1:8" x14ac:dyDescent="0.2">
      <c r="A38" s="6">
        <v>45082</v>
      </c>
      <c r="B38">
        <v>330.7962646484375</v>
      </c>
      <c r="C38">
        <v>4273.7900390625</v>
      </c>
      <c r="D38">
        <f t="shared" si="0"/>
        <v>1.6101300791055984E-3</v>
      </c>
      <c r="E38">
        <f t="shared" si="1"/>
        <v>-2.0035816359177394E-3</v>
      </c>
      <c r="F38">
        <f t="shared" si="2"/>
        <v>-1.7711406470562743E-3</v>
      </c>
      <c r="G38">
        <f t="shared" si="3"/>
        <v>3.3812707261618724E-3</v>
      </c>
      <c r="H38">
        <f>0</f>
        <v>0</v>
      </c>
    </row>
    <row r="39" spans="1:8" x14ac:dyDescent="0.2">
      <c r="A39" s="6">
        <v>45083</v>
      </c>
      <c r="B39">
        <v>328.57086181640619</v>
      </c>
      <c r="C39">
        <v>4283.85009765625</v>
      </c>
      <c r="D39">
        <f t="shared" si="0"/>
        <v>-6.7274122166899319E-3</v>
      </c>
      <c r="E39">
        <f t="shared" si="1"/>
        <v>2.3538963079141606E-3</v>
      </c>
      <c r="F39">
        <f t="shared" si="2"/>
        <v>3.3512915978092398E-3</v>
      </c>
      <c r="G39">
        <f t="shared" si="3"/>
        <v>-1.0078703814499171E-2</v>
      </c>
      <c r="H39">
        <f>0</f>
        <v>0</v>
      </c>
    </row>
    <row r="40" spans="1:8" x14ac:dyDescent="0.2">
      <c r="A40" s="6">
        <v>45084</v>
      </c>
      <c r="B40">
        <v>318.42855834960938</v>
      </c>
      <c r="C40">
        <v>4267.52001953125</v>
      </c>
      <c r="D40">
        <f t="shared" si="0"/>
        <v>-3.0867933360639865E-2</v>
      </c>
      <c r="E40">
        <f t="shared" si="1"/>
        <v>-3.8120096998572883E-3</v>
      </c>
      <c r="F40">
        <f t="shared" si="2"/>
        <v>-3.8970378625215654E-3</v>
      </c>
      <c r="G40">
        <f t="shared" si="3"/>
        <v>-2.6970895498118298E-2</v>
      </c>
      <c r="H40">
        <f>0</f>
        <v>0</v>
      </c>
    </row>
    <row r="41" spans="1:8" x14ac:dyDescent="0.2">
      <c r="A41" s="6">
        <v>45085</v>
      </c>
      <c r="B41">
        <v>320.27975463867188</v>
      </c>
      <c r="C41">
        <v>4293.93017578125</v>
      </c>
      <c r="D41">
        <f t="shared" si="0"/>
        <v>5.8135372614098735E-3</v>
      </c>
      <c r="E41">
        <f t="shared" si="1"/>
        <v>6.1886426142414575E-3</v>
      </c>
      <c r="F41">
        <f t="shared" si="2"/>
        <v>7.8592267804107416E-3</v>
      </c>
      <c r="G41">
        <f t="shared" si="3"/>
        <v>-2.0456895190008682E-3</v>
      </c>
      <c r="H41">
        <f>0</f>
        <v>0</v>
      </c>
    </row>
    <row r="42" spans="1:8" x14ac:dyDescent="0.2">
      <c r="A42" s="6">
        <v>45086</v>
      </c>
      <c r="B42">
        <v>321.78634643554688</v>
      </c>
      <c r="C42">
        <v>4298.85986328125</v>
      </c>
      <c r="D42">
        <f t="shared" si="0"/>
        <v>4.7039869834253345E-3</v>
      </c>
      <c r="E42">
        <f t="shared" si="1"/>
        <v>1.148059539441082E-3</v>
      </c>
      <c r="F42">
        <f t="shared" si="2"/>
        <v>1.9337704480775835E-3</v>
      </c>
      <c r="G42">
        <f t="shared" si="3"/>
        <v>2.7702165353477512E-3</v>
      </c>
      <c r="H42">
        <f>0</f>
        <v>0</v>
      </c>
    </row>
    <row r="43" spans="1:8" x14ac:dyDescent="0.2">
      <c r="A43" s="6">
        <v>45089</v>
      </c>
      <c r="B43">
        <v>326.76889038085938</v>
      </c>
      <c r="C43">
        <v>4338.93017578125</v>
      </c>
      <c r="D43">
        <f t="shared" si="0"/>
        <v>1.5484012918834278E-2</v>
      </c>
      <c r="E43">
        <f t="shared" si="1"/>
        <v>9.3211488102371565E-3</v>
      </c>
      <c r="F43">
        <f t="shared" si="2"/>
        <v>1.1541643754734822E-2</v>
      </c>
      <c r="G43">
        <f t="shared" si="3"/>
        <v>3.9423691640994556E-3</v>
      </c>
      <c r="H43">
        <f>0</f>
        <v>0</v>
      </c>
    </row>
    <row r="44" spans="1:8" x14ac:dyDescent="0.2">
      <c r="A44" s="6">
        <v>45090</v>
      </c>
      <c r="B44">
        <v>329.1715087890625</v>
      </c>
      <c r="C44">
        <v>4369.009765625</v>
      </c>
      <c r="D44">
        <f t="shared" si="0"/>
        <v>7.3526534469141591E-3</v>
      </c>
      <c r="E44">
        <f t="shared" si="1"/>
        <v>6.9324899514737748E-3</v>
      </c>
      <c r="F44">
        <f t="shared" si="2"/>
        <v>8.7336563551811078E-3</v>
      </c>
      <c r="G44">
        <f t="shared" si="3"/>
        <v>-1.3810029082669487E-3</v>
      </c>
      <c r="H44">
        <f>0</f>
        <v>0</v>
      </c>
    </row>
    <row r="45" spans="1:8" x14ac:dyDescent="0.2">
      <c r="A45" s="6">
        <v>45091</v>
      </c>
      <c r="B45">
        <v>332.17477416992188</v>
      </c>
      <c r="C45">
        <v>4372.58984375</v>
      </c>
      <c r="D45">
        <f t="shared" si="0"/>
        <v>9.12370998300438E-3</v>
      </c>
      <c r="E45">
        <f t="shared" si="1"/>
        <v>8.1942552593217144E-4</v>
      </c>
      <c r="F45">
        <f t="shared" si="2"/>
        <v>1.5474448052959586E-3</v>
      </c>
      <c r="G45">
        <f t="shared" si="3"/>
        <v>7.5762651777084213E-3</v>
      </c>
      <c r="H45">
        <f>0</f>
        <v>0</v>
      </c>
    </row>
    <row r="46" spans="1:8" x14ac:dyDescent="0.2">
      <c r="A46" s="6">
        <v>45092</v>
      </c>
      <c r="B46">
        <v>342.77008056640619</v>
      </c>
      <c r="C46">
        <v>4425.83984375</v>
      </c>
      <c r="D46">
        <f t="shared" si="0"/>
        <v>3.1896782117068145E-2</v>
      </c>
      <c r="E46">
        <f t="shared" si="1"/>
        <v>1.217813742034668E-2</v>
      </c>
      <c r="F46">
        <f t="shared" si="2"/>
        <v>1.4900176091164497E-2</v>
      </c>
      <c r="G46">
        <f t="shared" si="3"/>
        <v>1.6996606025903648E-2</v>
      </c>
      <c r="H46">
        <f>0</f>
        <v>0</v>
      </c>
    </row>
    <row r="47" spans="1:8" x14ac:dyDescent="0.2">
      <c r="A47" s="6">
        <v>45093</v>
      </c>
      <c r="B47">
        <v>337.08843994140619</v>
      </c>
      <c r="C47">
        <v>4409.58984375</v>
      </c>
      <c r="D47">
        <f t="shared" si="0"/>
        <v>-1.6575660908360046E-2</v>
      </c>
      <c r="E47">
        <f t="shared" si="1"/>
        <v>-3.6716195284263176E-3</v>
      </c>
      <c r="F47">
        <f t="shared" si="2"/>
        <v>-3.7320022271678261E-3</v>
      </c>
      <c r="G47">
        <f t="shared" si="3"/>
        <v>-1.284365868119222E-2</v>
      </c>
      <c r="H47">
        <f>0</f>
        <v>0</v>
      </c>
    </row>
    <row r="48" spans="1:8" x14ac:dyDescent="0.2">
      <c r="A48" s="6">
        <v>45097</v>
      </c>
      <c r="B48">
        <v>332.87393188476562</v>
      </c>
      <c r="C48">
        <v>4388.7099609375</v>
      </c>
      <c r="D48">
        <f t="shared" si="0"/>
        <v>-1.2502677509122373E-2</v>
      </c>
      <c r="E48">
        <f t="shared" si="1"/>
        <v>-4.7351076976228645E-3</v>
      </c>
      <c r="F48">
        <f t="shared" si="2"/>
        <v>-4.9821855121197651E-3</v>
      </c>
      <c r="G48">
        <f t="shared" si="3"/>
        <v>-7.5204919970026079E-3</v>
      </c>
      <c r="H48">
        <f>0</f>
        <v>0</v>
      </c>
    </row>
    <row r="49" spans="1:8" x14ac:dyDescent="0.2">
      <c r="A49" s="6">
        <v>45098</v>
      </c>
      <c r="B49">
        <v>328.45266723632812</v>
      </c>
      <c r="C49">
        <v>4365.68994140625</v>
      </c>
      <c r="D49">
        <f t="shared" si="0"/>
        <v>-1.3282099392415203E-2</v>
      </c>
      <c r="E49">
        <f t="shared" si="1"/>
        <v>-5.2452815830036359E-3</v>
      </c>
      <c r="F49">
        <f t="shared" si="2"/>
        <v>-5.5819203116181789E-3</v>
      </c>
      <c r="G49">
        <f t="shared" si="3"/>
        <v>-7.7001790807970242E-3</v>
      </c>
      <c r="H49">
        <f>0</f>
        <v>0</v>
      </c>
    </row>
    <row r="50" spans="1:8" x14ac:dyDescent="0.2">
      <c r="A50" s="6">
        <v>45099</v>
      </c>
      <c r="B50">
        <v>334.50851440429688</v>
      </c>
      <c r="C50">
        <v>4381.89013671875</v>
      </c>
      <c r="D50">
        <f t="shared" si="0"/>
        <v>1.8437503397137789E-2</v>
      </c>
      <c r="E50">
        <f t="shared" si="1"/>
        <v>3.7107984144384432E-3</v>
      </c>
      <c r="F50">
        <f t="shared" si="2"/>
        <v>4.9463975726827787E-3</v>
      </c>
      <c r="G50">
        <f t="shared" si="3"/>
        <v>1.3491105824455011E-2</v>
      </c>
      <c r="H50">
        <f>0</f>
        <v>0</v>
      </c>
    </row>
    <row r="51" spans="1:8" x14ac:dyDescent="0.2">
      <c r="A51" s="6">
        <v>45100</v>
      </c>
      <c r="B51">
        <v>329.89035034179688</v>
      </c>
      <c r="C51">
        <v>4348.330078125</v>
      </c>
      <c r="D51">
        <f t="shared" si="0"/>
        <v>-1.3805819175407796E-2</v>
      </c>
      <c r="E51">
        <f t="shared" si="1"/>
        <v>-7.6588087666845661E-3</v>
      </c>
      <c r="F51">
        <f t="shared" si="2"/>
        <v>-8.4191416650955773E-3</v>
      </c>
      <c r="G51">
        <f t="shared" si="3"/>
        <v>-5.386677510312219E-3</v>
      </c>
      <c r="H51">
        <f>0</f>
        <v>0</v>
      </c>
    </row>
    <row r="52" spans="1:8" x14ac:dyDescent="0.2">
      <c r="A52" s="6">
        <v>45103</v>
      </c>
      <c r="B52">
        <v>323.56866455078119</v>
      </c>
      <c r="C52">
        <v>4328.81982421875</v>
      </c>
      <c r="D52">
        <f t="shared" si="0"/>
        <v>-1.9162990928548895E-2</v>
      </c>
      <c r="E52">
        <f t="shared" si="1"/>
        <v>-4.4868382932564677E-3</v>
      </c>
      <c r="F52">
        <f t="shared" si="2"/>
        <v>-4.6903324680578513E-3</v>
      </c>
      <c r="G52">
        <f t="shared" si="3"/>
        <v>-1.4472658460491044E-2</v>
      </c>
      <c r="H52">
        <f>0</f>
        <v>0</v>
      </c>
    </row>
    <row r="53" spans="1:8" x14ac:dyDescent="0.2">
      <c r="A53" s="6">
        <v>45104</v>
      </c>
      <c r="B53">
        <v>329.44723510742188</v>
      </c>
      <c r="C53">
        <v>4378.41015625</v>
      </c>
      <c r="D53">
        <f t="shared" si="0"/>
        <v>1.8167922919241963E-2</v>
      </c>
      <c r="E53">
        <f t="shared" si="1"/>
        <v>1.1455854954693034E-2</v>
      </c>
      <c r="F53">
        <f t="shared" si="2"/>
        <v>1.4051097096467026E-2</v>
      </c>
      <c r="G53">
        <f t="shared" si="3"/>
        <v>4.1168258227749378E-3</v>
      </c>
      <c r="H53">
        <f>0</f>
        <v>0</v>
      </c>
    </row>
    <row r="54" spans="1:8" x14ac:dyDescent="0.2">
      <c r="A54" s="6">
        <v>45105</v>
      </c>
      <c r="B54">
        <v>330.70767211914062</v>
      </c>
      <c r="C54">
        <v>4376.85986328125</v>
      </c>
      <c r="D54">
        <f t="shared" si="0"/>
        <v>3.8259146758592433E-3</v>
      </c>
      <c r="E54">
        <f t="shared" si="1"/>
        <v>-3.5407668843834283E-4</v>
      </c>
      <c r="F54">
        <f t="shared" si="2"/>
        <v>1.6793453357523479E-4</v>
      </c>
      <c r="G54">
        <f t="shared" si="3"/>
        <v>3.6579801422840083E-3</v>
      </c>
      <c r="H54">
        <f>0</f>
        <v>0</v>
      </c>
    </row>
    <row r="55" spans="1:8" x14ac:dyDescent="0.2">
      <c r="A55" s="6">
        <v>45106</v>
      </c>
      <c r="B55">
        <v>329.919921875</v>
      </c>
      <c r="C55">
        <v>4396.43994140625</v>
      </c>
      <c r="D55">
        <f t="shared" si="0"/>
        <v>-2.382013816289219E-3</v>
      </c>
      <c r="E55">
        <f t="shared" si="1"/>
        <v>4.4735446728059181E-3</v>
      </c>
      <c r="F55">
        <f t="shared" si="2"/>
        <v>5.8430437700646111E-3</v>
      </c>
      <c r="G55">
        <f t="shared" si="3"/>
        <v>-8.225057586353831E-3</v>
      </c>
      <c r="H55">
        <f>0</f>
        <v>0</v>
      </c>
    </row>
    <row r="56" spans="1:8" x14ac:dyDescent="0.2">
      <c r="A56" s="6">
        <v>45107</v>
      </c>
      <c r="B56">
        <v>335.32583618164062</v>
      </c>
      <c r="C56">
        <v>4450.3798828125</v>
      </c>
      <c r="D56">
        <f t="shared" si="0"/>
        <v>1.63855346349433E-2</v>
      </c>
      <c r="E56">
        <f t="shared" si="1"/>
        <v>1.2269004495714109E-2</v>
      </c>
      <c r="F56">
        <f t="shared" si="2"/>
        <v>1.5006994861760367E-2</v>
      </c>
      <c r="G56">
        <f t="shared" si="3"/>
        <v>1.3785397731829324E-3</v>
      </c>
      <c r="H56">
        <f>0</f>
        <v>0</v>
      </c>
    </row>
    <row r="57" spans="1:8" x14ac:dyDescent="0.2">
      <c r="A57" s="6">
        <v>45110</v>
      </c>
      <c r="B57">
        <v>332.81488037109381</v>
      </c>
      <c r="C57">
        <v>4455.58984375</v>
      </c>
      <c r="D57">
        <f t="shared" si="0"/>
        <v>-7.4881072068263554E-3</v>
      </c>
      <c r="E57">
        <f t="shared" si="1"/>
        <v>1.1706778016009611E-3</v>
      </c>
      <c r="F57">
        <f t="shared" si="2"/>
        <v>1.960359341218073E-3</v>
      </c>
      <c r="G57">
        <f t="shared" si="3"/>
        <v>-9.4484665480444284E-3</v>
      </c>
      <c r="H57">
        <f>0</f>
        <v>0</v>
      </c>
    </row>
    <row r="58" spans="1:8" x14ac:dyDescent="0.2">
      <c r="A58" s="6">
        <v>45112</v>
      </c>
      <c r="B58">
        <v>332.97238159179688</v>
      </c>
      <c r="C58">
        <v>4446.81982421875</v>
      </c>
      <c r="D58">
        <f t="shared" si="0"/>
        <v>4.7323971971291456E-4</v>
      </c>
      <c r="E58">
        <f t="shared" si="1"/>
        <v>-1.9683184132291975E-3</v>
      </c>
      <c r="F58">
        <f t="shared" si="2"/>
        <v>-1.7296869733289405E-3</v>
      </c>
      <c r="G58">
        <f t="shared" si="3"/>
        <v>2.2029266930418548E-3</v>
      </c>
      <c r="H58">
        <f>0</f>
        <v>0</v>
      </c>
    </row>
    <row r="59" spans="1:8" x14ac:dyDescent="0.2">
      <c r="A59" s="6">
        <v>45113</v>
      </c>
      <c r="B59">
        <v>336.044677734375</v>
      </c>
      <c r="C59">
        <v>4411.58984375</v>
      </c>
      <c r="D59">
        <f t="shared" si="0"/>
        <v>9.2268798027355103E-3</v>
      </c>
      <c r="E59">
        <f t="shared" si="1"/>
        <v>-7.9225113365009037E-3</v>
      </c>
      <c r="F59">
        <f t="shared" si="2"/>
        <v>-8.7291371634303852E-3</v>
      </c>
      <c r="G59">
        <f t="shared" si="3"/>
        <v>1.7956016966165896E-2</v>
      </c>
      <c r="H59">
        <f>0</f>
        <v>0</v>
      </c>
    </row>
    <row r="60" spans="1:8" x14ac:dyDescent="0.2">
      <c r="A60" s="6">
        <v>45114</v>
      </c>
      <c r="B60">
        <v>332.056640625</v>
      </c>
      <c r="C60">
        <v>4398.9501953125</v>
      </c>
      <c r="D60">
        <f t="shared" si="0"/>
        <v>-1.186758003805477E-2</v>
      </c>
      <c r="E60">
        <f t="shared" si="1"/>
        <v>-2.8651005386203243E-3</v>
      </c>
      <c r="F60">
        <f t="shared" si="2"/>
        <v>-2.7838990049067532E-3</v>
      </c>
      <c r="G60">
        <f t="shared" si="3"/>
        <v>-9.083681033148017E-3</v>
      </c>
      <c r="H60">
        <f>0</f>
        <v>0</v>
      </c>
    </row>
    <row r="61" spans="1:8" x14ac:dyDescent="0.2">
      <c r="A61" s="6">
        <v>45117</v>
      </c>
      <c r="B61">
        <v>326.74911499023438</v>
      </c>
      <c r="C61">
        <v>4409.52978515625</v>
      </c>
      <c r="D61">
        <f t="shared" si="0"/>
        <v>-1.5983796092063574E-2</v>
      </c>
      <c r="E61">
        <f t="shared" si="1"/>
        <v>2.405026057131332E-3</v>
      </c>
      <c r="F61">
        <f t="shared" si="2"/>
        <v>3.4113971633308428E-3</v>
      </c>
      <c r="G61">
        <f t="shared" si="3"/>
        <v>-1.9395193255394415E-2</v>
      </c>
      <c r="H61">
        <f>0</f>
        <v>0</v>
      </c>
    </row>
    <row r="62" spans="1:8" x14ac:dyDescent="0.2">
      <c r="A62" s="6">
        <v>45118</v>
      </c>
      <c r="B62">
        <v>327.37942504882812</v>
      </c>
      <c r="C62">
        <v>4439.259765625</v>
      </c>
      <c r="D62">
        <f t="shared" si="0"/>
        <v>1.9290337132591429E-3</v>
      </c>
      <c r="E62">
        <f t="shared" si="1"/>
        <v>6.7422110558885695E-3</v>
      </c>
      <c r="F62">
        <f t="shared" si="2"/>
        <v>8.5099740410473669E-3</v>
      </c>
      <c r="G62">
        <f t="shared" si="3"/>
        <v>-6.580940327788224E-3</v>
      </c>
      <c r="H62">
        <f>0</f>
        <v>0</v>
      </c>
    </row>
    <row r="63" spans="1:8" x14ac:dyDescent="0.2">
      <c r="A63" s="6">
        <v>45119</v>
      </c>
      <c r="B63">
        <v>332.03695678710938</v>
      </c>
      <c r="C63">
        <v>4472.16015625</v>
      </c>
      <c r="D63">
        <f t="shared" si="0"/>
        <v>1.4226708772509422E-2</v>
      </c>
      <c r="E63">
        <f t="shared" si="1"/>
        <v>7.4112334853124739E-3</v>
      </c>
      <c r="F63">
        <f t="shared" si="2"/>
        <v>9.2964432117910289E-3</v>
      </c>
      <c r="G63">
        <f t="shared" si="3"/>
        <v>4.9302655607183932E-3</v>
      </c>
      <c r="H63">
        <f>0</f>
        <v>0</v>
      </c>
    </row>
    <row r="64" spans="1:8" x14ac:dyDescent="0.2">
      <c r="A64" s="6">
        <v>45120</v>
      </c>
      <c r="B64">
        <v>337.41336059570312</v>
      </c>
      <c r="C64">
        <v>4510.0400390625</v>
      </c>
      <c r="D64">
        <f t="shared" si="0"/>
        <v>1.6192184932115605E-2</v>
      </c>
      <c r="E64">
        <f t="shared" si="1"/>
        <v>8.4701534580691185E-3</v>
      </c>
      <c r="F64">
        <f t="shared" si="2"/>
        <v>1.0541256354416082E-2</v>
      </c>
      <c r="G64">
        <f t="shared" si="3"/>
        <v>5.6509285776995231E-3</v>
      </c>
      <c r="H64">
        <f>0</f>
        <v>0</v>
      </c>
    </row>
    <row r="65" spans="1:8" x14ac:dyDescent="0.2">
      <c r="A65" s="6">
        <v>45121</v>
      </c>
      <c r="B65">
        <v>339.95382690429688</v>
      </c>
      <c r="C65">
        <v>4505.419921875</v>
      </c>
      <c r="D65">
        <f t="shared" si="0"/>
        <v>7.5292404073998842E-3</v>
      </c>
      <c r="E65">
        <f t="shared" si="1"/>
        <v>-1.0244071333035398E-3</v>
      </c>
      <c r="F65">
        <f t="shared" si="2"/>
        <v>-6.2007227443466786E-4</v>
      </c>
      <c r="G65">
        <f t="shared" si="3"/>
        <v>8.1493126818345529E-3</v>
      </c>
      <c r="H65">
        <f>0</f>
        <v>0</v>
      </c>
    </row>
    <row r="66" spans="1:8" x14ac:dyDescent="0.2">
      <c r="A66" s="6">
        <v>45124</v>
      </c>
      <c r="B66">
        <v>340.43630981445312</v>
      </c>
      <c r="C66">
        <v>4522.7900390625</v>
      </c>
      <c r="D66">
        <f t="shared" ref="D66:D129" si="4">(B66/B65)-1</f>
        <v>1.419260122911048E-3</v>
      </c>
      <c r="E66">
        <f t="shared" ref="E66:E129" si="5">(C66/C65)-1</f>
        <v>3.8553825145495324E-3</v>
      </c>
      <c r="F66">
        <f t="shared" ref="F66:F129" si="6">alpha_msft+beta_msft*E66</f>
        <v>5.1163633799801572E-3</v>
      </c>
      <c r="G66">
        <f t="shared" ref="G66:G129" si="7">D66-F66</f>
        <v>-3.6971032570691093E-3</v>
      </c>
      <c r="H66">
        <f>0</f>
        <v>0</v>
      </c>
    </row>
    <row r="67" spans="1:8" x14ac:dyDescent="0.2">
      <c r="A67" s="6">
        <v>45125</v>
      </c>
      <c r="B67">
        <v>353.9857177734375</v>
      </c>
      <c r="C67">
        <v>4554.97998046875</v>
      </c>
      <c r="D67">
        <f t="shared" si="4"/>
        <v>3.9800125804351438E-2</v>
      </c>
      <c r="E67">
        <f t="shared" si="5"/>
        <v>7.1172752058423772E-3</v>
      </c>
      <c r="F67">
        <f t="shared" si="6"/>
        <v>8.9508806205829006E-3</v>
      </c>
      <c r="G67">
        <f t="shared" si="7"/>
        <v>3.0849245183768539E-2</v>
      </c>
      <c r="H67">
        <f>0</f>
        <v>0</v>
      </c>
    </row>
    <row r="68" spans="1:8" x14ac:dyDescent="0.2">
      <c r="A68" s="6">
        <v>45126</v>
      </c>
      <c r="B68">
        <v>349.64315795898438</v>
      </c>
      <c r="C68">
        <v>4565.72021484375</v>
      </c>
      <c r="D68">
        <f t="shared" si="4"/>
        <v>-1.2267613060119253E-2</v>
      </c>
      <c r="E68">
        <f t="shared" si="5"/>
        <v>2.3579103357320719E-3</v>
      </c>
      <c r="F68">
        <f t="shared" si="6"/>
        <v>3.3560102873336157E-3</v>
      </c>
      <c r="G68">
        <f t="shared" si="7"/>
        <v>-1.5623623347452868E-2</v>
      </c>
      <c r="H68">
        <f>0</f>
        <v>0</v>
      </c>
    </row>
    <row r="69" spans="1:8" x14ac:dyDescent="0.2">
      <c r="A69" s="6">
        <v>45127</v>
      </c>
      <c r="B69">
        <v>341.55892944335938</v>
      </c>
      <c r="C69">
        <v>4534.8701171875</v>
      </c>
      <c r="D69">
        <f t="shared" si="4"/>
        <v>-2.3121369120494339E-2</v>
      </c>
      <c r="E69">
        <f t="shared" si="5"/>
        <v>-6.7568962189037407E-3</v>
      </c>
      <c r="F69">
        <f t="shared" si="6"/>
        <v>-7.3588985665984296E-3</v>
      </c>
      <c r="G69">
        <f t="shared" si="7"/>
        <v>-1.5762470553895909E-2</v>
      </c>
      <c r="H69">
        <f>0</f>
        <v>0</v>
      </c>
    </row>
    <row r="70" spans="1:8" x14ac:dyDescent="0.2">
      <c r="A70" s="6">
        <v>45128</v>
      </c>
      <c r="B70">
        <v>338.50634765625</v>
      </c>
      <c r="C70">
        <v>4536.33984375</v>
      </c>
      <c r="D70">
        <f t="shared" si="4"/>
        <v>-8.9372038730891612E-3</v>
      </c>
      <c r="E70">
        <f t="shared" si="5"/>
        <v>3.240945218980773E-4</v>
      </c>
      <c r="F70">
        <f t="shared" si="6"/>
        <v>9.6515855172181171E-4</v>
      </c>
      <c r="G70">
        <f t="shared" si="7"/>
        <v>-9.9023624248109725E-3</v>
      </c>
      <c r="H70">
        <f>0</f>
        <v>0</v>
      </c>
    </row>
    <row r="71" spans="1:8" x14ac:dyDescent="0.2">
      <c r="A71" s="6">
        <v>45131</v>
      </c>
      <c r="B71">
        <v>339.82586669921881</v>
      </c>
      <c r="C71">
        <v>4554.64013671875</v>
      </c>
      <c r="D71">
        <f t="shared" si="4"/>
        <v>3.8980629229108388E-3</v>
      </c>
      <c r="E71">
        <f t="shared" si="5"/>
        <v>4.0341538771535568E-3</v>
      </c>
      <c r="F71">
        <f t="shared" si="6"/>
        <v>5.3265180162319946E-3</v>
      </c>
      <c r="G71">
        <f t="shared" si="7"/>
        <v>-1.4284550933211558E-3</v>
      </c>
      <c r="H71">
        <f>0</f>
        <v>0</v>
      </c>
    </row>
    <row r="72" spans="1:8" x14ac:dyDescent="0.2">
      <c r="A72" s="6">
        <v>45132</v>
      </c>
      <c r="B72">
        <v>345.60595703125</v>
      </c>
      <c r="C72">
        <v>4567.4599609375</v>
      </c>
      <c r="D72">
        <f t="shared" si="4"/>
        <v>1.7008976945086962E-2</v>
      </c>
      <c r="E72">
        <f t="shared" si="5"/>
        <v>2.8146733515561628E-3</v>
      </c>
      <c r="F72">
        <f t="shared" si="6"/>
        <v>3.8929579507936884E-3</v>
      </c>
      <c r="G72">
        <f t="shared" si="7"/>
        <v>1.3116018994293273E-2</v>
      </c>
      <c r="H72">
        <f>0</f>
        <v>0</v>
      </c>
    </row>
    <row r="73" spans="1:8" x14ac:dyDescent="0.2">
      <c r="A73" s="6">
        <v>45133</v>
      </c>
      <c r="B73">
        <v>332.59820556640619</v>
      </c>
      <c r="C73">
        <v>4566.75</v>
      </c>
      <c r="D73">
        <f t="shared" si="4"/>
        <v>-3.7637520998133778E-2</v>
      </c>
      <c r="E73">
        <f t="shared" si="5"/>
        <v>-1.5543889679858758E-4</v>
      </c>
      <c r="F73">
        <f t="shared" si="6"/>
        <v>4.0144314613968035E-4</v>
      </c>
      <c r="G73">
        <f t="shared" si="7"/>
        <v>-3.8038964144273456E-2</v>
      </c>
      <c r="H73">
        <f>0</f>
        <v>0</v>
      </c>
    </row>
    <row r="74" spans="1:8" x14ac:dyDescent="0.2">
      <c r="A74" s="6">
        <v>45134</v>
      </c>
      <c r="B74">
        <v>325.65615844726562</v>
      </c>
      <c r="C74">
        <v>4537.41015625</v>
      </c>
      <c r="D74">
        <f t="shared" si="4"/>
        <v>-2.0872172498100028E-2</v>
      </c>
      <c r="E74">
        <f t="shared" si="5"/>
        <v>-6.4246660644878828E-3</v>
      </c>
      <c r="F74">
        <f t="shared" si="6"/>
        <v>-6.9683454811593146E-3</v>
      </c>
      <c r="G74">
        <f t="shared" si="7"/>
        <v>-1.3903827016940713E-2</v>
      </c>
      <c r="H74">
        <f>0</f>
        <v>0</v>
      </c>
    </row>
    <row r="75" spans="1:8" x14ac:dyDescent="0.2">
      <c r="A75" s="6">
        <v>45135</v>
      </c>
      <c r="B75">
        <v>333.18902587890619</v>
      </c>
      <c r="C75">
        <v>4582.22998046875</v>
      </c>
      <c r="D75">
        <f t="shared" si="4"/>
        <v>2.3131352613005696E-2</v>
      </c>
      <c r="E75">
        <f t="shared" si="5"/>
        <v>9.8778427947523451E-3</v>
      </c>
      <c r="F75">
        <f t="shared" si="6"/>
        <v>1.2196065246607157E-2</v>
      </c>
      <c r="G75">
        <f t="shared" si="7"/>
        <v>1.0935287366398538E-2</v>
      </c>
      <c r="H75">
        <f>0</f>
        <v>0</v>
      </c>
    </row>
    <row r="76" spans="1:8" x14ac:dyDescent="0.2">
      <c r="A76" s="6">
        <v>45138</v>
      </c>
      <c r="B76">
        <v>330.77655029296881</v>
      </c>
      <c r="C76">
        <v>4588.9599609375</v>
      </c>
      <c r="D76">
        <f t="shared" si="4"/>
        <v>-7.2405613587470663E-3</v>
      </c>
      <c r="E76">
        <f t="shared" si="5"/>
        <v>1.4687129405193122E-3</v>
      </c>
      <c r="F76">
        <f t="shared" si="6"/>
        <v>2.3107144836598979E-3</v>
      </c>
      <c r="G76">
        <f t="shared" si="7"/>
        <v>-9.5512758424069651E-3</v>
      </c>
      <c r="H76">
        <f>0</f>
        <v>0</v>
      </c>
    </row>
    <row r="77" spans="1:8" x14ac:dyDescent="0.2">
      <c r="A77" s="6">
        <v>45139</v>
      </c>
      <c r="B77">
        <v>331.19015502929688</v>
      </c>
      <c r="C77">
        <v>4576.72998046875</v>
      </c>
      <c r="D77">
        <f t="shared" si="4"/>
        <v>1.2504052538238053E-3</v>
      </c>
      <c r="E77">
        <f t="shared" si="5"/>
        <v>-2.6650876392156908E-3</v>
      </c>
      <c r="F77">
        <f t="shared" si="6"/>
        <v>-2.5487738847097333E-3</v>
      </c>
      <c r="G77">
        <f t="shared" si="7"/>
        <v>3.7991791385335386E-3</v>
      </c>
      <c r="H77">
        <f>0</f>
        <v>0</v>
      </c>
    </row>
    <row r="78" spans="1:8" x14ac:dyDescent="0.2">
      <c r="A78" s="6">
        <v>45140</v>
      </c>
      <c r="B78">
        <v>322.4854736328125</v>
      </c>
      <c r="C78">
        <v>4513.39013671875</v>
      </c>
      <c r="D78">
        <f t="shared" si="4"/>
        <v>-2.62830318603956E-2</v>
      </c>
      <c r="E78">
        <f t="shared" si="5"/>
        <v>-1.3839541336347905E-2</v>
      </c>
      <c r="F78">
        <f t="shared" si="6"/>
        <v>-1.5684900487019138E-2</v>
      </c>
      <c r="G78">
        <f t="shared" si="7"/>
        <v>-1.0598131373376462E-2</v>
      </c>
      <c r="H78">
        <f>0</f>
        <v>0</v>
      </c>
    </row>
    <row r="79" spans="1:8" x14ac:dyDescent="0.2">
      <c r="A79" s="6">
        <v>45141</v>
      </c>
      <c r="B79">
        <v>321.65838623046881</v>
      </c>
      <c r="C79">
        <v>4501.89013671875</v>
      </c>
      <c r="D79">
        <f t="shared" si="4"/>
        <v>-2.564727623314389E-3</v>
      </c>
      <c r="E79">
        <f t="shared" si="5"/>
        <v>-2.5479738404268204E-3</v>
      </c>
      <c r="F79">
        <f t="shared" si="6"/>
        <v>-2.4111007841300779E-3</v>
      </c>
      <c r="G79">
        <f t="shared" si="7"/>
        <v>-1.5362683918431104E-4</v>
      </c>
      <c r="H79">
        <f>0</f>
        <v>0</v>
      </c>
    </row>
    <row r="80" spans="1:8" x14ac:dyDescent="0.2">
      <c r="A80" s="6">
        <v>45142</v>
      </c>
      <c r="B80">
        <v>322.76119995117188</v>
      </c>
      <c r="C80">
        <v>4478.02978515625</v>
      </c>
      <c r="D80">
        <f t="shared" si="4"/>
        <v>3.4285246954914861E-3</v>
      </c>
      <c r="E80">
        <f t="shared" si="5"/>
        <v>-5.3000741550505159E-3</v>
      </c>
      <c r="F80">
        <f t="shared" si="6"/>
        <v>-5.6463317077170049E-3</v>
      </c>
      <c r="G80">
        <f t="shared" si="7"/>
        <v>9.0748564032084901E-3</v>
      </c>
      <c r="H80">
        <f>0</f>
        <v>0</v>
      </c>
    </row>
    <row r="81" spans="1:8" x14ac:dyDescent="0.2">
      <c r="A81" s="6">
        <v>45145</v>
      </c>
      <c r="B81">
        <v>325.05557250976562</v>
      </c>
      <c r="C81">
        <v>4518.43994140625</v>
      </c>
      <c r="D81">
        <f t="shared" si="4"/>
        <v>7.1085761204905396E-3</v>
      </c>
      <c r="E81">
        <f t="shared" si="5"/>
        <v>9.0240927793627801E-3</v>
      </c>
      <c r="F81">
        <f t="shared" si="6"/>
        <v>1.1192439602540179E-2</v>
      </c>
      <c r="G81">
        <f t="shared" si="7"/>
        <v>-4.0838634820496399E-3</v>
      </c>
      <c r="H81">
        <f>0</f>
        <v>0</v>
      </c>
    </row>
    <row r="82" spans="1:8" x14ac:dyDescent="0.2">
      <c r="A82" s="6">
        <v>45146</v>
      </c>
      <c r="B82">
        <v>321.05767822265619</v>
      </c>
      <c r="C82">
        <v>4499.3798828125</v>
      </c>
      <c r="D82">
        <f t="shared" si="4"/>
        <v>-1.2299110137511393E-2</v>
      </c>
      <c r="E82">
        <f t="shared" si="5"/>
        <v>-4.218283044793103E-3</v>
      </c>
      <c r="F82">
        <f t="shared" si="6"/>
        <v>-4.3746324043997262E-3</v>
      </c>
      <c r="G82">
        <f t="shared" si="7"/>
        <v>-7.9244777331116678E-3</v>
      </c>
      <c r="H82">
        <f>0</f>
        <v>0</v>
      </c>
    </row>
    <row r="83" spans="1:8" x14ac:dyDescent="0.2">
      <c r="A83" s="6">
        <v>45147</v>
      </c>
      <c r="B83">
        <v>317.29620361328119</v>
      </c>
      <c r="C83">
        <v>4467.7099609375</v>
      </c>
      <c r="D83">
        <f t="shared" si="4"/>
        <v>-1.1715884292810452E-2</v>
      </c>
      <c r="E83">
        <f t="shared" si="5"/>
        <v>-7.0387303805971024E-3</v>
      </c>
      <c r="F83">
        <f t="shared" si="6"/>
        <v>-7.6902086538029489E-3</v>
      </c>
      <c r="G83">
        <f t="shared" si="7"/>
        <v>-4.0256756390075034E-3</v>
      </c>
      <c r="H83">
        <f>0</f>
        <v>0</v>
      </c>
    </row>
    <row r="84" spans="1:8" x14ac:dyDescent="0.2">
      <c r="A84" s="6">
        <v>45148</v>
      </c>
      <c r="B84">
        <v>317.98541259765619</v>
      </c>
      <c r="C84">
        <v>4468.830078125</v>
      </c>
      <c r="D84">
        <f t="shared" si="4"/>
        <v>2.1721312027263018E-3</v>
      </c>
      <c r="E84">
        <f t="shared" si="5"/>
        <v>2.5071394456976925E-4</v>
      </c>
      <c r="F84">
        <f t="shared" si="6"/>
        <v>8.7889603007544333E-4</v>
      </c>
      <c r="G84">
        <f t="shared" si="7"/>
        <v>1.2932351726508585E-3</v>
      </c>
      <c r="H84">
        <f>0</f>
        <v>0</v>
      </c>
    </row>
    <row r="85" spans="1:8" x14ac:dyDescent="0.2">
      <c r="A85" s="6">
        <v>45149</v>
      </c>
      <c r="B85">
        <v>316.09487915039062</v>
      </c>
      <c r="C85">
        <v>4464.0498046875</v>
      </c>
      <c r="D85">
        <f t="shared" si="4"/>
        <v>-5.9453464604605211E-3</v>
      </c>
      <c r="E85">
        <f t="shared" si="5"/>
        <v>-1.0696923700230787E-3</v>
      </c>
      <c r="F85">
        <f t="shared" si="6"/>
        <v>-6.7330732456656649E-4</v>
      </c>
      <c r="G85">
        <f t="shared" si="7"/>
        <v>-5.272039135893955E-3</v>
      </c>
      <c r="H85">
        <f>0</f>
        <v>0</v>
      </c>
    </row>
    <row r="86" spans="1:8" x14ac:dyDescent="0.2">
      <c r="A86" s="6">
        <v>45152</v>
      </c>
      <c r="B86">
        <v>319.07843017578119</v>
      </c>
      <c r="C86">
        <v>4489.72021484375</v>
      </c>
      <c r="D86">
        <f t="shared" si="4"/>
        <v>9.4387831698186098E-3</v>
      </c>
      <c r="E86">
        <f t="shared" si="5"/>
        <v>5.7504757517030658E-3</v>
      </c>
      <c r="F86">
        <f t="shared" si="6"/>
        <v>7.3441398208828534E-3</v>
      </c>
      <c r="G86">
        <f t="shared" si="7"/>
        <v>2.0946433489357564E-3</v>
      </c>
      <c r="H86">
        <f>0</f>
        <v>0</v>
      </c>
    </row>
    <row r="87" spans="1:8" x14ac:dyDescent="0.2">
      <c r="A87" s="6">
        <v>45153</v>
      </c>
      <c r="B87">
        <v>316.93182373046881</v>
      </c>
      <c r="C87">
        <v>4437.85986328125</v>
      </c>
      <c r="D87">
        <f t="shared" si="4"/>
        <v>-6.7275197641213369E-3</v>
      </c>
      <c r="E87">
        <f t="shared" si="5"/>
        <v>-1.1550909428841738E-2</v>
      </c>
      <c r="F87">
        <f t="shared" si="6"/>
        <v>-1.2994499748162316E-2</v>
      </c>
      <c r="G87">
        <f t="shared" si="7"/>
        <v>6.2669799840409796E-3</v>
      </c>
      <c r="H87">
        <f>0</f>
        <v>0</v>
      </c>
    </row>
    <row r="88" spans="1:8" x14ac:dyDescent="0.2">
      <c r="A88" s="6">
        <v>45154</v>
      </c>
      <c r="B88">
        <v>316.16217041015619</v>
      </c>
      <c r="C88">
        <v>4404.330078125</v>
      </c>
      <c r="D88">
        <f t="shared" si="4"/>
        <v>-2.4284507350930129E-3</v>
      </c>
      <c r="E88">
        <f t="shared" si="5"/>
        <v>-7.5553952105776867E-3</v>
      </c>
      <c r="F88">
        <f t="shared" si="6"/>
        <v>-8.2975738818075566E-3</v>
      </c>
      <c r="G88">
        <f t="shared" si="7"/>
        <v>5.8691231467145437E-3</v>
      </c>
      <c r="H88">
        <f>0</f>
        <v>0</v>
      </c>
    </row>
    <row r="89" spans="1:8" x14ac:dyDescent="0.2">
      <c r="A89" s="6">
        <v>45155</v>
      </c>
      <c r="B89">
        <v>312.68875122070312</v>
      </c>
      <c r="C89">
        <v>4370.35986328125</v>
      </c>
      <c r="D89">
        <f t="shared" si="4"/>
        <v>-1.0986194790309711E-2</v>
      </c>
      <c r="E89">
        <f t="shared" si="5"/>
        <v>-7.7129130290369829E-3</v>
      </c>
      <c r="F89">
        <f t="shared" si="6"/>
        <v>-8.4827439188834564E-3</v>
      </c>
      <c r="G89">
        <f t="shared" si="7"/>
        <v>-2.5034508714262549E-3</v>
      </c>
      <c r="H89">
        <f>0</f>
        <v>0</v>
      </c>
    </row>
    <row r="90" spans="1:8" x14ac:dyDescent="0.2">
      <c r="A90" s="6">
        <v>45156</v>
      </c>
      <c r="B90">
        <v>312.29400634765619</v>
      </c>
      <c r="C90">
        <v>4369.7099609375</v>
      </c>
      <c r="D90">
        <f t="shared" si="4"/>
        <v>-1.2624210864826679E-3</v>
      </c>
      <c r="E90">
        <f t="shared" si="5"/>
        <v>-1.4870682600087726E-4</v>
      </c>
      <c r="F90">
        <f t="shared" si="6"/>
        <v>4.0935703049513013E-4</v>
      </c>
      <c r="G90">
        <f t="shared" si="7"/>
        <v>-1.6717781169777982E-3</v>
      </c>
      <c r="H90">
        <f>0</f>
        <v>0</v>
      </c>
    </row>
    <row r="91" spans="1:8" x14ac:dyDescent="0.2">
      <c r="A91" s="6">
        <v>45159</v>
      </c>
      <c r="B91">
        <v>317.62258911132812</v>
      </c>
      <c r="C91">
        <v>4399.77001953125</v>
      </c>
      <c r="D91">
        <f t="shared" si="4"/>
        <v>1.7062712237070565E-2</v>
      </c>
      <c r="E91">
        <f t="shared" si="5"/>
        <v>6.8791885187959867E-3</v>
      </c>
      <c r="F91">
        <f t="shared" si="6"/>
        <v>8.6709978676418383E-3</v>
      </c>
      <c r="G91">
        <f t="shared" si="7"/>
        <v>8.391714369428727E-3</v>
      </c>
      <c r="H91">
        <f>0</f>
        <v>0</v>
      </c>
    </row>
    <row r="92" spans="1:8" x14ac:dyDescent="0.2">
      <c r="A92" s="6">
        <v>45160</v>
      </c>
      <c r="B92">
        <v>318.19488525390619</v>
      </c>
      <c r="C92">
        <v>4387.5498046875</v>
      </c>
      <c r="D92">
        <f t="shared" si="4"/>
        <v>1.8018118427258756E-3</v>
      </c>
      <c r="E92">
        <f t="shared" si="5"/>
        <v>-2.777466728829614E-3</v>
      </c>
      <c r="F92">
        <f t="shared" si="6"/>
        <v>-2.6808810989532028E-3</v>
      </c>
      <c r="G92">
        <f t="shared" si="7"/>
        <v>4.4826929416790784E-3</v>
      </c>
      <c r="H92">
        <f>0</f>
        <v>0</v>
      </c>
    </row>
    <row r="93" spans="1:8" x14ac:dyDescent="0.2">
      <c r="A93" s="6">
        <v>45161</v>
      </c>
      <c r="B93">
        <v>322.67489624023438</v>
      </c>
      <c r="C93">
        <v>4436.009765625</v>
      </c>
      <c r="D93">
        <f t="shared" si="4"/>
        <v>1.4079456314180838E-2</v>
      </c>
      <c r="E93">
        <f t="shared" si="5"/>
        <v>1.1044879965972587E-2</v>
      </c>
      <c r="F93">
        <f t="shared" si="6"/>
        <v>1.3567975538265038E-2</v>
      </c>
      <c r="G93">
        <f t="shared" si="7"/>
        <v>5.1148077591580028E-4</v>
      </c>
      <c r="H93">
        <f>0</f>
        <v>0</v>
      </c>
    </row>
    <row r="94" spans="1:8" x14ac:dyDescent="0.2">
      <c r="A94" s="6">
        <v>45162</v>
      </c>
      <c r="B94">
        <v>315.73785400390619</v>
      </c>
      <c r="C94">
        <v>4376.31005859375</v>
      </c>
      <c r="D94">
        <f t="shared" si="4"/>
        <v>-2.1498549522004029E-2</v>
      </c>
      <c r="E94">
        <f t="shared" si="5"/>
        <v>-1.3457974663146133E-2</v>
      </c>
      <c r="F94">
        <f t="shared" si="6"/>
        <v>-1.5236349867700109E-2</v>
      </c>
      <c r="G94">
        <f t="shared" si="7"/>
        <v>-6.2621996543039196E-3</v>
      </c>
      <c r="H94">
        <f>0</f>
        <v>0</v>
      </c>
    </row>
    <row r="95" spans="1:8" x14ac:dyDescent="0.2">
      <c r="A95" s="6">
        <v>45163</v>
      </c>
      <c r="B95">
        <v>318.7080078125</v>
      </c>
      <c r="C95">
        <v>4405.7099609375</v>
      </c>
      <c r="D95">
        <f t="shared" si="4"/>
        <v>9.4070247546467201E-3</v>
      </c>
      <c r="E95">
        <f t="shared" si="5"/>
        <v>6.7179660376250894E-3</v>
      </c>
      <c r="F95">
        <f t="shared" si="6"/>
        <v>8.4814728151246972E-3</v>
      </c>
      <c r="G95">
        <f t="shared" si="7"/>
        <v>9.2555193952202283E-4</v>
      </c>
      <c r="H95">
        <f>0</f>
        <v>0</v>
      </c>
    </row>
    <row r="96" spans="1:8" x14ac:dyDescent="0.2">
      <c r="A96" s="6">
        <v>45166</v>
      </c>
      <c r="B96">
        <v>319.41851806640619</v>
      </c>
      <c r="C96">
        <v>4433.31005859375</v>
      </c>
      <c r="D96">
        <f t="shared" si="4"/>
        <v>2.2293454713702143E-3</v>
      </c>
      <c r="E96">
        <f t="shared" si="5"/>
        <v>6.2646197550364491E-3</v>
      </c>
      <c r="F96">
        <f t="shared" si="6"/>
        <v>7.9485416916730833E-3</v>
      </c>
      <c r="G96">
        <f t="shared" si="7"/>
        <v>-5.719196220302869E-3</v>
      </c>
      <c r="H96">
        <f>0</f>
        <v>0</v>
      </c>
    </row>
    <row r="97" spans="1:8" x14ac:dyDescent="0.2">
      <c r="A97" s="6">
        <v>45167</v>
      </c>
      <c r="B97">
        <v>324.06622314453119</v>
      </c>
      <c r="C97">
        <v>4497.6298828125</v>
      </c>
      <c r="D97">
        <f t="shared" si="4"/>
        <v>1.4550518568114956E-2</v>
      </c>
      <c r="E97">
        <f t="shared" si="5"/>
        <v>1.4508307194546211E-2</v>
      </c>
      <c r="F97">
        <f t="shared" si="6"/>
        <v>1.7639406660137663E-2</v>
      </c>
      <c r="G97">
        <f t="shared" si="7"/>
        <v>-3.0888880920227069E-3</v>
      </c>
      <c r="H97">
        <f>0</f>
        <v>0</v>
      </c>
    </row>
    <row r="98" spans="1:8" x14ac:dyDescent="0.2">
      <c r="A98" s="6">
        <v>45168</v>
      </c>
      <c r="B98">
        <v>324.44119262695312</v>
      </c>
      <c r="C98">
        <v>4514.8701171875</v>
      </c>
      <c r="D98">
        <f t="shared" si="4"/>
        <v>1.1570767196391607E-3</v>
      </c>
      <c r="E98">
        <f t="shared" si="5"/>
        <v>3.833182103508026E-3</v>
      </c>
      <c r="F98">
        <f t="shared" si="6"/>
        <v>5.0902656916305801E-3</v>
      </c>
      <c r="G98">
        <f t="shared" si="7"/>
        <v>-3.9331889719914194E-3</v>
      </c>
      <c r="H98">
        <f>0</f>
        <v>0</v>
      </c>
    </row>
    <row r="99" spans="1:8" x14ac:dyDescent="0.2">
      <c r="A99" s="6">
        <v>45169</v>
      </c>
      <c r="B99">
        <v>323.42483520507812</v>
      </c>
      <c r="C99">
        <v>4507.66015625</v>
      </c>
      <c r="D99">
        <f t="shared" si="4"/>
        <v>-3.1326398896690533E-3</v>
      </c>
      <c r="E99">
        <f t="shared" si="5"/>
        <v>-1.5969365120942491E-3</v>
      </c>
      <c r="F99">
        <f t="shared" si="6"/>
        <v>-1.2931090605879311E-3</v>
      </c>
      <c r="G99">
        <f t="shared" si="7"/>
        <v>-1.8395308290811221E-3</v>
      </c>
      <c r="H99">
        <f>0</f>
        <v>0</v>
      </c>
    </row>
    <row r="100" spans="1:8" x14ac:dyDescent="0.2">
      <c r="A100" s="6">
        <v>45170</v>
      </c>
      <c r="B100">
        <v>324.31289672851562</v>
      </c>
      <c r="C100">
        <v>4515.77001953125</v>
      </c>
      <c r="D100">
        <f t="shared" si="4"/>
        <v>2.7458049808524176E-3</v>
      </c>
      <c r="E100">
        <f t="shared" si="5"/>
        <v>1.7991292600010311E-3</v>
      </c>
      <c r="F100">
        <f t="shared" si="6"/>
        <v>2.6991353158384657E-3</v>
      </c>
      <c r="G100">
        <f t="shared" si="7"/>
        <v>4.6669665013951943E-5</v>
      </c>
      <c r="H100">
        <f>0</f>
        <v>0</v>
      </c>
    </row>
    <row r="101" spans="1:8" x14ac:dyDescent="0.2">
      <c r="A101" s="6">
        <v>45174</v>
      </c>
      <c r="B101">
        <v>329.13821411132812</v>
      </c>
      <c r="C101">
        <v>4496.830078125</v>
      </c>
      <c r="D101">
        <f t="shared" si="4"/>
        <v>1.4878586178618036E-2</v>
      </c>
      <c r="E101">
        <f t="shared" si="5"/>
        <v>-4.194177587506065E-3</v>
      </c>
      <c r="F101">
        <f t="shared" si="6"/>
        <v>-4.3462952393524216E-3</v>
      </c>
      <c r="G101">
        <f t="shared" si="7"/>
        <v>1.9224881417970456E-2</v>
      </c>
      <c r="H101">
        <f>0</f>
        <v>0</v>
      </c>
    </row>
    <row r="102" spans="1:8" x14ac:dyDescent="0.2">
      <c r="A102" s="6">
        <v>45175</v>
      </c>
      <c r="B102">
        <v>328.47714233398438</v>
      </c>
      <c r="C102">
        <v>4465.47998046875</v>
      </c>
      <c r="D102">
        <f t="shared" si="4"/>
        <v>-2.0084929339749813E-3</v>
      </c>
      <c r="E102">
        <f t="shared" si="5"/>
        <v>-6.9715993514528618E-3</v>
      </c>
      <c r="F102">
        <f t="shared" si="6"/>
        <v>-7.6112927871589816E-3</v>
      </c>
      <c r="G102">
        <f t="shared" si="7"/>
        <v>5.6027998531840003E-3</v>
      </c>
      <c r="H102">
        <f>0</f>
        <v>0</v>
      </c>
    </row>
    <row r="103" spans="1:8" x14ac:dyDescent="0.2">
      <c r="A103" s="6">
        <v>45176</v>
      </c>
      <c r="B103">
        <v>325.54638671875</v>
      </c>
      <c r="C103">
        <v>4451.14013671875</v>
      </c>
      <c r="D103">
        <f t="shared" si="4"/>
        <v>-8.9222513152970029E-3</v>
      </c>
      <c r="E103">
        <f t="shared" si="5"/>
        <v>-3.2112659361860363E-3</v>
      </c>
      <c r="F103">
        <f t="shared" si="6"/>
        <v>-3.1908336623861578E-3</v>
      </c>
      <c r="G103">
        <f t="shared" si="7"/>
        <v>-5.7314176529108451E-3</v>
      </c>
      <c r="H103">
        <f>0</f>
        <v>0</v>
      </c>
    </row>
    <row r="104" spans="1:8" x14ac:dyDescent="0.2">
      <c r="A104" s="6">
        <v>45177</v>
      </c>
      <c r="B104">
        <v>329.84866333007812</v>
      </c>
      <c r="C104">
        <v>4457.490234375</v>
      </c>
      <c r="D104">
        <f t="shared" si="4"/>
        <v>1.3215556328828093E-2</v>
      </c>
      <c r="E104">
        <f t="shared" si="5"/>
        <v>1.4266227216406246E-3</v>
      </c>
      <c r="F104">
        <f t="shared" si="6"/>
        <v>2.2612353360527762E-3</v>
      </c>
      <c r="G104">
        <f t="shared" si="7"/>
        <v>1.0954320992775317E-2</v>
      </c>
      <c r="H104">
        <f>0</f>
        <v>0</v>
      </c>
    </row>
    <row r="105" spans="1:8" x14ac:dyDescent="0.2">
      <c r="A105" s="6">
        <v>45180</v>
      </c>
      <c r="B105">
        <v>333.47018432617188</v>
      </c>
      <c r="C105">
        <v>4487.4599609375</v>
      </c>
      <c r="D105">
        <f t="shared" si="4"/>
        <v>1.09793411303587E-2</v>
      </c>
      <c r="E105">
        <f t="shared" si="5"/>
        <v>6.7234531062752012E-3</v>
      </c>
      <c r="F105">
        <f t="shared" si="6"/>
        <v>8.4879231374775412E-3</v>
      </c>
      <c r="G105">
        <f t="shared" si="7"/>
        <v>2.4914179928811585E-3</v>
      </c>
      <c r="H105">
        <f>0</f>
        <v>0</v>
      </c>
    </row>
    <row r="106" spans="1:8" x14ac:dyDescent="0.2">
      <c r="A106" s="6">
        <v>45181</v>
      </c>
      <c r="B106">
        <v>327.38177490234381</v>
      </c>
      <c r="C106">
        <v>4461.89990234375</v>
      </c>
      <c r="D106">
        <f t="shared" si="4"/>
        <v>-1.8257732505023272E-2</v>
      </c>
      <c r="E106">
        <f t="shared" si="5"/>
        <v>-5.6958856048289208E-3</v>
      </c>
      <c r="F106">
        <f t="shared" si="6"/>
        <v>-6.1116277710285497E-3</v>
      </c>
      <c r="G106">
        <f t="shared" si="7"/>
        <v>-1.2146104733994722E-2</v>
      </c>
      <c r="H106">
        <f>0</f>
        <v>0</v>
      </c>
    </row>
    <row r="107" spans="1:8" x14ac:dyDescent="0.2">
      <c r="A107" s="6">
        <v>45182</v>
      </c>
      <c r="B107">
        <v>331.61502075195312</v>
      </c>
      <c r="C107">
        <v>4467.43994140625</v>
      </c>
      <c r="D107">
        <f t="shared" si="4"/>
        <v>1.2930609380659819E-2</v>
      </c>
      <c r="E107">
        <f t="shared" si="5"/>
        <v>1.2416323054647016E-3</v>
      </c>
      <c r="F107">
        <f t="shared" si="6"/>
        <v>2.0437698927332089E-3</v>
      </c>
      <c r="G107">
        <f t="shared" si="7"/>
        <v>1.0886839487926609E-2</v>
      </c>
      <c r="H107">
        <f>0</f>
        <v>0</v>
      </c>
    </row>
    <row r="108" spans="1:8" x14ac:dyDescent="0.2">
      <c r="A108" s="6">
        <v>45183</v>
      </c>
      <c r="B108">
        <v>334.22012329101562</v>
      </c>
      <c r="C108">
        <v>4505.10009765625</v>
      </c>
      <c r="D108">
        <f t="shared" si="4"/>
        <v>7.8558037966895977E-3</v>
      </c>
      <c r="E108">
        <f t="shared" si="5"/>
        <v>8.4299188671679293E-3</v>
      </c>
      <c r="F108">
        <f t="shared" si="6"/>
        <v>1.0493958589872497E-2</v>
      </c>
      <c r="G108">
        <f t="shared" si="7"/>
        <v>-2.6381547931828998E-3</v>
      </c>
      <c r="H108">
        <f>0</f>
        <v>0</v>
      </c>
    </row>
    <row r="109" spans="1:8" x14ac:dyDescent="0.2">
      <c r="A109" s="6">
        <v>45184</v>
      </c>
      <c r="B109">
        <v>325.85226440429688</v>
      </c>
      <c r="C109">
        <v>4450.31982421875</v>
      </c>
      <c r="D109">
        <f t="shared" si="4"/>
        <v>-2.5036969061951408E-2</v>
      </c>
      <c r="E109">
        <f t="shared" si="5"/>
        <v>-1.2159612938677844E-2</v>
      </c>
      <c r="F109">
        <f t="shared" si="6"/>
        <v>-1.3710061026162802E-2</v>
      </c>
      <c r="G109">
        <f t="shared" si="7"/>
        <v>-1.1326908035788607E-2</v>
      </c>
      <c r="H109">
        <f>0</f>
        <v>0</v>
      </c>
    </row>
    <row r="110" spans="1:8" x14ac:dyDescent="0.2">
      <c r="A110" s="6">
        <v>45187</v>
      </c>
      <c r="B110">
        <v>324.70761108398438</v>
      </c>
      <c r="C110">
        <v>4453.52978515625</v>
      </c>
      <c r="D110">
        <f t="shared" si="4"/>
        <v>-3.5127984223313202E-3</v>
      </c>
      <c r="E110">
        <f t="shared" si="5"/>
        <v>7.2128769712942464E-4</v>
      </c>
      <c r="F110">
        <f t="shared" si="6"/>
        <v>1.4320789020876887E-3</v>
      </c>
      <c r="G110">
        <f t="shared" si="7"/>
        <v>-4.9448773244190093E-3</v>
      </c>
      <c r="H110">
        <f>0</f>
        <v>0</v>
      </c>
    </row>
    <row r="111" spans="1:8" x14ac:dyDescent="0.2">
      <c r="A111" s="6">
        <v>45188</v>
      </c>
      <c r="B111">
        <v>324.30303955078119</v>
      </c>
      <c r="C111">
        <v>4443.9501953125</v>
      </c>
      <c r="D111">
        <f t="shared" si="4"/>
        <v>-1.2459564216945607E-3</v>
      </c>
      <c r="E111">
        <f t="shared" si="5"/>
        <v>-2.151010615372817E-3</v>
      </c>
      <c r="F111">
        <f t="shared" si="6"/>
        <v>-1.9444507516449387E-3</v>
      </c>
      <c r="G111">
        <f t="shared" si="7"/>
        <v>6.9849432995037803E-4</v>
      </c>
      <c r="H111">
        <f>0</f>
        <v>0</v>
      </c>
    </row>
    <row r="112" spans="1:8" x14ac:dyDescent="0.2">
      <c r="A112" s="6">
        <v>45189</v>
      </c>
      <c r="B112">
        <v>316.52728271484381</v>
      </c>
      <c r="C112">
        <v>4402.2001953125</v>
      </c>
      <c r="D112">
        <f t="shared" si="4"/>
        <v>-2.3976823796373337E-2</v>
      </c>
      <c r="E112">
        <f t="shared" si="5"/>
        <v>-9.3947947580595992E-3</v>
      </c>
      <c r="F112">
        <f t="shared" si="6"/>
        <v>-1.0459879617984535E-2</v>
      </c>
      <c r="G112">
        <f t="shared" si="7"/>
        <v>-1.3516944178388801E-2</v>
      </c>
      <c r="H112">
        <f>0</f>
        <v>0</v>
      </c>
    </row>
    <row r="113" spans="1:8" x14ac:dyDescent="0.2">
      <c r="A113" s="6">
        <v>45190</v>
      </c>
      <c r="B113">
        <v>315.3037109375</v>
      </c>
      <c r="C113">
        <v>4330</v>
      </c>
      <c r="D113">
        <f t="shared" si="4"/>
        <v>-3.8656123631721773E-3</v>
      </c>
      <c r="E113">
        <f t="shared" si="5"/>
        <v>-1.6400934103219411E-2</v>
      </c>
      <c r="F113">
        <f t="shared" si="6"/>
        <v>-1.8695945194511079E-2</v>
      </c>
      <c r="G113">
        <f t="shared" si="7"/>
        <v>1.4830332831338902E-2</v>
      </c>
      <c r="H113">
        <f>0</f>
        <v>0</v>
      </c>
    </row>
    <row r="114" spans="1:8" x14ac:dyDescent="0.2">
      <c r="A114" s="6">
        <v>45191</v>
      </c>
      <c r="B114">
        <v>312.8170166015625</v>
      </c>
      <c r="C114">
        <v>4320.06005859375</v>
      </c>
      <c r="D114">
        <f t="shared" si="4"/>
        <v>-7.8866637139910489E-3</v>
      </c>
      <c r="E114">
        <f t="shared" si="5"/>
        <v>-2.2955984771939608E-3</v>
      </c>
      <c r="F114">
        <f t="shared" si="6"/>
        <v>-2.1144209810197495E-3</v>
      </c>
      <c r="G114">
        <f t="shared" si="7"/>
        <v>-5.7722427329712995E-3</v>
      </c>
      <c r="H114">
        <f>0</f>
        <v>0</v>
      </c>
    </row>
    <row r="115" spans="1:8" x14ac:dyDescent="0.2">
      <c r="A115" s="6">
        <v>45194</v>
      </c>
      <c r="B115">
        <v>313.33999633789062</v>
      </c>
      <c r="C115">
        <v>4337.43994140625</v>
      </c>
      <c r="D115">
        <f t="shared" si="4"/>
        <v>1.6718391537959842E-3</v>
      </c>
      <c r="E115">
        <f t="shared" si="5"/>
        <v>4.0230650909416354E-3</v>
      </c>
      <c r="F115">
        <f t="shared" si="6"/>
        <v>5.3134825960232087E-3</v>
      </c>
      <c r="G115">
        <f t="shared" si="7"/>
        <v>-3.6416434422272244E-3</v>
      </c>
      <c r="H115">
        <f>0</f>
        <v>0</v>
      </c>
    </row>
    <row r="116" spans="1:8" x14ac:dyDescent="0.2">
      <c r="A116" s="6">
        <v>45195</v>
      </c>
      <c r="B116">
        <v>308.01144409179688</v>
      </c>
      <c r="C116">
        <v>4273.52978515625</v>
      </c>
      <c r="D116">
        <f t="shared" si="4"/>
        <v>-1.7005656182965234E-2</v>
      </c>
      <c r="E116">
        <f t="shared" si="5"/>
        <v>-1.4734533990868215E-2</v>
      </c>
      <c r="F116">
        <f t="shared" si="6"/>
        <v>-1.6737008906505722E-2</v>
      </c>
      <c r="G116">
        <f t="shared" si="7"/>
        <v>-2.6864727645951186E-4</v>
      </c>
      <c r="H116">
        <f>0</f>
        <v>0</v>
      </c>
    </row>
    <row r="117" spans="1:8" x14ac:dyDescent="0.2">
      <c r="A117" s="6">
        <v>45196</v>
      </c>
      <c r="B117">
        <v>308.65280151367188</v>
      </c>
      <c r="C117">
        <v>4274.509765625</v>
      </c>
      <c r="D117">
        <f t="shared" si="4"/>
        <v>2.0822519233534287E-3</v>
      </c>
      <c r="E117">
        <f t="shared" si="5"/>
        <v>2.2931406074522265E-4</v>
      </c>
      <c r="F117">
        <f t="shared" si="6"/>
        <v>8.5373940132086701E-4</v>
      </c>
      <c r="G117">
        <f t="shared" si="7"/>
        <v>1.2285125220325617E-3</v>
      </c>
      <c r="H117">
        <f>0</f>
        <v>0</v>
      </c>
    </row>
    <row r="118" spans="1:8" x14ac:dyDescent="0.2">
      <c r="A118" s="6">
        <v>45197</v>
      </c>
      <c r="B118">
        <v>309.49160766601562</v>
      </c>
      <c r="C118">
        <v>4299.7001953125</v>
      </c>
      <c r="D118">
        <f t="shared" si="4"/>
        <v>2.7176366073144997E-3</v>
      </c>
      <c r="E118">
        <f t="shared" si="5"/>
        <v>5.8931739705165853E-3</v>
      </c>
      <c r="F118">
        <f t="shared" si="6"/>
        <v>7.5118886808328931E-3</v>
      </c>
      <c r="G118">
        <f t="shared" si="7"/>
        <v>-4.7942520735183933E-3</v>
      </c>
      <c r="H118">
        <f>0</f>
        <v>0</v>
      </c>
    </row>
    <row r="119" spans="1:8" x14ac:dyDescent="0.2">
      <c r="A119" s="6">
        <v>45198</v>
      </c>
      <c r="B119">
        <v>311.57366943359381</v>
      </c>
      <c r="C119">
        <v>4288.0498046875</v>
      </c>
      <c r="D119">
        <f t="shared" si="4"/>
        <v>6.7273609881695062E-3</v>
      </c>
      <c r="E119">
        <f t="shared" si="5"/>
        <v>-2.7095820861420261E-3</v>
      </c>
      <c r="F119">
        <f t="shared" si="6"/>
        <v>-2.6010793220730003E-3</v>
      </c>
      <c r="G119">
        <f t="shared" si="7"/>
        <v>9.3284403102425056E-3</v>
      </c>
      <c r="H119">
        <f>0</f>
        <v>0</v>
      </c>
    </row>
    <row r="120" spans="1:8" x14ac:dyDescent="0.2">
      <c r="A120" s="6">
        <v>45201</v>
      </c>
      <c r="B120">
        <v>317.54360961914062</v>
      </c>
      <c r="C120">
        <v>4288.39013671875</v>
      </c>
      <c r="D120">
        <f t="shared" si="4"/>
        <v>1.9160605568498523E-2</v>
      </c>
      <c r="E120">
        <f t="shared" si="5"/>
        <v>7.9367555590792449E-5</v>
      </c>
      <c r="F120">
        <f t="shared" si="6"/>
        <v>6.7746981994634854E-4</v>
      </c>
      <c r="G120">
        <f t="shared" si="7"/>
        <v>1.8483135748552176E-2</v>
      </c>
      <c r="H120">
        <f>0</f>
        <v>0</v>
      </c>
    </row>
    <row r="121" spans="1:8" x14ac:dyDescent="0.2">
      <c r="A121" s="6">
        <v>45202</v>
      </c>
      <c r="B121">
        <v>309.24490356445312</v>
      </c>
      <c r="C121">
        <v>4229.4501953125</v>
      </c>
      <c r="D121">
        <f t="shared" si="4"/>
        <v>-2.6134067269188321E-2</v>
      </c>
      <c r="E121">
        <f t="shared" si="5"/>
        <v>-1.3744071674259506E-2</v>
      </c>
      <c r="F121">
        <f t="shared" si="6"/>
        <v>-1.5572671146608989E-2</v>
      </c>
      <c r="G121">
        <f t="shared" si="7"/>
        <v>-1.0561396122579333E-2</v>
      </c>
      <c r="H121">
        <f>0</f>
        <v>0</v>
      </c>
    </row>
    <row r="122" spans="1:8" x14ac:dyDescent="0.2">
      <c r="A122" s="6">
        <v>45203</v>
      </c>
      <c r="B122">
        <v>314.7412109375</v>
      </c>
      <c r="C122">
        <v>4263.75</v>
      </c>
      <c r="D122">
        <f t="shared" si="4"/>
        <v>1.7773315937287038E-2</v>
      </c>
      <c r="E122">
        <f t="shared" si="5"/>
        <v>8.1097549571607086E-3</v>
      </c>
      <c r="F122">
        <f t="shared" si="6"/>
        <v>1.0117589975411767E-2</v>
      </c>
      <c r="G122">
        <f t="shared" si="7"/>
        <v>7.6557259618752708E-3</v>
      </c>
      <c r="H122">
        <f>0</f>
        <v>0</v>
      </c>
    </row>
    <row r="123" spans="1:8" x14ac:dyDescent="0.2">
      <c r="A123" s="6">
        <v>45204</v>
      </c>
      <c r="B123">
        <v>315.13589477539062</v>
      </c>
      <c r="C123">
        <v>4258.18994140625</v>
      </c>
      <c r="D123">
        <f t="shared" si="4"/>
        <v>1.2539947873841939E-3</v>
      </c>
      <c r="E123">
        <f t="shared" si="5"/>
        <v>-1.304030159777203E-3</v>
      </c>
      <c r="F123">
        <f t="shared" si="6"/>
        <v>-9.4878306211475185E-4</v>
      </c>
      <c r="G123">
        <f t="shared" si="7"/>
        <v>2.2027778494989455E-3</v>
      </c>
      <c r="H123">
        <f>0</f>
        <v>0</v>
      </c>
    </row>
    <row r="124" spans="1:8" x14ac:dyDescent="0.2">
      <c r="A124" s="6">
        <v>45205</v>
      </c>
      <c r="B124">
        <v>322.93142700195312</v>
      </c>
      <c r="C124">
        <v>4308.5</v>
      </c>
      <c r="D124">
        <f t="shared" si="4"/>
        <v>2.4737049494532037E-2</v>
      </c>
      <c r="E124">
        <f t="shared" si="5"/>
        <v>1.1814893014644445E-2</v>
      </c>
      <c r="F124">
        <f t="shared" si="6"/>
        <v>1.4473164209401564E-2</v>
      </c>
      <c r="G124">
        <f t="shared" si="7"/>
        <v>1.0263885285130473E-2</v>
      </c>
      <c r="H124">
        <f>0</f>
        <v>0</v>
      </c>
    </row>
    <row r="125" spans="1:8" x14ac:dyDescent="0.2">
      <c r="A125" s="6">
        <v>45208</v>
      </c>
      <c r="B125">
        <v>325.45758056640619</v>
      </c>
      <c r="C125">
        <v>4335.66015625</v>
      </c>
      <c r="D125">
        <f t="shared" si="4"/>
        <v>7.8225696021767543E-3</v>
      </c>
      <c r="E125">
        <f t="shared" si="5"/>
        <v>6.3038542996403102E-3</v>
      </c>
      <c r="F125">
        <f t="shared" si="6"/>
        <v>7.9946638520103294E-3</v>
      </c>
      <c r="G125">
        <f t="shared" si="7"/>
        <v>-1.7209424983357507E-4</v>
      </c>
      <c r="H125">
        <f>0</f>
        <v>0</v>
      </c>
    </row>
    <row r="126" spans="1:8" x14ac:dyDescent="0.2">
      <c r="A126" s="6">
        <v>45209</v>
      </c>
      <c r="B126">
        <v>324.04647827148438</v>
      </c>
      <c r="C126">
        <v>4358.240234375</v>
      </c>
      <c r="D126">
        <f t="shared" si="4"/>
        <v>-4.3357487401769479E-3</v>
      </c>
      <c r="E126">
        <f t="shared" si="5"/>
        <v>5.2079907813922244E-3</v>
      </c>
      <c r="F126">
        <f t="shared" si="6"/>
        <v>6.7064217325541048E-3</v>
      </c>
      <c r="G126">
        <f t="shared" si="7"/>
        <v>-1.1042170472731053E-2</v>
      </c>
      <c r="H126">
        <f>0</f>
        <v>0</v>
      </c>
    </row>
    <row r="127" spans="1:8" x14ac:dyDescent="0.2">
      <c r="A127" s="6">
        <v>45210</v>
      </c>
      <c r="B127">
        <v>328.02322387695312</v>
      </c>
      <c r="C127">
        <v>4376.9501953125</v>
      </c>
      <c r="D127">
        <f t="shared" si="4"/>
        <v>1.2272145732554529E-2</v>
      </c>
      <c r="E127">
        <f t="shared" si="5"/>
        <v>4.2930081710337298E-3</v>
      </c>
      <c r="F127">
        <f t="shared" si="6"/>
        <v>5.630814124849279E-3</v>
      </c>
      <c r="G127">
        <f t="shared" si="7"/>
        <v>6.6413316077052502E-3</v>
      </c>
      <c r="H127">
        <f>0</f>
        <v>0</v>
      </c>
    </row>
    <row r="128" spans="1:8" x14ac:dyDescent="0.2">
      <c r="A128" s="6">
        <v>45211</v>
      </c>
      <c r="B128">
        <v>326.77984619140619</v>
      </c>
      <c r="C128">
        <v>4349.60986328125</v>
      </c>
      <c r="D128">
        <f t="shared" si="4"/>
        <v>-3.7905172409784527E-3</v>
      </c>
      <c r="E128">
        <f t="shared" si="5"/>
        <v>-6.2464343461184901E-3</v>
      </c>
      <c r="F128">
        <f t="shared" si="6"/>
        <v>-6.7588252235695982E-3</v>
      </c>
      <c r="G128">
        <f t="shared" si="7"/>
        <v>2.9683079825911455E-3</v>
      </c>
      <c r="H128">
        <f>0</f>
        <v>0</v>
      </c>
    </row>
    <row r="129" spans="1:8" x14ac:dyDescent="0.2">
      <c r="A129" s="6">
        <v>45212</v>
      </c>
      <c r="B129">
        <v>323.39523315429688</v>
      </c>
      <c r="C129">
        <v>4327.77978515625</v>
      </c>
      <c r="D129">
        <f t="shared" si="4"/>
        <v>-1.0357471785842121E-2</v>
      </c>
      <c r="E129">
        <f t="shared" si="5"/>
        <v>-5.018858888767519E-3</v>
      </c>
      <c r="F129">
        <f t="shared" si="6"/>
        <v>-5.3157491628769262E-3</v>
      </c>
      <c r="G129">
        <f t="shared" si="7"/>
        <v>-5.0417226229651944E-3</v>
      </c>
      <c r="H129">
        <f>0</f>
        <v>0</v>
      </c>
    </row>
    <row r="130" spans="1:8" x14ac:dyDescent="0.2">
      <c r="A130" s="6">
        <v>45215</v>
      </c>
      <c r="B130">
        <v>328.24026489257812</v>
      </c>
      <c r="C130">
        <v>4373.6298828125</v>
      </c>
      <c r="D130">
        <f t="shared" ref="D130:D193" si="8">(B130/B129)-1</f>
        <v>1.4981766091677784E-2</v>
      </c>
      <c r="E130">
        <f t="shared" ref="E130:E193" si="9">(C130/C129)-1</f>
        <v>1.059436938392988E-2</v>
      </c>
      <c r="F130">
        <f t="shared" ref="F130:F193" si="10">alpha_msft+beta_msft*E130</f>
        <v>1.3038377921970662E-2</v>
      </c>
      <c r="G130">
        <f t="shared" ref="G130:G193" si="11">D130-F130</f>
        <v>1.9433881697071224E-3</v>
      </c>
      <c r="H130">
        <f>0</f>
        <v>0</v>
      </c>
    </row>
    <row r="131" spans="1:8" x14ac:dyDescent="0.2">
      <c r="A131" s="6">
        <v>45216</v>
      </c>
      <c r="B131">
        <v>327.66790771484381</v>
      </c>
      <c r="C131">
        <v>4373.2001953125</v>
      </c>
      <c r="D131">
        <f t="shared" si="8"/>
        <v>-1.743714098944027E-3</v>
      </c>
      <c r="E131">
        <f t="shared" si="9"/>
        <v>-9.824505308242415E-5</v>
      </c>
      <c r="F131">
        <f t="shared" si="10"/>
        <v>4.686773566247114E-4</v>
      </c>
      <c r="G131">
        <f t="shared" si="11"/>
        <v>-2.2123914555687383E-3</v>
      </c>
      <c r="H131">
        <f>0</f>
        <v>0</v>
      </c>
    </row>
    <row r="132" spans="1:8" x14ac:dyDescent="0.2">
      <c r="A132" s="6">
        <v>45217</v>
      </c>
      <c r="B132">
        <v>325.7437744140625</v>
      </c>
      <c r="C132">
        <v>4314.60009765625</v>
      </c>
      <c r="D132">
        <f t="shared" si="8"/>
        <v>-5.8722055333407797E-3</v>
      </c>
      <c r="E132">
        <f t="shared" si="9"/>
        <v>-1.3399820506516447E-2</v>
      </c>
      <c r="F132">
        <f t="shared" si="10"/>
        <v>-1.5167986761579391E-2</v>
      </c>
      <c r="G132">
        <f t="shared" si="11"/>
        <v>9.2957812282386115E-3</v>
      </c>
      <c r="H132">
        <f>0</f>
        <v>0</v>
      </c>
    </row>
    <row r="133" spans="1:8" x14ac:dyDescent="0.2">
      <c r="A133" s="6">
        <v>45218</v>
      </c>
      <c r="B133">
        <v>326.93771362304688</v>
      </c>
      <c r="C133">
        <v>4278</v>
      </c>
      <c r="D133">
        <f t="shared" si="8"/>
        <v>3.6652709975255604E-3</v>
      </c>
      <c r="E133">
        <f t="shared" si="9"/>
        <v>-8.4828481963210578E-3</v>
      </c>
      <c r="F133">
        <f t="shared" si="10"/>
        <v>-9.3878410365715904E-3</v>
      </c>
      <c r="G133">
        <f t="shared" si="11"/>
        <v>1.3053112034097151E-2</v>
      </c>
      <c r="H133">
        <f>0</f>
        <v>0</v>
      </c>
    </row>
    <row r="134" spans="1:8" x14ac:dyDescent="0.2">
      <c r="A134" s="6">
        <v>45219</v>
      </c>
      <c r="B134">
        <v>322.34921264648438</v>
      </c>
      <c r="C134">
        <v>4224.16015625</v>
      </c>
      <c r="D134">
        <f t="shared" si="8"/>
        <v>-1.4034786399261812E-2</v>
      </c>
      <c r="E134">
        <f t="shared" si="9"/>
        <v>-1.2585283719027562E-2</v>
      </c>
      <c r="F134">
        <f t="shared" si="10"/>
        <v>-1.4210458219003895E-2</v>
      </c>
      <c r="G134">
        <f t="shared" si="11"/>
        <v>1.7567181974208375E-4</v>
      </c>
      <c r="H134">
        <f>0</f>
        <v>0</v>
      </c>
    </row>
    <row r="135" spans="1:8" x14ac:dyDescent="0.2">
      <c r="A135" s="6">
        <v>45222</v>
      </c>
      <c r="B135">
        <v>324.96417236328119</v>
      </c>
      <c r="C135">
        <v>4217.0400390625</v>
      </c>
      <c r="D135">
        <f t="shared" si="8"/>
        <v>8.1121951418090532E-3</v>
      </c>
      <c r="E135">
        <f t="shared" si="9"/>
        <v>-1.6855698941634634E-3</v>
      </c>
      <c r="F135">
        <f t="shared" si="10"/>
        <v>-1.3973020135150942E-3</v>
      </c>
      <c r="G135">
        <f t="shared" si="11"/>
        <v>9.5094971553241481E-3</v>
      </c>
      <c r="H135">
        <f>0</f>
        <v>0</v>
      </c>
    </row>
    <row r="136" spans="1:8" x14ac:dyDescent="0.2">
      <c r="A136" s="6">
        <v>45223</v>
      </c>
      <c r="B136">
        <v>326.15814208984381</v>
      </c>
      <c r="C136">
        <v>4247.68017578125</v>
      </c>
      <c r="D136">
        <f t="shared" si="8"/>
        <v>3.6741580398833573E-3</v>
      </c>
      <c r="E136">
        <f t="shared" si="9"/>
        <v>7.2657922227272742E-3</v>
      </c>
      <c r="F136">
        <f t="shared" si="10"/>
        <v>9.1254697673344796E-3</v>
      </c>
      <c r="G136">
        <f t="shared" si="11"/>
        <v>-5.4513117274511223E-3</v>
      </c>
      <c r="H136">
        <f>0</f>
        <v>0</v>
      </c>
    </row>
    <row r="137" spans="1:8" x14ac:dyDescent="0.2">
      <c r="A137" s="6">
        <v>45224</v>
      </c>
      <c r="B137">
        <v>336.16409301757812</v>
      </c>
      <c r="C137">
        <v>4186.77001953125</v>
      </c>
      <c r="D137">
        <f t="shared" si="8"/>
        <v>3.0678219049267375E-2</v>
      </c>
      <c r="E137">
        <f t="shared" si="9"/>
        <v>-1.4339628627712542E-2</v>
      </c>
      <c r="F137">
        <f t="shared" si="10"/>
        <v>-1.627277799312557E-2</v>
      </c>
      <c r="G137">
        <f t="shared" si="11"/>
        <v>4.6950997042392945E-2</v>
      </c>
      <c r="H137">
        <f>0</f>
        <v>0</v>
      </c>
    </row>
    <row r="138" spans="1:8" x14ac:dyDescent="0.2">
      <c r="A138" s="6">
        <v>45225</v>
      </c>
      <c r="B138">
        <v>323.5531005859375</v>
      </c>
      <c r="C138">
        <v>4137.22998046875</v>
      </c>
      <c r="D138">
        <f t="shared" si="8"/>
        <v>-3.751439458758965E-2</v>
      </c>
      <c r="E138">
        <f t="shared" si="9"/>
        <v>-1.1832519778109618E-2</v>
      </c>
      <c r="F138">
        <f t="shared" si="10"/>
        <v>-1.3325546732718959E-2</v>
      </c>
      <c r="G138">
        <f t="shared" si="11"/>
        <v>-2.4188847854870691E-2</v>
      </c>
      <c r="H138">
        <f>0</f>
        <v>0</v>
      </c>
    </row>
    <row r="139" spans="1:8" x14ac:dyDescent="0.2">
      <c r="A139" s="6">
        <v>45226</v>
      </c>
      <c r="B139">
        <v>325.44769287109381</v>
      </c>
      <c r="C139">
        <v>4117.3701171875</v>
      </c>
      <c r="D139">
        <f t="shared" si="8"/>
        <v>5.8555837719536097E-3</v>
      </c>
      <c r="E139">
        <f t="shared" si="9"/>
        <v>-4.8002802297685276E-3</v>
      </c>
      <c r="F139">
        <f t="shared" si="10"/>
        <v>-5.0587990680449396E-3</v>
      </c>
      <c r="G139">
        <f t="shared" si="11"/>
        <v>1.091438283999855E-2</v>
      </c>
      <c r="H139">
        <f>0</f>
        <v>0</v>
      </c>
    </row>
    <row r="140" spans="1:8" x14ac:dyDescent="0.2">
      <c r="A140" s="6">
        <v>45229</v>
      </c>
      <c r="B140">
        <v>332.8485107421875</v>
      </c>
      <c r="C140">
        <v>4166.81982421875</v>
      </c>
      <c r="D140">
        <f t="shared" si="8"/>
        <v>2.2740421988565407E-2</v>
      </c>
      <c r="E140">
        <f t="shared" si="9"/>
        <v>1.2010022325859904E-2</v>
      </c>
      <c r="F140">
        <f t="shared" si="10"/>
        <v>1.4702548428569748E-2</v>
      </c>
      <c r="G140">
        <f t="shared" si="11"/>
        <v>8.0378735599956584E-3</v>
      </c>
      <c r="H140">
        <f>0</f>
        <v>0</v>
      </c>
    </row>
    <row r="141" spans="1:8" x14ac:dyDescent="0.2">
      <c r="A141" s="6">
        <v>45230</v>
      </c>
      <c r="B141">
        <v>333.637939453125</v>
      </c>
      <c r="C141">
        <v>4193.7998046875</v>
      </c>
      <c r="D141">
        <f t="shared" si="8"/>
        <v>2.3717357460222299E-3</v>
      </c>
      <c r="E141">
        <f t="shared" si="9"/>
        <v>6.4749573072333533E-3</v>
      </c>
      <c r="F141">
        <f t="shared" si="10"/>
        <v>8.1958039552043633E-3</v>
      </c>
      <c r="G141">
        <f t="shared" si="11"/>
        <v>-5.8240682091821334E-3</v>
      </c>
      <c r="H141">
        <f>0</f>
        <v>0</v>
      </c>
    </row>
    <row r="142" spans="1:8" x14ac:dyDescent="0.2">
      <c r="A142" s="6">
        <v>45231</v>
      </c>
      <c r="B142">
        <v>341.49264526367188</v>
      </c>
      <c r="C142">
        <v>4237.85986328125</v>
      </c>
      <c r="D142">
        <f t="shared" si="8"/>
        <v>2.354260376808992E-2</v>
      </c>
      <c r="E142">
        <f t="shared" si="9"/>
        <v>1.0505999486313922E-2</v>
      </c>
      <c r="F142">
        <f t="shared" si="10"/>
        <v>1.2934494708134958E-2</v>
      </c>
      <c r="G142">
        <f t="shared" si="11"/>
        <v>1.0608109059954962E-2</v>
      </c>
      <c r="H142">
        <f>0</f>
        <v>0</v>
      </c>
    </row>
    <row r="143" spans="1:8" x14ac:dyDescent="0.2">
      <c r="A143" s="6">
        <v>45232</v>
      </c>
      <c r="B143">
        <v>343.712890625</v>
      </c>
      <c r="C143">
        <v>4317.77978515625</v>
      </c>
      <c r="D143">
        <f t="shared" si="8"/>
        <v>6.5015905675327446E-3</v>
      </c>
      <c r="E143">
        <f t="shared" si="9"/>
        <v>1.885855702012762E-2</v>
      </c>
      <c r="F143">
        <f t="shared" si="10"/>
        <v>2.2753341892172985E-2</v>
      </c>
      <c r="G143">
        <f t="shared" si="11"/>
        <v>-1.625175132464024E-2</v>
      </c>
      <c r="H143">
        <f>0</f>
        <v>0</v>
      </c>
    </row>
    <row r="144" spans="1:8" x14ac:dyDescent="0.2">
      <c r="A144" s="6">
        <v>45233</v>
      </c>
      <c r="B144">
        <v>348.13363647460938</v>
      </c>
      <c r="C144">
        <v>4358.33984375</v>
      </c>
      <c r="D144">
        <f t="shared" si="8"/>
        <v>1.2861740045800429E-2</v>
      </c>
      <c r="E144">
        <f t="shared" si="9"/>
        <v>9.3937302530313627E-3</v>
      </c>
      <c r="F144">
        <f t="shared" si="10"/>
        <v>1.1626966853954219E-2</v>
      </c>
      <c r="G144">
        <f t="shared" si="11"/>
        <v>1.2347731918462106E-3</v>
      </c>
      <c r="H144">
        <f>0</f>
        <v>0</v>
      </c>
    </row>
    <row r="145" spans="1:8" x14ac:dyDescent="0.2">
      <c r="A145" s="6">
        <v>45236</v>
      </c>
      <c r="B145">
        <v>351.81427001953119</v>
      </c>
      <c r="C145">
        <v>4365.97998046875</v>
      </c>
      <c r="D145">
        <f t="shared" si="8"/>
        <v>1.0572473209408573E-2</v>
      </c>
      <c r="E145">
        <f t="shared" si="9"/>
        <v>1.7529924220356374E-3</v>
      </c>
      <c r="F145">
        <f t="shared" si="10"/>
        <v>2.6448991660480573E-3</v>
      </c>
      <c r="G145">
        <f t="shared" si="11"/>
        <v>7.9275740433605163E-3</v>
      </c>
      <c r="H145">
        <f>0</f>
        <v>0</v>
      </c>
    </row>
    <row r="146" spans="1:8" x14ac:dyDescent="0.2">
      <c r="A146" s="6">
        <v>45237</v>
      </c>
      <c r="B146">
        <v>355.76141357421881</v>
      </c>
      <c r="C146">
        <v>4378.3798828125</v>
      </c>
      <c r="D146">
        <f t="shared" si="8"/>
        <v>1.1219395831978396E-2</v>
      </c>
      <c r="E146">
        <f t="shared" si="9"/>
        <v>2.8401189192852616E-3</v>
      </c>
      <c r="F146">
        <f t="shared" si="10"/>
        <v>3.9228704823783744E-3</v>
      </c>
      <c r="G146">
        <f t="shared" si="11"/>
        <v>7.2965253496000216E-3</v>
      </c>
      <c r="H146">
        <f>0</f>
        <v>0</v>
      </c>
    </row>
    <row r="147" spans="1:8" x14ac:dyDescent="0.2">
      <c r="A147" s="6">
        <v>45238</v>
      </c>
      <c r="B147">
        <v>358.39605712890619</v>
      </c>
      <c r="C147">
        <v>4382.77978515625</v>
      </c>
      <c r="D147">
        <f t="shared" si="8"/>
        <v>7.4056473078909502E-3</v>
      </c>
      <c r="E147">
        <f t="shared" si="9"/>
        <v>1.0049156221052513E-3</v>
      </c>
      <c r="F147">
        <f t="shared" si="10"/>
        <v>1.7654976473270151E-3</v>
      </c>
      <c r="G147">
        <f t="shared" si="11"/>
        <v>5.6401496605639348E-3</v>
      </c>
      <c r="H147">
        <f>0</f>
        <v>0</v>
      </c>
    </row>
    <row r="148" spans="1:8" x14ac:dyDescent="0.2">
      <c r="A148" s="6">
        <v>45239</v>
      </c>
      <c r="B148">
        <v>355.91925048828119</v>
      </c>
      <c r="C148">
        <v>4347.35009765625</v>
      </c>
      <c r="D148">
        <f t="shared" si="8"/>
        <v>-6.910808842224947E-3</v>
      </c>
      <c r="E148">
        <f t="shared" si="9"/>
        <v>-8.0838393067328429E-3</v>
      </c>
      <c r="F148">
        <f t="shared" si="10"/>
        <v>-8.9187862235901878E-3</v>
      </c>
      <c r="G148">
        <f t="shared" si="11"/>
        <v>2.0079773813652408E-3</v>
      </c>
      <c r="H148">
        <f>0</f>
        <v>0</v>
      </c>
    </row>
    <row r="149" spans="1:8" x14ac:dyDescent="0.2">
      <c r="A149" s="6">
        <v>45240</v>
      </c>
      <c r="B149">
        <v>364.780517578125</v>
      </c>
      <c r="C149">
        <v>4415.240234375</v>
      </c>
      <c r="D149">
        <f t="shared" si="8"/>
        <v>2.4896846904704173E-2</v>
      </c>
      <c r="E149">
        <f t="shared" si="9"/>
        <v>1.5616441094852496E-2</v>
      </c>
      <c r="F149">
        <f t="shared" si="10"/>
        <v>1.8942073224541615E-2</v>
      </c>
      <c r="G149">
        <f t="shared" si="11"/>
        <v>5.9547736801625582E-3</v>
      </c>
      <c r="H149">
        <f>0</f>
        <v>0</v>
      </c>
    </row>
    <row r="150" spans="1:8" x14ac:dyDescent="0.2">
      <c r="A150" s="6">
        <v>45243</v>
      </c>
      <c r="B150">
        <v>361.83001708984381</v>
      </c>
      <c r="C150">
        <v>4411.5498046875</v>
      </c>
      <c r="D150">
        <f t="shared" si="8"/>
        <v>-8.0884267281332578E-3</v>
      </c>
      <c r="E150">
        <f t="shared" si="9"/>
        <v>-8.3583893324035152E-4</v>
      </c>
      <c r="F150">
        <f t="shared" si="10"/>
        <v>-3.9840096804808758E-4</v>
      </c>
      <c r="G150">
        <f t="shared" si="11"/>
        <v>-7.6900257600851698E-3</v>
      </c>
      <c r="H150">
        <f>0</f>
        <v>0</v>
      </c>
    </row>
    <row r="151" spans="1:8" x14ac:dyDescent="0.2">
      <c r="A151" s="6">
        <v>45244</v>
      </c>
      <c r="B151">
        <v>365.37252807617188</v>
      </c>
      <c r="C151">
        <v>4495.7001953125</v>
      </c>
      <c r="D151">
        <f t="shared" si="8"/>
        <v>9.7905392560297955E-3</v>
      </c>
      <c r="E151">
        <f t="shared" si="9"/>
        <v>1.9075017703661823E-2</v>
      </c>
      <c r="F151">
        <f t="shared" si="10"/>
        <v>2.3007802201410067E-2</v>
      </c>
      <c r="G151">
        <f t="shared" si="11"/>
        <v>-1.3217262945380271E-2</v>
      </c>
      <c r="H151">
        <f>0</f>
        <v>0</v>
      </c>
    </row>
    <row r="152" spans="1:8" x14ac:dyDescent="0.2">
      <c r="A152" s="6">
        <v>45245</v>
      </c>
      <c r="B152">
        <v>365.5208740234375</v>
      </c>
      <c r="C152">
        <v>4502.8798828125</v>
      </c>
      <c r="D152">
        <f t="shared" si="8"/>
        <v>4.0601286595554065E-4</v>
      </c>
      <c r="E152">
        <f t="shared" si="9"/>
        <v>1.5970120755575135E-3</v>
      </c>
      <c r="F152">
        <f t="shared" si="10"/>
        <v>2.4615365038237226E-3</v>
      </c>
      <c r="G152">
        <f t="shared" si="11"/>
        <v>-2.055523637868182E-3</v>
      </c>
      <c r="H152">
        <f>0</f>
        <v>0</v>
      </c>
    </row>
    <row r="153" spans="1:8" x14ac:dyDescent="0.2">
      <c r="A153" s="6">
        <v>45246</v>
      </c>
      <c r="B153">
        <v>371.94793701171881</v>
      </c>
      <c r="C153">
        <v>4508.240234375</v>
      </c>
      <c r="D153">
        <f t="shared" si="8"/>
        <v>1.7583299463956648E-2</v>
      </c>
      <c r="E153">
        <f t="shared" si="9"/>
        <v>1.1904273935798848E-3</v>
      </c>
      <c r="F153">
        <f t="shared" si="10"/>
        <v>1.983575969754077E-3</v>
      </c>
      <c r="G153">
        <f t="shared" si="11"/>
        <v>1.5599723494202571E-2</v>
      </c>
      <c r="H153">
        <f>0</f>
        <v>0</v>
      </c>
    </row>
    <row r="154" spans="1:8" x14ac:dyDescent="0.2">
      <c r="A154" s="6">
        <v>45247</v>
      </c>
      <c r="B154">
        <v>365.69888305664062</v>
      </c>
      <c r="C154">
        <v>4514.02001953125</v>
      </c>
      <c r="D154">
        <f t="shared" si="8"/>
        <v>-1.6800883492684382E-2</v>
      </c>
      <c r="E154">
        <f t="shared" si="9"/>
        <v>1.2820490603360213E-3</v>
      </c>
      <c r="F154">
        <f t="shared" si="10"/>
        <v>2.091281800092082E-3</v>
      </c>
      <c r="G154">
        <f t="shared" si="11"/>
        <v>-1.8892165292776465E-2</v>
      </c>
      <c r="H154">
        <f>0</f>
        <v>0</v>
      </c>
    </row>
    <row r="155" spans="1:8" x14ac:dyDescent="0.2">
      <c r="A155" s="6">
        <v>45250</v>
      </c>
      <c r="B155">
        <v>373.20364379882812</v>
      </c>
      <c r="C155">
        <v>4547.3798828125</v>
      </c>
      <c r="D155">
        <f t="shared" si="8"/>
        <v>2.0521694459277651E-2</v>
      </c>
      <c r="E155">
        <f t="shared" si="9"/>
        <v>7.3902780973298388E-3</v>
      </c>
      <c r="F155">
        <f t="shared" si="10"/>
        <v>9.2718091100262995E-3</v>
      </c>
      <c r="G155">
        <f t="shared" si="11"/>
        <v>1.1249885349251351E-2</v>
      </c>
      <c r="H155">
        <f>0</f>
        <v>0</v>
      </c>
    </row>
    <row r="156" spans="1:8" x14ac:dyDescent="0.2">
      <c r="A156" s="6">
        <v>45251</v>
      </c>
      <c r="B156">
        <v>368.88272094726562</v>
      </c>
      <c r="C156">
        <v>4538.18994140625</v>
      </c>
      <c r="D156">
        <f t="shared" si="8"/>
        <v>-1.1577922465011214E-2</v>
      </c>
      <c r="E156">
        <f t="shared" si="9"/>
        <v>-2.0209310950652926E-3</v>
      </c>
      <c r="F156">
        <f t="shared" si="10"/>
        <v>-1.7915357999667327E-3</v>
      </c>
      <c r="G156">
        <f t="shared" si="11"/>
        <v>-9.7863866650444824E-3</v>
      </c>
      <c r="H156">
        <f>0</f>
        <v>0</v>
      </c>
    </row>
    <row r="157" spans="1:8" x14ac:dyDescent="0.2">
      <c r="A157" s="6">
        <v>45252</v>
      </c>
      <c r="B157">
        <v>373.60910034179688</v>
      </c>
      <c r="C157">
        <v>4556.6201171875</v>
      </c>
      <c r="D157">
        <f t="shared" si="8"/>
        <v>1.2812688494582281E-2</v>
      </c>
      <c r="E157">
        <f t="shared" si="9"/>
        <v>4.06112922094648E-3</v>
      </c>
      <c r="F157">
        <f t="shared" si="10"/>
        <v>5.3582288757342902E-3</v>
      </c>
      <c r="G157">
        <f t="shared" si="11"/>
        <v>7.4544596188479903E-3</v>
      </c>
      <c r="H157">
        <f>0</f>
        <v>0</v>
      </c>
    </row>
    <row r="158" spans="1:8" x14ac:dyDescent="0.2">
      <c r="A158" s="6">
        <v>45254</v>
      </c>
      <c r="B158">
        <v>373.19375610351562</v>
      </c>
      <c r="C158">
        <v>4559.33984375</v>
      </c>
      <c r="D158">
        <f t="shared" si="8"/>
        <v>-1.111708033613934E-3</v>
      </c>
      <c r="E158">
        <f t="shared" si="9"/>
        <v>5.9687366788407914E-4</v>
      </c>
      <c r="F158">
        <f t="shared" si="10"/>
        <v>1.2858240171898516E-3</v>
      </c>
      <c r="G158">
        <f t="shared" si="11"/>
        <v>-2.3975320508037856E-3</v>
      </c>
      <c r="H158">
        <f>0</f>
        <v>0</v>
      </c>
    </row>
    <row r="159" spans="1:8" x14ac:dyDescent="0.2">
      <c r="A159" s="6">
        <v>45257</v>
      </c>
      <c r="B159">
        <v>374.36050415039062</v>
      </c>
      <c r="C159">
        <v>4550.43017578125</v>
      </c>
      <c r="D159">
        <f t="shared" si="8"/>
        <v>3.126386837381423E-3</v>
      </c>
      <c r="E159">
        <f t="shared" si="9"/>
        <v>-1.9541574600900891E-3</v>
      </c>
      <c r="F159">
        <f t="shared" si="10"/>
        <v>-1.7130400679600955E-3</v>
      </c>
      <c r="G159">
        <f t="shared" si="11"/>
        <v>4.8394269053415187E-3</v>
      </c>
      <c r="H159">
        <f>0</f>
        <v>0</v>
      </c>
    </row>
    <row r="160" spans="1:8" x14ac:dyDescent="0.2">
      <c r="A160" s="6">
        <v>45258</v>
      </c>
      <c r="B160">
        <v>378.40463256835938</v>
      </c>
      <c r="C160">
        <v>4554.89013671875</v>
      </c>
      <c r="D160">
        <f t="shared" si="8"/>
        <v>1.0802764642992679E-2</v>
      </c>
      <c r="E160">
        <f t="shared" si="9"/>
        <v>9.8011853060331333E-4</v>
      </c>
      <c r="F160">
        <f t="shared" si="10"/>
        <v>1.7363474318294911E-3</v>
      </c>
      <c r="G160">
        <f t="shared" si="11"/>
        <v>9.0664172111631879E-3</v>
      </c>
      <c r="H160">
        <f>0</f>
        <v>0</v>
      </c>
    </row>
    <row r="161" spans="1:8" x14ac:dyDescent="0.2">
      <c r="A161" s="6">
        <v>45259</v>
      </c>
      <c r="B161">
        <v>374.59786987304688</v>
      </c>
      <c r="C161">
        <v>4550.580078125</v>
      </c>
      <c r="D161">
        <f t="shared" si="8"/>
        <v>-1.00600319543519E-2</v>
      </c>
      <c r="E161">
        <f t="shared" si="9"/>
        <v>-9.4624863923831182E-4</v>
      </c>
      <c r="F161">
        <f t="shared" si="10"/>
        <v>-5.2819307381207531E-4</v>
      </c>
      <c r="G161">
        <f t="shared" si="11"/>
        <v>-9.5318388805398242E-3</v>
      </c>
      <c r="H161">
        <f>0</f>
        <v>0</v>
      </c>
    </row>
    <row r="162" spans="1:8" x14ac:dyDescent="0.2">
      <c r="A162" s="6">
        <v>45260</v>
      </c>
      <c r="B162">
        <v>374.65719604492188</v>
      </c>
      <c r="C162">
        <v>4567.7998046875</v>
      </c>
      <c r="D162">
        <f t="shared" si="8"/>
        <v>1.5837295576481836E-4</v>
      </c>
      <c r="E162">
        <f t="shared" si="9"/>
        <v>3.7840728581564065E-3</v>
      </c>
      <c r="F162">
        <f t="shared" si="10"/>
        <v>5.0325353289866941E-3</v>
      </c>
      <c r="G162">
        <f t="shared" si="11"/>
        <v>-4.8741623732218757E-3</v>
      </c>
      <c r="H162">
        <f>0</f>
        <v>0</v>
      </c>
    </row>
    <row r="163" spans="1:8" x14ac:dyDescent="0.2">
      <c r="A163" s="6">
        <v>45261</v>
      </c>
      <c r="B163">
        <v>370.30654907226562</v>
      </c>
      <c r="C163">
        <v>4594.6298828125</v>
      </c>
      <c r="D163">
        <f t="shared" si="8"/>
        <v>-1.1612340610520633E-2</v>
      </c>
      <c r="E163">
        <f t="shared" si="9"/>
        <v>5.8737421236076948E-3</v>
      </c>
      <c r="F163">
        <f t="shared" si="10"/>
        <v>7.4890455774445468E-3</v>
      </c>
      <c r="G163">
        <f t="shared" si="11"/>
        <v>-1.910138618796518E-2</v>
      </c>
      <c r="H163">
        <f>0</f>
        <v>0</v>
      </c>
    </row>
    <row r="164" spans="1:8" x14ac:dyDescent="0.2">
      <c r="A164" s="6">
        <v>45264</v>
      </c>
      <c r="B164">
        <v>364.996826171875</v>
      </c>
      <c r="C164">
        <v>4569.77978515625</v>
      </c>
      <c r="D164">
        <f t="shared" si="8"/>
        <v>-1.4338722643963853E-2</v>
      </c>
      <c r="E164">
        <f t="shared" si="9"/>
        <v>-5.4085091269721053E-3</v>
      </c>
      <c r="F164">
        <f t="shared" si="10"/>
        <v>-5.7738024152689475E-3</v>
      </c>
      <c r="G164">
        <f t="shared" si="11"/>
        <v>-8.5649202286949052E-3</v>
      </c>
      <c r="H164">
        <f>0</f>
        <v>0</v>
      </c>
    </row>
    <row r="165" spans="1:8" x14ac:dyDescent="0.2">
      <c r="A165" s="6">
        <v>45265</v>
      </c>
      <c r="B165">
        <v>368.3388671875</v>
      </c>
      <c r="C165">
        <v>4567.18017578125</v>
      </c>
      <c r="D165">
        <f t="shared" si="8"/>
        <v>9.1563563734968767E-3</v>
      </c>
      <c r="E165">
        <f t="shared" si="9"/>
        <v>-5.6886972616143616E-4</v>
      </c>
      <c r="F165">
        <f t="shared" si="10"/>
        <v>-8.4565374992938815E-5</v>
      </c>
      <c r="G165">
        <f t="shared" si="11"/>
        <v>9.2409217484898162E-3</v>
      </c>
      <c r="H165">
        <f>0</f>
        <v>0</v>
      </c>
    </row>
    <row r="166" spans="1:8" x14ac:dyDescent="0.2">
      <c r="A166" s="6">
        <v>45266</v>
      </c>
      <c r="B166">
        <v>364.66061401367188</v>
      </c>
      <c r="C166">
        <v>4549.33984375</v>
      </c>
      <c r="D166">
        <f t="shared" si="8"/>
        <v>-9.9860576808359358E-3</v>
      </c>
      <c r="E166">
        <f t="shared" si="9"/>
        <v>-3.9062028088695522E-3</v>
      </c>
      <c r="F166">
        <f t="shared" si="10"/>
        <v>-4.0077665512419612E-3</v>
      </c>
      <c r="G166">
        <f t="shared" si="11"/>
        <v>-5.9782911295939746E-3</v>
      </c>
      <c r="H166">
        <f>0</f>
        <v>0</v>
      </c>
    </row>
    <row r="167" spans="1:8" x14ac:dyDescent="0.2">
      <c r="A167" s="6">
        <v>45267</v>
      </c>
      <c r="B167">
        <v>366.78652954101562</v>
      </c>
      <c r="C167">
        <v>4585.58984375</v>
      </c>
      <c r="D167">
        <f t="shared" si="8"/>
        <v>5.8298468374322621E-3</v>
      </c>
      <c r="E167">
        <f t="shared" si="9"/>
        <v>7.9681890658929166E-3</v>
      </c>
      <c r="F167">
        <f t="shared" si="10"/>
        <v>9.9511722228607189E-3</v>
      </c>
      <c r="G167">
        <f t="shared" si="11"/>
        <v>-4.1213253854284568E-3</v>
      </c>
      <c r="H167">
        <f>0</f>
        <v>0</v>
      </c>
    </row>
    <row r="168" spans="1:8" x14ac:dyDescent="0.2">
      <c r="A168" s="6">
        <v>45268</v>
      </c>
      <c r="B168">
        <v>370.0296630859375</v>
      </c>
      <c r="C168">
        <v>4604.3701171875</v>
      </c>
      <c r="D168">
        <f t="shared" si="8"/>
        <v>8.8420192229530237E-3</v>
      </c>
      <c r="E168">
        <f t="shared" si="9"/>
        <v>4.0954978699407896E-3</v>
      </c>
      <c r="F168">
        <f t="shared" si="10"/>
        <v>5.3986309335508119E-3</v>
      </c>
      <c r="G168">
        <f t="shared" si="11"/>
        <v>3.4433882894022117E-3</v>
      </c>
      <c r="H168">
        <f>0</f>
        <v>0</v>
      </c>
    </row>
    <row r="169" spans="1:8" x14ac:dyDescent="0.2">
      <c r="A169" s="6">
        <v>45271</v>
      </c>
      <c r="B169">
        <v>367.13253784179688</v>
      </c>
      <c r="C169">
        <v>4622.43994140625</v>
      </c>
      <c r="D169">
        <f t="shared" si="8"/>
        <v>-7.8294405372246745E-3</v>
      </c>
      <c r="E169">
        <f t="shared" si="9"/>
        <v>3.924494286698943E-3</v>
      </c>
      <c r="F169">
        <f t="shared" si="10"/>
        <v>5.197607708631106E-3</v>
      </c>
      <c r="G169">
        <f t="shared" si="11"/>
        <v>-1.302704824585578E-2</v>
      </c>
      <c r="H169">
        <f>0</f>
        <v>0</v>
      </c>
    </row>
    <row r="170" spans="1:8" x14ac:dyDescent="0.2">
      <c r="A170" s="6">
        <v>45272</v>
      </c>
      <c r="B170">
        <v>370.17800903320312</v>
      </c>
      <c r="C170">
        <v>4643.7001953125</v>
      </c>
      <c r="D170">
        <f t="shared" si="8"/>
        <v>8.2952908759033051E-3</v>
      </c>
      <c r="E170">
        <f t="shared" si="9"/>
        <v>4.5993575202152304E-3</v>
      </c>
      <c r="F170">
        <f t="shared" si="10"/>
        <v>5.9909430353494901E-3</v>
      </c>
      <c r="G170">
        <f t="shared" si="11"/>
        <v>2.3043478405538149E-3</v>
      </c>
      <c r="H170">
        <f>0</f>
        <v>0</v>
      </c>
    </row>
    <row r="171" spans="1:8" x14ac:dyDescent="0.2">
      <c r="A171" s="6">
        <v>45273</v>
      </c>
      <c r="B171">
        <v>370.1680908203125</v>
      </c>
      <c r="C171">
        <v>4707.08984375</v>
      </c>
      <c r="D171">
        <f t="shared" si="8"/>
        <v>-2.6793090482368775E-5</v>
      </c>
      <c r="E171">
        <f t="shared" si="9"/>
        <v>1.3650676351045998E-2</v>
      </c>
      <c r="F171">
        <f t="shared" si="10"/>
        <v>1.6631218909433084E-2</v>
      </c>
      <c r="G171">
        <f t="shared" si="11"/>
        <v>-1.6658011999915453E-2</v>
      </c>
      <c r="H171">
        <f>0</f>
        <v>0</v>
      </c>
    </row>
    <row r="172" spans="1:8" x14ac:dyDescent="0.2">
      <c r="A172" s="6">
        <v>45274</v>
      </c>
      <c r="B172">
        <v>361.82284545898438</v>
      </c>
      <c r="C172">
        <v>4719.5498046875</v>
      </c>
      <c r="D172">
        <f t="shared" si="8"/>
        <v>-2.2544475248621798E-2</v>
      </c>
      <c r="E172">
        <f t="shared" si="9"/>
        <v>2.6470624846992585E-3</v>
      </c>
      <c r="F172">
        <f t="shared" si="10"/>
        <v>3.6959230328790721E-3</v>
      </c>
      <c r="G172">
        <f t="shared" si="11"/>
        <v>-2.6240398281500869E-2</v>
      </c>
      <c r="H172">
        <f>0</f>
        <v>0</v>
      </c>
    </row>
    <row r="173" spans="1:8" x14ac:dyDescent="0.2">
      <c r="A173" s="6">
        <v>45275</v>
      </c>
      <c r="B173">
        <v>366.5689697265625</v>
      </c>
      <c r="C173">
        <v>4719.18994140625</v>
      </c>
      <c r="D173">
        <f t="shared" si="8"/>
        <v>1.3117259805851988E-2</v>
      </c>
      <c r="E173">
        <f t="shared" si="9"/>
        <v>-7.62494933082003E-5</v>
      </c>
      <c r="F173">
        <f t="shared" si="10"/>
        <v>4.9453423211178967E-4</v>
      </c>
      <c r="G173">
        <f t="shared" si="11"/>
        <v>1.2622725573740199E-2</v>
      </c>
      <c r="H173">
        <f>0</f>
        <v>0</v>
      </c>
    </row>
    <row r="174" spans="1:8" x14ac:dyDescent="0.2">
      <c r="A174" s="6">
        <v>45278</v>
      </c>
      <c r="B174">
        <v>368.46737670898438</v>
      </c>
      <c r="C174">
        <v>4740.56005859375</v>
      </c>
      <c r="D174">
        <f t="shared" si="8"/>
        <v>5.1788534742533976E-3</v>
      </c>
      <c r="E174">
        <f t="shared" si="9"/>
        <v>4.5283443669004164E-3</v>
      </c>
      <c r="F174">
        <f t="shared" si="10"/>
        <v>5.9074635384849588E-3</v>
      </c>
      <c r="G174">
        <f t="shared" si="11"/>
        <v>-7.2861006423156124E-4</v>
      </c>
      <c r="H174">
        <f>0</f>
        <v>0</v>
      </c>
    </row>
    <row r="175" spans="1:8" x14ac:dyDescent="0.2">
      <c r="A175" s="6">
        <v>45279</v>
      </c>
      <c r="B175">
        <v>369.07058715820312</v>
      </c>
      <c r="C175">
        <v>4768.3701171875</v>
      </c>
      <c r="D175">
        <f t="shared" si="8"/>
        <v>1.6370796638942586E-3</v>
      </c>
      <c r="E175">
        <f t="shared" si="9"/>
        <v>5.8664078189105684E-3</v>
      </c>
      <c r="F175">
        <f t="shared" si="10"/>
        <v>7.4804237371602121E-3</v>
      </c>
      <c r="G175">
        <f t="shared" si="11"/>
        <v>-5.8433440732659535E-3</v>
      </c>
      <c r="H175">
        <f>0</f>
        <v>0</v>
      </c>
    </row>
    <row r="176" spans="1:8" x14ac:dyDescent="0.2">
      <c r="A176" s="6">
        <v>45280</v>
      </c>
      <c r="B176">
        <v>366.46017456054688</v>
      </c>
      <c r="C176">
        <v>4698.35009765625</v>
      </c>
      <c r="D176">
        <f t="shared" si="8"/>
        <v>-7.0729358786244534E-3</v>
      </c>
      <c r="E176">
        <f t="shared" si="9"/>
        <v>-1.4684266911006771E-2</v>
      </c>
      <c r="F176">
        <f t="shared" si="10"/>
        <v>-1.6677917451756771E-2</v>
      </c>
      <c r="G176">
        <f t="shared" si="11"/>
        <v>9.6049815731323179E-3</v>
      </c>
      <c r="H176">
        <f>0</f>
        <v>0</v>
      </c>
    </row>
    <row r="177" spans="1:8" x14ac:dyDescent="0.2">
      <c r="A177" s="6">
        <v>45281</v>
      </c>
      <c r="B177">
        <v>369.347412109375</v>
      </c>
      <c r="C177">
        <v>4746.75</v>
      </c>
      <c r="D177">
        <f t="shared" si="8"/>
        <v>7.8787212069919565E-3</v>
      </c>
      <c r="E177">
        <f t="shared" si="9"/>
        <v>1.0301467821202559E-2</v>
      </c>
      <c r="F177">
        <f t="shared" si="10"/>
        <v>1.2694057553898637E-2</v>
      </c>
      <c r="G177">
        <f t="shared" si="11"/>
        <v>-4.8153363469066804E-3</v>
      </c>
      <c r="H177">
        <f>0</f>
        <v>0</v>
      </c>
    </row>
    <row r="178" spans="1:8" x14ac:dyDescent="0.2">
      <c r="A178" s="6">
        <v>45282</v>
      </c>
      <c r="B178">
        <v>370.37576293945312</v>
      </c>
      <c r="C178">
        <v>4754.6298828125</v>
      </c>
      <c r="D178">
        <f t="shared" si="8"/>
        <v>2.7842372692017392E-3</v>
      </c>
      <c r="E178">
        <f t="shared" si="9"/>
        <v>1.6600585268868873E-3</v>
      </c>
      <c r="F178">
        <f t="shared" si="10"/>
        <v>2.5356507459098065E-3</v>
      </c>
      <c r="G178">
        <f t="shared" si="11"/>
        <v>2.4858652329193265E-4</v>
      </c>
      <c r="H178">
        <f>0</f>
        <v>0</v>
      </c>
    </row>
    <row r="179" spans="1:8" x14ac:dyDescent="0.2">
      <c r="A179" s="6">
        <v>45286</v>
      </c>
      <c r="B179">
        <v>370.45486450195312</v>
      </c>
      <c r="C179">
        <v>4774.75</v>
      </c>
      <c r="D179">
        <f t="shared" si="8"/>
        <v>2.1357110916819799E-4</v>
      </c>
      <c r="E179">
        <f t="shared" si="9"/>
        <v>4.2316894655107795E-3</v>
      </c>
      <c r="F179">
        <f t="shared" si="10"/>
        <v>5.5587309339684646E-3</v>
      </c>
      <c r="G179">
        <f t="shared" si="11"/>
        <v>-5.3451598248002666E-3</v>
      </c>
      <c r="H179">
        <f>0</f>
        <v>0</v>
      </c>
    </row>
    <row r="180" spans="1:8" x14ac:dyDescent="0.2">
      <c r="A180" s="6">
        <v>45287</v>
      </c>
      <c r="B180">
        <v>369.87155151367188</v>
      </c>
      <c r="C180">
        <v>4781.580078125</v>
      </c>
      <c r="D180">
        <f t="shared" si="8"/>
        <v>-1.5745858515462396E-3</v>
      </c>
      <c r="E180">
        <f t="shared" si="9"/>
        <v>1.4304577464787638E-3</v>
      </c>
      <c r="F180">
        <f t="shared" si="10"/>
        <v>2.2657435986633877E-3</v>
      </c>
      <c r="G180">
        <f t="shared" si="11"/>
        <v>-3.8403294502096274E-3</v>
      </c>
      <c r="H180">
        <f>0</f>
        <v>0</v>
      </c>
    </row>
    <row r="181" spans="1:8" x14ac:dyDescent="0.2">
      <c r="A181" s="6">
        <v>45288</v>
      </c>
      <c r="B181">
        <v>371.06790161132812</v>
      </c>
      <c r="C181">
        <v>4783.35009765625</v>
      </c>
      <c r="D181">
        <f t="shared" si="8"/>
        <v>3.2345015256249887E-3</v>
      </c>
      <c r="E181">
        <f t="shared" si="9"/>
        <v>3.7017460804378288E-4</v>
      </c>
      <c r="F181">
        <f t="shared" si="10"/>
        <v>1.0193279869229847E-3</v>
      </c>
      <c r="G181">
        <f t="shared" si="11"/>
        <v>2.215173538702004E-3</v>
      </c>
      <c r="H181">
        <f>0</f>
        <v>0</v>
      </c>
    </row>
    <row r="182" spans="1:8" x14ac:dyDescent="0.2">
      <c r="A182" s="6">
        <v>45289</v>
      </c>
      <c r="B182">
        <v>371.81939697265619</v>
      </c>
      <c r="C182">
        <v>4769.830078125</v>
      </c>
      <c r="D182">
        <f t="shared" si="8"/>
        <v>2.0252233029716127E-3</v>
      </c>
      <c r="E182">
        <f t="shared" si="9"/>
        <v>-2.8264750133749628E-3</v>
      </c>
      <c r="F182">
        <f t="shared" si="10"/>
        <v>-2.7384927771433335E-3</v>
      </c>
      <c r="G182">
        <f t="shared" si="11"/>
        <v>4.7637160801149462E-3</v>
      </c>
      <c r="H182">
        <f>0</f>
        <v>0</v>
      </c>
    </row>
    <row r="183" spans="1:8" x14ac:dyDescent="0.2">
      <c r="A183" s="6">
        <v>45293</v>
      </c>
      <c r="B183">
        <v>366.70736694335938</v>
      </c>
      <c r="C183">
        <v>4742.830078125</v>
      </c>
      <c r="D183">
        <f t="shared" si="8"/>
        <v>-1.3748691087444143E-2</v>
      </c>
      <c r="E183">
        <f t="shared" si="9"/>
        <v>-5.6605790054923277E-3</v>
      </c>
      <c r="F183">
        <f t="shared" si="10"/>
        <v>-6.0701231058920765E-3</v>
      </c>
      <c r="G183">
        <f t="shared" si="11"/>
        <v>-7.678567981552066E-3</v>
      </c>
      <c r="H183">
        <f>0</f>
        <v>0</v>
      </c>
    </row>
    <row r="184" spans="1:8" x14ac:dyDescent="0.2">
      <c r="A184" s="6">
        <v>45294</v>
      </c>
      <c r="B184">
        <v>366.44046020507812</v>
      </c>
      <c r="C184">
        <v>4704.81005859375</v>
      </c>
      <c r="D184">
        <f t="shared" si="8"/>
        <v>-7.2784667650938051E-4</v>
      </c>
      <c r="E184">
        <f t="shared" si="9"/>
        <v>-8.016314922730805E-3</v>
      </c>
      <c r="F184">
        <f t="shared" si="10"/>
        <v>-8.8394079487290767E-3</v>
      </c>
      <c r="G184">
        <f t="shared" si="11"/>
        <v>8.1115612722196962E-3</v>
      </c>
      <c r="H184">
        <f>0</f>
        <v>0</v>
      </c>
    </row>
    <row r="185" spans="1:8" x14ac:dyDescent="0.2">
      <c r="A185" s="6">
        <v>45295</v>
      </c>
      <c r="B185">
        <v>363.81027221679688</v>
      </c>
      <c r="C185">
        <v>4688.68017578125</v>
      </c>
      <c r="D185">
        <f t="shared" si="8"/>
        <v>-7.1776680632080758E-3</v>
      </c>
      <c r="E185">
        <f t="shared" si="9"/>
        <v>-3.4283812973570083E-3</v>
      </c>
      <c r="F185">
        <f t="shared" si="10"/>
        <v>-3.4460635777761118E-3</v>
      </c>
      <c r="G185">
        <f t="shared" si="11"/>
        <v>-3.7316044854319641E-3</v>
      </c>
      <c r="H185">
        <f>0</f>
        <v>0</v>
      </c>
    </row>
    <row r="186" spans="1:8" x14ac:dyDescent="0.2">
      <c r="A186" s="6">
        <v>45296</v>
      </c>
      <c r="B186">
        <v>363.62240600585938</v>
      </c>
      <c r="C186">
        <v>4697.240234375</v>
      </c>
      <c r="D186">
        <f t="shared" si="8"/>
        <v>-5.163851196196001E-4</v>
      </c>
      <c r="E186">
        <f t="shared" si="9"/>
        <v>1.8256861788026324E-3</v>
      </c>
      <c r="F186">
        <f t="shared" si="10"/>
        <v>2.7303542959336282E-3</v>
      </c>
      <c r="G186">
        <f t="shared" si="11"/>
        <v>-3.2467394155532283E-3</v>
      </c>
      <c r="H186">
        <f>0</f>
        <v>0</v>
      </c>
    </row>
    <row r="187" spans="1:8" x14ac:dyDescent="0.2">
      <c r="A187" s="6">
        <v>45299</v>
      </c>
      <c r="B187">
        <v>370.48452758789062</v>
      </c>
      <c r="C187">
        <v>4763.5400390625</v>
      </c>
      <c r="D187">
        <f t="shared" si="8"/>
        <v>1.8871558706755387E-2</v>
      </c>
      <c r="E187">
        <f t="shared" si="9"/>
        <v>1.4114629309846638E-2</v>
      </c>
      <c r="F187">
        <f t="shared" si="10"/>
        <v>1.7176618708788404E-2</v>
      </c>
      <c r="G187">
        <f t="shared" si="11"/>
        <v>1.6949399979669828E-3</v>
      </c>
      <c r="H187">
        <f>0</f>
        <v>0</v>
      </c>
    </row>
    <row r="188" spans="1:8" x14ac:dyDescent="0.2">
      <c r="A188" s="6">
        <v>45300</v>
      </c>
      <c r="B188">
        <v>371.57217407226562</v>
      </c>
      <c r="C188">
        <v>4756.5</v>
      </c>
      <c r="D188">
        <f t="shared" si="8"/>
        <v>2.9357406406587128E-3</v>
      </c>
      <c r="E188">
        <f t="shared" si="9"/>
        <v>-1.4779006799081618E-3</v>
      </c>
      <c r="F188">
        <f t="shared" si="10"/>
        <v>-1.1531765140680957E-3</v>
      </c>
      <c r="G188">
        <f t="shared" si="11"/>
        <v>4.0889171547268087E-3</v>
      </c>
      <c r="H188">
        <f>0</f>
        <v>0</v>
      </c>
    </row>
    <row r="189" spans="1:8" x14ac:dyDescent="0.2">
      <c r="A189" s="6">
        <v>45301</v>
      </c>
      <c r="B189">
        <v>378.47381591796881</v>
      </c>
      <c r="C189">
        <v>4783.4501953125</v>
      </c>
      <c r="D189">
        <f t="shared" si="8"/>
        <v>1.85741622416562E-2</v>
      </c>
      <c r="E189">
        <f t="shared" si="9"/>
        <v>5.6659718937244197E-3</v>
      </c>
      <c r="F189">
        <f t="shared" si="10"/>
        <v>7.2448013290981536E-3</v>
      </c>
      <c r="G189">
        <f t="shared" si="11"/>
        <v>1.1329360912558047E-2</v>
      </c>
      <c r="H189">
        <f>0</f>
        <v>0</v>
      </c>
    </row>
    <row r="190" spans="1:8" x14ac:dyDescent="0.2">
      <c r="A190" s="6">
        <v>45302</v>
      </c>
      <c r="B190">
        <v>380.31292724609381</v>
      </c>
      <c r="C190">
        <v>4780.240234375</v>
      </c>
      <c r="D190">
        <f t="shared" si="8"/>
        <v>4.8592828639000274E-3</v>
      </c>
      <c r="E190">
        <f t="shared" si="9"/>
        <v>-6.7105557838686991E-4</v>
      </c>
      <c r="F190">
        <f t="shared" si="10"/>
        <v>-2.0468993125135075E-4</v>
      </c>
      <c r="G190">
        <f t="shared" si="11"/>
        <v>5.0639727951513778E-3</v>
      </c>
      <c r="H190">
        <f>0</f>
        <v>0</v>
      </c>
    </row>
    <row r="191" spans="1:8" x14ac:dyDescent="0.2">
      <c r="A191" s="6">
        <v>45303</v>
      </c>
      <c r="B191">
        <v>384.10983276367188</v>
      </c>
      <c r="C191">
        <v>4783.830078125</v>
      </c>
      <c r="D191">
        <f t="shared" si="8"/>
        <v>9.9836351739923668E-3</v>
      </c>
      <c r="E191">
        <f t="shared" si="9"/>
        <v>7.5097559411041459E-4</v>
      </c>
      <c r="F191">
        <f t="shared" si="10"/>
        <v>1.4669785028975867E-3</v>
      </c>
      <c r="G191">
        <f t="shared" si="11"/>
        <v>8.5166566710947796E-3</v>
      </c>
      <c r="H191">
        <f>0</f>
        <v>0</v>
      </c>
    </row>
    <row r="192" spans="1:8" x14ac:dyDescent="0.2">
      <c r="A192" s="6">
        <v>45307</v>
      </c>
      <c r="B192">
        <v>385.88961791992188</v>
      </c>
      <c r="C192">
        <v>4765.97998046875</v>
      </c>
      <c r="D192">
        <f t="shared" si="8"/>
        <v>4.6335318818693239E-3</v>
      </c>
      <c r="E192">
        <f t="shared" si="9"/>
        <v>-3.7313402367431525E-3</v>
      </c>
      <c r="F192">
        <f t="shared" si="10"/>
        <v>-3.8022068927821163E-3</v>
      </c>
      <c r="G192">
        <f t="shared" si="11"/>
        <v>8.4357387746514401E-3</v>
      </c>
      <c r="H192">
        <f>0</f>
        <v>0</v>
      </c>
    </row>
    <row r="193" spans="1:8" x14ac:dyDescent="0.2">
      <c r="A193" s="6">
        <v>45308</v>
      </c>
      <c r="B193">
        <v>385.09866333007812</v>
      </c>
      <c r="C193">
        <v>4739.2099609375</v>
      </c>
      <c r="D193">
        <f t="shared" si="8"/>
        <v>-2.049691292829503E-3</v>
      </c>
      <c r="E193">
        <f t="shared" si="9"/>
        <v>-5.6168971839904991E-3</v>
      </c>
      <c r="F193">
        <f t="shared" si="10"/>
        <v>-6.0187729501690488E-3</v>
      </c>
      <c r="G193">
        <f t="shared" si="11"/>
        <v>3.9690816573395458E-3</v>
      </c>
      <c r="H193">
        <f>0</f>
        <v>0</v>
      </c>
    </row>
    <row r="194" spans="1:8" x14ac:dyDescent="0.2">
      <c r="A194" s="6">
        <v>45309</v>
      </c>
      <c r="B194">
        <v>389.44921875</v>
      </c>
      <c r="C194">
        <v>4780.93994140625</v>
      </c>
      <c r="D194">
        <f t="shared" ref="D194:D257" si="12">(B194/B193)-1</f>
        <v>1.1297248820084649E-2</v>
      </c>
      <c r="E194">
        <f t="shared" ref="E194:E257" si="13">(C194/C193)-1</f>
        <v>8.805260963896E-3</v>
      </c>
      <c r="F194">
        <f t="shared" ref="F194:F257" si="14">alpha_msft+beta_msft*E194</f>
        <v>1.0935191909677794E-2</v>
      </c>
      <c r="G194">
        <f t="shared" ref="G194:G257" si="15">D194-F194</f>
        <v>3.620569104068553E-4</v>
      </c>
      <c r="H194">
        <f>0</f>
        <v>0</v>
      </c>
    </row>
    <row r="195" spans="1:8" x14ac:dyDescent="0.2">
      <c r="A195" s="6">
        <v>45310</v>
      </c>
      <c r="B195">
        <v>394.19537353515619</v>
      </c>
      <c r="C195">
        <v>4839.81005859375</v>
      </c>
      <c r="D195">
        <f t="shared" si="12"/>
        <v>1.2186838634289154E-2</v>
      </c>
      <c r="E195">
        <f t="shared" si="13"/>
        <v>1.2313502764936146E-2</v>
      </c>
      <c r="F195">
        <f t="shared" si="14"/>
        <v>1.5059304792422512E-2</v>
      </c>
      <c r="G195">
        <f t="shared" si="15"/>
        <v>-2.8724661581333577E-3</v>
      </c>
      <c r="H195">
        <f>0</f>
        <v>0</v>
      </c>
    </row>
    <row r="196" spans="1:8" x14ac:dyDescent="0.2">
      <c r="A196" s="6">
        <v>45313</v>
      </c>
      <c r="B196">
        <v>392.05963134765619</v>
      </c>
      <c r="C196">
        <v>4850.43017578125</v>
      </c>
      <c r="D196">
        <f t="shared" si="12"/>
        <v>-5.4179788269623774E-3</v>
      </c>
      <c r="E196">
        <f t="shared" si="13"/>
        <v>2.1943252026270788E-3</v>
      </c>
      <c r="F196">
        <f t="shared" si="14"/>
        <v>3.1637078198515313E-3</v>
      </c>
      <c r="G196">
        <f t="shared" si="15"/>
        <v>-8.5816866468139096E-3</v>
      </c>
      <c r="H196">
        <f>0</f>
        <v>0</v>
      </c>
    </row>
    <row r="197" spans="1:8" x14ac:dyDescent="0.2">
      <c r="A197" s="6">
        <v>45314</v>
      </c>
      <c r="B197">
        <v>394.42279052734381</v>
      </c>
      <c r="C197">
        <v>4864.60009765625</v>
      </c>
      <c r="D197">
        <f t="shared" si="12"/>
        <v>6.027550379427149E-3</v>
      </c>
      <c r="E197">
        <f t="shared" si="13"/>
        <v>2.921374261968035E-3</v>
      </c>
      <c r="F197">
        <f t="shared" si="14"/>
        <v>4.0183901827167343E-3</v>
      </c>
      <c r="G197">
        <f t="shared" si="15"/>
        <v>2.0091601967104147E-3</v>
      </c>
      <c r="H197">
        <f>0</f>
        <v>0</v>
      </c>
    </row>
    <row r="198" spans="1:8" x14ac:dyDescent="0.2">
      <c r="A198" s="6">
        <v>45315</v>
      </c>
      <c r="B198">
        <v>398.04171752929688</v>
      </c>
      <c r="C198">
        <v>4868.5498046875</v>
      </c>
      <c r="D198">
        <f t="shared" si="12"/>
        <v>9.1752482079308084E-3</v>
      </c>
      <c r="E198">
        <f t="shared" si="13"/>
        <v>8.1192841178312491E-4</v>
      </c>
      <c r="F198">
        <f t="shared" si="14"/>
        <v>1.5386315743959895E-3</v>
      </c>
      <c r="G198">
        <f t="shared" si="15"/>
        <v>7.6366166335348189E-3</v>
      </c>
      <c r="H198">
        <f>0</f>
        <v>0</v>
      </c>
    </row>
    <row r="199" spans="1:8" x14ac:dyDescent="0.2">
      <c r="A199" s="6">
        <v>45316</v>
      </c>
      <c r="B199">
        <v>400.3258056640625</v>
      </c>
      <c r="C199">
        <v>4894.16015625</v>
      </c>
      <c r="D199">
        <f t="shared" si="12"/>
        <v>5.7383134334343389E-3</v>
      </c>
      <c r="E199">
        <f t="shared" si="13"/>
        <v>5.2603655277063677E-3</v>
      </c>
      <c r="F199">
        <f t="shared" si="14"/>
        <v>6.7679908541410502E-3</v>
      </c>
      <c r="G199">
        <f t="shared" si="15"/>
        <v>-1.0296774207067113E-3</v>
      </c>
      <c r="H199">
        <f>0</f>
        <v>0</v>
      </c>
    </row>
    <row r="200" spans="1:8" x14ac:dyDescent="0.2">
      <c r="A200" s="6">
        <v>45317</v>
      </c>
      <c r="B200">
        <v>399.39630126953119</v>
      </c>
      <c r="C200">
        <v>4890.97021484375</v>
      </c>
      <c r="D200">
        <f t="shared" si="12"/>
        <v>-2.3218697905058594E-3</v>
      </c>
      <c r="E200">
        <f t="shared" si="13"/>
        <v>-6.5178525107645324E-4</v>
      </c>
      <c r="F200">
        <f t="shared" si="14"/>
        <v>-1.8203670219170214E-4</v>
      </c>
      <c r="G200">
        <f t="shared" si="15"/>
        <v>-2.139833088314157E-3</v>
      </c>
      <c r="H200">
        <f>0</f>
        <v>0</v>
      </c>
    </row>
    <row r="201" spans="1:8" x14ac:dyDescent="0.2">
      <c r="A201" s="6">
        <v>45320</v>
      </c>
      <c r="B201">
        <v>405.12130737304688</v>
      </c>
      <c r="C201">
        <v>4927.93017578125</v>
      </c>
      <c r="D201">
        <f t="shared" si="12"/>
        <v>1.4334149027715126E-2</v>
      </c>
      <c r="E201">
        <f t="shared" si="13"/>
        <v>7.5567748961808956E-3</v>
      </c>
      <c r="F201">
        <f t="shared" si="14"/>
        <v>9.4675343855400388E-3</v>
      </c>
      <c r="G201">
        <f t="shared" si="15"/>
        <v>4.8666146421750874E-3</v>
      </c>
      <c r="H201">
        <f>0</f>
        <v>0</v>
      </c>
    </row>
    <row r="202" spans="1:8" x14ac:dyDescent="0.2">
      <c r="A202" s="6">
        <v>45321</v>
      </c>
      <c r="B202">
        <v>404.0040283203125</v>
      </c>
      <c r="C202">
        <v>4924.97021484375</v>
      </c>
      <c r="D202">
        <f t="shared" si="12"/>
        <v>-2.7578876558708165E-3</v>
      </c>
      <c r="E202">
        <f t="shared" si="13"/>
        <v>-6.0064993453989857E-4</v>
      </c>
      <c r="F202">
        <f t="shared" si="14"/>
        <v>-1.2192459200901498E-4</v>
      </c>
      <c r="G202">
        <f t="shared" si="15"/>
        <v>-2.6359630638618015E-3</v>
      </c>
      <c r="H202">
        <f>0</f>
        <v>0</v>
      </c>
    </row>
    <row r="203" spans="1:8" x14ac:dyDescent="0.2">
      <c r="A203" s="6">
        <v>45322</v>
      </c>
      <c r="B203">
        <v>393.11761474609381</v>
      </c>
      <c r="C203">
        <v>4845.64990234375</v>
      </c>
      <c r="D203">
        <f t="shared" si="12"/>
        <v>-2.6946299569041599E-2</v>
      </c>
      <c r="E203">
        <f t="shared" si="13"/>
        <v>-1.6105744611597972E-2</v>
      </c>
      <c r="F203">
        <f t="shared" si="14"/>
        <v>-1.8348935252127434E-2</v>
      </c>
      <c r="G203">
        <f t="shared" si="15"/>
        <v>-8.5973643169141648E-3</v>
      </c>
      <c r="H203">
        <f>0</f>
        <v>0</v>
      </c>
    </row>
    <row r="204" spans="1:8" x14ac:dyDescent="0.2">
      <c r="A204" s="6">
        <v>45323</v>
      </c>
      <c r="B204">
        <v>399.24801635742188</v>
      </c>
      <c r="C204">
        <v>4906.18994140625</v>
      </c>
      <c r="D204">
        <f t="shared" si="12"/>
        <v>1.5594319311505789E-2</v>
      </c>
      <c r="E204">
        <f t="shared" si="13"/>
        <v>1.2493688211609788E-2</v>
      </c>
      <c r="F204">
        <f t="shared" si="14"/>
        <v>1.5271121754893445E-2</v>
      </c>
      <c r="G204">
        <f t="shared" si="15"/>
        <v>3.2319755661234378E-4</v>
      </c>
      <c r="H204">
        <f>0</f>
        <v>0</v>
      </c>
    </row>
    <row r="205" spans="1:8" x14ac:dyDescent="0.2">
      <c r="A205" s="6">
        <v>45324</v>
      </c>
      <c r="B205">
        <v>406.60452270507812</v>
      </c>
      <c r="C205">
        <v>4958.60986328125</v>
      </c>
      <c r="D205">
        <f t="shared" si="12"/>
        <v>1.8425905818578725E-2</v>
      </c>
      <c r="E205">
        <f t="shared" si="13"/>
        <v>1.068444607751462E-2</v>
      </c>
      <c r="F205">
        <f t="shared" si="14"/>
        <v>1.3144267559434571E-2</v>
      </c>
      <c r="G205">
        <f t="shared" si="15"/>
        <v>5.281638259144154E-3</v>
      </c>
      <c r="H205">
        <f>0</f>
        <v>0</v>
      </c>
    </row>
    <row r="206" spans="1:8" x14ac:dyDescent="0.2">
      <c r="A206" s="6">
        <v>45327</v>
      </c>
      <c r="B206">
        <v>401.09701538085938</v>
      </c>
      <c r="C206">
        <v>4942.81005859375</v>
      </c>
      <c r="D206">
        <f t="shared" si="12"/>
        <v>-1.3545120668058797E-2</v>
      </c>
      <c r="E206">
        <f t="shared" si="13"/>
        <v>-3.1863375266721894E-3</v>
      </c>
      <c r="F206">
        <f t="shared" si="14"/>
        <v>-3.1615290760284237E-3</v>
      </c>
      <c r="G206">
        <f t="shared" si="15"/>
        <v>-1.0383591592030374E-2</v>
      </c>
      <c r="H206">
        <f>0</f>
        <v>0</v>
      </c>
    </row>
    <row r="207" spans="1:8" x14ac:dyDescent="0.2">
      <c r="A207" s="6">
        <v>45328</v>
      </c>
      <c r="B207">
        <v>400.9388427734375</v>
      </c>
      <c r="C207">
        <v>4954.22998046875</v>
      </c>
      <c r="D207">
        <f t="shared" si="12"/>
        <v>-3.943499985201715E-4</v>
      </c>
      <c r="E207">
        <f t="shared" si="13"/>
        <v>2.3104108269635937E-3</v>
      </c>
      <c r="F207">
        <f t="shared" si="14"/>
        <v>3.3001722501783525E-3</v>
      </c>
      <c r="G207">
        <f t="shared" si="15"/>
        <v>-3.694522248698524E-3</v>
      </c>
      <c r="H207">
        <f>0</f>
        <v>0</v>
      </c>
    </row>
    <row r="208" spans="1:8" x14ac:dyDescent="0.2">
      <c r="A208" s="6">
        <v>45329</v>
      </c>
      <c r="B208">
        <v>409.40277099609381</v>
      </c>
      <c r="C208">
        <v>4995.06005859375</v>
      </c>
      <c r="D208">
        <f t="shared" si="12"/>
        <v>2.1110272489710091E-2</v>
      </c>
      <c r="E208">
        <f t="shared" si="13"/>
        <v>8.241457963390042E-3</v>
      </c>
      <c r="F208">
        <f t="shared" si="14"/>
        <v>1.0272413415610662E-2</v>
      </c>
      <c r="G208">
        <f t="shared" si="15"/>
        <v>1.083785907409943E-2</v>
      </c>
      <c r="H208">
        <f>0</f>
        <v>0</v>
      </c>
    </row>
    <row r="209" spans="1:8" x14ac:dyDescent="0.2">
      <c r="A209" s="6">
        <v>45330</v>
      </c>
      <c r="B209">
        <v>409.46206665039062</v>
      </c>
      <c r="C209">
        <v>4997.91015625</v>
      </c>
      <c r="D209">
        <f t="shared" si="12"/>
        <v>1.4483452115521267E-4</v>
      </c>
      <c r="E209">
        <f t="shared" si="13"/>
        <v>5.7058326082515265E-4</v>
      </c>
      <c r="F209">
        <f t="shared" si="14"/>
        <v>1.2549183349155639E-3</v>
      </c>
      <c r="G209">
        <f t="shared" si="15"/>
        <v>-1.1100838137603512E-3</v>
      </c>
      <c r="H209">
        <f>0</f>
        <v>0</v>
      </c>
    </row>
    <row r="210" spans="1:8" x14ac:dyDescent="0.2">
      <c r="A210" s="6">
        <v>45331</v>
      </c>
      <c r="B210">
        <v>415.82974243164062</v>
      </c>
      <c r="C210">
        <v>5026.60986328125</v>
      </c>
      <c r="D210">
        <f t="shared" si="12"/>
        <v>1.5551320378321742E-2</v>
      </c>
      <c r="E210">
        <f t="shared" si="13"/>
        <v>5.7423415255595245E-3</v>
      </c>
      <c r="F210">
        <f t="shared" si="14"/>
        <v>7.3345776331169496E-3</v>
      </c>
      <c r="G210">
        <f t="shared" si="15"/>
        <v>8.2167427452047928E-3</v>
      </c>
      <c r="H210">
        <f>0</f>
        <v>0</v>
      </c>
    </row>
    <row r="211" spans="1:8" x14ac:dyDescent="0.2">
      <c r="A211" s="6">
        <v>45334</v>
      </c>
      <c r="B211">
        <v>410.59918212890619</v>
      </c>
      <c r="C211">
        <v>5021.83984375</v>
      </c>
      <c r="D211">
        <f t="shared" si="12"/>
        <v>-1.2578610351793862E-2</v>
      </c>
      <c r="E211">
        <f t="shared" si="13"/>
        <v>-9.489536011326738E-4</v>
      </c>
      <c r="F211">
        <f t="shared" si="14"/>
        <v>-5.3137289117602209E-4</v>
      </c>
      <c r="G211">
        <f t="shared" si="15"/>
        <v>-1.204723746061784E-2</v>
      </c>
      <c r="H211">
        <f>0</f>
        <v>0</v>
      </c>
    </row>
    <row r="212" spans="1:8" x14ac:dyDescent="0.2">
      <c r="A212" s="6">
        <v>45335</v>
      </c>
      <c r="B212">
        <v>401.759521484375</v>
      </c>
      <c r="C212">
        <v>4953.169921875</v>
      </c>
      <c r="D212">
        <f t="shared" si="12"/>
        <v>-2.1528685465710518E-2</v>
      </c>
      <c r="E212">
        <f t="shared" si="13"/>
        <v>-1.3674255653625456E-2</v>
      </c>
      <c r="F212">
        <f t="shared" si="14"/>
        <v>-1.5490598938805784E-2</v>
      </c>
      <c r="G212">
        <f t="shared" si="15"/>
        <v>-6.0380865269047332E-3</v>
      </c>
      <c r="H212">
        <f>0</f>
        <v>0</v>
      </c>
    </row>
    <row r="213" spans="1:8" x14ac:dyDescent="0.2">
      <c r="A213" s="6">
        <v>45336</v>
      </c>
      <c r="B213">
        <v>405.64266967773438</v>
      </c>
      <c r="C213">
        <v>5000.6201171875</v>
      </c>
      <c r="D213">
        <f t="shared" si="12"/>
        <v>9.6653544862168594E-3</v>
      </c>
      <c r="E213">
        <f t="shared" si="13"/>
        <v>9.5797632750176387E-3</v>
      </c>
      <c r="F213">
        <f t="shared" si="14"/>
        <v>1.1845657932306361E-2</v>
      </c>
      <c r="G213">
        <f t="shared" si="15"/>
        <v>-2.1803034460895019E-3</v>
      </c>
      <c r="H213">
        <f>0</f>
        <v>0</v>
      </c>
    </row>
    <row r="214" spans="1:8" x14ac:dyDescent="0.2">
      <c r="A214" s="6">
        <v>45337</v>
      </c>
      <c r="B214">
        <v>402.74020385742188</v>
      </c>
      <c r="C214">
        <v>5029.72998046875</v>
      </c>
      <c r="D214">
        <f t="shared" si="12"/>
        <v>-7.1552280794778822E-3</v>
      </c>
      <c r="E214">
        <f t="shared" si="13"/>
        <v>5.8212506847294954E-3</v>
      </c>
      <c r="F214">
        <f t="shared" si="14"/>
        <v>7.4273392779394204E-3</v>
      </c>
      <c r="G214">
        <f t="shared" si="15"/>
        <v>-1.4582567357417302E-2</v>
      </c>
      <c r="H214">
        <f>0</f>
        <v>0</v>
      </c>
    </row>
    <row r="215" spans="1:8" x14ac:dyDescent="0.2">
      <c r="A215" s="6">
        <v>45338</v>
      </c>
      <c r="B215">
        <v>400.263671875</v>
      </c>
      <c r="C215">
        <v>5005.56982421875</v>
      </c>
      <c r="D215">
        <f t="shared" si="12"/>
        <v>-6.1492047694811092E-3</v>
      </c>
      <c r="E215">
        <f t="shared" si="13"/>
        <v>-4.8034698371121065E-3</v>
      </c>
      <c r="F215">
        <f t="shared" si="14"/>
        <v>-5.0625486102608298E-3</v>
      </c>
      <c r="G215">
        <f t="shared" si="15"/>
        <v>-1.0866561592202794E-3</v>
      </c>
      <c r="H215">
        <f>0</f>
        <v>0</v>
      </c>
    </row>
    <row r="216" spans="1:8" x14ac:dyDescent="0.2">
      <c r="A216" s="6">
        <v>45342</v>
      </c>
      <c r="B216">
        <v>399.00564575195312</v>
      </c>
      <c r="C216">
        <v>4975.509765625</v>
      </c>
      <c r="D216">
        <f t="shared" si="12"/>
        <v>-3.1429935101373596E-3</v>
      </c>
      <c r="E216">
        <f t="shared" si="13"/>
        <v>-6.0053220011653252E-3</v>
      </c>
      <c r="F216">
        <f t="shared" si="14"/>
        <v>-6.4753856591372614E-3</v>
      </c>
      <c r="G216">
        <f t="shared" si="15"/>
        <v>3.3323921489999018E-3</v>
      </c>
      <c r="H216">
        <f>0</f>
        <v>0</v>
      </c>
    </row>
    <row r="217" spans="1:8" x14ac:dyDescent="0.2">
      <c r="A217" s="6">
        <v>45343</v>
      </c>
      <c r="B217">
        <v>398.4013671875</v>
      </c>
      <c r="C217">
        <v>4981.7998046875</v>
      </c>
      <c r="D217">
        <f t="shared" si="12"/>
        <v>-1.514461188423355E-3</v>
      </c>
      <c r="E217">
        <f t="shared" si="13"/>
        <v>1.264199922982101E-3</v>
      </c>
      <c r="F217">
        <f t="shared" si="14"/>
        <v>2.070299250575296E-3</v>
      </c>
      <c r="G217">
        <f t="shared" si="15"/>
        <v>-3.584760438998651E-3</v>
      </c>
      <c r="H217">
        <f>0</f>
        <v>0</v>
      </c>
    </row>
    <row r="218" spans="1:8" x14ac:dyDescent="0.2">
      <c r="A218" s="6">
        <v>45344</v>
      </c>
      <c r="B218">
        <v>407.78237915039062</v>
      </c>
      <c r="C218">
        <v>5087.02978515625</v>
      </c>
      <c r="D218">
        <f t="shared" si="12"/>
        <v>2.3546635969438512E-2</v>
      </c>
      <c r="E218">
        <f t="shared" si="13"/>
        <v>2.112288421741404E-2</v>
      </c>
      <c r="F218">
        <f t="shared" si="14"/>
        <v>2.5415171234240991E-2</v>
      </c>
      <c r="G218">
        <f t="shared" si="15"/>
        <v>-1.8685352648024796E-3</v>
      </c>
      <c r="H218">
        <f>0</f>
        <v>0</v>
      </c>
    </row>
    <row r="219" spans="1:8" x14ac:dyDescent="0.2">
      <c r="A219" s="6">
        <v>45345</v>
      </c>
      <c r="B219">
        <v>406.48471069335938</v>
      </c>
      <c r="C219">
        <v>5088.7998046875</v>
      </c>
      <c r="D219">
        <f t="shared" si="12"/>
        <v>-3.1822573102224805E-3</v>
      </c>
      <c r="E219">
        <f t="shared" si="13"/>
        <v>3.4794754621159107E-4</v>
      </c>
      <c r="F219">
        <f t="shared" si="14"/>
        <v>9.9319896924224011E-4</v>
      </c>
      <c r="G219">
        <f t="shared" si="15"/>
        <v>-4.1754562794647206E-3</v>
      </c>
      <c r="H219">
        <f>0</f>
        <v>0</v>
      </c>
    </row>
    <row r="220" spans="1:8" x14ac:dyDescent="0.2">
      <c r="A220" s="6">
        <v>45348</v>
      </c>
      <c r="B220">
        <v>403.71102905273438</v>
      </c>
      <c r="C220">
        <v>5069.52978515625</v>
      </c>
      <c r="D220">
        <f t="shared" si="12"/>
        <v>-6.8235817182245029E-3</v>
      </c>
      <c r="E220">
        <f t="shared" si="13"/>
        <v>-3.7867513501905758E-3</v>
      </c>
      <c r="F220">
        <f t="shared" si="14"/>
        <v>-3.8673454150892142E-3</v>
      </c>
      <c r="G220">
        <f t="shared" si="15"/>
        <v>-2.9562363031352887E-3</v>
      </c>
      <c r="H220">
        <f>0</f>
        <v>0</v>
      </c>
    </row>
    <row r="221" spans="1:8" x14ac:dyDescent="0.2">
      <c r="A221" s="6">
        <v>45349</v>
      </c>
      <c r="B221">
        <v>403.65155029296881</v>
      </c>
      <c r="C221">
        <v>5078.18017578125</v>
      </c>
      <c r="D221">
        <f t="shared" si="12"/>
        <v>-1.473300343196593E-4</v>
      </c>
      <c r="E221">
        <f t="shared" si="13"/>
        <v>1.7063496993998672E-3</v>
      </c>
      <c r="F221">
        <f t="shared" si="14"/>
        <v>2.5900683236439121E-3</v>
      </c>
      <c r="G221">
        <f t="shared" si="15"/>
        <v>-2.7373983579635714E-3</v>
      </c>
      <c r="H221">
        <f>0</f>
        <v>0</v>
      </c>
    </row>
    <row r="222" spans="1:8" x14ac:dyDescent="0.2">
      <c r="A222" s="6">
        <v>45350</v>
      </c>
      <c r="B222">
        <v>403.8892822265625</v>
      </c>
      <c r="C222">
        <v>5069.759765625</v>
      </c>
      <c r="D222">
        <f t="shared" si="12"/>
        <v>5.8895335202135968E-4</v>
      </c>
      <c r="E222">
        <f t="shared" si="13"/>
        <v>-1.6581550604305439E-3</v>
      </c>
      <c r="F222">
        <f t="shared" si="14"/>
        <v>-1.3650745117098548E-3</v>
      </c>
      <c r="G222">
        <f t="shared" si="15"/>
        <v>1.9540278637312147E-3</v>
      </c>
      <c r="H222">
        <f>0</f>
        <v>0</v>
      </c>
    </row>
    <row r="223" spans="1:8" x14ac:dyDescent="0.2">
      <c r="A223" s="6">
        <v>45351</v>
      </c>
      <c r="B223">
        <v>409.75369262695312</v>
      </c>
      <c r="C223">
        <v>5096.27001953125</v>
      </c>
      <c r="D223">
        <f t="shared" si="12"/>
        <v>1.4519846548195714E-2</v>
      </c>
      <c r="E223">
        <f t="shared" si="13"/>
        <v>5.2290946971491614E-3</v>
      </c>
      <c r="F223">
        <f t="shared" si="14"/>
        <v>6.7312304361114642E-3</v>
      </c>
      <c r="G223">
        <f t="shared" si="15"/>
        <v>7.7886161120842498E-3</v>
      </c>
      <c r="H223">
        <f>0</f>
        <v>0</v>
      </c>
    </row>
    <row r="224" spans="1:8" x14ac:dyDescent="0.2">
      <c r="A224" s="6">
        <v>45352</v>
      </c>
      <c r="B224">
        <v>411.59622192382812</v>
      </c>
      <c r="C224">
        <v>5137.080078125</v>
      </c>
      <c r="D224">
        <f t="shared" si="12"/>
        <v>4.4966752710937641E-3</v>
      </c>
      <c r="E224">
        <f t="shared" si="13"/>
        <v>8.0078289488876297E-3</v>
      </c>
      <c r="F224">
        <f t="shared" si="14"/>
        <v>9.9977708786547752E-3</v>
      </c>
      <c r="G224">
        <f t="shared" si="15"/>
        <v>-5.5010956075610112E-3</v>
      </c>
      <c r="H224">
        <f>0</f>
        <v>0</v>
      </c>
    </row>
    <row r="225" spans="1:8" x14ac:dyDescent="0.2">
      <c r="A225" s="6">
        <v>45355</v>
      </c>
      <c r="B225">
        <v>411.02169799804688</v>
      </c>
      <c r="C225">
        <v>5130.9501953125</v>
      </c>
      <c r="D225">
        <f t="shared" si="12"/>
        <v>-1.3958435359194832E-3</v>
      </c>
      <c r="E225">
        <f t="shared" si="13"/>
        <v>-1.1932620709189656E-3</v>
      </c>
      <c r="F225">
        <f t="shared" si="14"/>
        <v>-8.185696594576635E-4</v>
      </c>
      <c r="G225">
        <f t="shared" si="15"/>
        <v>-5.7727387646181968E-4</v>
      </c>
      <c r="H225">
        <f>0</f>
        <v>0</v>
      </c>
    </row>
    <row r="226" spans="1:8" x14ac:dyDescent="0.2">
      <c r="A226" s="6">
        <v>45356</v>
      </c>
      <c r="B226">
        <v>398.86691284179688</v>
      </c>
      <c r="C226">
        <v>5078.64990234375</v>
      </c>
      <c r="D226">
        <f t="shared" si="12"/>
        <v>-2.957212530494624E-2</v>
      </c>
      <c r="E226">
        <f t="shared" si="13"/>
        <v>-1.0193100883444606E-2</v>
      </c>
      <c r="F226">
        <f t="shared" si="14"/>
        <v>-1.1398328209269833E-2</v>
      </c>
      <c r="G226">
        <f t="shared" si="15"/>
        <v>-1.8173797095676406E-2</v>
      </c>
      <c r="H226">
        <f>0</f>
        <v>0</v>
      </c>
    </row>
    <row r="227" spans="1:8" x14ac:dyDescent="0.2">
      <c r="A227" s="6">
        <v>45357</v>
      </c>
      <c r="B227">
        <v>398.31222534179688</v>
      </c>
      <c r="C227">
        <v>5104.759765625</v>
      </c>
      <c r="D227">
        <f t="shared" si="12"/>
        <v>-1.3906580920639566E-3</v>
      </c>
      <c r="E227">
        <f t="shared" si="13"/>
        <v>5.1411032032746551E-3</v>
      </c>
      <c r="F227">
        <f t="shared" si="14"/>
        <v>6.627792054711353E-3</v>
      </c>
      <c r="G227">
        <f t="shared" si="15"/>
        <v>-8.0184501467753105E-3</v>
      </c>
      <c r="H227">
        <f>0</f>
        <v>0</v>
      </c>
    </row>
    <row r="228" spans="1:8" x14ac:dyDescent="0.2">
      <c r="A228" s="6">
        <v>45358</v>
      </c>
      <c r="B228">
        <v>405.2960205078125</v>
      </c>
      <c r="C228">
        <v>5157.35986328125</v>
      </c>
      <c r="D228">
        <f t="shared" si="12"/>
        <v>1.7533469277832836E-2</v>
      </c>
      <c r="E228">
        <f t="shared" si="13"/>
        <v>1.0304127925951478E-2</v>
      </c>
      <c r="F228">
        <f t="shared" si="14"/>
        <v>1.2697184639455059E-2</v>
      </c>
      <c r="G228">
        <f t="shared" si="15"/>
        <v>4.8362846383777774E-3</v>
      </c>
      <c r="H228">
        <f>0</f>
        <v>0</v>
      </c>
    </row>
    <row r="229" spans="1:8" x14ac:dyDescent="0.2">
      <c r="A229" s="6">
        <v>45359</v>
      </c>
      <c r="B229">
        <v>402.40341186523438</v>
      </c>
      <c r="C229">
        <v>5123.68994140625</v>
      </c>
      <c r="D229">
        <f t="shared" si="12"/>
        <v>-7.1370270030134408E-3</v>
      </c>
      <c r="E229">
        <f t="shared" si="13"/>
        <v>-6.5285190034379825E-3</v>
      </c>
      <c r="F229">
        <f t="shared" si="14"/>
        <v>-7.0904297808526886E-3</v>
      </c>
      <c r="G229">
        <f t="shared" si="15"/>
        <v>-4.6597222160752252E-5</v>
      </c>
      <c r="H229">
        <f>0</f>
        <v>0</v>
      </c>
    </row>
    <row r="230" spans="1:8" x14ac:dyDescent="0.2">
      <c r="A230" s="6">
        <v>45362</v>
      </c>
      <c r="B230">
        <v>400.7193603515625</v>
      </c>
      <c r="C230">
        <v>5117.93994140625</v>
      </c>
      <c r="D230">
        <f t="shared" si="12"/>
        <v>-4.1849831885517608E-3</v>
      </c>
      <c r="E230">
        <f t="shared" si="13"/>
        <v>-1.122238087346461E-3</v>
      </c>
      <c r="F230">
        <f t="shared" si="14"/>
        <v>-7.3507743108606983E-4</v>
      </c>
      <c r="G230">
        <f t="shared" si="15"/>
        <v>-3.4499057574656909E-3</v>
      </c>
      <c r="H230">
        <f>0</f>
        <v>0</v>
      </c>
    </row>
    <row r="231" spans="1:8" x14ac:dyDescent="0.2">
      <c r="A231" s="6">
        <v>45363</v>
      </c>
      <c r="B231">
        <v>411.37826538085938</v>
      </c>
      <c r="C231">
        <v>5175.27001953125</v>
      </c>
      <c r="D231">
        <f t="shared" si="12"/>
        <v>2.6599426141890259E-2</v>
      </c>
      <c r="E231">
        <f t="shared" si="13"/>
        <v>1.1201787981366396E-2</v>
      </c>
      <c r="F231">
        <f t="shared" si="14"/>
        <v>1.3752428721480532E-2</v>
      </c>
      <c r="G231">
        <f t="shared" si="15"/>
        <v>1.2846997420409727E-2</v>
      </c>
      <c r="H231">
        <f>0</f>
        <v>0</v>
      </c>
    </row>
    <row r="232" spans="1:8" x14ac:dyDescent="0.2">
      <c r="A232" s="6">
        <v>45364</v>
      </c>
      <c r="B232">
        <v>411.199951171875</v>
      </c>
      <c r="C232">
        <v>5165.31005859375</v>
      </c>
      <c r="D232">
        <f t="shared" si="12"/>
        <v>-4.3345559060903316E-4</v>
      </c>
      <c r="E232">
        <f t="shared" si="13"/>
        <v>-1.9245297153407392E-3</v>
      </c>
      <c r="F232">
        <f t="shared" si="14"/>
        <v>-1.6782111790929601E-3</v>
      </c>
      <c r="G232">
        <f t="shared" si="15"/>
        <v>1.2447555884839269E-3</v>
      </c>
      <c r="H232">
        <f>0</f>
        <v>0</v>
      </c>
    </row>
    <row r="233" spans="1:8" x14ac:dyDescent="0.2">
      <c r="A233" s="6">
        <v>45365</v>
      </c>
      <c r="B233">
        <v>421.22488403320312</v>
      </c>
      <c r="C233">
        <v>5150.47998046875</v>
      </c>
      <c r="D233">
        <f t="shared" si="12"/>
        <v>2.4379703433228039E-2</v>
      </c>
      <c r="E233">
        <f t="shared" si="13"/>
        <v>-2.8710915621273925E-3</v>
      </c>
      <c r="F233">
        <f t="shared" si="14"/>
        <v>-2.7909417512815898E-3</v>
      </c>
      <c r="G233">
        <f t="shared" si="15"/>
        <v>2.717064518450963E-2</v>
      </c>
      <c r="H233">
        <f>0</f>
        <v>0</v>
      </c>
    </row>
    <row r="234" spans="1:8" x14ac:dyDescent="0.2">
      <c r="A234" s="6">
        <v>45366</v>
      </c>
      <c r="B234">
        <v>412.50759887695312</v>
      </c>
      <c r="C234">
        <v>5117.08984375</v>
      </c>
      <c r="D234">
        <f t="shared" si="12"/>
        <v>-2.0695085895169663E-2</v>
      </c>
      <c r="E234">
        <f t="shared" si="13"/>
        <v>-6.4829174844615034E-3</v>
      </c>
      <c r="F234">
        <f t="shared" si="14"/>
        <v>-7.0368229251827437E-3</v>
      </c>
      <c r="G234">
        <f t="shared" si="15"/>
        <v>-1.3658262969986918E-2</v>
      </c>
      <c r="H234">
        <f>0</f>
        <v>0</v>
      </c>
    </row>
    <row r="235" spans="1:8" x14ac:dyDescent="0.2">
      <c r="A235" s="6">
        <v>45369</v>
      </c>
      <c r="B235">
        <v>413.39910888671881</v>
      </c>
      <c r="C235">
        <v>5149.419921875</v>
      </c>
      <c r="D235">
        <f t="shared" si="12"/>
        <v>2.1611965747849737E-3</v>
      </c>
      <c r="E235">
        <f t="shared" si="13"/>
        <v>6.3180595049523447E-3</v>
      </c>
      <c r="F235">
        <f t="shared" si="14"/>
        <v>8.011362778011389E-3</v>
      </c>
      <c r="G235">
        <f t="shared" si="15"/>
        <v>-5.8501662032264153E-3</v>
      </c>
      <c r="H235">
        <f>0</f>
        <v>0</v>
      </c>
    </row>
    <row r="236" spans="1:8" x14ac:dyDescent="0.2">
      <c r="A236" s="6">
        <v>45370</v>
      </c>
      <c r="B236">
        <v>417.45071411132812</v>
      </c>
      <c r="C236">
        <v>5178.509765625</v>
      </c>
      <c r="D236">
        <f t="shared" si="12"/>
        <v>9.8007110743907333E-3</v>
      </c>
      <c r="E236">
        <f t="shared" si="13"/>
        <v>5.6491496501236416E-3</v>
      </c>
      <c r="F236">
        <f t="shared" si="14"/>
        <v>7.2250259443085224E-3</v>
      </c>
      <c r="G236">
        <f t="shared" si="15"/>
        <v>2.5756851300822109E-3</v>
      </c>
      <c r="H236">
        <f>0</f>
        <v>0</v>
      </c>
    </row>
    <row r="237" spans="1:8" x14ac:dyDescent="0.2">
      <c r="A237" s="6">
        <v>45371</v>
      </c>
      <c r="B237">
        <v>421.23483276367188</v>
      </c>
      <c r="C237">
        <v>5224.6201171875</v>
      </c>
      <c r="D237">
        <f t="shared" si="12"/>
        <v>9.064827354288818E-3</v>
      </c>
      <c r="E237">
        <f t="shared" si="13"/>
        <v>8.9041739128465913E-3</v>
      </c>
      <c r="F237">
        <f t="shared" si="14"/>
        <v>1.1051469005206515E-2</v>
      </c>
      <c r="G237">
        <f t="shared" si="15"/>
        <v>-1.9866416509176973E-3</v>
      </c>
      <c r="H237">
        <f>0</f>
        <v>0</v>
      </c>
    </row>
    <row r="238" spans="1:8" x14ac:dyDescent="0.2">
      <c r="A238" s="6">
        <v>45372</v>
      </c>
      <c r="B238">
        <v>425.33590698242188</v>
      </c>
      <c r="C238">
        <v>5241.52978515625</v>
      </c>
      <c r="D238">
        <f t="shared" si="12"/>
        <v>9.7358383015082595E-3</v>
      </c>
      <c r="E238">
        <f t="shared" si="13"/>
        <v>3.2365354015160275E-3</v>
      </c>
      <c r="F238">
        <f t="shared" si="14"/>
        <v>4.3888777914571067E-3</v>
      </c>
      <c r="G238">
        <f t="shared" si="15"/>
        <v>5.3469605100511528E-3</v>
      </c>
      <c r="H238">
        <f>0</f>
        <v>0</v>
      </c>
    </row>
    <row r="239" spans="1:8" x14ac:dyDescent="0.2">
      <c r="A239" s="6">
        <v>45373</v>
      </c>
      <c r="B239">
        <v>424.71182250976562</v>
      </c>
      <c r="C239">
        <v>5234.18017578125</v>
      </c>
      <c r="D239">
        <f t="shared" si="12"/>
        <v>-1.4672743645930408E-3</v>
      </c>
      <c r="E239">
        <f t="shared" si="13"/>
        <v>-1.4021878490156903E-3</v>
      </c>
      <c r="F239">
        <f t="shared" si="14"/>
        <v>-1.0641723122539173E-3</v>
      </c>
      <c r="G239">
        <f t="shared" si="15"/>
        <v>-4.031020523391235E-4</v>
      </c>
      <c r="H239">
        <f>0</f>
        <v>0</v>
      </c>
    </row>
    <row r="240" spans="1:8" x14ac:dyDescent="0.2">
      <c r="A240" s="6">
        <v>45376</v>
      </c>
      <c r="B240">
        <v>418.88705444335938</v>
      </c>
      <c r="C240">
        <v>5218.18994140625</v>
      </c>
      <c r="D240">
        <f t="shared" si="12"/>
        <v>-1.3714636037173933E-2</v>
      </c>
      <c r="E240">
        <f t="shared" si="13"/>
        <v>-3.0549644525015296E-3</v>
      </c>
      <c r="F240">
        <f t="shared" si="14"/>
        <v>-3.0070934873890204E-3</v>
      </c>
      <c r="G240">
        <f t="shared" si="15"/>
        <v>-1.0707542549784912E-2</v>
      </c>
      <c r="H240">
        <f>0</f>
        <v>0</v>
      </c>
    </row>
    <row r="241" spans="1:8" x14ac:dyDescent="0.2">
      <c r="A241" s="6">
        <v>45377</v>
      </c>
      <c r="B241">
        <v>417.68838500976562</v>
      </c>
      <c r="C241">
        <v>5203.580078125</v>
      </c>
      <c r="D241">
        <f t="shared" si="12"/>
        <v>-2.8615575985908581E-3</v>
      </c>
      <c r="E241">
        <f t="shared" si="13"/>
        <v>-2.799795225030266E-3</v>
      </c>
      <c r="F241">
        <f t="shared" si="14"/>
        <v>-2.7071293577836299E-3</v>
      </c>
      <c r="G241">
        <f t="shared" si="15"/>
        <v>-1.5442824080722818E-4</v>
      </c>
      <c r="H241">
        <f>0</f>
        <v>0</v>
      </c>
    </row>
    <row r="242" spans="1:8" x14ac:dyDescent="0.2">
      <c r="A242" s="6">
        <v>45378</v>
      </c>
      <c r="B242">
        <v>417.470458984375</v>
      </c>
      <c r="C242">
        <v>5248.490234375</v>
      </c>
      <c r="D242">
        <f t="shared" si="12"/>
        <v>-5.217430821915503E-4</v>
      </c>
      <c r="E242">
        <f t="shared" si="13"/>
        <v>8.6306265255329251E-3</v>
      </c>
      <c r="F242">
        <f t="shared" si="14"/>
        <v>1.0729900433813583E-2</v>
      </c>
      <c r="G242">
        <f t="shared" si="15"/>
        <v>-1.1251643516005133E-2</v>
      </c>
      <c r="H242">
        <f>0</f>
        <v>0</v>
      </c>
    </row>
    <row r="243" spans="1:8" x14ac:dyDescent="0.2">
      <c r="A243" s="6">
        <v>45379</v>
      </c>
      <c r="B243">
        <v>416.76715087890619</v>
      </c>
      <c r="C243">
        <v>5254.35009765625</v>
      </c>
      <c r="D243">
        <f t="shared" si="12"/>
        <v>-1.6846895159475794E-3</v>
      </c>
      <c r="E243">
        <f t="shared" si="13"/>
        <v>1.1164855071790214E-3</v>
      </c>
      <c r="F243">
        <f t="shared" si="14"/>
        <v>1.8966536013500992E-3</v>
      </c>
      <c r="G243">
        <f t="shared" si="15"/>
        <v>-3.5813431172976784E-3</v>
      </c>
      <c r="H243">
        <f>0</f>
        <v>0</v>
      </c>
    </row>
    <row r="244" spans="1:8" x14ac:dyDescent="0.2">
      <c r="A244" s="6">
        <v>45383</v>
      </c>
      <c r="B244">
        <v>420.58099365234381</v>
      </c>
      <c r="C244">
        <v>5243.77001953125</v>
      </c>
      <c r="D244">
        <f t="shared" si="12"/>
        <v>9.1510157779823853E-3</v>
      </c>
      <c r="E244">
        <f t="shared" si="13"/>
        <v>-2.0135845401164643E-3</v>
      </c>
      <c r="F244">
        <f t="shared" si="14"/>
        <v>-1.7828995589016865E-3</v>
      </c>
      <c r="G244">
        <f t="shared" si="15"/>
        <v>1.0933915336884072E-2</v>
      </c>
      <c r="H244">
        <f>0</f>
        <v>0</v>
      </c>
    </row>
    <row r="245" spans="1:8" x14ac:dyDescent="0.2">
      <c r="A245" s="6">
        <v>45384</v>
      </c>
      <c r="B245">
        <v>417.48043823242188</v>
      </c>
      <c r="C245">
        <v>5205.81005859375</v>
      </c>
      <c r="D245">
        <f t="shared" si="12"/>
        <v>-7.3720768810701109E-3</v>
      </c>
      <c r="E245">
        <f t="shared" si="13"/>
        <v>-7.2390590731691296E-3</v>
      </c>
      <c r="F245">
        <f t="shared" si="14"/>
        <v>-7.9257050045889055E-3</v>
      </c>
      <c r="G245">
        <f t="shared" si="15"/>
        <v>5.536281235187946E-4</v>
      </c>
      <c r="H245">
        <f>0</f>
        <v>0</v>
      </c>
    </row>
    <row r="246" spans="1:8" x14ac:dyDescent="0.2">
      <c r="A246" s="6">
        <v>45385</v>
      </c>
      <c r="B246">
        <v>416.49972534179688</v>
      </c>
      <c r="C246">
        <v>5211.490234375</v>
      </c>
      <c r="D246">
        <f t="shared" si="12"/>
        <v>-2.3491229787370171E-3</v>
      </c>
      <c r="E246">
        <f t="shared" si="13"/>
        <v>1.091122364688113E-3</v>
      </c>
      <c r="F246">
        <f t="shared" si="14"/>
        <v>1.8668379647361595E-3</v>
      </c>
      <c r="G246">
        <f t="shared" si="15"/>
        <v>-4.2159609434731767E-3</v>
      </c>
      <c r="H246">
        <f>0</f>
        <v>0</v>
      </c>
    </row>
    <row r="247" spans="1:8" x14ac:dyDescent="0.2">
      <c r="A247" s="6">
        <v>45386</v>
      </c>
      <c r="B247">
        <v>413.953857421875</v>
      </c>
      <c r="C247">
        <v>5147.2099609375</v>
      </c>
      <c r="D247">
        <f t="shared" si="12"/>
        <v>-6.1125320498893743E-3</v>
      </c>
      <c r="E247">
        <f t="shared" si="13"/>
        <v>-1.2334336350379616E-2</v>
      </c>
      <c r="F247">
        <f t="shared" si="14"/>
        <v>-1.3915457094615877E-2</v>
      </c>
      <c r="G247">
        <f t="shared" si="15"/>
        <v>7.8029250447265025E-3</v>
      </c>
      <c r="H247">
        <f>0</f>
        <v>0</v>
      </c>
    </row>
    <row r="248" spans="1:8" x14ac:dyDescent="0.2">
      <c r="A248" s="6">
        <v>45387</v>
      </c>
      <c r="B248">
        <v>421.52206420898438</v>
      </c>
      <c r="C248">
        <v>5204.33984375</v>
      </c>
      <c r="D248">
        <f t="shared" si="12"/>
        <v>1.8282730433397898E-2</v>
      </c>
      <c r="E248">
        <f t="shared" si="13"/>
        <v>1.1099194174331695E-2</v>
      </c>
      <c r="F248">
        <f t="shared" si="14"/>
        <v>1.3631824594035214E-2</v>
      </c>
      <c r="G248">
        <f t="shared" si="15"/>
        <v>4.6509058393626838E-3</v>
      </c>
      <c r="H248">
        <f>0</f>
        <v>0</v>
      </c>
    </row>
    <row r="249" spans="1:8" x14ac:dyDescent="0.2">
      <c r="A249" s="6">
        <v>45390</v>
      </c>
      <c r="B249">
        <v>420.60079956054688</v>
      </c>
      <c r="C249">
        <v>5202.39013671875</v>
      </c>
      <c r="D249">
        <f t="shared" si="12"/>
        <v>-2.1855668461063793E-3</v>
      </c>
      <c r="E249">
        <f t="shared" si="13"/>
        <v>-3.7463099831791524E-4</v>
      </c>
      <c r="F249">
        <f t="shared" si="14"/>
        <v>1.4377191908693498E-4</v>
      </c>
      <c r="G249">
        <f t="shared" si="15"/>
        <v>-2.3293387651933143E-3</v>
      </c>
      <c r="H249">
        <f>0</f>
        <v>0</v>
      </c>
    </row>
    <row r="250" spans="1:8" x14ac:dyDescent="0.2">
      <c r="A250" s="6">
        <v>45391</v>
      </c>
      <c r="B250">
        <v>422.27490234375</v>
      </c>
      <c r="C250">
        <v>5209.91015625</v>
      </c>
      <c r="D250">
        <f t="shared" si="12"/>
        <v>3.9802653369946928E-3</v>
      </c>
      <c r="E250">
        <f t="shared" si="13"/>
        <v>1.4454931932483817E-3</v>
      </c>
      <c r="F250">
        <f t="shared" si="14"/>
        <v>2.283418514828522E-3</v>
      </c>
      <c r="G250">
        <f t="shared" si="15"/>
        <v>1.6968468221661708E-3</v>
      </c>
      <c r="H250">
        <f>0</f>
        <v>0</v>
      </c>
    </row>
    <row r="251" spans="1:8" x14ac:dyDescent="0.2">
      <c r="A251" s="6">
        <v>45392</v>
      </c>
      <c r="B251">
        <v>419.28329467773438</v>
      </c>
      <c r="C251">
        <v>5160.64013671875</v>
      </c>
      <c r="D251">
        <f t="shared" si="12"/>
        <v>-7.0845026531562993E-3</v>
      </c>
      <c r="E251">
        <f t="shared" si="13"/>
        <v>-9.4569806491084929E-3</v>
      </c>
      <c r="F251">
        <f t="shared" si="14"/>
        <v>-1.0532982228620912E-2</v>
      </c>
      <c r="G251">
        <f t="shared" si="15"/>
        <v>3.4484795754646125E-3</v>
      </c>
      <c r="H251">
        <f>0</f>
        <v>0</v>
      </c>
    </row>
    <row r="252" spans="1:8" x14ac:dyDescent="0.2">
      <c r="A252" s="6">
        <v>45393</v>
      </c>
      <c r="B252">
        <v>423.909423828125</v>
      </c>
      <c r="C252">
        <v>5199.06005859375</v>
      </c>
      <c r="D252">
        <f t="shared" si="12"/>
        <v>1.1033421100037577E-2</v>
      </c>
      <c r="E252">
        <f t="shared" si="13"/>
        <v>7.4447977105855934E-3</v>
      </c>
      <c r="F252">
        <f t="shared" si="14"/>
        <v>9.3358996294778535E-3</v>
      </c>
      <c r="G252">
        <f t="shared" si="15"/>
        <v>1.6975214705597236E-3</v>
      </c>
      <c r="H252">
        <f>0</f>
        <v>0</v>
      </c>
    </row>
    <row r="253" spans="1:8" x14ac:dyDescent="0.2">
      <c r="A253" s="6">
        <v>45394</v>
      </c>
      <c r="B253">
        <v>417.93609619140619</v>
      </c>
      <c r="C253">
        <v>5123.41015625</v>
      </c>
      <c r="D253">
        <f t="shared" si="12"/>
        <v>-1.4091047051458583E-2</v>
      </c>
      <c r="E253">
        <f t="shared" si="13"/>
        <v>-1.4550688295801639E-2</v>
      </c>
      <c r="F253">
        <f t="shared" si="14"/>
        <v>-1.6520889139836153E-2</v>
      </c>
      <c r="G253">
        <f t="shared" si="15"/>
        <v>2.4298420883775707E-3</v>
      </c>
      <c r="H253">
        <f>0</f>
        <v>0</v>
      </c>
    </row>
    <row r="254" spans="1:8" x14ac:dyDescent="0.2">
      <c r="A254" s="6">
        <v>45397</v>
      </c>
      <c r="B254">
        <v>409.75369262695312</v>
      </c>
      <c r="C254">
        <v>5061.81982421875</v>
      </c>
      <c r="D254">
        <f t="shared" si="12"/>
        <v>-1.9578121246329738E-2</v>
      </c>
      <c r="E254">
        <f t="shared" si="13"/>
        <v>-1.202135494776202E-2</v>
      </c>
      <c r="F254">
        <f t="shared" si="14"/>
        <v>-1.3547531875147812E-2</v>
      </c>
      <c r="G254">
        <f t="shared" si="15"/>
        <v>-6.0305893711819266E-3</v>
      </c>
      <c r="H254">
        <f>0</f>
        <v>0</v>
      </c>
    </row>
    <row r="255" spans="1:8" x14ac:dyDescent="0.2">
      <c r="A255" s="6">
        <v>45398</v>
      </c>
      <c r="B255">
        <v>410.68484497070312</v>
      </c>
      <c r="C255">
        <v>5051.41015625</v>
      </c>
      <c r="D255">
        <f t="shared" si="12"/>
        <v>2.2724684621640012E-3</v>
      </c>
      <c r="E255">
        <f t="shared" si="13"/>
        <v>-2.0565070133361507E-3</v>
      </c>
      <c r="F255">
        <f t="shared" si="14"/>
        <v>-1.8333570629175419E-3</v>
      </c>
      <c r="G255">
        <f t="shared" si="15"/>
        <v>4.1058255250815429E-3</v>
      </c>
      <c r="H255">
        <f>0</f>
        <v>0</v>
      </c>
    </row>
    <row r="256" spans="1:8" x14ac:dyDescent="0.2">
      <c r="A256" s="6">
        <v>45399</v>
      </c>
      <c r="B256">
        <v>407.9705810546875</v>
      </c>
      <c r="C256">
        <v>5022.2099609375</v>
      </c>
      <c r="D256">
        <f t="shared" si="12"/>
        <v>-6.6091163315491475E-3</v>
      </c>
      <c r="E256">
        <f t="shared" si="13"/>
        <v>-5.780602724641426E-3</v>
      </c>
      <c r="F256">
        <f t="shared" si="14"/>
        <v>-6.2112169627154493E-3</v>
      </c>
      <c r="G256">
        <f t="shared" si="15"/>
        <v>-3.9789936883369813E-4</v>
      </c>
      <c r="H256">
        <f>0</f>
        <v>0</v>
      </c>
    </row>
    <row r="257" spans="1:8" x14ac:dyDescent="0.2">
      <c r="A257" s="6">
        <v>45400</v>
      </c>
      <c r="B257">
        <v>400.47171020507812</v>
      </c>
      <c r="C257">
        <v>5011.1201171875</v>
      </c>
      <c r="D257">
        <f t="shared" si="12"/>
        <v>-1.8380910776025217E-2</v>
      </c>
      <c r="E257">
        <f t="shared" si="13"/>
        <v>-2.2081601199982481E-3</v>
      </c>
      <c r="F257">
        <f t="shared" si="14"/>
        <v>-2.0116328393215465E-3</v>
      </c>
      <c r="G257">
        <f t="shared" si="15"/>
        <v>-1.6369277936703671E-2</v>
      </c>
      <c r="H257">
        <f>0</f>
        <v>0</v>
      </c>
    </row>
    <row r="258" spans="1:8" x14ac:dyDescent="0.2">
      <c r="A258" s="6">
        <v>45401</v>
      </c>
      <c r="B258">
        <v>395.3701171875</v>
      </c>
      <c r="C258">
        <v>4967.22998046875</v>
      </c>
      <c r="D258">
        <f t="shared" ref="D258:D300" si="16">(B258/B257)-1</f>
        <v>-1.2738959800595251E-2</v>
      </c>
      <c r="E258">
        <f t="shared" ref="E258:E300" si="17">(C258/C257)-1</f>
        <v>-8.7585481274361499E-3</v>
      </c>
      <c r="F258">
        <f t="shared" ref="F258:F300" si="18">alpha_msft+beta_msft*E258</f>
        <v>-9.7119400303600101E-3</v>
      </c>
      <c r="G258">
        <f t="shared" ref="G258:G300" si="19">D258-F258</f>
        <v>-3.0270197702352408E-3</v>
      </c>
      <c r="H258">
        <f>0</f>
        <v>0</v>
      </c>
    </row>
    <row r="259" spans="1:8" x14ac:dyDescent="0.2">
      <c r="A259" s="6">
        <v>45404</v>
      </c>
      <c r="B259">
        <v>397.19277954101562</v>
      </c>
      <c r="C259">
        <v>5010.60009765625</v>
      </c>
      <c r="D259">
        <f t="shared" si="16"/>
        <v>4.6100154621733225E-3</v>
      </c>
      <c r="E259">
        <f t="shared" si="17"/>
        <v>8.7312480714667462E-3</v>
      </c>
      <c r="F259">
        <f t="shared" si="18"/>
        <v>1.0848186070152654E-2</v>
      </c>
      <c r="G259">
        <f t="shared" si="19"/>
        <v>-6.2381706079793313E-3</v>
      </c>
      <c r="H259">
        <f>0</f>
        <v>0</v>
      </c>
    </row>
    <row r="260" spans="1:8" x14ac:dyDescent="0.2">
      <c r="A260" s="6">
        <v>45405</v>
      </c>
      <c r="B260">
        <v>403.74072265625</v>
      </c>
      <c r="C260">
        <v>5070.5498046875</v>
      </c>
      <c r="D260">
        <f t="shared" si="16"/>
        <v>1.6485554251013834E-2</v>
      </c>
      <c r="E260">
        <f t="shared" si="17"/>
        <v>1.1964576270872662E-2</v>
      </c>
      <c r="F260">
        <f t="shared" si="18"/>
        <v>1.4649124328558387E-2</v>
      </c>
      <c r="G260">
        <f t="shared" si="19"/>
        <v>1.8364299224554476E-3</v>
      </c>
      <c r="H260">
        <f>0</f>
        <v>0</v>
      </c>
    </row>
    <row r="261" spans="1:8" x14ac:dyDescent="0.2">
      <c r="A261" s="6">
        <v>45406</v>
      </c>
      <c r="B261">
        <v>405.2166748046875</v>
      </c>
      <c r="C261">
        <v>5071.6298828125</v>
      </c>
      <c r="D261">
        <f t="shared" si="16"/>
        <v>3.6556930366773432E-3</v>
      </c>
      <c r="E261">
        <f t="shared" si="17"/>
        <v>2.130100613548791E-4</v>
      </c>
      <c r="F261">
        <f t="shared" si="18"/>
        <v>8.3457323839958774E-4</v>
      </c>
      <c r="G261">
        <f t="shared" si="19"/>
        <v>2.8211197982777555E-3</v>
      </c>
      <c r="H261">
        <f>0</f>
        <v>0</v>
      </c>
    </row>
    <row r="262" spans="1:8" x14ac:dyDescent="0.2">
      <c r="A262" s="6">
        <v>45407</v>
      </c>
      <c r="B262">
        <v>395.29083251953119</v>
      </c>
      <c r="C262">
        <v>5048.419921875</v>
      </c>
      <c r="D262">
        <f t="shared" si="16"/>
        <v>-2.4495147663754269E-2</v>
      </c>
      <c r="E262">
        <f t="shared" si="17"/>
        <v>-4.5764303535156259E-3</v>
      </c>
      <c r="F262">
        <f t="shared" si="18"/>
        <v>-4.7956523949217542E-3</v>
      </c>
      <c r="G262">
        <f t="shared" si="19"/>
        <v>-1.9699495268832516E-2</v>
      </c>
      <c r="H262">
        <f>0</f>
        <v>0</v>
      </c>
    </row>
    <row r="263" spans="1:8" x14ac:dyDescent="0.2">
      <c r="A263" s="6">
        <v>45408</v>
      </c>
      <c r="B263">
        <v>402.50250244140619</v>
      </c>
      <c r="C263">
        <v>5099.9599609375</v>
      </c>
      <c r="D263">
        <f t="shared" si="16"/>
        <v>1.8243959456152314E-2</v>
      </c>
      <c r="E263">
        <f t="shared" si="17"/>
        <v>1.020914263474304E-2</v>
      </c>
      <c r="F263">
        <f t="shared" si="18"/>
        <v>1.2585524701127023E-2</v>
      </c>
      <c r="G263">
        <f t="shared" si="19"/>
        <v>5.6584347550252909E-3</v>
      </c>
      <c r="H263">
        <f>0</f>
        <v>0</v>
      </c>
    </row>
    <row r="264" spans="1:8" x14ac:dyDescent="0.2">
      <c r="A264" s="6">
        <v>45411</v>
      </c>
      <c r="B264">
        <v>398.470703125</v>
      </c>
      <c r="C264">
        <v>5116.169921875</v>
      </c>
      <c r="D264">
        <f t="shared" si="16"/>
        <v>-1.0016830434471991E-2</v>
      </c>
      <c r="E264">
        <f t="shared" si="17"/>
        <v>3.1784486665891176E-3</v>
      </c>
      <c r="F264">
        <f t="shared" si="18"/>
        <v>4.3205939429043581E-3</v>
      </c>
      <c r="G264">
        <f t="shared" si="19"/>
        <v>-1.4337424377376349E-2</v>
      </c>
      <c r="H264">
        <f>0</f>
        <v>0</v>
      </c>
    </row>
    <row r="265" spans="1:8" x14ac:dyDescent="0.2">
      <c r="A265" s="6">
        <v>45412</v>
      </c>
      <c r="B265">
        <v>385.67208862304688</v>
      </c>
      <c r="C265">
        <v>5035.68994140625</v>
      </c>
      <c r="D265">
        <f t="shared" si="16"/>
        <v>-3.2119336256292375E-2</v>
      </c>
      <c r="E265">
        <f t="shared" si="17"/>
        <v>-1.5730513586862171E-2</v>
      </c>
      <c r="F265">
        <f t="shared" si="18"/>
        <v>-1.7907832502978383E-2</v>
      </c>
      <c r="G265">
        <f t="shared" si="19"/>
        <v>-1.4211503753313991E-2</v>
      </c>
      <c r="H265">
        <f>0</f>
        <v>0</v>
      </c>
    </row>
    <row r="266" spans="1:8" x14ac:dyDescent="0.2">
      <c r="A266" s="6">
        <v>45413</v>
      </c>
      <c r="B266">
        <v>391.22940063476562</v>
      </c>
      <c r="C266">
        <v>5018.39013671875</v>
      </c>
      <c r="D266">
        <f t="shared" si="16"/>
        <v>1.4409422345184053E-2</v>
      </c>
      <c r="E266">
        <f t="shared" si="17"/>
        <v>-3.4354388154940185E-3</v>
      </c>
      <c r="F266">
        <f t="shared" si="18"/>
        <v>-3.4543600416801733E-3</v>
      </c>
      <c r="G266">
        <f t="shared" si="19"/>
        <v>1.7863782386864226E-2</v>
      </c>
      <c r="H266">
        <f>0</f>
        <v>0</v>
      </c>
    </row>
    <row r="267" spans="1:8" x14ac:dyDescent="0.2">
      <c r="A267" s="6">
        <v>45414</v>
      </c>
      <c r="B267">
        <v>394.10214233398438</v>
      </c>
      <c r="C267">
        <v>5064.2001953125</v>
      </c>
      <c r="D267">
        <f t="shared" si="16"/>
        <v>7.3428573991569657E-3</v>
      </c>
      <c r="E267">
        <f t="shared" si="17"/>
        <v>9.1284370775730483E-3</v>
      </c>
      <c r="F267">
        <f t="shared" si="18"/>
        <v>1.1315101519504494E-2</v>
      </c>
      <c r="G267">
        <f t="shared" si="19"/>
        <v>-3.9722441203475286E-3</v>
      </c>
      <c r="H267">
        <f>0</f>
        <v>0</v>
      </c>
    </row>
    <row r="268" spans="1:8" x14ac:dyDescent="0.2">
      <c r="A268" s="6">
        <v>45415</v>
      </c>
      <c r="B268">
        <v>402.83926391601562</v>
      </c>
      <c r="C268">
        <v>5127.7900390625</v>
      </c>
      <c r="D268">
        <f t="shared" si="16"/>
        <v>2.2169688117622321E-2</v>
      </c>
      <c r="E268">
        <f t="shared" si="17"/>
        <v>1.2556739721478527E-2</v>
      </c>
      <c r="F268">
        <f t="shared" si="18"/>
        <v>1.5345241943544375E-2</v>
      </c>
      <c r="G268">
        <f t="shared" si="19"/>
        <v>6.8244461740779461E-3</v>
      </c>
      <c r="H268">
        <f>0</f>
        <v>0</v>
      </c>
    </row>
    <row r="269" spans="1:8" x14ac:dyDescent="0.2">
      <c r="A269" s="6">
        <v>45418</v>
      </c>
      <c r="B269">
        <v>409.65463256835938</v>
      </c>
      <c r="C269">
        <v>5180.740234375</v>
      </c>
      <c r="D269">
        <f t="shared" si="16"/>
        <v>1.6918332602664732E-2</v>
      </c>
      <c r="E269">
        <f t="shared" si="17"/>
        <v>1.0326123907011819E-2</v>
      </c>
      <c r="F269">
        <f t="shared" si="18"/>
        <v>1.272304201018494E-2</v>
      </c>
      <c r="G269">
        <f t="shared" si="19"/>
        <v>4.1952905924797917E-3</v>
      </c>
      <c r="H269">
        <f>0</f>
        <v>0</v>
      </c>
    </row>
    <row r="270" spans="1:8" x14ac:dyDescent="0.2">
      <c r="A270" s="6">
        <v>45419</v>
      </c>
      <c r="B270">
        <v>405.49411010742188</v>
      </c>
      <c r="C270">
        <v>5187.7001953125</v>
      </c>
      <c r="D270">
        <f t="shared" si="16"/>
        <v>-1.0156170906338358E-2</v>
      </c>
      <c r="E270">
        <f t="shared" si="17"/>
        <v>1.3434298232750663E-3</v>
      </c>
      <c r="F270">
        <f t="shared" si="18"/>
        <v>2.1634379425548283E-3</v>
      </c>
      <c r="G270">
        <f t="shared" si="19"/>
        <v>-1.2319608848893186E-2</v>
      </c>
      <c r="H270">
        <f>0</f>
        <v>0</v>
      </c>
    </row>
    <row r="271" spans="1:8" x14ac:dyDescent="0.2">
      <c r="A271" s="6">
        <v>45420</v>
      </c>
      <c r="B271">
        <v>406.68283081054688</v>
      </c>
      <c r="C271">
        <v>5187.669921875</v>
      </c>
      <c r="D271">
        <f t="shared" si="16"/>
        <v>2.9315362997752725E-3</v>
      </c>
      <c r="E271">
        <f t="shared" si="17"/>
        <v>-5.8356181661389783E-6</v>
      </c>
      <c r="F271">
        <f t="shared" si="18"/>
        <v>5.7730924765127018E-4</v>
      </c>
      <c r="G271">
        <f t="shared" si="19"/>
        <v>2.3542270521240026E-3</v>
      </c>
      <c r="H271">
        <f>0</f>
        <v>0</v>
      </c>
    </row>
    <row r="272" spans="1:8" x14ac:dyDescent="0.2">
      <c r="A272" s="6">
        <v>45421</v>
      </c>
      <c r="B272">
        <v>408.44607543945312</v>
      </c>
      <c r="C272">
        <v>5214.080078125</v>
      </c>
      <c r="D272">
        <f t="shared" si="16"/>
        <v>4.3356751141718775E-3</v>
      </c>
      <c r="E272">
        <f t="shared" si="17"/>
        <v>5.0909476986258362E-3</v>
      </c>
      <c r="F272">
        <f t="shared" si="18"/>
        <v>6.5688317621792275E-3</v>
      </c>
      <c r="G272">
        <f t="shared" si="19"/>
        <v>-2.2331566480073501E-3</v>
      </c>
      <c r="H272">
        <f>0</f>
        <v>0</v>
      </c>
    </row>
    <row r="273" spans="1:15" x14ac:dyDescent="0.2">
      <c r="A273" s="6">
        <v>45422</v>
      </c>
      <c r="B273">
        <v>410.84335327148438</v>
      </c>
      <c r="C273">
        <v>5222.68017578125</v>
      </c>
      <c r="D273">
        <f t="shared" si="16"/>
        <v>5.8692639645319122E-3</v>
      </c>
      <c r="E273">
        <f t="shared" si="17"/>
        <v>1.6493988445498431E-3</v>
      </c>
      <c r="F273">
        <f t="shared" si="18"/>
        <v>2.5231197586673831E-3</v>
      </c>
      <c r="G273">
        <f t="shared" si="19"/>
        <v>3.3461442058645291E-3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409.83291625976562</v>
      </c>
      <c r="C274" s="5">
        <v>5221.419921875</v>
      </c>
      <c r="D274" s="5">
        <f t="shared" si="16"/>
        <v>-2.4594215865312297E-3</v>
      </c>
      <c r="E274" s="5">
        <f t="shared" si="17"/>
        <v>-2.4130405535727206E-4</v>
      </c>
      <c r="F274" s="5">
        <f t="shared" si="18"/>
        <v>3.0050437775552911E-4</v>
      </c>
      <c r="G274" s="5">
        <f t="shared" si="19"/>
        <v>-2.7599259642867588E-3</v>
      </c>
      <c r="H274" s="5">
        <f>0</f>
        <v>0</v>
      </c>
      <c r="K274">
        <f>SUM(G273:G275)</f>
        <v>1.1795220023595532E-3</v>
      </c>
      <c r="L274">
        <f>SUM(G272:G276)</f>
        <v>2.0735015319842433E-3</v>
      </c>
      <c r="M274">
        <f>SUM(G271:G277)</f>
        <v>1.3507749533800701E-3</v>
      </c>
      <c r="N274">
        <f>SUM(G269:G279)</f>
        <v>-3.3152619740257211E-5</v>
      </c>
      <c r="O274">
        <f>SUM(G264:G284)</f>
        <v>1.3519862729293561E-3</v>
      </c>
    </row>
    <row r="275" spans="1:15" x14ac:dyDescent="0.2">
      <c r="A275" s="6">
        <v>45426</v>
      </c>
      <c r="B275">
        <v>412.646240234375</v>
      </c>
      <c r="C275">
        <v>5246.68017578125</v>
      </c>
      <c r="D275">
        <f t="shared" si="16"/>
        <v>6.8645632475898832E-3</v>
      </c>
      <c r="E275">
        <f t="shared" si="17"/>
        <v>4.8378131397597279E-3</v>
      </c>
      <c r="F275">
        <f t="shared" si="18"/>
        <v>6.2712594868081003E-3</v>
      </c>
      <c r="G275">
        <f t="shared" si="19"/>
        <v>5.9330376078178294E-4</v>
      </c>
      <c r="H275">
        <f>0</f>
        <v>0</v>
      </c>
      <c r="K275">
        <f>_xlfn.T.TEST(G273:G275, H273:H275, 2, 1)</f>
        <v>0.84444605948011608</v>
      </c>
      <c r="L275">
        <f>_xlfn.T.TEST(G272:G276, H272:H276, 2, 1)</f>
        <v>0.76323216041512632</v>
      </c>
      <c r="M275">
        <f>_xlfn.T.TEST(G271:G277, H271:H277, 2, 1)</f>
        <v>0.86365077571340731</v>
      </c>
      <c r="N275">
        <f>_xlfn.T.TEST(G269:G279, H269:H279, 2, 1)</f>
        <v>0.99867376185171952</v>
      </c>
      <c r="O275">
        <f>_xlfn.T.TEST(G264:G284, H264:H284, 2, 1)</f>
        <v>0.96997684800623685</v>
      </c>
    </row>
    <row r="276" spans="1:15" x14ac:dyDescent="0.2">
      <c r="A276" s="6">
        <v>45427</v>
      </c>
      <c r="B276">
        <v>419.86093139648438</v>
      </c>
      <c r="C276">
        <v>5308.14990234375</v>
      </c>
      <c r="D276">
        <f t="shared" si="16"/>
        <v>1.7483961947675875E-2</v>
      </c>
      <c r="E276">
        <f t="shared" si="17"/>
        <v>1.1715927882596233E-2</v>
      </c>
      <c r="F276">
        <f t="shared" si="18"/>
        <v>1.4356825770043834E-2</v>
      </c>
      <c r="G276">
        <f t="shared" si="19"/>
        <v>3.1271361776320401E-3</v>
      </c>
      <c r="H276">
        <f>0</f>
        <v>0</v>
      </c>
    </row>
    <row r="277" spans="1:15" x14ac:dyDescent="0.2">
      <c r="A277" s="6">
        <v>45428</v>
      </c>
      <c r="B277">
        <v>417.786865234375</v>
      </c>
      <c r="C277">
        <v>5297.10009765625</v>
      </c>
      <c r="D277">
        <f t="shared" si="16"/>
        <v>-4.9398884416582689E-3</v>
      </c>
      <c r="E277">
        <f t="shared" si="17"/>
        <v>-2.0816677921287052E-3</v>
      </c>
      <c r="F277">
        <f t="shared" si="18"/>
        <v>-1.8629348109300929E-3</v>
      </c>
      <c r="G277">
        <f t="shared" si="19"/>
        <v>-3.0769536307281757E-3</v>
      </c>
      <c r="H277">
        <f>0</f>
        <v>0</v>
      </c>
    </row>
    <row r="278" spans="1:15" x14ac:dyDescent="0.2">
      <c r="A278" s="6">
        <v>45429</v>
      </c>
      <c r="B278">
        <v>417.01278686523438</v>
      </c>
      <c r="C278">
        <v>5303.27001953125</v>
      </c>
      <c r="D278">
        <f t="shared" si="16"/>
        <v>-1.8528068581246115E-3</v>
      </c>
      <c r="E278">
        <f t="shared" si="17"/>
        <v>1.1647735102702228E-3</v>
      </c>
      <c r="F278">
        <f t="shared" si="18"/>
        <v>1.9534185528341718E-3</v>
      </c>
      <c r="G278">
        <f t="shared" si="19"/>
        <v>-3.8062254109587834E-3</v>
      </c>
      <c r="H278">
        <f>0</f>
        <v>0</v>
      </c>
    </row>
    <row r="279" spans="1:15" x14ac:dyDescent="0.2">
      <c r="A279" s="6">
        <v>45432</v>
      </c>
      <c r="B279">
        <v>422.10369873046881</v>
      </c>
      <c r="C279">
        <v>5308.1298828125</v>
      </c>
      <c r="D279">
        <f t="shared" si="16"/>
        <v>1.2208047392272547E-2</v>
      </c>
      <c r="E279">
        <f t="shared" si="17"/>
        <v>9.163899374069473E-4</v>
      </c>
      <c r="F279">
        <f t="shared" si="18"/>
        <v>1.6614312980206963E-3</v>
      </c>
      <c r="G279">
        <f t="shared" si="19"/>
        <v>1.0546616094251851E-2</v>
      </c>
      <c r="H279">
        <f>0</f>
        <v>0</v>
      </c>
    </row>
    <row r="280" spans="1:15" x14ac:dyDescent="0.2">
      <c r="A280" s="6">
        <v>45433</v>
      </c>
      <c r="B280">
        <v>425.775634765625</v>
      </c>
      <c r="C280">
        <v>5321.41015625</v>
      </c>
      <c r="D280">
        <f t="shared" si="16"/>
        <v>8.6991325738201564E-3</v>
      </c>
      <c r="E280">
        <f t="shared" si="17"/>
        <v>2.501874243978186E-3</v>
      </c>
      <c r="F280">
        <f t="shared" si="18"/>
        <v>3.5252470282196189E-3</v>
      </c>
      <c r="G280">
        <f t="shared" si="19"/>
        <v>5.1738855456005374E-3</v>
      </c>
      <c r="H280">
        <f>0</f>
        <v>0</v>
      </c>
    </row>
    <row r="281" spans="1:15" x14ac:dyDescent="0.2">
      <c r="A281" s="6">
        <v>45434</v>
      </c>
      <c r="B281">
        <v>427.24432373046881</v>
      </c>
      <c r="C281">
        <v>5307.009765625</v>
      </c>
      <c r="D281">
        <f t="shared" si="16"/>
        <v>3.4494434272931418E-3</v>
      </c>
      <c r="E281">
        <f t="shared" si="17"/>
        <v>-2.7061230392261271E-3</v>
      </c>
      <c r="F281">
        <f t="shared" si="18"/>
        <v>-2.5970130402267356E-3</v>
      </c>
      <c r="G281">
        <f t="shared" si="19"/>
        <v>6.0464564675198774E-3</v>
      </c>
      <c r="H281">
        <f>0</f>
        <v>0</v>
      </c>
    </row>
    <row r="282" spans="1:15" x14ac:dyDescent="0.2">
      <c r="A282" s="6">
        <v>45435</v>
      </c>
      <c r="B282">
        <v>423.75112915039062</v>
      </c>
      <c r="C282">
        <v>5267.83984375</v>
      </c>
      <c r="D282">
        <f t="shared" si="16"/>
        <v>-8.1761053010077633E-3</v>
      </c>
      <c r="E282">
        <f t="shared" si="17"/>
        <v>-7.3807894850155265E-3</v>
      </c>
      <c r="F282">
        <f t="shared" si="18"/>
        <v>-8.0923161592701878E-3</v>
      </c>
      <c r="G282">
        <f t="shared" si="19"/>
        <v>-8.3789141737575581E-5</v>
      </c>
      <c r="H282">
        <f>0</f>
        <v>0</v>
      </c>
    </row>
    <row r="283" spans="1:15" x14ac:dyDescent="0.2">
      <c r="A283" s="6">
        <v>45436</v>
      </c>
      <c r="B283">
        <v>426.8870849609375</v>
      </c>
      <c r="C283">
        <v>5304.72021484375</v>
      </c>
      <c r="D283">
        <f t="shared" si="16"/>
        <v>7.4004659688680086E-3</v>
      </c>
      <c r="E283">
        <f t="shared" si="17"/>
        <v>7.0010425881694704E-3</v>
      </c>
      <c r="F283">
        <f t="shared" si="18"/>
        <v>8.8142433922715983E-3</v>
      </c>
      <c r="G283">
        <f t="shared" si="19"/>
        <v>-1.4137774234035897E-3</v>
      </c>
      <c r="H283">
        <f>0</f>
        <v>0</v>
      </c>
    </row>
    <row r="284" spans="1:15" x14ac:dyDescent="0.2">
      <c r="A284" s="6">
        <v>45440</v>
      </c>
      <c r="B284">
        <v>427.04586791992188</v>
      </c>
      <c r="C284">
        <v>5306.0400390625</v>
      </c>
      <c r="D284">
        <f t="shared" si="16"/>
        <v>3.7195540595691412E-4</v>
      </c>
      <c r="E284">
        <f t="shared" si="17"/>
        <v>2.4880185293407742E-4</v>
      </c>
      <c r="F284">
        <f t="shared" si="18"/>
        <v>8.7664827117085265E-4</v>
      </c>
      <c r="G284">
        <f t="shared" si="19"/>
        <v>-5.0469286521393852E-4</v>
      </c>
      <c r="H284">
        <f>0</f>
        <v>0</v>
      </c>
    </row>
    <row r="285" spans="1:15" x14ac:dyDescent="0.2">
      <c r="A285" s="6">
        <v>45441</v>
      </c>
      <c r="B285">
        <v>425.90460205078119</v>
      </c>
      <c r="C285">
        <v>5266.9501953125</v>
      </c>
      <c r="D285">
        <f t="shared" si="16"/>
        <v>-2.6724667181527995E-3</v>
      </c>
      <c r="E285">
        <f t="shared" si="17"/>
        <v>-7.3670465096804527E-3</v>
      </c>
      <c r="F285">
        <f t="shared" si="18"/>
        <v>-8.0761606076175576E-3</v>
      </c>
      <c r="G285">
        <f t="shared" si="19"/>
        <v>5.4036938894647581E-3</v>
      </c>
      <c r="H285">
        <f>0</f>
        <v>0</v>
      </c>
    </row>
    <row r="286" spans="1:15" x14ac:dyDescent="0.2">
      <c r="A286" s="6">
        <v>45442</v>
      </c>
      <c r="B286">
        <v>411.51492309570312</v>
      </c>
      <c r="C286">
        <v>5235.47998046875</v>
      </c>
      <c r="D286">
        <f t="shared" si="16"/>
        <v>-3.3786155129083006E-2</v>
      </c>
      <c r="E286">
        <f t="shared" si="17"/>
        <v>-5.9750355854433224E-3</v>
      </c>
      <c r="F286">
        <f t="shared" si="18"/>
        <v>-6.4397824697521285E-3</v>
      </c>
      <c r="G286">
        <f t="shared" si="19"/>
        <v>-2.7346372659330879E-2</v>
      </c>
      <c r="H286">
        <f>0</f>
        <v>0</v>
      </c>
    </row>
    <row r="287" spans="1:15" x14ac:dyDescent="0.2">
      <c r="A287" s="6">
        <v>45443</v>
      </c>
      <c r="B287">
        <v>411.971435546875</v>
      </c>
      <c r="C287">
        <v>5277.509765625</v>
      </c>
      <c r="D287">
        <f t="shared" si="16"/>
        <v>1.1093460420283918E-3</v>
      </c>
      <c r="E287">
        <f t="shared" si="17"/>
        <v>8.0278762048646701E-3</v>
      </c>
      <c r="F287">
        <f t="shared" si="18"/>
        <v>1.0021337426038734E-2</v>
      </c>
      <c r="G287">
        <f t="shared" si="19"/>
        <v>-8.9119913840103419E-3</v>
      </c>
      <c r="H287">
        <f>0</f>
        <v>0</v>
      </c>
    </row>
    <row r="288" spans="1:15" x14ac:dyDescent="0.2">
      <c r="A288" s="6">
        <v>45446</v>
      </c>
      <c r="B288">
        <v>410.37368774414062</v>
      </c>
      <c r="C288">
        <v>5283.39990234375</v>
      </c>
      <c r="D288">
        <f t="shared" si="16"/>
        <v>-3.8782975344235915E-3</v>
      </c>
      <c r="E288">
        <f t="shared" si="17"/>
        <v>1.1160825806737495E-3</v>
      </c>
      <c r="F288">
        <f t="shared" si="18"/>
        <v>1.8961799411848566E-3</v>
      </c>
      <c r="G288">
        <f t="shared" si="19"/>
        <v>-5.7744774756084485E-3</v>
      </c>
      <c r="H288">
        <f>0</f>
        <v>0</v>
      </c>
    </row>
    <row r="289" spans="1:8" x14ac:dyDescent="0.2">
      <c r="A289" s="6">
        <v>45447</v>
      </c>
      <c r="B289">
        <v>412.904296875</v>
      </c>
      <c r="C289">
        <v>5291.33984375</v>
      </c>
      <c r="D289">
        <f t="shared" si="16"/>
        <v>6.1665969491619954E-3</v>
      </c>
      <c r="E289">
        <f t="shared" si="17"/>
        <v>1.5028090913065117E-3</v>
      </c>
      <c r="F289">
        <f t="shared" si="18"/>
        <v>2.350796206268586E-3</v>
      </c>
      <c r="G289">
        <f t="shared" si="19"/>
        <v>3.8158007428934094E-3</v>
      </c>
      <c r="H289">
        <f>0</f>
        <v>0</v>
      </c>
    </row>
    <row r="290" spans="1:8" x14ac:dyDescent="0.2">
      <c r="A290" s="6">
        <v>45448</v>
      </c>
      <c r="B290">
        <v>420.78387451171881</v>
      </c>
      <c r="C290">
        <v>5354.02978515625</v>
      </c>
      <c r="D290">
        <f t="shared" si="16"/>
        <v>1.9083302586953232E-2</v>
      </c>
      <c r="E290">
        <f t="shared" si="17"/>
        <v>1.1847649793331305E-2</v>
      </c>
      <c r="F290">
        <f t="shared" si="18"/>
        <v>1.451167143343032E-2</v>
      </c>
      <c r="G290">
        <f t="shared" si="19"/>
        <v>4.5716311535229127E-3</v>
      </c>
      <c r="H290">
        <f>0</f>
        <v>0</v>
      </c>
    </row>
    <row r="291" spans="1:8" x14ac:dyDescent="0.2">
      <c r="A291" s="6">
        <v>45449</v>
      </c>
      <c r="B291">
        <v>421.28994750976562</v>
      </c>
      <c r="C291">
        <v>5352.9599609375</v>
      </c>
      <c r="D291">
        <f t="shared" si="16"/>
        <v>1.2026910456919282E-3</v>
      </c>
      <c r="E291">
        <f t="shared" si="17"/>
        <v>-1.9981663563317653E-4</v>
      </c>
      <c r="F291">
        <f t="shared" si="18"/>
        <v>3.4927490494816773E-4</v>
      </c>
      <c r="G291">
        <f t="shared" si="19"/>
        <v>8.5341614074376047E-4</v>
      </c>
      <c r="H291">
        <f>0</f>
        <v>0</v>
      </c>
    </row>
    <row r="292" spans="1:8" x14ac:dyDescent="0.2">
      <c r="A292" s="6">
        <v>45450</v>
      </c>
      <c r="B292">
        <v>420.62509155273438</v>
      </c>
      <c r="C292">
        <v>5346.990234375</v>
      </c>
      <c r="D292">
        <f t="shared" si="16"/>
        <v>-1.5781434163364416E-3</v>
      </c>
      <c r="E292">
        <f t="shared" si="17"/>
        <v>-1.1152197300303701E-3</v>
      </c>
      <c r="F292">
        <f t="shared" si="18"/>
        <v>-7.2682700267648445E-4</v>
      </c>
      <c r="G292">
        <f t="shared" si="19"/>
        <v>-8.5131641365995716E-4</v>
      </c>
      <c r="H292">
        <f>0</f>
        <v>0</v>
      </c>
    </row>
    <row r="293" spans="1:8" x14ac:dyDescent="0.2">
      <c r="A293" s="6">
        <v>45453</v>
      </c>
      <c r="B293">
        <v>424.614501953125</v>
      </c>
      <c r="C293">
        <v>5360.7900390625</v>
      </c>
      <c r="D293">
        <f t="shared" si="16"/>
        <v>9.484480313962651E-3</v>
      </c>
      <c r="E293">
        <f t="shared" si="17"/>
        <v>2.5808546645145203E-3</v>
      </c>
      <c r="F293">
        <f t="shared" si="18"/>
        <v>3.6180924443257496E-3</v>
      </c>
      <c r="G293">
        <f t="shared" si="19"/>
        <v>5.8663878696369014E-3</v>
      </c>
      <c r="H293">
        <f>0</f>
        <v>0</v>
      </c>
    </row>
    <row r="294" spans="1:8" x14ac:dyDescent="0.2">
      <c r="A294" s="6">
        <v>45454</v>
      </c>
      <c r="B294">
        <v>429.38787841796881</v>
      </c>
      <c r="C294">
        <v>5375.31982421875</v>
      </c>
      <c r="D294">
        <f t="shared" si="16"/>
        <v>1.1241670839991169E-2</v>
      </c>
      <c r="E294">
        <f t="shared" si="17"/>
        <v>2.7103813151374556E-3</v>
      </c>
      <c r="F294">
        <f t="shared" si="18"/>
        <v>3.7703574701670253E-3</v>
      </c>
      <c r="G294">
        <f t="shared" si="19"/>
        <v>7.4713133698241438E-3</v>
      </c>
      <c r="H294">
        <f>0</f>
        <v>0</v>
      </c>
    </row>
    <row r="295" spans="1:8" x14ac:dyDescent="0.2">
      <c r="A295" s="6">
        <v>45455</v>
      </c>
      <c r="B295">
        <v>437.70413208007812</v>
      </c>
      <c r="C295">
        <v>5421.02978515625</v>
      </c>
      <c r="D295">
        <f t="shared" si="16"/>
        <v>1.9367695456959932E-2</v>
      </c>
      <c r="E295">
        <f t="shared" si="17"/>
        <v>8.5036727919987065E-3</v>
      </c>
      <c r="F295">
        <f t="shared" si="18"/>
        <v>1.0580660000093826E-2</v>
      </c>
      <c r="G295">
        <f t="shared" si="19"/>
        <v>8.787035456866106E-3</v>
      </c>
      <c r="H295">
        <f>0</f>
        <v>0</v>
      </c>
    </row>
    <row r="296" spans="1:8" x14ac:dyDescent="0.2">
      <c r="A296" s="6">
        <v>45456</v>
      </c>
      <c r="B296">
        <v>438.22018432617188</v>
      </c>
      <c r="C296">
        <v>5433.740234375</v>
      </c>
      <c r="D296">
        <f t="shared" si="16"/>
        <v>1.1789978852640992E-3</v>
      </c>
      <c r="E296">
        <f t="shared" si="17"/>
        <v>2.3446558536817097E-3</v>
      </c>
      <c r="F296">
        <f t="shared" si="18"/>
        <v>3.3404289838551036E-3</v>
      </c>
      <c r="G296">
        <f t="shared" si="19"/>
        <v>-2.1614310985910044E-3</v>
      </c>
      <c r="H296">
        <f>0</f>
        <v>0</v>
      </c>
    </row>
    <row r="297" spans="1:8" x14ac:dyDescent="0.2">
      <c r="A297" s="6">
        <v>45457</v>
      </c>
      <c r="B297">
        <v>439.20266723632812</v>
      </c>
      <c r="C297">
        <v>5431.60009765625</v>
      </c>
      <c r="D297">
        <f t="shared" si="16"/>
        <v>2.241984612523007E-3</v>
      </c>
      <c r="E297">
        <f t="shared" si="17"/>
        <v>-3.9386069750091401E-4</v>
      </c>
      <c r="F297">
        <f t="shared" si="18"/>
        <v>1.2116645041359615E-4</v>
      </c>
      <c r="G297">
        <f t="shared" si="19"/>
        <v>2.120818162109411E-3</v>
      </c>
      <c r="H297">
        <f>0</f>
        <v>0</v>
      </c>
    </row>
    <row r="298" spans="1:8" x14ac:dyDescent="0.2">
      <c r="A298" s="6">
        <v>45460</v>
      </c>
      <c r="B298">
        <v>444.95852661132812</v>
      </c>
      <c r="C298">
        <v>5473.22998046875</v>
      </c>
      <c r="D298">
        <f t="shared" si="16"/>
        <v>1.3105246858400532E-2</v>
      </c>
      <c r="E298">
        <f t="shared" si="17"/>
        <v>7.6643865645527054E-3</v>
      </c>
      <c r="F298">
        <f t="shared" si="18"/>
        <v>9.5940372587839089E-3</v>
      </c>
      <c r="G298">
        <f t="shared" si="19"/>
        <v>3.5112095996166232E-3</v>
      </c>
      <c r="H298">
        <f>0</f>
        <v>0</v>
      </c>
    </row>
    <row r="299" spans="1:8" x14ac:dyDescent="0.2">
      <c r="A299" s="6">
        <v>45461</v>
      </c>
      <c r="B299">
        <v>442.9439697265625</v>
      </c>
      <c r="C299">
        <v>5487.02978515625</v>
      </c>
      <c r="D299">
        <f t="shared" si="16"/>
        <v>-4.5275160813478266E-3</v>
      </c>
      <c r="E299">
        <f t="shared" si="17"/>
        <v>2.5213273947457537E-3</v>
      </c>
      <c r="F299">
        <f t="shared" si="18"/>
        <v>3.5481151753543787E-3</v>
      </c>
      <c r="G299">
        <f t="shared" si="19"/>
        <v>-8.0756312567022044E-3</v>
      </c>
      <c r="H299">
        <f>0</f>
        <v>0</v>
      </c>
    </row>
    <row r="300" spans="1:8" x14ac:dyDescent="0.2">
      <c r="A300" s="6">
        <v>45463</v>
      </c>
      <c r="B300">
        <v>442.308837890625</v>
      </c>
      <c r="C300">
        <v>5473.169921875</v>
      </c>
      <c r="D300">
        <f t="shared" si="16"/>
        <v>-1.4338875328397949E-3</v>
      </c>
      <c r="E300">
        <f t="shared" si="17"/>
        <v>-2.5259318472709014E-3</v>
      </c>
      <c r="F300">
        <f t="shared" si="18"/>
        <v>-2.3851893238912925E-3</v>
      </c>
      <c r="G300">
        <f t="shared" si="19"/>
        <v>9.5130179105149763E-4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CF97-1FF4-4549-B505-DF92BE443617}">
  <sheetPr codeName="Sheet27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  <col min="5" max="5" width="15" customWidth="1"/>
  </cols>
  <sheetData>
    <row r="1" spans="1:11" x14ac:dyDescent="0.2">
      <c r="A1" s="13" t="s">
        <v>0</v>
      </c>
      <c r="B1" s="1" t="s">
        <v>9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14">
        <v>45029</v>
      </c>
      <c r="B2">
        <v>219.14775085449219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14">
        <v>45030</v>
      </c>
      <c r="B3">
        <v>220.28153991699219</v>
      </c>
      <c r="C3">
        <v>4137.64013671875</v>
      </c>
      <c r="D3">
        <f t="shared" si="0"/>
        <v>5.1736285591761355E-3</v>
      </c>
      <c r="E3">
        <f t="shared" si="1"/>
        <v>-2.0693734728036706E-3</v>
      </c>
      <c r="F3">
        <f t="shared" si="2"/>
        <v>-1.6570926756115365E-3</v>
      </c>
      <c r="G3">
        <f t="shared" si="3"/>
        <v>6.8307212347876716E-3</v>
      </c>
      <c r="H3">
        <f>0</f>
        <v>0</v>
      </c>
    </row>
    <row r="4" spans="1:11" x14ac:dyDescent="0.2">
      <c r="A4" s="14">
        <v>45033</v>
      </c>
      <c r="B4">
        <v>217.66587829589841</v>
      </c>
      <c r="C4">
        <v>4151.31982421875</v>
      </c>
      <c r="D4">
        <f t="shared" si="0"/>
        <v>-1.1874175303474899E-2</v>
      </c>
      <c r="E4">
        <f t="shared" si="1"/>
        <v>3.3061569029655402E-3</v>
      </c>
      <c r="F4">
        <f t="shared" si="2"/>
        <v>8.0361995874186267E-3</v>
      </c>
      <c r="G4">
        <f t="shared" si="3"/>
        <v>-1.9910374890893527E-2</v>
      </c>
      <c r="H4">
        <f>0</f>
        <v>0</v>
      </c>
    </row>
    <row r="5" spans="1:11" x14ac:dyDescent="0.2">
      <c r="A5" s="14">
        <v>45034</v>
      </c>
      <c r="B5">
        <v>216.70115661621091</v>
      </c>
      <c r="C5">
        <v>4154.8701171875</v>
      </c>
      <c r="D5">
        <f t="shared" si="0"/>
        <v>-4.4321217787568479E-3</v>
      </c>
      <c r="E5">
        <f t="shared" si="1"/>
        <v>8.5522029597373539E-4</v>
      </c>
      <c r="F5">
        <f t="shared" si="2"/>
        <v>3.6166087398212931E-3</v>
      </c>
      <c r="G5">
        <f t="shared" si="3"/>
        <v>-8.048730518578141E-3</v>
      </c>
      <c r="H5">
        <f>0</f>
        <v>0</v>
      </c>
    </row>
    <row r="6" spans="1:11" x14ac:dyDescent="0.2">
      <c r="A6" s="14">
        <v>45035</v>
      </c>
      <c r="B6">
        <v>214.5231018066406</v>
      </c>
      <c r="C6">
        <v>4154.52001953125</v>
      </c>
      <c r="D6">
        <f t="shared" si="0"/>
        <v>-1.0050960703582024E-2</v>
      </c>
      <c r="E6">
        <f t="shared" si="1"/>
        <v>-8.4261997698065194E-5</v>
      </c>
      <c r="F6">
        <f t="shared" si="2"/>
        <v>1.9225105184528426E-3</v>
      </c>
      <c r="G6">
        <f t="shared" si="3"/>
        <v>-1.1973471222034866E-2</v>
      </c>
      <c r="H6">
        <f>0</f>
        <v>0</v>
      </c>
    </row>
    <row r="7" spans="1:11" x14ac:dyDescent="0.2">
      <c r="A7" s="14">
        <v>45036</v>
      </c>
      <c r="B7">
        <v>211.90745544433591</v>
      </c>
      <c r="C7">
        <v>4129.7900390625</v>
      </c>
      <c r="D7">
        <f t="shared" si="0"/>
        <v>-1.21928423571942E-2</v>
      </c>
      <c r="E7">
        <f t="shared" si="1"/>
        <v>-5.9525481529729696E-3</v>
      </c>
      <c r="F7">
        <f t="shared" si="2"/>
        <v>-8.6593314226846574E-3</v>
      </c>
      <c r="G7">
        <f t="shared" si="3"/>
        <v>-3.5335109345095428E-3</v>
      </c>
      <c r="H7">
        <f>0</f>
        <v>0</v>
      </c>
    </row>
    <row r="8" spans="1:11" x14ac:dyDescent="0.2">
      <c r="A8" s="14">
        <v>45037</v>
      </c>
      <c r="B8">
        <v>211.72845458984381</v>
      </c>
      <c r="C8">
        <v>4133.52001953125</v>
      </c>
      <c r="D8">
        <f t="shared" si="0"/>
        <v>-8.4471239634664741E-4</v>
      </c>
      <c r="E8">
        <f t="shared" si="1"/>
        <v>9.031888869577287E-4</v>
      </c>
      <c r="F8">
        <f t="shared" si="2"/>
        <v>3.7031069156942299E-3</v>
      </c>
      <c r="G8">
        <f t="shared" si="3"/>
        <v>-4.5478193120408773E-3</v>
      </c>
      <c r="H8">
        <f>0</f>
        <v>0</v>
      </c>
    </row>
    <row r="9" spans="1:11" x14ac:dyDescent="0.2">
      <c r="A9" s="14">
        <v>45040</v>
      </c>
      <c r="B9">
        <v>211.62898254394531</v>
      </c>
      <c r="C9">
        <v>4137.0400390625</v>
      </c>
      <c r="D9">
        <f t="shared" si="0"/>
        <v>-4.6980953075570486E-4</v>
      </c>
      <c r="E9">
        <f t="shared" si="1"/>
        <v>8.5157916609035489E-4</v>
      </c>
      <c r="F9">
        <f t="shared" si="2"/>
        <v>3.6100429623705035E-3</v>
      </c>
      <c r="G9">
        <f t="shared" si="3"/>
        <v>-4.0798524931262084E-3</v>
      </c>
      <c r="H9">
        <f>0</f>
        <v>0</v>
      </c>
    </row>
    <row r="10" spans="1:11" x14ac:dyDescent="0.2">
      <c r="A10" s="14">
        <v>45041</v>
      </c>
      <c r="B10">
        <v>206.41758728027341</v>
      </c>
      <c r="C10">
        <v>4071.6298828125</v>
      </c>
      <c r="D10">
        <f t="shared" si="0"/>
        <v>-2.4625149169205773E-2</v>
      </c>
      <c r="E10">
        <f t="shared" si="1"/>
        <v>-1.5810858882773227E-2</v>
      </c>
      <c r="F10">
        <f t="shared" si="2"/>
        <v>-2.6436086541484632E-2</v>
      </c>
      <c r="G10">
        <f t="shared" si="3"/>
        <v>1.8109373722788591E-3</v>
      </c>
      <c r="H10">
        <f>0</f>
        <v>0</v>
      </c>
      <c r="J10" t="s">
        <v>19</v>
      </c>
    </row>
    <row r="11" spans="1:11" ht="16" thickBot="1" x14ac:dyDescent="0.25">
      <c r="A11" s="14">
        <v>45042</v>
      </c>
      <c r="B11">
        <v>208.25749206542969</v>
      </c>
      <c r="C11">
        <v>4055.989990234375</v>
      </c>
      <c r="D11">
        <f t="shared" si="0"/>
        <v>8.9135078526911826E-3</v>
      </c>
      <c r="E11">
        <f t="shared" si="1"/>
        <v>-3.8411871973298428E-3</v>
      </c>
      <c r="F11">
        <f t="shared" si="2"/>
        <v>-4.852071973821267E-3</v>
      </c>
      <c r="G11">
        <f t="shared" si="3"/>
        <v>1.3765579826512449E-2</v>
      </c>
      <c r="H11">
        <f>0</f>
        <v>0</v>
      </c>
    </row>
    <row r="12" spans="1:11" x14ac:dyDescent="0.2">
      <c r="A12" s="14">
        <v>45043</v>
      </c>
      <c r="B12">
        <v>237.2583923339844</v>
      </c>
      <c r="C12">
        <v>4135.35009765625</v>
      </c>
      <c r="D12">
        <f t="shared" si="0"/>
        <v>0.13925501541833274</v>
      </c>
      <c r="E12">
        <f t="shared" si="1"/>
        <v>1.9566149722497039E-2</v>
      </c>
      <c r="F12">
        <f t="shared" si="2"/>
        <v>3.7356629680223581E-2</v>
      </c>
      <c r="G12">
        <f t="shared" si="3"/>
        <v>0.10189838573810917</v>
      </c>
      <c r="H12">
        <f>0</f>
        <v>0</v>
      </c>
      <c r="J12" s="12" t="s">
        <v>20</v>
      </c>
      <c r="K12" s="12"/>
    </row>
    <row r="13" spans="1:11" x14ac:dyDescent="0.2">
      <c r="A13" s="14">
        <v>45044</v>
      </c>
      <c r="B13">
        <v>239.0087890625</v>
      </c>
      <c r="C13">
        <v>4169.47998046875</v>
      </c>
      <c r="D13">
        <f t="shared" si="0"/>
        <v>7.3775966839209062E-3</v>
      </c>
      <c r="E13">
        <f t="shared" si="1"/>
        <v>8.2532027534605312E-3</v>
      </c>
      <c r="F13">
        <f t="shared" si="2"/>
        <v>1.6956837722701554E-2</v>
      </c>
      <c r="G13">
        <f t="shared" si="3"/>
        <v>-9.5792410387806476E-3</v>
      </c>
      <c r="H13">
        <f>0</f>
        <v>0</v>
      </c>
      <c r="J13" t="s">
        <v>21</v>
      </c>
      <c r="K13">
        <v>0.57207371952067509</v>
      </c>
    </row>
    <row r="14" spans="1:11" x14ac:dyDescent="0.2">
      <c r="A14" s="14">
        <v>45047</v>
      </c>
      <c r="B14">
        <v>241.85316467285159</v>
      </c>
      <c r="C14">
        <v>4167.8701171875</v>
      </c>
      <c r="D14">
        <f t="shared" si="0"/>
        <v>1.1900715540664963E-2</v>
      </c>
      <c r="E14">
        <f t="shared" si="1"/>
        <v>-3.8610649020764942E-4</v>
      </c>
      <c r="F14">
        <f t="shared" si="2"/>
        <v>1.3782168991534182E-3</v>
      </c>
      <c r="G14">
        <f t="shared" si="3"/>
        <v>1.0522498641511545E-2</v>
      </c>
      <c r="H14">
        <f>0</f>
        <v>0</v>
      </c>
      <c r="J14" t="s">
        <v>22</v>
      </c>
      <c r="K14">
        <v>0.32726834056622006</v>
      </c>
    </row>
    <row r="15" spans="1:11" x14ac:dyDescent="0.2">
      <c r="A15" s="14">
        <v>45048</v>
      </c>
      <c r="B15">
        <v>237.9346618652344</v>
      </c>
      <c r="C15">
        <v>4119.580078125</v>
      </c>
      <c r="D15">
        <f t="shared" si="0"/>
        <v>-1.6201991042447794E-2</v>
      </c>
      <c r="E15">
        <f t="shared" si="1"/>
        <v>-1.1586262936400304E-2</v>
      </c>
      <c r="F15">
        <f t="shared" si="2"/>
        <v>-1.881818833631535E-2</v>
      </c>
      <c r="G15">
        <f t="shared" si="3"/>
        <v>2.616197293867556E-3</v>
      </c>
      <c r="H15">
        <f>0</f>
        <v>0</v>
      </c>
      <c r="J15" t="s">
        <v>23</v>
      </c>
      <c r="K15">
        <v>0.32454473060899824</v>
      </c>
    </row>
    <row r="16" spans="1:11" x14ac:dyDescent="0.2">
      <c r="A16" s="14">
        <v>45049</v>
      </c>
      <c r="B16">
        <v>235.73674011230469</v>
      </c>
      <c r="C16">
        <v>4090.75</v>
      </c>
      <c r="D16">
        <f t="shared" si="0"/>
        <v>-9.237501319478203E-3</v>
      </c>
      <c r="E16">
        <f t="shared" si="1"/>
        <v>-6.9983050646564848E-3</v>
      </c>
      <c r="F16">
        <f t="shared" si="2"/>
        <v>-1.054506672179579E-2</v>
      </c>
      <c r="G16">
        <f t="shared" si="3"/>
        <v>1.3075654023175873E-3</v>
      </c>
      <c r="H16">
        <f>0</f>
        <v>0</v>
      </c>
      <c r="J16" t="s">
        <v>24</v>
      </c>
      <c r="K16">
        <v>1.89009836353967E-2</v>
      </c>
    </row>
    <row r="17" spans="1:18" ht="16" thickBot="1" x14ac:dyDescent="0.25">
      <c r="A17" s="14">
        <v>45050</v>
      </c>
      <c r="B17">
        <v>232.24589538574219</v>
      </c>
      <c r="C17">
        <v>4061.219970703125</v>
      </c>
      <c r="D17">
        <f t="shared" si="0"/>
        <v>-1.4808233646140478E-2</v>
      </c>
      <c r="E17">
        <f t="shared" si="1"/>
        <v>-7.2187323343824161E-3</v>
      </c>
      <c r="F17">
        <f t="shared" si="2"/>
        <v>-1.094254674680439E-2</v>
      </c>
      <c r="G17">
        <f t="shared" si="3"/>
        <v>-3.8656868993360884E-3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14">
        <v>45051</v>
      </c>
      <c r="B18">
        <v>231.50993347167969</v>
      </c>
      <c r="C18">
        <v>4136.25</v>
      </c>
      <c r="D18">
        <f t="shared" si="0"/>
        <v>-3.1688909413882804E-3</v>
      </c>
      <c r="E18">
        <f t="shared" si="1"/>
        <v>1.8474751389515376E-2</v>
      </c>
      <c r="F18">
        <f t="shared" si="2"/>
        <v>3.5388592616446161E-2</v>
      </c>
      <c r="G18">
        <f t="shared" si="3"/>
        <v>-3.8557483557834442E-2</v>
      </c>
      <c r="H18">
        <f>0</f>
        <v>0</v>
      </c>
    </row>
    <row r="19" spans="1:18" ht="16" thickBot="1" x14ac:dyDescent="0.25">
      <c r="A19" s="14">
        <v>45054</v>
      </c>
      <c r="B19">
        <v>231.99725341796881</v>
      </c>
      <c r="C19">
        <v>4138.1201171875</v>
      </c>
      <c r="D19">
        <f t="shared" si="0"/>
        <v>2.1049634414445073E-3</v>
      </c>
      <c r="E19">
        <f t="shared" si="1"/>
        <v>4.5212866424892972E-4</v>
      </c>
      <c r="F19">
        <f t="shared" si="2"/>
        <v>2.8897437196359777E-3</v>
      </c>
      <c r="G19">
        <f t="shared" si="3"/>
        <v>-7.8478027819147041E-4</v>
      </c>
      <c r="H19">
        <f>0</f>
        <v>0</v>
      </c>
      <c r="J19" t="s">
        <v>26</v>
      </c>
    </row>
    <row r="20" spans="1:18" x14ac:dyDescent="0.2">
      <c r="A20" s="14">
        <v>45055</v>
      </c>
      <c r="B20">
        <v>232.09669494628909</v>
      </c>
      <c r="C20">
        <v>4119.169921875</v>
      </c>
      <c r="D20">
        <f t="shared" si="0"/>
        <v>4.2863235169909863E-4</v>
      </c>
      <c r="E20">
        <f t="shared" si="1"/>
        <v>-4.5794212772585219E-3</v>
      </c>
      <c r="F20">
        <f t="shared" si="2"/>
        <v>-6.1832743287617096E-3</v>
      </c>
      <c r="G20">
        <f t="shared" si="3"/>
        <v>6.6119066804608082E-3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14">
        <v>45056</v>
      </c>
      <c r="B21">
        <v>231.80828857421881</v>
      </c>
      <c r="C21">
        <v>4137.64013671875</v>
      </c>
      <c r="D21">
        <f t="shared" si="0"/>
        <v>-1.242613007208182E-3</v>
      </c>
      <c r="E21">
        <f t="shared" si="1"/>
        <v>4.4839652634049987E-3</v>
      </c>
      <c r="F21">
        <f t="shared" si="2"/>
        <v>1.0160053397089705E-2</v>
      </c>
      <c r="G21">
        <f t="shared" si="3"/>
        <v>-1.1402666404297887E-2</v>
      </c>
      <c r="H21">
        <f>0</f>
        <v>0</v>
      </c>
      <c r="J21" t="s">
        <v>27</v>
      </c>
      <c r="K21">
        <v>1</v>
      </c>
      <c r="L21">
        <v>4.2926738551995636E-2</v>
      </c>
      <c r="M21">
        <v>4.2926738551995636E-2</v>
      </c>
      <c r="N21">
        <v>120.15976799411108</v>
      </c>
      <c r="O21">
        <v>4.8156594435212984E-23</v>
      </c>
    </row>
    <row r="22" spans="1:18" x14ac:dyDescent="0.2">
      <c r="A22" s="14">
        <v>45057</v>
      </c>
      <c r="B22">
        <v>234.50347900390619</v>
      </c>
      <c r="C22">
        <v>4130.6201171875</v>
      </c>
      <c r="D22">
        <f t="shared" si="0"/>
        <v>1.1626807851715215E-2</v>
      </c>
      <c r="E22">
        <f t="shared" si="1"/>
        <v>-1.6966239932159066E-3</v>
      </c>
      <c r="F22">
        <f t="shared" si="2"/>
        <v>-9.8494139118696176E-4</v>
      </c>
      <c r="G22">
        <f t="shared" si="3"/>
        <v>1.2611749242902176E-2</v>
      </c>
      <c r="H22">
        <f>0</f>
        <v>0</v>
      </c>
      <c r="J22" t="s">
        <v>28</v>
      </c>
      <c r="K22">
        <v>247</v>
      </c>
      <c r="L22">
        <v>8.8240054049226857E-2</v>
      </c>
      <c r="M22">
        <v>3.5724718238553386E-4</v>
      </c>
    </row>
    <row r="23" spans="1:18" ht="16" thickBot="1" x14ac:dyDescent="0.25">
      <c r="A23" s="14">
        <v>45058</v>
      </c>
      <c r="B23">
        <v>232.5343017578125</v>
      </c>
      <c r="C23">
        <v>4124.080078125</v>
      </c>
      <c r="D23">
        <f t="shared" si="0"/>
        <v>-8.397219753234042E-3</v>
      </c>
      <c r="E23">
        <f t="shared" si="1"/>
        <v>-1.5833068345566526E-3</v>
      </c>
      <c r="F23">
        <f t="shared" si="2"/>
        <v>-7.8060502611840233E-4</v>
      </c>
      <c r="G23">
        <f t="shared" si="3"/>
        <v>-7.6166147271156392E-3</v>
      </c>
      <c r="H23">
        <f>0</f>
        <v>0</v>
      </c>
      <c r="J23" s="10" t="s">
        <v>29</v>
      </c>
      <c r="K23" s="10">
        <v>248</v>
      </c>
      <c r="L23" s="10">
        <v>0.13116679260122249</v>
      </c>
      <c r="M23" s="10"/>
      <c r="N23" s="10"/>
      <c r="O23" s="10"/>
    </row>
    <row r="24" spans="1:18" ht="16" thickBot="1" x14ac:dyDescent="0.25">
      <c r="A24" s="14">
        <v>45061</v>
      </c>
      <c r="B24">
        <v>237.55674743652341</v>
      </c>
      <c r="C24">
        <v>4136.27978515625</v>
      </c>
      <c r="D24">
        <f t="shared" si="0"/>
        <v>2.1598730341048089E-2</v>
      </c>
      <c r="E24">
        <f t="shared" si="1"/>
        <v>2.9581644391338813E-3</v>
      </c>
      <c r="F24">
        <f t="shared" si="2"/>
        <v>7.4086907796445597E-3</v>
      </c>
      <c r="G24">
        <f t="shared" si="3"/>
        <v>1.4190039561403529E-2</v>
      </c>
      <c r="H24">
        <f>0</f>
        <v>0</v>
      </c>
    </row>
    <row r="25" spans="1:18" x14ac:dyDescent="0.2">
      <c r="A25" s="14">
        <v>45062</v>
      </c>
      <c r="B25">
        <v>237.51698303222659</v>
      </c>
      <c r="C25">
        <v>4109.89990234375</v>
      </c>
      <c r="D25">
        <f t="shared" si="0"/>
        <v>-1.673890753510765E-4</v>
      </c>
      <c r="E25">
        <f t="shared" si="1"/>
        <v>-6.3776833731530314E-3</v>
      </c>
      <c r="F25">
        <f t="shared" si="2"/>
        <v>-9.4259459988181478E-3</v>
      </c>
      <c r="G25">
        <f t="shared" si="3"/>
        <v>9.2585569234670713E-3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14">
        <v>45063</v>
      </c>
      <c r="B26">
        <v>241.16694641113281</v>
      </c>
      <c r="C26">
        <v>4158.77001953125</v>
      </c>
      <c r="D26">
        <f t="shared" si="0"/>
        <v>1.5367167990724129E-2</v>
      </c>
      <c r="E26">
        <f t="shared" si="1"/>
        <v>1.1890829058788244E-2</v>
      </c>
      <c r="F26">
        <f t="shared" si="2"/>
        <v>2.3516297432978513E-2</v>
      </c>
      <c r="G26">
        <f t="shared" si="3"/>
        <v>-8.1491294422543839E-3</v>
      </c>
      <c r="H26">
        <f>0</f>
        <v>0</v>
      </c>
      <c r="J26" t="s">
        <v>30</v>
      </c>
      <c r="K26">
        <v>2.0744538827831473E-3</v>
      </c>
      <c r="L26">
        <v>1.2070344721956878E-3</v>
      </c>
      <c r="M26">
        <v>1.7186368165687576</v>
      </c>
      <c r="N26">
        <v>8.6933518258088635E-2</v>
      </c>
      <c r="O26">
        <v>-3.0293902366832398E-4</v>
      </c>
      <c r="P26">
        <v>4.4518467892346184E-3</v>
      </c>
      <c r="Q26">
        <v>-3.0293902366832398E-4</v>
      </c>
      <c r="R26">
        <v>4.4518467892346184E-3</v>
      </c>
    </row>
    <row r="27" spans="1:18" ht="16" thickBot="1" x14ac:dyDescent="0.25">
      <c r="A27" s="14">
        <v>45064</v>
      </c>
      <c r="B27">
        <v>245.50315856933591</v>
      </c>
      <c r="C27">
        <v>4198.0498046875</v>
      </c>
      <c r="D27">
        <f t="shared" si="0"/>
        <v>1.7980126309726119E-2</v>
      </c>
      <c r="E27">
        <f t="shared" si="1"/>
        <v>9.445048649426635E-3</v>
      </c>
      <c r="F27">
        <f t="shared" si="2"/>
        <v>1.9106004371292826E-2</v>
      </c>
      <c r="G27">
        <f t="shared" si="3"/>
        <v>-1.1258780615667069E-3</v>
      </c>
      <c r="H27">
        <f>0</f>
        <v>0</v>
      </c>
      <c r="J27" s="10" t="s">
        <v>43</v>
      </c>
      <c r="K27" s="10">
        <v>1.8032252792624399</v>
      </c>
      <c r="L27" s="10">
        <v>0.16450172125321871</v>
      </c>
      <c r="M27" s="10">
        <v>10.961741102311763</v>
      </c>
      <c r="N27" s="10">
        <v>4.815659443521195E-23</v>
      </c>
      <c r="O27" s="10">
        <v>1.4792202618290557</v>
      </c>
      <c r="P27" s="10">
        <v>2.1272302966958239</v>
      </c>
      <c r="Q27" s="10">
        <v>1.4792202618290557</v>
      </c>
      <c r="R27" s="10">
        <v>2.1272302966958239</v>
      </c>
    </row>
    <row r="28" spans="1:18" x14ac:dyDescent="0.2">
      <c r="A28" s="14">
        <v>45065</v>
      </c>
      <c r="B28">
        <v>244.29975891113281</v>
      </c>
      <c r="C28">
        <v>4191.97998046875</v>
      </c>
      <c r="D28">
        <f t="shared" si="0"/>
        <v>-4.9017685361600893E-3</v>
      </c>
      <c r="E28">
        <f t="shared" si="1"/>
        <v>-1.4458676054706077E-3</v>
      </c>
      <c r="F28">
        <f t="shared" si="2"/>
        <v>-5.3277113386810456E-4</v>
      </c>
      <c r="G28">
        <f t="shared" si="3"/>
        <v>-4.3689974022919848E-3</v>
      </c>
      <c r="H28">
        <f>0</f>
        <v>0</v>
      </c>
    </row>
    <row r="29" spans="1:18" x14ac:dyDescent="0.2">
      <c r="A29" s="14">
        <v>45068</v>
      </c>
      <c r="B29">
        <v>246.96513366699219</v>
      </c>
      <c r="C29">
        <v>4192.6298828125</v>
      </c>
      <c r="D29">
        <f t="shared" si="0"/>
        <v>1.0910263553837396E-2</v>
      </c>
      <c r="E29">
        <f t="shared" si="1"/>
        <v>1.550346964389604E-4</v>
      </c>
      <c r="F29">
        <f t="shared" si="2"/>
        <v>2.3540163665646593E-3</v>
      </c>
      <c r="G29">
        <f t="shared" si="3"/>
        <v>8.5562471872727367E-3</v>
      </c>
      <c r="H29">
        <f>0</f>
        <v>0</v>
      </c>
    </row>
    <row r="30" spans="1:18" x14ac:dyDescent="0.2">
      <c r="A30" s="14">
        <v>45069</v>
      </c>
      <c r="B30">
        <v>245.3937683105469</v>
      </c>
      <c r="C30">
        <v>4145.580078125</v>
      </c>
      <c r="D30">
        <f t="shared" si="0"/>
        <v>-6.362701216618305E-3</v>
      </c>
      <c r="E30">
        <f t="shared" si="1"/>
        <v>-1.1222026747550129E-2</v>
      </c>
      <c r="F30">
        <f t="shared" si="2"/>
        <v>-1.8161388432958503E-2</v>
      </c>
      <c r="G30">
        <f t="shared" si="3"/>
        <v>1.1798687216340198E-2</v>
      </c>
      <c r="H30">
        <f>0</f>
        <v>0</v>
      </c>
    </row>
    <row r="31" spans="1:18" x14ac:dyDescent="0.2">
      <c r="A31" s="14">
        <v>45070</v>
      </c>
      <c r="B31">
        <v>247.85028076171881</v>
      </c>
      <c r="C31">
        <v>4115.240234375</v>
      </c>
      <c r="D31">
        <f t="shared" si="0"/>
        <v>1.0010492393853987E-2</v>
      </c>
      <c r="E31">
        <f t="shared" si="1"/>
        <v>-7.3186003353533646E-3</v>
      </c>
      <c r="F31">
        <f t="shared" si="2"/>
        <v>-1.112263125074461E-2</v>
      </c>
      <c r="G31">
        <f t="shared" si="3"/>
        <v>2.1133123644598597E-2</v>
      </c>
      <c r="H31">
        <f>0</f>
        <v>0</v>
      </c>
    </row>
    <row r="32" spans="1:18" x14ac:dyDescent="0.2">
      <c r="A32" s="14">
        <v>45071</v>
      </c>
      <c r="B32">
        <v>251.31129455566409</v>
      </c>
      <c r="C32">
        <v>4151.27978515625</v>
      </c>
      <c r="D32">
        <f t="shared" si="0"/>
        <v>1.3964131020181014E-2</v>
      </c>
      <c r="E32">
        <f t="shared" si="1"/>
        <v>8.7575812659024255E-3</v>
      </c>
      <c r="F32">
        <f t="shared" si="2"/>
        <v>1.7866345806653562E-2</v>
      </c>
      <c r="G32">
        <f t="shared" si="3"/>
        <v>-3.9022147864725479E-3</v>
      </c>
      <c r="H32">
        <f>0</f>
        <v>0</v>
      </c>
    </row>
    <row r="33" spans="1:8" x14ac:dyDescent="0.2">
      <c r="A33" s="14">
        <v>45072</v>
      </c>
      <c r="B33">
        <v>260.61029052734381</v>
      </c>
      <c r="C33">
        <v>4205.4501953125</v>
      </c>
      <c r="D33">
        <f t="shared" si="0"/>
        <v>3.7001902314502066E-2</v>
      </c>
      <c r="E33">
        <f t="shared" si="1"/>
        <v>1.3049086777997321E-2</v>
      </c>
      <c r="F33">
        <f t="shared" si="2"/>
        <v>2.5604897032157181E-2</v>
      </c>
      <c r="G33">
        <f t="shared" si="3"/>
        <v>1.1397005282344885E-2</v>
      </c>
      <c r="H33">
        <f>0</f>
        <v>0</v>
      </c>
    </row>
    <row r="34" spans="1:8" x14ac:dyDescent="0.2">
      <c r="A34" s="14">
        <v>45076</v>
      </c>
      <c r="B34">
        <v>261.08767700195312</v>
      </c>
      <c r="C34">
        <v>4205.52001953125</v>
      </c>
      <c r="D34">
        <f t="shared" si="0"/>
        <v>1.83180208902467E-3</v>
      </c>
      <c r="E34">
        <f t="shared" si="1"/>
        <v>1.660326849850513E-5</v>
      </c>
      <c r="F34">
        <f t="shared" si="2"/>
        <v>2.1043933162580336E-3</v>
      </c>
      <c r="G34">
        <f t="shared" si="3"/>
        <v>-2.7259122723336362E-4</v>
      </c>
      <c r="H34">
        <f>0</f>
        <v>0</v>
      </c>
    </row>
    <row r="35" spans="1:8" x14ac:dyDescent="0.2">
      <c r="A35" s="14">
        <v>45077</v>
      </c>
      <c r="B35">
        <v>263.27566528320312</v>
      </c>
      <c r="C35">
        <v>4179.830078125</v>
      </c>
      <c r="D35">
        <f t="shared" si="0"/>
        <v>8.3802816983722384E-3</v>
      </c>
      <c r="E35">
        <f t="shared" si="1"/>
        <v>-6.1086242098339349E-3</v>
      </c>
      <c r="F35">
        <f t="shared" si="2"/>
        <v>-8.9407717139039517E-3</v>
      </c>
      <c r="G35">
        <f t="shared" si="3"/>
        <v>1.7321053412276188E-2</v>
      </c>
      <c r="H35">
        <f>0</f>
        <v>0</v>
      </c>
    </row>
    <row r="36" spans="1:8" x14ac:dyDescent="0.2">
      <c r="A36" s="14">
        <v>45078</v>
      </c>
      <c r="B36">
        <v>271.12258911132812</v>
      </c>
      <c r="C36">
        <v>4221.02001953125</v>
      </c>
      <c r="D36">
        <f t="shared" si="0"/>
        <v>2.9804971985102124E-2</v>
      </c>
      <c r="E36">
        <f t="shared" si="1"/>
        <v>9.8544535630327168E-3</v>
      </c>
      <c r="F36">
        <f t="shared" si="2"/>
        <v>1.9844253660961562E-2</v>
      </c>
      <c r="G36">
        <f t="shared" si="3"/>
        <v>9.960718324140562E-3</v>
      </c>
      <c r="H36">
        <f>0</f>
        <v>0</v>
      </c>
    </row>
    <row r="37" spans="1:8" x14ac:dyDescent="0.2">
      <c r="A37" s="14">
        <v>45079</v>
      </c>
      <c r="B37">
        <v>271.12258911132812</v>
      </c>
      <c r="C37">
        <v>4282.3701171875</v>
      </c>
      <c r="D37">
        <f t="shared" si="0"/>
        <v>0</v>
      </c>
      <c r="E37">
        <f t="shared" si="1"/>
        <v>1.4534424705965554E-2</v>
      </c>
      <c r="F37">
        <f t="shared" si="2"/>
        <v>2.8283295932116786E-2</v>
      </c>
      <c r="G37">
        <f t="shared" si="3"/>
        <v>-2.8283295932116786E-2</v>
      </c>
      <c r="H37">
        <f>0</f>
        <v>0</v>
      </c>
    </row>
    <row r="38" spans="1:8" x14ac:dyDescent="0.2">
      <c r="A38" s="14">
        <v>45082</v>
      </c>
      <c r="B38">
        <v>269.9093017578125</v>
      </c>
      <c r="C38">
        <v>4273.7900390625</v>
      </c>
      <c r="D38">
        <f t="shared" si="0"/>
        <v>-4.4750507786623928E-3</v>
      </c>
      <c r="E38">
        <f t="shared" si="1"/>
        <v>-2.0035816359177394E-3</v>
      </c>
      <c r="F38">
        <f t="shared" si="2"/>
        <v>-1.5384551721697145E-3</v>
      </c>
      <c r="G38">
        <f t="shared" si="3"/>
        <v>-2.9365956064926783E-3</v>
      </c>
      <c r="H38">
        <f>0</f>
        <v>0</v>
      </c>
    </row>
    <row r="39" spans="1:8" x14ac:dyDescent="0.2">
      <c r="A39" s="14">
        <v>45083</v>
      </c>
      <c r="B39">
        <v>269.6407470703125</v>
      </c>
      <c r="C39">
        <v>4283.85009765625</v>
      </c>
      <c r="D39">
        <f t="shared" si="0"/>
        <v>-9.9498122425201174E-4</v>
      </c>
      <c r="E39">
        <f t="shared" si="1"/>
        <v>2.3538963079141606E-3</v>
      </c>
      <c r="F39">
        <f t="shared" si="2"/>
        <v>6.319059209976486E-3</v>
      </c>
      <c r="G39">
        <f t="shared" si="3"/>
        <v>-7.3140404342284977E-3</v>
      </c>
      <c r="H39">
        <f>0</f>
        <v>0</v>
      </c>
    </row>
    <row r="40" spans="1:8" x14ac:dyDescent="0.2">
      <c r="A40" s="14">
        <v>45084</v>
      </c>
      <c r="B40">
        <v>262.16177368164062</v>
      </c>
      <c r="C40">
        <v>4267.52001953125</v>
      </c>
      <c r="D40">
        <f t="shared" si="0"/>
        <v>-2.7736807103273753E-2</v>
      </c>
      <c r="E40">
        <f t="shared" si="1"/>
        <v>-3.8120096998572883E-3</v>
      </c>
      <c r="F40">
        <f t="shared" si="2"/>
        <v>-4.7994583727931413E-3</v>
      </c>
      <c r="G40">
        <f t="shared" si="3"/>
        <v>-2.293734873048061E-2</v>
      </c>
      <c r="H40">
        <f>0</f>
        <v>0</v>
      </c>
    </row>
    <row r="41" spans="1:8" x14ac:dyDescent="0.2">
      <c r="A41" s="14">
        <v>45085</v>
      </c>
      <c r="B41">
        <v>263.13641357421881</v>
      </c>
      <c r="C41">
        <v>4293.93017578125</v>
      </c>
      <c r="D41">
        <f t="shared" si="0"/>
        <v>3.7177040683351592E-3</v>
      </c>
      <c r="E41">
        <f t="shared" si="1"/>
        <v>6.1886426142414575E-3</v>
      </c>
      <c r="F41">
        <f t="shared" si="2"/>
        <v>1.3233970689104136E-2</v>
      </c>
      <c r="G41">
        <f t="shared" si="3"/>
        <v>-9.5162666207689768E-3</v>
      </c>
      <c r="H41">
        <f>0</f>
        <v>0</v>
      </c>
    </row>
    <row r="42" spans="1:8" x14ac:dyDescent="0.2">
      <c r="A42" s="14">
        <v>45086</v>
      </c>
      <c r="B42">
        <v>263.50442504882812</v>
      </c>
      <c r="C42">
        <v>4298.85986328125</v>
      </c>
      <c r="D42">
        <f t="shared" si="0"/>
        <v>1.3985577655732939E-3</v>
      </c>
      <c r="E42">
        <f t="shared" si="1"/>
        <v>1.148059539441082E-3</v>
      </c>
      <c r="F42">
        <f t="shared" si="2"/>
        <v>4.1446638664017002E-3</v>
      </c>
      <c r="G42">
        <f t="shared" si="3"/>
        <v>-2.7461061008284063E-3</v>
      </c>
      <c r="H42">
        <f>0</f>
        <v>0</v>
      </c>
    </row>
    <row r="43" spans="1:8" x14ac:dyDescent="0.2">
      <c r="A43" s="14">
        <v>45089</v>
      </c>
      <c r="B43">
        <v>269.57110595703119</v>
      </c>
      <c r="C43">
        <v>4338.93017578125</v>
      </c>
      <c r="D43">
        <f t="shared" si="0"/>
        <v>2.3023070322552908E-2</v>
      </c>
      <c r="E43">
        <f t="shared" si="1"/>
        <v>9.3211488102371565E-3</v>
      </c>
      <c r="F43">
        <f t="shared" si="2"/>
        <v>1.8882585049169801E-2</v>
      </c>
      <c r="G43">
        <f t="shared" si="3"/>
        <v>4.1404852733831071E-3</v>
      </c>
      <c r="H43">
        <f>0</f>
        <v>0</v>
      </c>
    </row>
    <row r="44" spans="1:8" x14ac:dyDescent="0.2">
      <c r="A44" s="14">
        <v>45090</v>
      </c>
      <c r="B44">
        <v>269.83966064453119</v>
      </c>
      <c r="C44">
        <v>4369.009765625</v>
      </c>
      <c r="D44">
        <f t="shared" si="0"/>
        <v>9.9622949776678738E-4</v>
      </c>
      <c r="E44">
        <f t="shared" si="1"/>
        <v>6.9324899514737748E-3</v>
      </c>
      <c r="F44">
        <f t="shared" si="2"/>
        <v>1.4575295011513504E-2</v>
      </c>
      <c r="G44">
        <f t="shared" si="3"/>
        <v>-1.3579065513746717E-2</v>
      </c>
      <c r="H44">
        <f>0</f>
        <v>0</v>
      </c>
    </row>
    <row r="45" spans="1:8" x14ac:dyDescent="0.2">
      <c r="A45" s="14">
        <v>45091</v>
      </c>
      <c r="B45">
        <v>271.85855102539062</v>
      </c>
      <c r="C45">
        <v>4372.58984375</v>
      </c>
      <c r="D45">
        <f t="shared" si="0"/>
        <v>7.481814852706048E-3</v>
      </c>
      <c r="E45">
        <f t="shared" si="1"/>
        <v>8.1942552593217144E-4</v>
      </c>
      <c r="F45">
        <f t="shared" si="2"/>
        <v>3.5520627056169589E-3</v>
      </c>
      <c r="G45">
        <f t="shared" si="3"/>
        <v>3.9297521470890891E-3</v>
      </c>
      <c r="H45">
        <f>0</f>
        <v>0</v>
      </c>
    </row>
    <row r="46" spans="1:8" x14ac:dyDescent="0.2">
      <c r="A46" s="14">
        <v>45092</v>
      </c>
      <c r="B46">
        <v>280.29232788085938</v>
      </c>
      <c r="C46">
        <v>4425.83984375</v>
      </c>
      <c r="D46">
        <f t="shared" si="0"/>
        <v>3.1022665366450264E-2</v>
      </c>
      <c r="E46">
        <f t="shared" si="1"/>
        <v>1.217813742034668E-2</v>
      </c>
      <c r="F46">
        <f t="shared" si="2"/>
        <v>2.4034379133484156E-2</v>
      </c>
      <c r="G46">
        <f t="shared" si="3"/>
        <v>6.988286232966108E-3</v>
      </c>
      <c r="H46">
        <f>0</f>
        <v>0</v>
      </c>
    </row>
    <row r="47" spans="1:8" x14ac:dyDescent="0.2">
      <c r="A47" s="14">
        <v>45093</v>
      </c>
      <c r="B47">
        <v>279.46682739257812</v>
      </c>
      <c r="C47">
        <v>4409.58984375</v>
      </c>
      <c r="D47">
        <f t="shared" si="0"/>
        <v>-2.9451412192492699E-3</v>
      </c>
      <c r="E47">
        <f t="shared" si="1"/>
        <v>-3.6716195284263176E-3</v>
      </c>
      <c r="F47">
        <f t="shared" si="2"/>
        <v>-4.5463032667088267E-3</v>
      </c>
      <c r="G47">
        <f t="shared" si="3"/>
        <v>1.6011620474595568E-3</v>
      </c>
      <c r="H47">
        <f>0</f>
        <v>0</v>
      </c>
    </row>
    <row r="48" spans="1:8" x14ac:dyDescent="0.2">
      <c r="A48" s="14">
        <v>45097</v>
      </c>
      <c r="B48">
        <v>282.77865600585938</v>
      </c>
      <c r="C48">
        <v>4388.7099609375</v>
      </c>
      <c r="D48">
        <f t="shared" si="0"/>
        <v>1.185052495918959E-2</v>
      </c>
      <c r="E48">
        <f t="shared" si="1"/>
        <v>-4.7351076976228645E-3</v>
      </c>
      <c r="F48">
        <f t="shared" si="2"/>
        <v>-6.4640120176005719E-3</v>
      </c>
      <c r="G48">
        <f t="shared" si="3"/>
        <v>1.8314536976790162E-2</v>
      </c>
      <c r="H48">
        <f>0</f>
        <v>0</v>
      </c>
    </row>
    <row r="49" spans="1:8" x14ac:dyDescent="0.2">
      <c r="A49" s="14">
        <v>45098</v>
      </c>
      <c r="B49">
        <v>280.10342407226562</v>
      </c>
      <c r="C49">
        <v>4365.68994140625</v>
      </c>
      <c r="D49">
        <f t="shared" si="0"/>
        <v>-9.4605157665730299E-3</v>
      </c>
      <c r="E49">
        <f t="shared" si="1"/>
        <v>-5.2452815830036359E-3</v>
      </c>
      <c r="F49">
        <f t="shared" si="2"/>
        <v>-7.3839704645387166E-3</v>
      </c>
      <c r="G49">
        <f t="shared" si="3"/>
        <v>-2.0765453020343133E-3</v>
      </c>
      <c r="H49">
        <f>0</f>
        <v>0</v>
      </c>
    </row>
    <row r="50" spans="1:8" x14ac:dyDescent="0.2">
      <c r="A50" s="14">
        <v>45099</v>
      </c>
      <c r="B50">
        <v>283.32568359375</v>
      </c>
      <c r="C50">
        <v>4381.89013671875</v>
      </c>
      <c r="D50">
        <f t="shared" si="0"/>
        <v>1.1503820533993236E-2</v>
      </c>
      <c r="E50">
        <f t="shared" si="1"/>
        <v>3.7107984144384432E-3</v>
      </c>
      <c r="F50">
        <f t="shared" si="2"/>
        <v>8.7658593899455281E-3</v>
      </c>
      <c r="G50">
        <f t="shared" si="3"/>
        <v>2.7379611440477084E-3</v>
      </c>
      <c r="H50">
        <f>0</f>
        <v>0</v>
      </c>
    </row>
    <row r="51" spans="1:8" x14ac:dyDescent="0.2">
      <c r="A51" s="14">
        <v>45100</v>
      </c>
      <c r="B51">
        <v>287.15463256835938</v>
      </c>
      <c r="C51">
        <v>4348.330078125</v>
      </c>
      <c r="D51">
        <f t="shared" si="0"/>
        <v>1.3514302431189229E-2</v>
      </c>
      <c r="E51">
        <f t="shared" si="1"/>
        <v>-7.6588087666845661E-3</v>
      </c>
      <c r="F51">
        <f t="shared" si="2"/>
        <v>-1.1736103694339252E-2</v>
      </c>
      <c r="G51">
        <f t="shared" si="3"/>
        <v>2.525040612552848E-2</v>
      </c>
      <c r="H51">
        <f>0</f>
        <v>0</v>
      </c>
    </row>
    <row r="52" spans="1:8" x14ac:dyDescent="0.2">
      <c r="A52" s="14">
        <v>45103</v>
      </c>
      <c r="B52">
        <v>276.95059204101562</v>
      </c>
      <c r="C52">
        <v>4328.81982421875</v>
      </c>
      <c r="D52">
        <f t="shared" si="0"/>
        <v>-3.5535002295025153E-2</v>
      </c>
      <c r="E52">
        <f t="shared" si="1"/>
        <v>-4.4868382932564677E-3</v>
      </c>
      <c r="F52">
        <f t="shared" si="2"/>
        <v>-6.0163263515796567E-3</v>
      </c>
      <c r="G52">
        <f t="shared" si="3"/>
        <v>-2.9518675943445497E-2</v>
      </c>
      <c r="H52">
        <f>0</f>
        <v>0</v>
      </c>
    </row>
    <row r="53" spans="1:8" x14ac:dyDescent="0.2">
      <c r="A53" s="14">
        <v>45104</v>
      </c>
      <c r="B53">
        <v>285.4837646484375</v>
      </c>
      <c r="C53">
        <v>4378.41015625</v>
      </c>
      <c r="D53">
        <f t="shared" si="0"/>
        <v>3.081117301297609E-2</v>
      </c>
      <c r="E53">
        <f t="shared" si="1"/>
        <v>1.1455854954693034E-2</v>
      </c>
      <c r="F53">
        <f t="shared" si="2"/>
        <v>2.2731941132649501E-2</v>
      </c>
      <c r="G53">
        <f t="shared" si="3"/>
        <v>8.0792318803265886E-3</v>
      </c>
      <c r="H53">
        <f>0</f>
        <v>0</v>
      </c>
    </row>
    <row r="54" spans="1:8" x14ac:dyDescent="0.2">
      <c r="A54" s="14">
        <v>45105</v>
      </c>
      <c r="B54">
        <v>283.7333984375</v>
      </c>
      <c r="C54">
        <v>4376.85986328125</v>
      </c>
      <c r="D54">
        <f t="shared" si="0"/>
        <v>-6.1312285589795179E-3</v>
      </c>
      <c r="E54">
        <f t="shared" si="1"/>
        <v>-3.5407668843834283E-4</v>
      </c>
      <c r="F54">
        <f t="shared" si="2"/>
        <v>1.4359738473935968E-3</v>
      </c>
      <c r="G54">
        <f t="shared" si="3"/>
        <v>-7.5672024063731143E-3</v>
      </c>
      <c r="H54">
        <f>0</f>
        <v>0</v>
      </c>
    </row>
    <row r="55" spans="1:8" x14ac:dyDescent="0.2">
      <c r="A55" s="14">
        <v>45106</v>
      </c>
      <c r="B55">
        <v>279.993896484375</v>
      </c>
      <c r="C55">
        <v>4396.43994140625</v>
      </c>
      <c r="D55">
        <f t="shared" si="0"/>
        <v>-1.3179632618923853E-2</v>
      </c>
      <c r="E55">
        <f t="shared" si="1"/>
        <v>4.4735446728059181E-3</v>
      </c>
      <c r="F55">
        <f t="shared" si="2"/>
        <v>1.0141262724696599E-2</v>
      </c>
      <c r="G55">
        <f t="shared" si="3"/>
        <v>-2.3320895343620453E-2</v>
      </c>
      <c r="H55">
        <f>0</f>
        <v>0</v>
      </c>
    </row>
    <row r="56" spans="1:8" x14ac:dyDescent="0.2">
      <c r="A56" s="14">
        <v>45107</v>
      </c>
      <c r="B56">
        <v>285.41421508789062</v>
      </c>
      <c r="C56">
        <v>4450.3798828125</v>
      </c>
      <c r="D56">
        <f t="shared" si="0"/>
        <v>1.935870271307194E-2</v>
      </c>
      <c r="E56">
        <f t="shared" si="1"/>
        <v>1.2269004495714109E-2</v>
      </c>
      <c r="F56">
        <f t="shared" si="2"/>
        <v>2.4198232940839351E-2</v>
      </c>
      <c r="G56">
        <f t="shared" si="3"/>
        <v>-4.8395302277674107E-3</v>
      </c>
      <c r="H56">
        <f>0</f>
        <v>0</v>
      </c>
    </row>
    <row r="57" spans="1:8" x14ac:dyDescent="0.2">
      <c r="A57" s="14">
        <v>45110</v>
      </c>
      <c r="B57">
        <v>284.45941162109381</v>
      </c>
      <c r="C57">
        <v>4455.58984375</v>
      </c>
      <c r="D57">
        <f t="shared" si="0"/>
        <v>-3.345325552558065E-3</v>
      </c>
      <c r="E57">
        <f t="shared" si="1"/>
        <v>1.1706778016009611E-3</v>
      </c>
      <c r="F57">
        <f t="shared" si="2"/>
        <v>4.18544968850138E-3</v>
      </c>
      <c r="G57">
        <f t="shared" si="3"/>
        <v>-7.5307752410594449E-3</v>
      </c>
      <c r="H57">
        <f>0</f>
        <v>0</v>
      </c>
    </row>
    <row r="58" spans="1:8" x14ac:dyDescent="0.2">
      <c r="A58" s="14">
        <v>45112</v>
      </c>
      <c r="B58">
        <v>292.76385498046881</v>
      </c>
      <c r="C58">
        <v>4446.81982421875</v>
      </c>
      <c r="D58">
        <f t="shared" si="0"/>
        <v>2.9193772538757434E-2</v>
      </c>
      <c r="E58">
        <f t="shared" si="1"/>
        <v>-1.9683184132291975E-3</v>
      </c>
      <c r="F58">
        <f t="shared" si="2"/>
        <v>-1.4748676375894751E-3</v>
      </c>
      <c r="G58">
        <f t="shared" si="3"/>
        <v>3.066864017634691E-2</v>
      </c>
      <c r="H58">
        <f>0</f>
        <v>0</v>
      </c>
    </row>
    <row r="59" spans="1:8" x14ac:dyDescent="0.2">
      <c r="A59" s="14">
        <v>45113</v>
      </c>
      <c r="B59">
        <v>290.3968505859375</v>
      </c>
      <c r="C59">
        <v>4411.58984375</v>
      </c>
      <c r="D59">
        <f t="shared" si="0"/>
        <v>-8.0850294674840173E-3</v>
      </c>
      <c r="E59">
        <f t="shared" si="1"/>
        <v>-7.9225113365009037E-3</v>
      </c>
      <c r="F59">
        <f t="shared" si="2"/>
        <v>-1.2211618834438541E-2</v>
      </c>
      <c r="G59">
        <f t="shared" si="3"/>
        <v>4.126589366954524E-3</v>
      </c>
      <c r="H59">
        <f>0</f>
        <v>0</v>
      </c>
    </row>
    <row r="60" spans="1:8" x14ac:dyDescent="0.2">
      <c r="A60" s="14">
        <v>45114</v>
      </c>
      <c r="B60">
        <v>288.94482421875</v>
      </c>
      <c r="C60">
        <v>4398.9501953125</v>
      </c>
      <c r="D60">
        <f t="shared" si="0"/>
        <v>-5.0001450231217381E-3</v>
      </c>
      <c r="E60">
        <f t="shared" si="1"/>
        <v>-2.8651005386203243E-3</v>
      </c>
      <c r="F60">
        <f t="shared" si="2"/>
        <v>-3.0919678360854536E-3</v>
      </c>
      <c r="G60">
        <f t="shared" si="3"/>
        <v>-1.9081771870362845E-3</v>
      </c>
      <c r="H60">
        <f>0</f>
        <v>0</v>
      </c>
    </row>
    <row r="61" spans="1:8" x14ac:dyDescent="0.2">
      <c r="A61" s="14">
        <v>45117</v>
      </c>
      <c r="B61">
        <v>292.49539184570312</v>
      </c>
      <c r="C61">
        <v>4409.52978515625</v>
      </c>
      <c r="D61">
        <f t="shared" si="0"/>
        <v>1.2288047161090887E-2</v>
      </c>
      <c r="E61">
        <f t="shared" si="1"/>
        <v>2.405026057131332E-3</v>
      </c>
      <c r="F61">
        <f t="shared" si="2"/>
        <v>6.4112576662872381E-3</v>
      </c>
      <c r="G61">
        <f t="shared" si="3"/>
        <v>5.8767894948036489E-3</v>
      </c>
      <c r="H61">
        <f>0</f>
        <v>0</v>
      </c>
    </row>
    <row r="62" spans="1:8" x14ac:dyDescent="0.2">
      <c r="A62" s="14">
        <v>45118</v>
      </c>
      <c r="B62">
        <v>296.6624755859375</v>
      </c>
      <c r="C62">
        <v>4439.259765625</v>
      </c>
      <c r="D62">
        <f t="shared" si="0"/>
        <v>1.4246664584830704E-2</v>
      </c>
      <c r="E62">
        <f t="shared" si="1"/>
        <v>6.7422110558885695E-3</v>
      </c>
      <c r="F62">
        <f t="shared" si="2"/>
        <v>1.4232179296884123E-2</v>
      </c>
      <c r="G62">
        <f t="shared" si="3"/>
        <v>1.4485287946581354E-5</v>
      </c>
      <c r="H62">
        <f>0</f>
        <v>0</v>
      </c>
    </row>
    <row r="63" spans="1:8" x14ac:dyDescent="0.2">
      <c r="A63" s="14">
        <v>45119</v>
      </c>
      <c r="B63">
        <v>307.65225219726562</v>
      </c>
      <c r="C63">
        <v>4472.16015625</v>
      </c>
      <c r="D63">
        <f t="shared" si="0"/>
        <v>3.7044714164210513E-2</v>
      </c>
      <c r="E63">
        <f t="shared" si="1"/>
        <v>7.4112334853124739E-3</v>
      </c>
      <c r="F63">
        <f t="shared" si="2"/>
        <v>1.543857745401488E-2</v>
      </c>
      <c r="G63">
        <f t="shared" si="3"/>
        <v>2.1606136710195633E-2</v>
      </c>
      <c r="H63">
        <f>0</f>
        <v>0</v>
      </c>
    </row>
    <row r="64" spans="1:8" x14ac:dyDescent="0.2">
      <c r="A64" s="14">
        <v>45120</v>
      </c>
      <c r="B64">
        <v>311.70001220703119</v>
      </c>
      <c r="C64">
        <v>4510.0400390625</v>
      </c>
      <c r="D64">
        <f t="shared" si="0"/>
        <v>1.3156932805972632E-2</v>
      </c>
      <c r="E64">
        <f t="shared" si="1"/>
        <v>8.4701534580691185E-3</v>
      </c>
      <c r="F64">
        <f t="shared" si="2"/>
        <v>1.7348048717605556E-2</v>
      </c>
      <c r="G64">
        <f t="shared" si="3"/>
        <v>-4.1911159116329241E-3</v>
      </c>
      <c r="H64">
        <f>0</f>
        <v>0</v>
      </c>
    </row>
    <row r="65" spans="1:8" x14ac:dyDescent="0.2">
      <c r="A65" s="14">
        <v>45121</v>
      </c>
      <c r="B65">
        <v>307.18478393554688</v>
      </c>
      <c r="C65">
        <v>4505.419921875</v>
      </c>
      <c r="D65">
        <f t="shared" si="0"/>
        <v>-1.4485813585677021E-2</v>
      </c>
      <c r="E65">
        <f t="shared" si="1"/>
        <v>-1.0244071333035398E-3</v>
      </c>
      <c r="F65">
        <f t="shared" si="2"/>
        <v>2.2721704375343625E-4</v>
      </c>
      <c r="G65">
        <f t="shared" si="3"/>
        <v>-1.4713030629430458E-2</v>
      </c>
      <c r="H65">
        <f>0</f>
        <v>0</v>
      </c>
    </row>
    <row r="66" spans="1:8" x14ac:dyDescent="0.2">
      <c r="A66" s="14">
        <v>45124</v>
      </c>
      <c r="B66">
        <v>308.92520141601562</v>
      </c>
      <c r="C66">
        <v>4522.7900390625</v>
      </c>
      <c r="D66">
        <f t="shared" ref="D66:D129" si="4">(B66/B65)-1</f>
        <v>5.6657021163974974E-3</v>
      </c>
      <c r="E66">
        <f t="shared" ref="E66:E129" si="5">(C66/C65)-1</f>
        <v>3.8553825145495324E-3</v>
      </c>
      <c r="F66">
        <f t="shared" ref="F66:F129" si="6">alpha_meta+beta_meta*E66</f>
        <v>9.0265770942452549E-3</v>
      </c>
      <c r="G66">
        <f t="shared" ref="G66:G129" si="7">D66-F66</f>
        <v>-3.3608749778477574E-3</v>
      </c>
      <c r="H66">
        <f>0</f>
        <v>0</v>
      </c>
    </row>
    <row r="67" spans="1:8" x14ac:dyDescent="0.2">
      <c r="A67" s="14">
        <v>45125</v>
      </c>
      <c r="B67">
        <v>310.34738159179688</v>
      </c>
      <c r="C67">
        <v>4554.97998046875</v>
      </c>
      <c r="D67">
        <f t="shared" si="4"/>
        <v>4.6036392280799365E-3</v>
      </c>
      <c r="E67">
        <f t="shared" si="5"/>
        <v>7.1172752058423772E-3</v>
      </c>
      <c r="F67">
        <f t="shared" si="6"/>
        <v>1.4908504453425907E-2</v>
      </c>
      <c r="G67">
        <f t="shared" si="7"/>
        <v>-1.0304865225345971E-2</v>
      </c>
      <c r="H67">
        <f>0</f>
        <v>0</v>
      </c>
    </row>
    <row r="68" spans="1:8" x14ac:dyDescent="0.2">
      <c r="A68" s="14">
        <v>45126</v>
      </c>
      <c r="B68">
        <v>314.28582763671881</v>
      </c>
      <c r="C68">
        <v>4565.72021484375</v>
      </c>
      <c r="D68">
        <f t="shared" si="4"/>
        <v>1.2690443930028827E-2</v>
      </c>
      <c r="E68">
        <f t="shared" si="5"/>
        <v>2.3579103357320719E-3</v>
      </c>
      <c r="F68">
        <f t="shared" si="6"/>
        <v>6.326297406409406E-3</v>
      </c>
      <c r="G68">
        <f t="shared" si="7"/>
        <v>6.3641465236194215E-3</v>
      </c>
      <c r="H68">
        <f>0</f>
        <v>0</v>
      </c>
    </row>
    <row r="69" spans="1:8" x14ac:dyDescent="0.2">
      <c r="A69" s="14">
        <v>45127</v>
      </c>
      <c r="B69">
        <v>300.86944580078119</v>
      </c>
      <c r="C69">
        <v>4534.8701171875</v>
      </c>
      <c r="D69">
        <f t="shared" si="4"/>
        <v>-4.2688472263679444E-2</v>
      </c>
      <c r="E69">
        <f t="shared" si="5"/>
        <v>-6.7568962189037407E-3</v>
      </c>
      <c r="F69">
        <f t="shared" si="6"/>
        <v>-1.0109752188496874E-2</v>
      </c>
      <c r="G69">
        <f t="shared" si="7"/>
        <v>-3.2578720075182574E-2</v>
      </c>
      <c r="H69">
        <f>0</f>
        <v>0</v>
      </c>
    </row>
    <row r="70" spans="1:8" x14ac:dyDescent="0.2">
      <c r="A70" s="14">
        <v>45128</v>
      </c>
      <c r="B70">
        <v>292.654541015625</v>
      </c>
      <c r="C70">
        <v>4536.33984375</v>
      </c>
      <c r="D70">
        <f t="shared" si="4"/>
        <v>-2.7303885122969995E-2</v>
      </c>
      <c r="E70">
        <f t="shared" si="5"/>
        <v>3.240945218980773E-4</v>
      </c>
      <c r="F70">
        <f t="shared" si="6"/>
        <v>2.6588693175402349E-3</v>
      </c>
      <c r="G70">
        <f t="shared" si="7"/>
        <v>-2.996275444051023E-2</v>
      </c>
      <c r="H70">
        <f>0</f>
        <v>0</v>
      </c>
    </row>
    <row r="71" spans="1:8" x14ac:dyDescent="0.2">
      <c r="A71" s="14">
        <v>45131</v>
      </c>
      <c r="B71">
        <v>290.01889038085938</v>
      </c>
      <c r="C71">
        <v>4554.64013671875</v>
      </c>
      <c r="D71">
        <f t="shared" si="4"/>
        <v>-9.0060131157332357E-3</v>
      </c>
      <c r="E71">
        <f t="shared" si="5"/>
        <v>4.0341538771535568E-3</v>
      </c>
      <c r="F71">
        <f t="shared" si="6"/>
        <v>9.3489421345010239E-3</v>
      </c>
      <c r="G71">
        <f t="shared" si="7"/>
        <v>-1.835495525023426E-2</v>
      </c>
      <c r="H71">
        <f>0</f>
        <v>0</v>
      </c>
    </row>
    <row r="72" spans="1:8" x14ac:dyDescent="0.2">
      <c r="A72" s="14">
        <v>45132</v>
      </c>
      <c r="B72">
        <v>292.86331176757812</v>
      </c>
      <c r="C72">
        <v>4567.4599609375</v>
      </c>
      <c r="D72">
        <f t="shared" si="4"/>
        <v>9.8077107425085241E-3</v>
      </c>
      <c r="E72">
        <f t="shared" si="5"/>
        <v>2.8146733515561628E-3</v>
      </c>
      <c r="F72">
        <f t="shared" si="6"/>
        <v>7.1499440231755571E-3</v>
      </c>
      <c r="G72">
        <f t="shared" si="7"/>
        <v>2.6577667193329671E-3</v>
      </c>
      <c r="H72">
        <f>0</f>
        <v>0</v>
      </c>
    </row>
    <row r="73" spans="1:8" x14ac:dyDescent="0.2">
      <c r="A73" s="14">
        <v>45133</v>
      </c>
      <c r="B73">
        <v>296.94097900390619</v>
      </c>
      <c r="C73">
        <v>4566.75</v>
      </c>
      <c r="D73">
        <f t="shared" si="4"/>
        <v>1.3923448491097279E-2</v>
      </c>
      <c r="E73">
        <f t="shared" si="5"/>
        <v>-1.5543889679858758E-4</v>
      </c>
      <c r="F73">
        <f t="shared" si="6"/>
        <v>1.7941625346952687E-3</v>
      </c>
      <c r="G73">
        <f t="shared" si="7"/>
        <v>1.212928595640201E-2</v>
      </c>
      <c r="H73">
        <f>0</f>
        <v>0</v>
      </c>
    </row>
    <row r="74" spans="1:8" x14ac:dyDescent="0.2">
      <c r="A74" s="14">
        <v>45134</v>
      </c>
      <c r="B74">
        <v>310.00927734375</v>
      </c>
      <c r="C74">
        <v>4537.41015625</v>
      </c>
      <c r="D74">
        <f t="shared" si="4"/>
        <v>4.4009750300149308E-2</v>
      </c>
      <c r="E74">
        <f t="shared" si="5"/>
        <v>-6.4246660644878828E-3</v>
      </c>
      <c r="F74">
        <f t="shared" si="6"/>
        <v>-9.5106663755209365E-3</v>
      </c>
      <c r="G74">
        <f t="shared" si="7"/>
        <v>5.3520416675670243E-2</v>
      </c>
      <c r="H74">
        <f>0</f>
        <v>0</v>
      </c>
    </row>
    <row r="75" spans="1:8" x14ac:dyDescent="0.2">
      <c r="A75" s="14">
        <v>45135</v>
      </c>
      <c r="B75">
        <v>323.70416259765619</v>
      </c>
      <c r="C75">
        <v>4582.22998046875</v>
      </c>
      <c r="D75">
        <f t="shared" si="4"/>
        <v>4.4175727162902856E-2</v>
      </c>
      <c r="E75">
        <f t="shared" si="5"/>
        <v>9.8778427947523451E-3</v>
      </c>
      <c r="F75">
        <f t="shared" si="6"/>
        <v>1.9886429714860925E-2</v>
      </c>
      <c r="G75">
        <f t="shared" si="7"/>
        <v>2.4289297448041931E-2</v>
      </c>
      <c r="H75">
        <f>0</f>
        <v>0</v>
      </c>
    </row>
    <row r="76" spans="1:8" x14ac:dyDescent="0.2">
      <c r="A76" s="14">
        <v>45138</v>
      </c>
      <c r="B76">
        <v>316.86166381835938</v>
      </c>
      <c r="C76">
        <v>4588.9599609375</v>
      </c>
      <c r="D76">
        <f t="shared" si="4"/>
        <v>-2.1138124157524696E-2</v>
      </c>
      <c r="E76">
        <f t="shared" si="5"/>
        <v>1.4687129405193122E-3</v>
      </c>
      <c r="F76">
        <f t="shared" si="6"/>
        <v>4.7228741851074434E-3</v>
      </c>
      <c r="G76">
        <f t="shared" si="7"/>
        <v>-2.5860998342632141E-2</v>
      </c>
      <c r="H76">
        <f>0</f>
        <v>0</v>
      </c>
    </row>
    <row r="77" spans="1:8" x14ac:dyDescent="0.2">
      <c r="A77" s="14">
        <v>45139</v>
      </c>
      <c r="B77">
        <v>320.94921875</v>
      </c>
      <c r="C77">
        <v>4576.72998046875</v>
      </c>
      <c r="D77">
        <f t="shared" si="4"/>
        <v>1.2900124560299542E-2</v>
      </c>
      <c r="E77">
        <f t="shared" si="5"/>
        <v>-2.6650876392156908E-3</v>
      </c>
      <c r="F77">
        <f t="shared" si="6"/>
        <v>-2.7312995197004437E-3</v>
      </c>
      <c r="G77">
        <f t="shared" si="7"/>
        <v>1.5631424079999984E-2</v>
      </c>
      <c r="H77">
        <f>0</f>
        <v>0</v>
      </c>
    </row>
    <row r="78" spans="1:8" x14ac:dyDescent="0.2">
      <c r="A78" s="14">
        <v>45140</v>
      </c>
      <c r="B78">
        <v>312.59506225585938</v>
      </c>
      <c r="C78">
        <v>4513.39013671875</v>
      </c>
      <c r="D78">
        <f t="shared" si="4"/>
        <v>-2.6029527433272914E-2</v>
      </c>
      <c r="E78">
        <f t="shared" si="5"/>
        <v>-1.3839541336347905E-2</v>
      </c>
      <c r="F78">
        <f t="shared" si="6"/>
        <v>-2.2881356908316886E-2</v>
      </c>
      <c r="G78">
        <f t="shared" si="7"/>
        <v>-3.1481705249560288E-3</v>
      </c>
      <c r="H78">
        <f>0</f>
        <v>0</v>
      </c>
    </row>
    <row r="79" spans="1:8" x14ac:dyDescent="0.2">
      <c r="A79" s="14">
        <v>45141</v>
      </c>
      <c r="B79">
        <v>311.48123168945312</v>
      </c>
      <c r="C79">
        <v>4501.89013671875</v>
      </c>
      <c r="D79">
        <f t="shared" si="4"/>
        <v>-3.5631738977840444E-3</v>
      </c>
      <c r="E79">
        <f t="shared" si="5"/>
        <v>-2.5479738404268204E-3</v>
      </c>
      <c r="F79">
        <f t="shared" si="6"/>
        <v>-2.5201169571738976E-3</v>
      </c>
      <c r="G79">
        <f t="shared" si="7"/>
        <v>-1.0430569406101467E-3</v>
      </c>
      <c r="H79">
        <f>0</f>
        <v>0</v>
      </c>
    </row>
    <row r="80" spans="1:8" x14ac:dyDescent="0.2">
      <c r="A80" s="14">
        <v>45142</v>
      </c>
      <c r="B80">
        <v>309.03466796875</v>
      </c>
      <c r="C80">
        <v>4478.02978515625</v>
      </c>
      <c r="D80">
        <f t="shared" si="4"/>
        <v>-7.8546103963732516E-3</v>
      </c>
      <c r="E80">
        <f t="shared" si="5"/>
        <v>-5.3000741550505159E-3</v>
      </c>
      <c r="F80">
        <f t="shared" si="6"/>
        <v>-7.482773815569459E-3</v>
      </c>
      <c r="G80">
        <f t="shared" si="7"/>
        <v>-3.718365808037926E-4</v>
      </c>
      <c r="H80">
        <f>0</f>
        <v>0</v>
      </c>
    </row>
    <row r="81" spans="1:8" x14ac:dyDescent="0.2">
      <c r="A81" s="14">
        <v>45145</v>
      </c>
      <c r="B81">
        <v>314.83282470703119</v>
      </c>
      <c r="C81">
        <v>4518.43994140625</v>
      </c>
      <c r="D81">
        <f t="shared" si="4"/>
        <v>1.8762156286192155E-2</v>
      </c>
      <c r="E81">
        <f t="shared" si="5"/>
        <v>9.0240927793627801E-3</v>
      </c>
      <c r="F81">
        <f t="shared" si="6"/>
        <v>1.8346926104939765E-2</v>
      </c>
      <c r="G81">
        <f t="shared" si="7"/>
        <v>4.1523018125239064E-4</v>
      </c>
      <c r="H81">
        <f>0</f>
        <v>0</v>
      </c>
    </row>
    <row r="82" spans="1:8" x14ac:dyDescent="0.2">
      <c r="A82" s="14">
        <v>45146</v>
      </c>
      <c r="B82">
        <v>310.93423461914062</v>
      </c>
      <c r="C82">
        <v>4499.3798828125</v>
      </c>
      <c r="D82">
        <f t="shared" si="4"/>
        <v>-1.238304834166648E-2</v>
      </c>
      <c r="E82">
        <f t="shared" si="5"/>
        <v>-4.218283044793103E-3</v>
      </c>
      <c r="F82">
        <f t="shared" si="6"/>
        <v>-5.5320607386719111E-3</v>
      </c>
      <c r="G82">
        <f t="shared" si="7"/>
        <v>-6.8509876029945694E-3</v>
      </c>
      <c r="H82">
        <f>0</f>
        <v>0</v>
      </c>
    </row>
    <row r="83" spans="1:8" x14ac:dyDescent="0.2">
      <c r="A83" s="14">
        <v>45147</v>
      </c>
      <c r="B83">
        <v>303.54473876953119</v>
      </c>
      <c r="C83">
        <v>4467.7099609375</v>
      </c>
      <c r="D83">
        <f t="shared" si="4"/>
        <v>-2.3765462361070466E-2</v>
      </c>
      <c r="E83">
        <f t="shared" si="5"/>
        <v>-7.0387303805971024E-3</v>
      </c>
      <c r="F83">
        <f t="shared" si="6"/>
        <v>-1.0617962673422082E-2</v>
      </c>
      <c r="G83">
        <f t="shared" si="7"/>
        <v>-1.3147499687648384E-2</v>
      </c>
      <c r="H83">
        <f>0</f>
        <v>0</v>
      </c>
    </row>
    <row r="84" spans="1:8" x14ac:dyDescent="0.2">
      <c r="A84" s="14">
        <v>45148</v>
      </c>
      <c r="B84">
        <v>304.07183837890619</v>
      </c>
      <c r="C84">
        <v>4468.830078125</v>
      </c>
      <c r="D84">
        <f t="shared" si="4"/>
        <v>1.7364807952582328E-3</v>
      </c>
      <c r="E84">
        <f t="shared" si="5"/>
        <v>2.5071394456976925E-4</v>
      </c>
      <c r="F84">
        <f t="shared" si="6"/>
        <v>2.5265476054949572E-3</v>
      </c>
      <c r="G84">
        <f t="shared" si="7"/>
        <v>-7.9006681023672436E-4</v>
      </c>
      <c r="H84">
        <f>0</f>
        <v>0</v>
      </c>
    </row>
    <row r="85" spans="1:8" x14ac:dyDescent="0.2">
      <c r="A85" s="14">
        <v>45149</v>
      </c>
      <c r="B85">
        <v>299.99423217773438</v>
      </c>
      <c r="C85">
        <v>4464.0498046875</v>
      </c>
      <c r="D85">
        <f t="shared" si="4"/>
        <v>-1.3410009367887166E-2</v>
      </c>
      <c r="E85">
        <f t="shared" si="5"/>
        <v>-1.0696923700230787E-3</v>
      </c>
      <c r="F85">
        <f t="shared" si="6"/>
        <v>1.4555756012338012E-4</v>
      </c>
      <c r="G85">
        <f t="shared" si="7"/>
        <v>-1.3555566928010545E-2</v>
      </c>
      <c r="H85">
        <f>0</f>
        <v>0</v>
      </c>
    </row>
    <row r="86" spans="1:8" x14ac:dyDescent="0.2">
      <c r="A86" s="14">
        <v>45152</v>
      </c>
      <c r="B86">
        <v>304.51943969726562</v>
      </c>
      <c r="C86">
        <v>4489.72021484375</v>
      </c>
      <c r="D86">
        <f t="shared" si="4"/>
        <v>1.5084315077265487E-2</v>
      </c>
      <c r="E86">
        <f t="shared" si="5"/>
        <v>5.7504757517030658E-3</v>
      </c>
      <c r="F86">
        <f t="shared" si="6"/>
        <v>1.2443857126039798E-2</v>
      </c>
      <c r="G86">
        <f t="shared" si="7"/>
        <v>2.6404579512256891E-3</v>
      </c>
      <c r="H86">
        <f>0</f>
        <v>0</v>
      </c>
    </row>
    <row r="87" spans="1:8" x14ac:dyDescent="0.2">
      <c r="A87" s="14">
        <v>45153</v>
      </c>
      <c r="B87">
        <v>300.30255126953119</v>
      </c>
      <c r="C87">
        <v>4437.85986328125</v>
      </c>
      <c r="D87">
        <f t="shared" si="4"/>
        <v>-1.3847682210129553E-2</v>
      </c>
      <c r="E87">
        <f t="shared" si="5"/>
        <v>-1.1550909428841738E-2</v>
      </c>
      <c r="F87">
        <f t="shared" si="6"/>
        <v>-1.8754437997775146E-2</v>
      </c>
      <c r="G87">
        <f t="shared" si="7"/>
        <v>4.9067557876455933E-3</v>
      </c>
      <c r="H87">
        <f>0</f>
        <v>0</v>
      </c>
    </row>
    <row r="88" spans="1:8" x14ac:dyDescent="0.2">
      <c r="A88" s="14">
        <v>45154</v>
      </c>
      <c r="B88">
        <v>292.68435668945312</v>
      </c>
      <c r="C88">
        <v>4404.330078125</v>
      </c>
      <c r="D88">
        <f t="shared" si="4"/>
        <v>-2.5368397797062014E-2</v>
      </c>
      <c r="E88">
        <f t="shared" si="5"/>
        <v>-7.5553952105776867E-3</v>
      </c>
      <c r="F88">
        <f t="shared" si="6"/>
        <v>-1.1549625755748904E-2</v>
      </c>
      <c r="G88">
        <f t="shared" si="7"/>
        <v>-1.3818772041313111E-2</v>
      </c>
      <c r="H88">
        <f>0</f>
        <v>0</v>
      </c>
    </row>
    <row r="89" spans="1:8" x14ac:dyDescent="0.2">
      <c r="A89" s="14">
        <v>45155</v>
      </c>
      <c r="B89">
        <v>283.53451538085938</v>
      </c>
      <c r="C89">
        <v>4370.35986328125</v>
      </c>
      <c r="D89">
        <f t="shared" si="4"/>
        <v>-3.1261805079326521E-2</v>
      </c>
      <c r="E89">
        <f t="shared" si="5"/>
        <v>-7.7129130290369829E-3</v>
      </c>
      <c r="F89">
        <f t="shared" si="6"/>
        <v>-1.1833665867928977E-2</v>
      </c>
      <c r="G89">
        <f t="shared" si="7"/>
        <v>-1.9428139211397542E-2</v>
      </c>
      <c r="H89">
        <f>0</f>
        <v>0</v>
      </c>
    </row>
    <row r="90" spans="1:8" x14ac:dyDescent="0.2">
      <c r="A90" s="14">
        <v>45156</v>
      </c>
      <c r="B90">
        <v>281.70452880859381</v>
      </c>
      <c r="C90">
        <v>4369.7099609375</v>
      </c>
      <c r="D90">
        <f t="shared" si="4"/>
        <v>-6.4541933097895798E-3</v>
      </c>
      <c r="E90">
        <f t="shared" si="5"/>
        <v>-1.4870682600087726E-4</v>
      </c>
      <c r="F90">
        <f t="shared" si="6"/>
        <v>1.8063019749394844E-3</v>
      </c>
      <c r="G90">
        <f t="shared" si="7"/>
        <v>-8.2604952847290646E-3</v>
      </c>
      <c r="H90">
        <f>0</f>
        <v>0</v>
      </c>
    </row>
    <row r="91" spans="1:8" x14ac:dyDescent="0.2">
      <c r="A91" s="14">
        <v>45159</v>
      </c>
      <c r="B91">
        <v>288.31826782226562</v>
      </c>
      <c r="C91">
        <v>4399.77001953125</v>
      </c>
      <c r="D91">
        <f t="shared" si="4"/>
        <v>2.3477574328120143E-2</v>
      </c>
      <c r="E91">
        <f t="shared" si="5"/>
        <v>6.8791885187959867E-3</v>
      </c>
      <c r="F91">
        <f t="shared" si="6"/>
        <v>1.4479180520688011E-2</v>
      </c>
      <c r="G91">
        <f t="shared" si="7"/>
        <v>8.9983938074321319E-3</v>
      </c>
      <c r="H91">
        <f>0</f>
        <v>0</v>
      </c>
    </row>
    <row r="92" spans="1:8" x14ac:dyDescent="0.2">
      <c r="A92" s="14">
        <v>45160</v>
      </c>
      <c r="B92">
        <v>286.03076171875</v>
      </c>
      <c r="C92">
        <v>4387.5498046875</v>
      </c>
      <c r="D92">
        <f t="shared" si="4"/>
        <v>-7.9339617319210687E-3</v>
      </c>
      <c r="E92">
        <f t="shared" si="5"/>
        <v>-2.777466728829614E-3</v>
      </c>
      <c r="F92">
        <f t="shared" si="6"/>
        <v>-2.9339443349527686E-3</v>
      </c>
      <c r="G92">
        <f t="shared" si="7"/>
        <v>-5.0000173969683001E-3</v>
      </c>
      <c r="H92">
        <f>0</f>
        <v>0</v>
      </c>
    </row>
    <row r="93" spans="1:8" x14ac:dyDescent="0.2">
      <c r="A93" s="14">
        <v>45161</v>
      </c>
      <c r="B93">
        <v>292.63455200195312</v>
      </c>
      <c r="C93">
        <v>4436.009765625</v>
      </c>
      <c r="D93">
        <f t="shared" si="4"/>
        <v>2.3087692538806603E-2</v>
      </c>
      <c r="E93">
        <f t="shared" si="5"/>
        <v>1.1044879965972587E-2</v>
      </c>
      <c r="F93">
        <f t="shared" si="6"/>
        <v>2.1990860643844194E-2</v>
      </c>
      <c r="G93">
        <f t="shared" si="7"/>
        <v>1.0968318949624092E-3</v>
      </c>
      <c r="H93">
        <f>0</f>
        <v>0</v>
      </c>
    </row>
    <row r="94" spans="1:8" x14ac:dyDescent="0.2">
      <c r="A94" s="14">
        <v>45162</v>
      </c>
      <c r="B94">
        <v>285.18548583984381</v>
      </c>
      <c r="C94">
        <v>4376.31005859375</v>
      </c>
      <c r="D94">
        <f t="shared" si="4"/>
        <v>-2.5455183303370155E-2</v>
      </c>
      <c r="E94">
        <f t="shared" si="5"/>
        <v>-1.3457974663146133E-2</v>
      </c>
      <c r="F94">
        <f t="shared" si="6"/>
        <v>-2.2193306237475376E-2</v>
      </c>
      <c r="G94">
        <f t="shared" si="7"/>
        <v>-3.261877065894779E-3</v>
      </c>
      <c r="H94">
        <f>0</f>
        <v>0</v>
      </c>
    </row>
    <row r="95" spans="1:8" x14ac:dyDescent="0.2">
      <c r="A95" s="14">
        <v>45163</v>
      </c>
      <c r="B95">
        <v>283.9422607421875</v>
      </c>
      <c r="C95">
        <v>4405.7099609375</v>
      </c>
      <c r="D95">
        <f t="shared" si="4"/>
        <v>-4.3593561362182953E-3</v>
      </c>
      <c r="E95">
        <f t="shared" si="5"/>
        <v>6.7179660376250894E-3</v>
      </c>
      <c r="F95">
        <f t="shared" si="6"/>
        <v>1.4188460067055236E-2</v>
      </c>
      <c r="G95">
        <f t="shared" si="7"/>
        <v>-1.8547816203273532E-2</v>
      </c>
      <c r="H95">
        <f>0</f>
        <v>0</v>
      </c>
    </row>
    <row r="96" spans="1:8" x14ac:dyDescent="0.2">
      <c r="A96" s="14">
        <v>45166</v>
      </c>
      <c r="B96">
        <v>288.67626953125</v>
      </c>
      <c r="C96">
        <v>4433.31005859375</v>
      </c>
      <c r="D96">
        <f t="shared" si="4"/>
        <v>1.6672434658681734E-2</v>
      </c>
      <c r="E96">
        <f t="shared" si="5"/>
        <v>6.2646197550364491E-3</v>
      </c>
      <c r="F96">
        <f t="shared" si="6"/>
        <v>1.3370974590031746E-2</v>
      </c>
      <c r="G96">
        <f t="shared" si="7"/>
        <v>3.3014600686499876E-3</v>
      </c>
      <c r="H96">
        <f>0</f>
        <v>0</v>
      </c>
    </row>
    <row r="97" spans="1:8" x14ac:dyDescent="0.2">
      <c r="A97" s="14">
        <v>45167</v>
      </c>
      <c r="B97">
        <v>296.3641357421875</v>
      </c>
      <c r="C97">
        <v>4497.6298828125</v>
      </c>
      <c r="D97">
        <f t="shared" si="4"/>
        <v>2.6631445055809388E-2</v>
      </c>
      <c r="E97">
        <f t="shared" si="5"/>
        <v>1.4508307194546211E-2</v>
      </c>
      <c r="F97">
        <f t="shared" si="6"/>
        <v>2.8236200175294004E-2</v>
      </c>
      <c r="G97">
        <f t="shared" si="7"/>
        <v>-1.604755119484616E-3</v>
      </c>
      <c r="H97">
        <f>0</f>
        <v>0</v>
      </c>
    </row>
    <row r="98" spans="1:8" x14ac:dyDescent="0.2">
      <c r="A98" s="14">
        <v>45168</v>
      </c>
      <c r="B98">
        <v>293.4898681640625</v>
      </c>
      <c r="C98">
        <v>4514.8701171875</v>
      </c>
      <c r="D98">
        <f t="shared" si="4"/>
        <v>-9.6984325411944017E-3</v>
      </c>
      <c r="E98">
        <f t="shared" si="5"/>
        <v>3.833182103508026E-3</v>
      </c>
      <c r="F98">
        <f t="shared" si="6"/>
        <v>8.9865447518451946E-3</v>
      </c>
      <c r="G98">
        <f t="shared" si="7"/>
        <v>-1.8684977293039598E-2</v>
      </c>
      <c r="H98">
        <f>0</f>
        <v>0</v>
      </c>
    </row>
    <row r="99" spans="1:8" x14ac:dyDescent="0.2">
      <c r="A99" s="14">
        <v>45169</v>
      </c>
      <c r="B99">
        <v>294.275634765625</v>
      </c>
      <c r="C99">
        <v>4507.66015625</v>
      </c>
      <c r="D99">
        <f t="shared" si="4"/>
        <v>2.6773210485182553E-3</v>
      </c>
      <c r="E99">
        <f t="shared" si="5"/>
        <v>-1.5969365120942491E-3</v>
      </c>
      <c r="F99">
        <f t="shared" si="6"/>
        <v>-8.0518240520239181E-4</v>
      </c>
      <c r="G99">
        <f t="shared" si="7"/>
        <v>3.4825034537206471E-3</v>
      </c>
      <c r="H99">
        <f>0</f>
        <v>0</v>
      </c>
    </row>
    <row r="100" spans="1:8" x14ac:dyDescent="0.2">
      <c r="A100" s="14">
        <v>45170</v>
      </c>
      <c r="B100">
        <v>294.762939453125</v>
      </c>
      <c r="C100">
        <v>4515.77001953125</v>
      </c>
      <c r="D100">
        <f t="shared" si="4"/>
        <v>1.6559464322900563E-3</v>
      </c>
      <c r="E100">
        <f t="shared" si="5"/>
        <v>1.7991292600010311E-3</v>
      </c>
      <c r="F100">
        <f t="shared" si="6"/>
        <v>5.3186892450777339E-3</v>
      </c>
      <c r="G100">
        <f t="shared" si="7"/>
        <v>-3.6627428127876775E-3</v>
      </c>
      <c r="H100">
        <f>0</f>
        <v>0</v>
      </c>
    </row>
    <row r="101" spans="1:8" x14ac:dyDescent="0.2">
      <c r="A101" s="14">
        <v>45174</v>
      </c>
      <c r="B101">
        <v>298.51235961914062</v>
      </c>
      <c r="C101">
        <v>4496.830078125</v>
      </c>
      <c r="D101">
        <f t="shared" si="4"/>
        <v>1.2720120694182047E-2</v>
      </c>
      <c r="E101">
        <f t="shared" si="5"/>
        <v>-4.194177587506065E-3</v>
      </c>
      <c r="F101">
        <f t="shared" si="6"/>
        <v>-5.4885931687237433E-3</v>
      </c>
      <c r="G101">
        <f t="shared" si="7"/>
        <v>1.820871386290579E-2</v>
      </c>
      <c r="H101">
        <f>0</f>
        <v>0</v>
      </c>
    </row>
    <row r="102" spans="1:8" x14ac:dyDescent="0.2">
      <c r="A102" s="14">
        <v>45175</v>
      </c>
      <c r="B102">
        <v>297.53768920898438</v>
      </c>
      <c r="C102">
        <v>4465.47998046875</v>
      </c>
      <c r="D102">
        <f t="shared" si="4"/>
        <v>-3.2650923110848495E-3</v>
      </c>
      <c r="E102">
        <f t="shared" si="5"/>
        <v>-6.9715993514528618E-3</v>
      </c>
      <c r="F102">
        <f t="shared" si="6"/>
        <v>-1.0496910304646284E-2</v>
      </c>
      <c r="G102">
        <f t="shared" si="7"/>
        <v>7.2318179935614343E-3</v>
      </c>
      <c r="H102">
        <f>0</f>
        <v>0</v>
      </c>
    </row>
    <row r="103" spans="1:8" x14ac:dyDescent="0.2">
      <c r="A103" s="14">
        <v>45176</v>
      </c>
      <c r="B103">
        <v>297.04043579101562</v>
      </c>
      <c r="C103">
        <v>4451.14013671875</v>
      </c>
      <c r="D103">
        <f t="shared" si="4"/>
        <v>-1.6712283384693327E-3</v>
      </c>
      <c r="E103">
        <f t="shared" si="5"/>
        <v>-3.2112659361860363E-3</v>
      </c>
      <c r="F103">
        <f t="shared" si="6"/>
        <v>-3.7161820317818785E-3</v>
      </c>
      <c r="G103">
        <f t="shared" si="7"/>
        <v>2.0449536933125458E-3</v>
      </c>
      <c r="H103">
        <f>0</f>
        <v>0</v>
      </c>
    </row>
    <row r="104" spans="1:8" x14ac:dyDescent="0.2">
      <c r="A104" s="14">
        <v>45177</v>
      </c>
      <c r="B104">
        <v>296.26470947265619</v>
      </c>
      <c r="C104">
        <v>4457.490234375</v>
      </c>
      <c r="D104">
        <f t="shared" si="4"/>
        <v>-2.6115175743453012E-3</v>
      </c>
      <c r="E104">
        <f t="shared" si="5"/>
        <v>1.4266227216406246E-3</v>
      </c>
      <c r="F104">
        <f t="shared" si="6"/>
        <v>4.6469760384157052E-3</v>
      </c>
      <c r="G104">
        <f t="shared" si="7"/>
        <v>-7.2584936127610064E-3</v>
      </c>
      <c r="H104">
        <f>0</f>
        <v>0</v>
      </c>
    </row>
    <row r="105" spans="1:8" x14ac:dyDescent="0.2">
      <c r="A105" s="14">
        <v>45180</v>
      </c>
      <c r="B105">
        <v>305.88192749023438</v>
      </c>
      <c r="C105">
        <v>4487.4599609375</v>
      </c>
      <c r="D105">
        <f t="shared" si="4"/>
        <v>3.2461571392342403E-2</v>
      </c>
      <c r="E105">
        <f t="shared" si="5"/>
        <v>6.7234531062752012E-3</v>
      </c>
      <c r="F105">
        <f t="shared" si="6"/>
        <v>1.4198354487954166E-2</v>
      </c>
      <c r="G105">
        <f t="shared" si="7"/>
        <v>1.8263216904388237E-2</v>
      </c>
      <c r="H105">
        <f>0</f>
        <v>0</v>
      </c>
    </row>
    <row r="106" spans="1:8" x14ac:dyDescent="0.2">
      <c r="A106" s="14">
        <v>45181</v>
      </c>
      <c r="B106">
        <v>300.01409912109381</v>
      </c>
      <c r="C106">
        <v>4461.89990234375</v>
      </c>
      <c r="D106">
        <f t="shared" si="4"/>
        <v>-1.9183311734976227E-2</v>
      </c>
      <c r="E106">
        <f t="shared" si="5"/>
        <v>-5.6958856048289208E-3</v>
      </c>
      <c r="F106">
        <f t="shared" si="6"/>
        <v>-8.1965110276313955E-3</v>
      </c>
      <c r="G106">
        <f t="shared" si="7"/>
        <v>-1.0986800707344832E-2</v>
      </c>
      <c r="H106">
        <f>0</f>
        <v>0</v>
      </c>
    </row>
    <row r="107" spans="1:8" x14ac:dyDescent="0.2">
      <c r="A107" s="14">
        <v>45182</v>
      </c>
      <c r="B107">
        <v>303.39559936523438</v>
      </c>
      <c r="C107">
        <v>4467.43994140625</v>
      </c>
      <c r="D107">
        <f t="shared" si="4"/>
        <v>1.1271137770014317E-2</v>
      </c>
      <c r="E107">
        <f t="shared" si="5"/>
        <v>1.2416323054647016E-3</v>
      </c>
      <c r="F107">
        <f t="shared" si="6"/>
        <v>4.3133966435460009E-3</v>
      </c>
      <c r="G107">
        <f t="shared" si="7"/>
        <v>6.9577411264683158E-3</v>
      </c>
      <c r="H107">
        <f>0</f>
        <v>0</v>
      </c>
    </row>
    <row r="108" spans="1:8" x14ac:dyDescent="0.2">
      <c r="A108" s="14">
        <v>45183</v>
      </c>
      <c r="B108">
        <v>310.01919555664062</v>
      </c>
      <c r="C108">
        <v>4505.10009765625</v>
      </c>
      <c r="D108">
        <f t="shared" si="4"/>
        <v>2.1831549980501297E-2</v>
      </c>
      <c r="E108">
        <f t="shared" si="5"/>
        <v>8.4299188671679293E-3</v>
      </c>
      <c r="F108">
        <f t="shared" si="6"/>
        <v>1.7275496686191747E-2</v>
      </c>
      <c r="G108">
        <f t="shared" si="7"/>
        <v>4.5560532943095498E-3</v>
      </c>
      <c r="H108">
        <f>0</f>
        <v>0</v>
      </c>
    </row>
    <row r="109" spans="1:8" x14ac:dyDescent="0.2">
      <c r="A109" s="14">
        <v>45184</v>
      </c>
      <c r="B109">
        <v>298.67147827148438</v>
      </c>
      <c r="C109">
        <v>4450.31982421875</v>
      </c>
      <c r="D109">
        <f t="shared" si="4"/>
        <v>-3.6603273112754797E-2</v>
      </c>
      <c r="E109">
        <f t="shared" si="5"/>
        <v>-1.2159612938677844E-2</v>
      </c>
      <c r="F109">
        <f t="shared" si="6"/>
        <v>-1.9852067554287388E-2</v>
      </c>
      <c r="G109">
        <f t="shared" si="7"/>
        <v>-1.6751205558467409E-2</v>
      </c>
      <c r="H109">
        <f>0</f>
        <v>0</v>
      </c>
    </row>
    <row r="110" spans="1:8" x14ac:dyDescent="0.2">
      <c r="A110" s="14">
        <v>45187</v>
      </c>
      <c r="B110">
        <v>300.8992919921875</v>
      </c>
      <c r="C110">
        <v>4453.52978515625</v>
      </c>
      <c r="D110">
        <f t="shared" si="4"/>
        <v>7.4590775577108026E-3</v>
      </c>
      <c r="E110">
        <f t="shared" si="5"/>
        <v>7.2128769712942464E-4</v>
      </c>
      <c r="F110">
        <f t="shared" si="6"/>
        <v>3.375098091867916E-3</v>
      </c>
      <c r="G110">
        <f t="shared" si="7"/>
        <v>4.0839794658428866E-3</v>
      </c>
      <c r="H110">
        <f>0</f>
        <v>0</v>
      </c>
    </row>
    <row r="111" spans="1:8" x14ac:dyDescent="0.2">
      <c r="A111" s="14">
        <v>45188</v>
      </c>
      <c r="B111">
        <v>303.40545654296881</v>
      </c>
      <c r="C111">
        <v>4443.9501953125</v>
      </c>
      <c r="D111">
        <f t="shared" si="4"/>
        <v>8.3289147481488968E-3</v>
      </c>
      <c r="E111">
        <f t="shared" si="5"/>
        <v>-2.151010615372817E-3</v>
      </c>
      <c r="F111">
        <f t="shared" si="6"/>
        <v>-1.8043028348189733E-3</v>
      </c>
      <c r="G111">
        <f t="shared" si="7"/>
        <v>1.013321758296787E-2</v>
      </c>
      <c r="H111">
        <f>0</f>
        <v>0</v>
      </c>
    </row>
    <row r="112" spans="1:8" x14ac:dyDescent="0.2">
      <c r="A112" s="14">
        <v>45189</v>
      </c>
      <c r="B112">
        <v>298.03494262695312</v>
      </c>
      <c r="C112">
        <v>4402.2001953125</v>
      </c>
      <c r="D112">
        <f t="shared" si="4"/>
        <v>-1.7700782237761392E-2</v>
      </c>
      <c r="E112">
        <f t="shared" si="5"/>
        <v>-9.3947947580595992E-3</v>
      </c>
      <c r="F112">
        <f t="shared" si="6"/>
        <v>-1.486647751843218E-2</v>
      </c>
      <c r="G112">
        <f t="shared" si="7"/>
        <v>-2.8343047193292118E-3</v>
      </c>
      <c r="H112">
        <f>0</f>
        <v>0</v>
      </c>
    </row>
    <row r="113" spans="1:8" x14ac:dyDescent="0.2">
      <c r="A113" s="14">
        <v>45190</v>
      </c>
      <c r="B113">
        <v>294.11648559570312</v>
      </c>
      <c r="C113">
        <v>4330</v>
      </c>
      <c r="D113">
        <f t="shared" si="4"/>
        <v>-1.3147643013640464E-2</v>
      </c>
      <c r="E113">
        <f t="shared" si="5"/>
        <v>-1.6400934103219411E-2</v>
      </c>
      <c r="F113">
        <f t="shared" si="6"/>
        <v>-2.750012509565955E-2</v>
      </c>
      <c r="G113">
        <f t="shared" si="7"/>
        <v>1.4352482082019086E-2</v>
      </c>
      <c r="H113">
        <f>0</f>
        <v>0</v>
      </c>
    </row>
    <row r="114" spans="1:8" x14ac:dyDescent="0.2">
      <c r="A114" s="14">
        <v>45191</v>
      </c>
      <c r="B114">
        <v>297.44815063476562</v>
      </c>
      <c r="C114">
        <v>4320.06005859375</v>
      </c>
      <c r="D114">
        <f t="shared" si="4"/>
        <v>1.1327705865635362E-2</v>
      </c>
      <c r="E114">
        <f t="shared" si="5"/>
        <v>-2.2955984771939608E-3</v>
      </c>
      <c r="F114">
        <f t="shared" si="6"/>
        <v>-2.0650273223293642E-3</v>
      </c>
      <c r="G114">
        <f t="shared" si="7"/>
        <v>1.3392733187964728E-2</v>
      </c>
      <c r="H114">
        <f>0</f>
        <v>0</v>
      </c>
    </row>
    <row r="115" spans="1:8" x14ac:dyDescent="0.2">
      <c r="A115" s="14">
        <v>45194</v>
      </c>
      <c r="B115">
        <v>299.18862915039062</v>
      </c>
      <c r="C115">
        <v>4337.43994140625</v>
      </c>
      <c r="D115">
        <f t="shared" si="4"/>
        <v>5.8513677490035221E-3</v>
      </c>
      <c r="E115">
        <f t="shared" si="5"/>
        <v>4.0230650909416354E-3</v>
      </c>
      <c r="F115">
        <f t="shared" si="6"/>
        <v>9.3289465548873508E-3</v>
      </c>
      <c r="G115">
        <f t="shared" si="7"/>
        <v>-3.4775788058838287E-3</v>
      </c>
      <c r="H115">
        <f>0</f>
        <v>0</v>
      </c>
    </row>
    <row r="116" spans="1:8" x14ac:dyDescent="0.2">
      <c r="A116" s="14">
        <v>45195</v>
      </c>
      <c r="B116">
        <v>297.32882690429688</v>
      </c>
      <c r="C116">
        <v>4273.52978515625</v>
      </c>
      <c r="D116">
        <f t="shared" si="4"/>
        <v>-6.2161528376765141E-3</v>
      </c>
      <c r="E116">
        <f t="shared" si="5"/>
        <v>-1.4734533990868215E-2</v>
      </c>
      <c r="F116">
        <f t="shared" si="6"/>
        <v>-2.4495230287702105E-2</v>
      </c>
      <c r="G116">
        <f t="shared" si="7"/>
        <v>1.8279077450025591E-2</v>
      </c>
      <c r="H116">
        <f>0</f>
        <v>0</v>
      </c>
    </row>
    <row r="117" spans="1:8" x14ac:dyDescent="0.2">
      <c r="A117" s="14">
        <v>45196</v>
      </c>
      <c r="B117">
        <v>296.11550903320312</v>
      </c>
      <c r="C117">
        <v>4274.509765625</v>
      </c>
      <c r="D117">
        <f t="shared" si="4"/>
        <v>-4.080727333862888E-3</v>
      </c>
      <c r="E117">
        <f t="shared" si="5"/>
        <v>2.2931406074522265E-4</v>
      </c>
      <c r="F117">
        <f t="shared" si="6"/>
        <v>2.4879587940092557E-3</v>
      </c>
      <c r="G117">
        <f t="shared" si="7"/>
        <v>-6.5686861278721441E-3</v>
      </c>
      <c r="H117">
        <f>0</f>
        <v>0</v>
      </c>
    </row>
    <row r="118" spans="1:8" x14ac:dyDescent="0.2">
      <c r="A118" s="14">
        <v>45197</v>
      </c>
      <c r="B118">
        <v>302.30157470703119</v>
      </c>
      <c r="C118">
        <v>4299.7001953125</v>
      </c>
      <c r="D118">
        <f t="shared" si="4"/>
        <v>2.0890718267425834E-2</v>
      </c>
      <c r="E118">
        <f t="shared" si="5"/>
        <v>5.8931739705165853E-3</v>
      </c>
      <c r="F118">
        <f t="shared" si="6"/>
        <v>1.2701174161510058E-2</v>
      </c>
      <c r="G118">
        <f t="shared" si="7"/>
        <v>8.1895441059157761E-3</v>
      </c>
      <c r="H118">
        <f>0</f>
        <v>0</v>
      </c>
    </row>
    <row r="119" spans="1:8" x14ac:dyDescent="0.2">
      <c r="A119" s="14">
        <v>45198</v>
      </c>
      <c r="B119">
        <v>298.57205200195312</v>
      </c>
      <c r="C119">
        <v>4288.0498046875</v>
      </c>
      <c r="D119">
        <f t="shared" si="4"/>
        <v>-1.2337093211282291E-2</v>
      </c>
      <c r="E119">
        <f t="shared" si="5"/>
        <v>-2.7095820861420261E-3</v>
      </c>
      <c r="F119">
        <f t="shared" si="6"/>
        <v>-2.8115330311848123E-3</v>
      </c>
      <c r="G119">
        <f t="shared" si="7"/>
        <v>-9.5255601800974775E-3</v>
      </c>
      <c r="H119">
        <f>0</f>
        <v>0</v>
      </c>
    </row>
    <row r="120" spans="1:8" x14ac:dyDescent="0.2">
      <c r="A120" s="14">
        <v>45201</v>
      </c>
      <c r="B120">
        <v>305.14593505859381</v>
      </c>
      <c r="C120">
        <v>4288.39013671875</v>
      </c>
      <c r="D120">
        <f t="shared" si="4"/>
        <v>2.2017744167822206E-2</v>
      </c>
      <c r="E120">
        <f t="shared" si="5"/>
        <v>7.9367555590792449E-5</v>
      </c>
      <c r="F120">
        <f t="shared" si="6"/>
        <v>2.2175714653777314E-3</v>
      </c>
      <c r="G120">
        <f t="shared" si="7"/>
        <v>1.9800172702444475E-2</v>
      </c>
      <c r="H120">
        <f>0</f>
        <v>0</v>
      </c>
    </row>
    <row r="121" spans="1:8" x14ac:dyDescent="0.2">
      <c r="A121" s="14">
        <v>45202</v>
      </c>
      <c r="B121">
        <v>299.29800415039062</v>
      </c>
      <c r="C121">
        <v>4229.4501953125</v>
      </c>
      <c r="D121">
        <f t="shared" si="4"/>
        <v>-1.9164374275804308E-2</v>
      </c>
      <c r="E121">
        <f t="shared" si="5"/>
        <v>-1.3744071674259506E-2</v>
      </c>
      <c r="F121">
        <f t="shared" si="6"/>
        <v>-2.2709203600236441E-2</v>
      </c>
      <c r="G121">
        <f t="shared" si="7"/>
        <v>3.5448293244321333E-3</v>
      </c>
      <c r="H121">
        <f>0</f>
        <v>0</v>
      </c>
    </row>
    <row r="122" spans="1:8" x14ac:dyDescent="0.2">
      <c r="A122" s="14">
        <v>45203</v>
      </c>
      <c r="B122">
        <v>303.9127197265625</v>
      </c>
      <c r="C122">
        <v>4263.75</v>
      </c>
      <c r="D122">
        <f t="shared" si="4"/>
        <v>1.5418464246935271E-2</v>
      </c>
      <c r="E122">
        <f t="shared" si="5"/>
        <v>8.1097549571607086E-3</v>
      </c>
      <c r="F122">
        <f t="shared" si="6"/>
        <v>1.6698169030159221E-2</v>
      </c>
      <c r="G122">
        <f t="shared" si="7"/>
        <v>-1.2797047832239505E-3</v>
      </c>
      <c r="H122">
        <f>0</f>
        <v>0</v>
      </c>
    </row>
    <row r="123" spans="1:8" x14ac:dyDescent="0.2">
      <c r="A123" s="14">
        <v>45204</v>
      </c>
      <c r="B123">
        <v>303.12701416015619</v>
      </c>
      <c r="C123">
        <v>4258.18994140625</v>
      </c>
      <c r="D123">
        <f t="shared" si="4"/>
        <v>-2.5853000398049497E-3</v>
      </c>
      <c r="E123">
        <f t="shared" si="5"/>
        <v>-1.304030159777203E-3</v>
      </c>
      <c r="F123">
        <f t="shared" si="6"/>
        <v>-2.7700626624774368E-4</v>
      </c>
      <c r="G123">
        <f t="shared" si="7"/>
        <v>-2.308293773557206E-3</v>
      </c>
      <c r="H123">
        <f>0</f>
        <v>0</v>
      </c>
    </row>
    <row r="124" spans="1:8" x14ac:dyDescent="0.2">
      <c r="A124" s="14">
        <v>45205</v>
      </c>
      <c r="B124">
        <v>313.70895385742188</v>
      </c>
      <c r="C124">
        <v>4308.5</v>
      </c>
      <c r="D124">
        <f t="shared" si="4"/>
        <v>3.4909259824908778E-2</v>
      </c>
      <c r="E124">
        <f t="shared" si="5"/>
        <v>1.1814893014644445E-2</v>
      </c>
      <c r="F124">
        <f t="shared" si="6"/>
        <v>2.3379367638571229E-2</v>
      </c>
      <c r="G124">
        <f t="shared" si="7"/>
        <v>1.1529892186337549E-2</v>
      </c>
      <c r="H124">
        <f>0</f>
        <v>0</v>
      </c>
    </row>
    <row r="125" spans="1:8" x14ac:dyDescent="0.2">
      <c r="A125" s="14">
        <v>45208</v>
      </c>
      <c r="B125">
        <v>316.62298583984381</v>
      </c>
      <c r="C125">
        <v>4335.66015625</v>
      </c>
      <c r="D125">
        <f t="shared" si="4"/>
        <v>9.2889665614910299E-3</v>
      </c>
      <c r="E125">
        <f t="shared" si="5"/>
        <v>6.3038542996403102E-3</v>
      </c>
      <c r="F125">
        <f t="shared" si="6"/>
        <v>1.3441723312681779E-2</v>
      </c>
      <c r="G125">
        <f t="shared" si="7"/>
        <v>-4.152756751190749E-3</v>
      </c>
      <c r="H125">
        <f>0</f>
        <v>0</v>
      </c>
    </row>
    <row r="126" spans="1:8" x14ac:dyDescent="0.2">
      <c r="A126" s="14">
        <v>45209</v>
      </c>
      <c r="B126">
        <v>320.08401489257812</v>
      </c>
      <c r="C126">
        <v>4358.240234375</v>
      </c>
      <c r="D126">
        <f t="shared" si="4"/>
        <v>1.0931073255954216E-2</v>
      </c>
      <c r="E126">
        <f t="shared" si="5"/>
        <v>5.2079907813922244E-3</v>
      </c>
      <c r="F126">
        <f t="shared" si="6"/>
        <v>1.1465634513955355E-2</v>
      </c>
      <c r="G126">
        <f t="shared" si="7"/>
        <v>-5.3456125800113892E-4</v>
      </c>
      <c r="H126">
        <f>0</f>
        <v>0</v>
      </c>
    </row>
    <row r="127" spans="1:8" x14ac:dyDescent="0.2">
      <c r="A127" s="14">
        <v>45210</v>
      </c>
      <c r="B127">
        <v>326.0313720703125</v>
      </c>
      <c r="C127">
        <v>4376.9501953125</v>
      </c>
      <c r="D127">
        <f t="shared" si="4"/>
        <v>1.8580612904803617E-2</v>
      </c>
      <c r="E127">
        <f t="shared" si="5"/>
        <v>4.2930081710337298E-3</v>
      </c>
      <c r="F127">
        <f t="shared" si="6"/>
        <v>9.8157147408713813E-3</v>
      </c>
      <c r="G127">
        <f t="shared" si="7"/>
        <v>8.764898163932236E-3</v>
      </c>
      <c r="H127">
        <f>0</f>
        <v>0</v>
      </c>
    </row>
    <row r="128" spans="1:8" x14ac:dyDescent="0.2">
      <c r="A128" s="14">
        <v>45211</v>
      </c>
      <c r="B128">
        <v>322.39129638671881</v>
      </c>
      <c r="C128">
        <v>4349.60986328125</v>
      </c>
      <c r="D128">
        <f t="shared" si="4"/>
        <v>-1.116480190381397E-2</v>
      </c>
      <c r="E128">
        <f t="shared" si="5"/>
        <v>-6.2464343461184901E-3</v>
      </c>
      <c r="F128">
        <f t="shared" si="6"/>
        <v>-9.189274435390863E-3</v>
      </c>
      <c r="G128">
        <f t="shared" si="7"/>
        <v>-1.9755274684231071E-3</v>
      </c>
      <c r="H128">
        <f>0</f>
        <v>0</v>
      </c>
    </row>
    <row r="129" spans="1:8" x14ac:dyDescent="0.2">
      <c r="A129" s="14">
        <v>45212</v>
      </c>
      <c r="B129">
        <v>312.97299194335938</v>
      </c>
      <c r="C129">
        <v>4327.77978515625</v>
      </c>
      <c r="D129">
        <f t="shared" si="4"/>
        <v>-2.9213891779702017E-2</v>
      </c>
      <c r="E129">
        <f t="shared" si="5"/>
        <v>-5.018858888767519E-3</v>
      </c>
      <c r="F129">
        <f t="shared" si="6"/>
        <v>-6.9756793384934401E-3</v>
      </c>
      <c r="G129">
        <f t="shared" si="7"/>
        <v>-2.2238212441208577E-2</v>
      </c>
      <c r="H129">
        <f>0</f>
        <v>0</v>
      </c>
    </row>
    <row r="130" spans="1:8" x14ac:dyDescent="0.2">
      <c r="A130" s="14">
        <v>45215</v>
      </c>
      <c r="B130">
        <v>319.39776611328119</v>
      </c>
      <c r="C130">
        <v>4373.6298828125</v>
      </c>
      <c r="D130">
        <f t="shared" ref="D130:D193" si="8">(B130/B129)-1</f>
        <v>2.0528206379816227E-2</v>
      </c>
      <c r="E130">
        <f t="shared" ref="E130:E193" si="9">(C130/C129)-1</f>
        <v>1.059436938392988E-2</v>
      </c>
      <c r="F130">
        <f t="shared" ref="F130:F193" si="10">alpha_meta+beta_meta*E130</f>
        <v>2.1178488573729552E-2</v>
      </c>
      <c r="G130">
        <f t="shared" ref="G130:G193" si="11">D130-F130</f>
        <v>-6.5028219391332492E-4</v>
      </c>
      <c r="H130">
        <f>0</f>
        <v>0</v>
      </c>
    </row>
    <row r="131" spans="1:8" x14ac:dyDescent="0.2">
      <c r="A131" s="14">
        <v>45216</v>
      </c>
      <c r="B131">
        <v>322.23220825195312</v>
      </c>
      <c r="C131">
        <v>4373.2001953125</v>
      </c>
      <c r="D131">
        <f t="shared" si="8"/>
        <v>8.8743330085365724E-3</v>
      </c>
      <c r="E131">
        <f t="shared" si="9"/>
        <v>-9.824505308242415E-5</v>
      </c>
      <c r="F131">
        <f t="shared" si="10"/>
        <v>1.8972959195024397E-3</v>
      </c>
      <c r="G131">
        <f t="shared" si="11"/>
        <v>6.9770370890341327E-3</v>
      </c>
      <c r="H131">
        <f>0</f>
        <v>0</v>
      </c>
    </row>
    <row r="132" spans="1:8" x14ac:dyDescent="0.2">
      <c r="A132" s="14">
        <v>45217</v>
      </c>
      <c r="B132">
        <v>315.24053955078119</v>
      </c>
      <c r="C132">
        <v>4314.60009765625</v>
      </c>
      <c r="D132">
        <f t="shared" si="8"/>
        <v>-2.1697609742677093E-2</v>
      </c>
      <c r="E132">
        <f t="shared" si="9"/>
        <v>-1.3399820506516447E-2</v>
      </c>
      <c r="F132">
        <f t="shared" si="10"/>
        <v>-2.2088441192146542E-2</v>
      </c>
      <c r="G132">
        <f t="shared" si="11"/>
        <v>3.9083144946944898E-4</v>
      </c>
      <c r="H132">
        <f>0</f>
        <v>0</v>
      </c>
    </row>
    <row r="133" spans="1:8" x14ac:dyDescent="0.2">
      <c r="A133" s="14">
        <v>45218</v>
      </c>
      <c r="B133">
        <v>311.103271484375</v>
      </c>
      <c r="C133">
        <v>4278</v>
      </c>
      <c r="D133">
        <f t="shared" si="8"/>
        <v>-1.3124162496047642E-2</v>
      </c>
      <c r="E133">
        <f t="shared" si="9"/>
        <v>-8.4828481963210578E-3</v>
      </c>
      <c r="F133">
        <f t="shared" si="10"/>
        <v>-1.3222032424968777E-2</v>
      </c>
      <c r="G133">
        <f t="shared" si="11"/>
        <v>9.7869928921134886E-5</v>
      </c>
      <c r="H133">
        <f>0</f>
        <v>0</v>
      </c>
    </row>
    <row r="134" spans="1:8" x14ac:dyDescent="0.2">
      <c r="A134" s="14">
        <v>45219</v>
      </c>
      <c r="B134">
        <v>306.96597290039062</v>
      </c>
      <c r="C134">
        <v>4224.16015625</v>
      </c>
      <c r="D134">
        <f t="shared" si="8"/>
        <v>-1.3298794847910078E-2</v>
      </c>
      <c r="E134">
        <f t="shared" si="9"/>
        <v>-1.2585283719027562E-2</v>
      </c>
      <c r="F134">
        <f t="shared" si="10"/>
        <v>-2.061964786605737E-2</v>
      </c>
      <c r="G134">
        <f t="shared" si="11"/>
        <v>7.3208530181472914E-3</v>
      </c>
      <c r="H134">
        <f>0</f>
        <v>0</v>
      </c>
    </row>
    <row r="135" spans="1:8" x14ac:dyDescent="0.2">
      <c r="A135" s="14">
        <v>45222</v>
      </c>
      <c r="B135">
        <v>312.29669189453119</v>
      </c>
      <c r="C135">
        <v>4217.0400390625</v>
      </c>
      <c r="D135">
        <f t="shared" si="8"/>
        <v>1.7365830302860097E-2</v>
      </c>
      <c r="E135">
        <f t="shared" si="9"/>
        <v>-1.6855698941634634E-3</v>
      </c>
      <c r="F135">
        <f t="shared" si="10"/>
        <v>-9.6500836033612536E-4</v>
      </c>
      <c r="G135">
        <f t="shared" si="11"/>
        <v>1.8330838663196222E-2</v>
      </c>
      <c r="H135">
        <f>0</f>
        <v>0</v>
      </c>
    </row>
    <row r="136" spans="1:8" x14ac:dyDescent="0.2">
      <c r="A136" s="14">
        <v>45223</v>
      </c>
      <c r="B136">
        <v>310.8447265625</v>
      </c>
      <c r="C136">
        <v>4247.68017578125</v>
      </c>
      <c r="D136">
        <f t="shared" si="8"/>
        <v>-4.6493138407035506E-3</v>
      </c>
      <c r="E136">
        <f t="shared" si="9"/>
        <v>7.2657922227272742E-3</v>
      </c>
      <c r="F136">
        <f t="shared" si="10"/>
        <v>1.51763140926734E-2</v>
      </c>
      <c r="G136">
        <f t="shared" si="11"/>
        <v>-1.9825627933376951E-2</v>
      </c>
      <c r="H136">
        <f>0</f>
        <v>0</v>
      </c>
    </row>
    <row r="137" spans="1:8" x14ac:dyDescent="0.2">
      <c r="A137" s="14">
        <v>45224</v>
      </c>
      <c r="B137">
        <v>297.89572143554688</v>
      </c>
      <c r="C137">
        <v>4186.77001953125</v>
      </c>
      <c r="D137">
        <f t="shared" si="8"/>
        <v>-4.1657470822010323E-2</v>
      </c>
      <c r="E137">
        <f t="shared" si="9"/>
        <v>-1.4339628627712542E-2</v>
      </c>
      <c r="F137">
        <f t="shared" si="10"/>
        <v>-2.3783126953943481E-2</v>
      </c>
      <c r="G137">
        <f t="shared" si="11"/>
        <v>-1.7874343868066842E-2</v>
      </c>
      <c r="H137">
        <f>0</f>
        <v>0</v>
      </c>
    </row>
    <row r="138" spans="1:8" x14ac:dyDescent="0.2">
      <c r="A138" s="14">
        <v>45225</v>
      </c>
      <c r="B138">
        <v>286.77670288085938</v>
      </c>
      <c r="C138">
        <v>4137.22998046875</v>
      </c>
      <c r="D138">
        <f t="shared" si="8"/>
        <v>-3.7325203937490059E-2</v>
      </c>
      <c r="E138">
        <f t="shared" si="9"/>
        <v>-1.1832519778109618E-2</v>
      </c>
      <c r="F138">
        <f t="shared" si="10"/>
        <v>-1.9262244898476916E-2</v>
      </c>
      <c r="G138">
        <f t="shared" si="11"/>
        <v>-1.8062959039013143E-2</v>
      </c>
      <c r="H138">
        <f>0</f>
        <v>0</v>
      </c>
    </row>
    <row r="139" spans="1:8" x14ac:dyDescent="0.2">
      <c r="A139" s="14">
        <v>45226</v>
      </c>
      <c r="B139">
        <v>295.11099243164062</v>
      </c>
      <c r="C139">
        <v>4117.3701171875</v>
      </c>
      <c r="D139">
        <f t="shared" si="8"/>
        <v>2.9061947735146809E-2</v>
      </c>
      <c r="E139">
        <f t="shared" si="9"/>
        <v>-4.8002802297685276E-3</v>
      </c>
      <c r="F139">
        <f t="shared" si="10"/>
        <v>-6.5815327750791755E-3</v>
      </c>
      <c r="G139">
        <f t="shared" si="11"/>
        <v>3.5643480510225985E-2</v>
      </c>
      <c r="H139">
        <f>0</f>
        <v>0</v>
      </c>
    </row>
    <row r="140" spans="1:8" x14ac:dyDescent="0.2">
      <c r="A140" s="14">
        <v>45229</v>
      </c>
      <c r="B140">
        <v>301.00863647460938</v>
      </c>
      <c r="C140">
        <v>4166.81982421875</v>
      </c>
      <c r="D140">
        <f t="shared" si="8"/>
        <v>1.9984494628185967E-2</v>
      </c>
      <c r="E140">
        <f t="shared" si="9"/>
        <v>1.2010022325859904E-2</v>
      </c>
      <c r="F140">
        <f t="shared" si="10"/>
        <v>2.3731229745280011E-2</v>
      </c>
      <c r="G140">
        <f t="shared" si="11"/>
        <v>-3.7467351170940438E-3</v>
      </c>
      <c r="H140">
        <f>0</f>
        <v>0</v>
      </c>
    </row>
    <row r="141" spans="1:8" x14ac:dyDescent="0.2">
      <c r="A141" s="14">
        <v>45230</v>
      </c>
      <c r="B141">
        <v>299.62625122070312</v>
      </c>
      <c r="C141">
        <v>4193.7998046875</v>
      </c>
      <c r="D141">
        <f t="shared" si="8"/>
        <v>-4.5925102684648555E-3</v>
      </c>
      <c r="E141">
        <f t="shared" si="9"/>
        <v>6.4749573072333533E-3</v>
      </c>
      <c r="F141">
        <f t="shared" si="10"/>
        <v>1.3750260581331386E-2</v>
      </c>
      <c r="G141">
        <f t="shared" si="11"/>
        <v>-1.8342770849796242E-2</v>
      </c>
      <c r="H141">
        <f>0</f>
        <v>0</v>
      </c>
    </row>
    <row r="142" spans="1:8" x14ac:dyDescent="0.2">
      <c r="A142" s="14">
        <v>45231</v>
      </c>
      <c r="B142">
        <v>310.14846801757812</v>
      </c>
      <c r="C142">
        <v>4237.85986328125</v>
      </c>
      <c r="D142">
        <f t="shared" si="8"/>
        <v>3.5117806780969874E-2</v>
      </c>
      <c r="E142">
        <f t="shared" si="9"/>
        <v>1.0505999486313922E-2</v>
      </c>
      <c r="F142">
        <f t="shared" si="10"/>
        <v>2.1019137740422619E-2</v>
      </c>
      <c r="G142">
        <f t="shared" si="11"/>
        <v>1.4098669040547254E-2</v>
      </c>
      <c r="H142">
        <f>0</f>
        <v>0</v>
      </c>
    </row>
    <row r="143" spans="1:8" x14ac:dyDescent="0.2">
      <c r="A143" s="14">
        <v>45232</v>
      </c>
      <c r="B143">
        <v>309.17385864257812</v>
      </c>
      <c r="C143">
        <v>4317.77978515625</v>
      </c>
      <c r="D143">
        <f t="shared" si="8"/>
        <v>-3.1423962247163484E-3</v>
      </c>
      <c r="E143">
        <f t="shared" si="9"/>
        <v>1.885855702012762E-2</v>
      </c>
      <c r="F143">
        <f t="shared" si="10"/>
        <v>3.608068063188942E-2</v>
      </c>
      <c r="G143">
        <f t="shared" si="11"/>
        <v>-3.9223076856605768E-2</v>
      </c>
      <c r="H143">
        <f>0</f>
        <v>0</v>
      </c>
    </row>
    <row r="144" spans="1:8" x14ac:dyDescent="0.2">
      <c r="A144" s="14">
        <v>45233</v>
      </c>
      <c r="B144">
        <v>312.88351440429688</v>
      </c>
      <c r="C144">
        <v>4358.33984375</v>
      </c>
      <c r="D144">
        <f t="shared" si="8"/>
        <v>1.1998607443740372E-2</v>
      </c>
      <c r="E144">
        <f t="shared" si="9"/>
        <v>9.3937302530313627E-3</v>
      </c>
      <c r="F144">
        <f t="shared" si="10"/>
        <v>1.9013465741621653E-2</v>
      </c>
      <c r="G144">
        <f t="shared" si="11"/>
        <v>-7.014858297881281E-3</v>
      </c>
      <c r="H144">
        <f>0</f>
        <v>0</v>
      </c>
    </row>
    <row r="145" spans="1:8" x14ac:dyDescent="0.2">
      <c r="A145" s="14">
        <v>45236</v>
      </c>
      <c r="B145">
        <v>314.076904296875</v>
      </c>
      <c r="C145">
        <v>4365.97998046875</v>
      </c>
      <c r="D145">
        <f t="shared" si="8"/>
        <v>3.8141667350235497E-3</v>
      </c>
      <c r="E145">
        <f t="shared" si="9"/>
        <v>1.7529924220356374E-3</v>
      </c>
      <c r="F145">
        <f t="shared" si="10"/>
        <v>5.2354941325533002E-3</v>
      </c>
      <c r="G145">
        <f t="shared" si="11"/>
        <v>-1.4213273975297504E-3</v>
      </c>
      <c r="H145">
        <f>0</f>
        <v>0</v>
      </c>
    </row>
    <row r="146" spans="1:8" x14ac:dyDescent="0.2">
      <c r="A146" s="14">
        <v>45237</v>
      </c>
      <c r="B146">
        <v>317.0804443359375</v>
      </c>
      <c r="C146">
        <v>4378.3798828125</v>
      </c>
      <c r="D146">
        <f t="shared" si="8"/>
        <v>9.5630719673149844E-3</v>
      </c>
      <c r="E146">
        <f t="shared" si="9"/>
        <v>2.8401189192852616E-3</v>
      </c>
      <c r="F146">
        <f t="shared" si="10"/>
        <v>7.1958281141498524E-3</v>
      </c>
      <c r="G146">
        <f t="shared" si="11"/>
        <v>2.3672438531651321E-3</v>
      </c>
      <c r="H146">
        <f>0</f>
        <v>0</v>
      </c>
    </row>
    <row r="147" spans="1:8" x14ac:dyDescent="0.2">
      <c r="A147" s="14">
        <v>45238</v>
      </c>
      <c r="B147">
        <v>318.03524780273438</v>
      </c>
      <c r="C147">
        <v>4382.77978515625</v>
      </c>
      <c r="D147">
        <f t="shared" si="8"/>
        <v>3.0112341642403173E-3</v>
      </c>
      <c r="E147">
        <f t="shared" si="9"/>
        <v>1.0049156221052513E-3</v>
      </c>
      <c r="F147">
        <f t="shared" si="10"/>
        <v>3.8865431360890776E-3</v>
      </c>
      <c r="G147">
        <f t="shared" si="11"/>
        <v>-8.7530897184876031E-4</v>
      </c>
      <c r="H147">
        <f>0</f>
        <v>0</v>
      </c>
    </row>
    <row r="148" spans="1:8" x14ac:dyDescent="0.2">
      <c r="A148" s="14">
        <v>45239</v>
      </c>
      <c r="B148">
        <v>318.801025390625</v>
      </c>
      <c r="C148">
        <v>4347.35009765625</v>
      </c>
      <c r="D148">
        <f t="shared" si="8"/>
        <v>2.4078387322830075E-3</v>
      </c>
      <c r="E148">
        <f t="shared" si="9"/>
        <v>-8.0838393067328429E-3</v>
      </c>
      <c r="F148">
        <f t="shared" si="10"/>
        <v>-1.2502529508612872E-2</v>
      </c>
      <c r="G148">
        <f t="shared" si="11"/>
        <v>1.491036824089588E-2</v>
      </c>
      <c r="H148">
        <f>0</f>
        <v>0</v>
      </c>
    </row>
    <row r="149" spans="1:8" x14ac:dyDescent="0.2">
      <c r="A149" s="14">
        <v>45240</v>
      </c>
      <c r="B149">
        <v>326.9761962890625</v>
      </c>
      <c r="C149">
        <v>4415.240234375</v>
      </c>
      <c r="D149">
        <f t="shared" si="8"/>
        <v>2.5643489974414235E-2</v>
      </c>
      <c r="E149">
        <f t="shared" si="9"/>
        <v>1.5616441094852496E-2</v>
      </c>
      <c r="F149">
        <f t="shared" si="10"/>
        <v>3.023441523713398E-2</v>
      </c>
      <c r="G149">
        <f t="shared" si="11"/>
        <v>-4.5909252627197444E-3</v>
      </c>
      <c r="H149">
        <f>0</f>
        <v>0</v>
      </c>
    </row>
    <row r="150" spans="1:8" x14ac:dyDescent="0.2">
      <c r="A150" s="14">
        <v>45243</v>
      </c>
      <c r="B150">
        <v>327.3939208984375</v>
      </c>
      <c r="C150">
        <v>4411.5498046875</v>
      </c>
      <c r="D150">
        <f t="shared" si="8"/>
        <v>1.2775382860155116E-3</v>
      </c>
      <c r="E150">
        <f t="shared" si="9"/>
        <v>-8.3583893324035152E-4</v>
      </c>
      <c r="F150">
        <f t="shared" si="10"/>
        <v>5.6724798897239454E-4</v>
      </c>
      <c r="G150">
        <f t="shared" si="11"/>
        <v>7.1029029704311702E-4</v>
      </c>
      <c r="H150">
        <f>0</f>
        <v>0</v>
      </c>
    </row>
    <row r="151" spans="1:8" x14ac:dyDescent="0.2">
      <c r="A151" s="14">
        <v>45244</v>
      </c>
      <c r="B151">
        <v>334.47503662109381</v>
      </c>
      <c r="C151">
        <v>4495.7001953125</v>
      </c>
      <c r="D151">
        <f t="shared" si="8"/>
        <v>2.1628733066344719E-2</v>
      </c>
      <c r="E151">
        <f t="shared" si="9"/>
        <v>1.9075017703661823E-2</v>
      </c>
      <c r="F151">
        <f t="shared" si="10"/>
        <v>3.6471008008404728E-2</v>
      </c>
      <c r="G151">
        <f t="shared" si="11"/>
        <v>-1.4842274942060009E-2</v>
      </c>
      <c r="H151">
        <f>0</f>
        <v>0</v>
      </c>
    </row>
    <row r="152" spans="1:8" x14ac:dyDescent="0.2">
      <c r="A152" s="14">
        <v>45245</v>
      </c>
      <c r="B152">
        <v>330.89468383789062</v>
      </c>
      <c r="C152">
        <v>4502.8798828125</v>
      </c>
      <c r="D152">
        <f t="shared" si="8"/>
        <v>-1.0704394622009228E-2</v>
      </c>
      <c r="E152">
        <f t="shared" si="9"/>
        <v>1.5970120755575135E-3</v>
      </c>
      <c r="F152">
        <f t="shared" si="10"/>
        <v>4.9542264287158327E-3</v>
      </c>
      <c r="G152">
        <f t="shared" si="11"/>
        <v>-1.5658621050725061E-2</v>
      </c>
      <c r="H152">
        <f>0</f>
        <v>0</v>
      </c>
    </row>
    <row r="153" spans="1:8" x14ac:dyDescent="0.2">
      <c r="A153" s="14">
        <v>45246</v>
      </c>
      <c r="B153">
        <v>332.36663818359381</v>
      </c>
      <c r="C153">
        <v>4508.240234375</v>
      </c>
      <c r="D153">
        <f t="shared" si="8"/>
        <v>4.4484073561734672E-3</v>
      </c>
      <c r="E153">
        <f t="shared" si="9"/>
        <v>1.1904273935798848E-3</v>
      </c>
      <c r="F153">
        <f t="shared" si="10"/>
        <v>4.2210626520128936E-3</v>
      </c>
      <c r="G153">
        <f t="shared" si="11"/>
        <v>2.2734470416057358E-4</v>
      </c>
      <c r="H153">
        <f>0</f>
        <v>0</v>
      </c>
    </row>
    <row r="154" spans="1:8" x14ac:dyDescent="0.2">
      <c r="A154" s="14">
        <v>45247</v>
      </c>
      <c r="B154">
        <v>333.21197509765619</v>
      </c>
      <c r="C154">
        <v>4514.02001953125</v>
      </c>
      <c r="D154">
        <f t="shared" si="8"/>
        <v>2.5433867811830435E-3</v>
      </c>
      <c r="E154">
        <f t="shared" si="9"/>
        <v>1.2820490603360213E-3</v>
      </c>
      <c r="F154">
        <f t="shared" si="10"/>
        <v>4.3862771576357179E-3</v>
      </c>
      <c r="G154">
        <f t="shared" si="11"/>
        <v>-1.8428903764526744E-3</v>
      </c>
      <c r="H154">
        <f>0</f>
        <v>0</v>
      </c>
    </row>
    <row r="155" spans="1:8" x14ac:dyDescent="0.2">
      <c r="A155" s="14">
        <v>45250</v>
      </c>
      <c r="B155">
        <v>338.11508178710938</v>
      </c>
      <c r="C155">
        <v>4547.3798828125</v>
      </c>
      <c r="D155">
        <f t="shared" si="8"/>
        <v>1.4714677310190272E-2</v>
      </c>
      <c r="E155">
        <f t="shared" si="9"/>
        <v>7.3902780973298388E-3</v>
      </c>
      <c r="F155">
        <f t="shared" si="10"/>
        <v>1.5400790168667839E-2</v>
      </c>
      <c r="G155">
        <f t="shared" si="11"/>
        <v>-6.8611285847756769E-4</v>
      </c>
      <c r="H155">
        <f>0</f>
        <v>0</v>
      </c>
    </row>
    <row r="156" spans="1:8" x14ac:dyDescent="0.2">
      <c r="A156" s="14">
        <v>45251</v>
      </c>
      <c r="B156">
        <v>335.141357421875</v>
      </c>
      <c r="C156">
        <v>4538.18994140625</v>
      </c>
      <c r="D156">
        <f t="shared" si="8"/>
        <v>-8.7950065685231671E-3</v>
      </c>
      <c r="E156">
        <f t="shared" si="9"/>
        <v>-2.0209310950652926E-3</v>
      </c>
      <c r="F156">
        <f t="shared" si="10"/>
        <v>-1.5697401554861132E-3</v>
      </c>
      <c r="G156">
        <f t="shared" si="11"/>
        <v>-7.2252664130370535E-3</v>
      </c>
      <c r="H156">
        <f>0</f>
        <v>0</v>
      </c>
    </row>
    <row r="157" spans="1:8" x14ac:dyDescent="0.2">
      <c r="A157" s="14">
        <v>45252</v>
      </c>
      <c r="B157">
        <v>339.62677001953119</v>
      </c>
      <c r="C157">
        <v>4556.6201171875</v>
      </c>
      <c r="D157">
        <f t="shared" si="8"/>
        <v>1.3383643941054846E-2</v>
      </c>
      <c r="E157">
        <f t="shared" si="9"/>
        <v>4.06112922094648E-3</v>
      </c>
      <c r="F157">
        <f t="shared" si="10"/>
        <v>9.3975847563452196E-3</v>
      </c>
      <c r="G157">
        <f t="shared" si="11"/>
        <v>3.9860591847096262E-3</v>
      </c>
      <c r="H157">
        <f>0</f>
        <v>0</v>
      </c>
    </row>
    <row r="158" spans="1:8" x14ac:dyDescent="0.2">
      <c r="A158" s="14">
        <v>45254</v>
      </c>
      <c r="B158">
        <v>336.38458251953119</v>
      </c>
      <c r="C158">
        <v>4559.33984375</v>
      </c>
      <c r="D158">
        <f t="shared" si="8"/>
        <v>-9.5463249254866822E-3</v>
      </c>
      <c r="E158">
        <f t="shared" si="9"/>
        <v>5.9687366788407914E-4</v>
      </c>
      <c r="F158">
        <f t="shared" si="10"/>
        <v>3.1507515692378125E-3</v>
      </c>
      <c r="G158">
        <f t="shared" si="11"/>
        <v>-1.2697076494724496E-2</v>
      </c>
      <c r="H158">
        <f>0</f>
        <v>0</v>
      </c>
    </row>
    <row r="159" spans="1:8" x14ac:dyDescent="0.2">
      <c r="A159" s="14">
        <v>45257</v>
      </c>
      <c r="B159">
        <v>332.87384033203119</v>
      </c>
      <c r="C159">
        <v>4550.43017578125</v>
      </c>
      <c r="D159">
        <f t="shared" si="8"/>
        <v>-1.0436691721137814E-2</v>
      </c>
      <c r="E159">
        <f t="shared" si="9"/>
        <v>-1.9541574600900891E-3</v>
      </c>
      <c r="F159">
        <f t="shared" si="10"/>
        <v>-1.4493322489105838E-3</v>
      </c>
      <c r="G159">
        <f t="shared" si="11"/>
        <v>-8.9873594722272299E-3</v>
      </c>
      <c r="H159">
        <f>0</f>
        <v>0</v>
      </c>
    </row>
    <row r="160" spans="1:8" x14ac:dyDescent="0.2">
      <c r="A160" s="14">
        <v>45258</v>
      </c>
      <c r="B160">
        <v>337.14044189453119</v>
      </c>
      <c r="C160">
        <v>4554.89013671875</v>
      </c>
      <c r="D160">
        <f t="shared" si="8"/>
        <v>1.2817473305334559E-2</v>
      </c>
      <c r="E160">
        <f t="shared" si="9"/>
        <v>9.8011853060331333E-4</v>
      </c>
      <c r="F160">
        <f t="shared" si="10"/>
        <v>3.8418283938405993E-3</v>
      </c>
      <c r="G160">
        <f t="shared" si="11"/>
        <v>8.9756449114939598E-3</v>
      </c>
      <c r="H160">
        <f>0</f>
        <v>0</v>
      </c>
    </row>
    <row r="161" spans="1:8" x14ac:dyDescent="0.2">
      <c r="A161" s="14">
        <v>45259</v>
      </c>
      <c r="B161">
        <v>330.387451171875</v>
      </c>
      <c r="C161">
        <v>4550.580078125</v>
      </c>
      <c r="D161">
        <f t="shared" si="8"/>
        <v>-2.0030200722014668E-2</v>
      </c>
      <c r="E161">
        <f t="shared" si="9"/>
        <v>-9.4624863923831182E-4</v>
      </c>
      <c r="F161">
        <f t="shared" si="10"/>
        <v>3.6815441604093877E-4</v>
      </c>
      <c r="G161">
        <f t="shared" si="11"/>
        <v>-2.0398355138055609E-2</v>
      </c>
      <c r="H161">
        <f>0</f>
        <v>0</v>
      </c>
    </row>
    <row r="162" spans="1:8" x14ac:dyDescent="0.2">
      <c r="A162" s="14">
        <v>45260</v>
      </c>
      <c r="B162">
        <v>325.36502075195312</v>
      </c>
      <c r="C162">
        <v>4567.7998046875</v>
      </c>
      <c r="D162">
        <f t="shared" si="8"/>
        <v>-1.5201637962057757E-2</v>
      </c>
      <c r="E162">
        <f t="shared" si="9"/>
        <v>3.7840728581564065E-3</v>
      </c>
      <c r="F162">
        <f t="shared" si="10"/>
        <v>8.8979897191816537E-3</v>
      </c>
      <c r="G162">
        <f t="shared" si="11"/>
        <v>-2.4099627681239411E-2</v>
      </c>
      <c r="H162">
        <f>0</f>
        <v>0</v>
      </c>
    </row>
    <row r="163" spans="1:8" x14ac:dyDescent="0.2">
      <c r="A163" s="14">
        <v>45261</v>
      </c>
      <c r="B163">
        <v>323.04776000976562</v>
      </c>
      <c r="C163">
        <v>4594.6298828125</v>
      </c>
      <c r="D163">
        <f t="shared" si="8"/>
        <v>-7.1220340060896836E-3</v>
      </c>
      <c r="E163">
        <f t="shared" si="9"/>
        <v>5.8737421236076948E-3</v>
      </c>
      <c r="F163">
        <f t="shared" si="10"/>
        <v>1.266613416394119E-2</v>
      </c>
      <c r="G163">
        <f t="shared" si="11"/>
        <v>-1.9788168170030873E-2</v>
      </c>
      <c r="H163">
        <f>0</f>
        <v>0</v>
      </c>
    </row>
    <row r="164" spans="1:8" x14ac:dyDescent="0.2">
      <c r="A164" s="14">
        <v>45264</v>
      </c>
      <c r="B164">
        <v>318.27389526367188</v>
      </c>
      <c r="C164">
        <v>4569.77978515625</v>
      </c>
      <c r="D164">
        <f t="shared" si="8"/>
        <v>-1.4777581946240459E-2</v>
      </c>
      <c r="E164">
        <f t="shared" si="9"/>
        <v>-5.4085091269721053E-3</v>
      </c>
      <c r="F164">
        <f t="shared" si="10"/>
        <v>-7.6783064980945823E-3</v>
      </c>
      <c r="G164">
        <f t="shared" si="11"/>
        <v>-7.0992754481458767E-3</v>
      </c>
      <c r="H164">
        <f>0</f>
        <v>0</v>
      </c>
    </row>
    <row r="165" spans="1:8" x14ac:dyDescent="0.2">
      <c r="A165" s="14">
        <v>45265</v>
      </c>
      <c r="B165">
        <v>316.5533447265625</v>
      </c>
      <c r="C165">
        <v>4567.18017578125</v>
      </c>
      <c r="D165">
        <f t="shared" si="8"/>
        <v>-5.405880163951271E-3</v>
      </c>
      <c r="E165">
        <f t="shared" si="9"/>
        <v>-5.6886972616143616E-4</v>
      </c>
      <c r="F165">
        <f t="shared" si="10"/>
        <v>1.048653611961744E-3</v>
      </c>
      <c r="G165">
        <f t="shared" si="11"/>
        <v>-6.4545337759130145E-3</v>
      </c>
      <c r="H165">
        <f>0</f>
        <v>0</v>
      </c>
    </row>
    <row r="166" spans="1:8" x14ac:dyDescent="0.2">
      <c r="A166" s="14">
        <v>45266</v>
      </c>
      <c r="B166">
        <v>315.71795654296881</v>
      </c>
      <c r="C166">
        <v>4549.33984375</v>
      </c>
      <c r="D166">
        <f t="shared" si="8"/>
        <v>-2.6390123418702505E-3</v>
      </c>
      <c r="E166">
        <f t="shared" si="9"/>
        <v>-3.9062028088695522E-3</v>
      </c>
      <c r="F166">
        <f t="shared" si="10"/>
        <v>-4.969309768096378E-3</v>
      </c>
      <c r="G166">
        <f t="shared" si="11"/>
        <v>2.3302974262261276E-3</v>
      </c>
      <c r="H166">
        <f>0</f>
        <v>0</v>
      </c>
    </row>
    <row r="167" spans="1:8" x14ac:dyDescent="0.2">
      <c r="A167" s="14">
        <v>45267</v>
      </c>
      <c r="B167">
        <v>324.80804443359381</v>
      </c>
      <c r="C167">
        <v>4585.58984375</v>
      </c>
      <c r="D167">
        <f t="shared" si="8"/>
        <v>2.8791798826266257E-2</v>
      </c>
      <c r="E167">
        <f t="shared" si="9"/>
        <v>7.9681890658929166E-3</v>
      </c>
      <c r="F167">
        <f t="shared" si="10"/>
        <v>1.6442893836343821E-2</v>
      </c>
      <c r="G167">
        <f t="shared" si="11"/>
        <v>1.2348904989922437E-2</v>
      </c>
      <c r="H167">
        <f>0</f>
        <v>0</v>
      </c>
    </row>
    <row r="168" spans="1:8" x14ac:dyDescent="0.2">
      <c r="A168" s="14">
        <v>45268</v>
      </c>
      <c r="B168">
        <v>330.93447875976562</v>
      </c>
      <c r="C168">
        <v>4604.3701171875</v>
      </c>
      <c r="D168">
        <f t="shared" si="8"/>
        <v>1.8861707495130497E-2</v>
      </c>
      <c r="E168">
        <f t="shared" si="9"/>
        <v>4.0954978699407896E-3</v>
      </c>
      <c r="F168">
        <f t="shared" si="10"/>
        <v>9.4595591730258551E-3</v>
      </c>
      <c r="G168">
        <f t="shared" si="11"/>
        <v>9.4021483221046424E-3</v>
      </c>
      <c r="H168">
        <f>0</f>
        <v>0</v>
      </c>
    </row>
    <row r="169" spans="1:8" x14ac:dyDescent="0.2">
      <c r="A169" s="14">
        <v>45271</v>
      </c>
      <c r="B169">
        <v>323.50521850585938</v>
      </c>
      <c r="C169">
        <v>4622.43994140625</v>
      </c>
      <c r="D169">
        <f t="shared" si="8"/>
        <v>-2.2449338859307444E-2</v>
      </c>
      <c r="E169">
        <f t="shared" si="9"/>
        <v>3.924494286698943E-3</v>
      </c>
      <c r="F169">
        <f t="shared" si="10"/>
        <v>9.1512011888796978E-3</v>
      </c>
      <c r="G169">
        <f t="shared" si="11"/>
        <v>-3.1600540048187145E-2</v>
      </c>
      <c r="H169">
        <f>0</f>
        <v>0</v>
      </c>
    </row>
    <row r="170" spans="1:8" x14ac:dyDescent="0.2">
      <c r="A170" s="14">
        <v>45272</v>
      </c>
      <c r="B170">
        <v>332.39645385742188</v>
      </c>
      <c r="C170">
        <v>4643.7001953125</v>
      </c>
      <c r="D170">
        <f t="shared" si="8"/>
        <v>2.7484055412235753E-2</v>
      </c>
      <c r="E170">
        <f t="shared" si="9"/>
        <v>4.5993575202152304E-3</v>
      </c>
      <c r="F170">
        <f t="shared" si="10"/>
        <v>1.0368131631601059E-2</v>
      </c>
      <c r="G170">
        <f t="shared" si="11"/>
        <v>1.7115923780634694E-2</v>
      </c>
      <c r="H170">
        <f>0</f>
        <v>0</v>
      </c>
    </row>
    <row r="171" spans="1:8" x14ac:dyDescent="0.2">
      <c r="A171" s="14">
        <v>45273</v>
      </c>
      <c r="B171">
        <v>332.91357421875</v>
      </c>
      <c r="C171">
        <v>4707.08984375</v>
      </c>
      <c r="D171">
        <f t="shared" si="8"/>
        <v>1.5557336888736284E-3</v>
      </c>
      <c r="E171">
        <f t="shared" si="9"/>
        <v>1.3650676351045998E-2</v>
      </c>
      <c r="F171">
        <f t="shared" si="10"/>
        <v>2.6689698558019254E-2</v>
      </c>
      <c r="G171">
        <f t="shared" si="11"/>
        <v>-2.5133964869145625E-2</v>
      </c>
      <c r="H171">
        <f>0</f>
        <v>0</v>
      </c>
    </row>
    <row r="172" spans="1:8" x14ac:dyDescent="0.2">
      <c r="A172" s="14">
        <v>45274</v>
      </c>
      <c r="B172">
        <v>331.35220336914062</v>
      </c>
      <c r="C172">
        <v>4719.5498046875</v>
      </c>
      <c r="D172">
        <f t="shared" si="8"/>
        <v>-4.6900185829714669E-3</v>
      </c>
      <c r="E172">
        <f t="shared" si="9"/>
        <v>2.6470624846992585E-3</v>
      </c>
      <c r="F172">
        <f t="shared" si="10"/>
        <v>6.8477038709800963E-3</v>
      </c>
      <c r="G172">
        <f t="shared" si="11"/>
        <v>-1.1537722453951564E-2</v>
      </c>
      <c r="H172">
        <f>0</f>
        <v>0</v>
      </c>
    </row>
    <row r="173" spans="1:8" x14ac:dyDescent="0.2">
      <c r="A173" s="14">
        <v>45275</v>
      </c>
      <c r="B173">
        <v>333.09262084960938</v>
      </c>
      <c r="C173">
        <v>4719.18994140625</v>
      </c>
      <c r="D173">
        <f t="shared" si="8"/>
        <v>5.2524699180280798E-3</v>
      </c>
      <c r="E173">
        <f t="shared" si="9"/>
        <v>-7.62494933082003E-5</v>
      </c>
      <c r="F173">
        <f t="shared" si="10"/>
        <v>1.9369588689188482E-3</v>
      </c>
      <c r="G173">
        <f t="shared" si="11"/>
        <v>3.3155110491092316E-3</v>
      </c>
      <c r="H173">
        <f>0</f>
        <v>0</v>
      </c>
    </row>
    <row r="174" spans="1:8" x14ac:dyDescent="0.2">
      <c r="A174" s="14">
        <v>45278</v>
      </c>
      <c r="B174">
        <v>342.73971557617188</v>
      </c>
      <c r="C174">
        <v>4740.56005859375</v>
      </c>
      <c r="D174">
        <f t="shared" si="8"/>
        <v>2.896219886815854E-2</v>
      </c>
      <c r="E174">
        <f t="shared" si="9"/>
        <v>4.5283443669004164E-3</v>
      </c>
      <c r="F174">
        <f t="shared" si="10"/>
        <v>1.0240078918383647E-2</v>
      </c>
      <c r="G174">
        <f t="shared" si="11"/>
        <v>1.8722119949774893E-2</v>
      </c>
      <c r="H174">
        <f>0</f>
        <v>0</v>
      </c>
    </row>
    <row r="175" spans="1:8" x14ac:dyDescent="0.2">
      <c r="A175" s="14">
        <v>45279</v>
      </c>
      <c r="B175">
        <v>348.4483642578125</v>
      </c>
      <c r="C175">
        <v>4768.3701171875</v>
      </c>
      <c r="D175">
        <f t="shared" si="8"/>
        <v>1.6655929914757506E-2</v>
      </c>
      <c r="E175">
        <f t="shared" si="9"/>
        <v>5.8664078189105684E-3</v>
      </c>
      <c r="F175">
        <f t="shared" si="10"/>
        <v>1.2652908760305517E-2</v>
      </c>
      <c r="G175">
        <f t="shared" si="11"/>
        <v>4.0030211544519884E-3</v>
      </c>
      <c r="H175">
        <f>0</f>
        <v>0</v>
      </c>
    </row>
    <row r="176" spans="1:8" x14ac:dyDescent="0.2">
      <c r="A176" s="14">
        <v>45280</v>
      </c>
      <c r="B176">
        <v>347.37429809570312</v>
      </c>
      <c r="C176">
        <v>4698.35009765625</v>
      </c>
      <c r="D176">
        <f t="shared" si="8"/>
        <v>-3.0824256110287829E-3</v>
      </c>
      <c r="E176">
        <f t="shared" si="9"/>
        <v>-1.4684266911006771E-2</v>
      </c>
      <c r="F176">
        <f t="shared" si="10"/>
        <v>-2.4404587418581244E-2</v>
      </c>
      <c r="G176">
        <f t="shared" si="11"/>
        <v>2.1322161807552462E-2</v>
      </c>
      <c r="H176">
        <f>0</f>
        <v>0</v>
      </c>
    </row>
    <row r="177" spans="1:8" x14ac:dyDescent="0.2">
      <c r="A177" s="14">
        <v>45281</v>
      </c>
      <c r="B177">
        <v>352.15805053710938</v>
      </c>
      <c r="C177">
        <v>4746.75</v>
      </c>
      <c r="D177">
        <f t="shared" si="8"/>
        <v>1.377117555222318E-2</v>
      </c>
      <c r="E177">
        <f t="shared" si="9"/>
        <v>1.0301467821202559E-2</v>
      </c>
      <c r="F177">
        <f t="shared" si="10"/>
        <v>2.0650321071484172E-2</v>
      </c>
      <c r="G177">
        <f t="shared" si="11"/>
        <v>-6.8791455192609915E-3</v>
      </c>
      <c r="H177">
        <f>0</f>
        <v>0</v>
      </c>
    </row>
    <row r="178" spans="1:8" x14ac:dyDescent="0.2">
      <c r="A178" s="14">
        <v>45282</v>
      </c>
      <c r="B178">
        <v>351.46188354492188</v>
      </c>
      <c r="C178">
        <v>4754.6298828125</v>
      </c>
      <c r="D178">
        <f t="shared" si="8"/>
        <v>-1.9768595127265254E-3</v>
      </c>
      <c r="E178">
        <f t="shared" si="9"/>
        <v>1.6600585268868873E-3</v>
      </c>
      <c r="F178">
        <f t="shared" si="10"/>
        <v>5.0679133835207493E-3</v>
      </c>
      <c r="G178">
        <f t="shared" si="11"/>
        <v>-7.0447728962472747E-3</v>
      </c>
      <c r="H178">
        <f>0</f>
        <v>0</v>
      </c>
    </row>
    <row r="179" spans="1:8" x14ac:dyDescent="0.2">
      <c r="A179" s="14">
        <v>45286</v>
      </c>
      <c r="B179">
        <v>352.89401245117188</v>
      </c>
      <c r="C179">
        <v>4774.75</v>
      </c>
      <c r="D179">
        <f t="shared" si="8"/>
        <v>4.0747773038862789E-3</v>
      </c>
      <c r="E179">
        <f t="shared" si="9"/>
        <v>4.2316894655107795E-3</v>
      </c>
      <c r="F179">
        <f t="shared" si="10"/>
        <v>9.7051433009807467E-3</v>
      </c>
      <c r="G179">
        <f t="shared" si="11"/>
        <v>-5.6303659970944678E-3</v>
      </c>
      <c r="H179">
        <f>0</f>
        <v>0</v>
      </c>
    </row>
    <row r="180" spans="1:8" x14ac:dyDescent="0.2">
      <c r="A180" s="14">
        <v>45287</v>
      </c>
      <c r="B180">
        <v>355.87759399414062</v>
      </c>
      <c r="C180">
        <v>4781.580078125</v>
      </c>
      <c r="D180">
        <f t="shared" si="8"/>
        <v>8.4546108397958175E-3</v>
      </c>
      <c r="E180">
        <f t="shared" si="9"/>
        <v>1.4304577464787638E-3</v>
      </c>
      <c r="F180">
        <f t="shared" si="10"/>
        <v>4.6538914521504372E-3</v>
      </c>
      <c r="G180">
        <f t="shared" si="11"/>
        <v>3.8007193876453804E-3</v>
      </c>
      <c r="H180">
        <f>0</f>
        <v>0</v>
      </c>
    </row>
    <row r="181" spans="1:8" x14ac:dyDescent="0.2">
      <c r="A181" s="14">
        <v>45288</v>
      </c>
      <c r="B181">
        <v>356.364990234375</v>
      </c>
      <c r="C181">
        <v>4783.35009765625</v>
      </c>
      <c r="D181">
        <f t="shared" si="8"/>
        <v>1.3695614684929858E-3</v>
      </c>
      <c r="E181">
        <f t="shared" si="9"/>
        <v>3.7017460804378288E-4</v>
      </c>
      <c r="F181">
        <f t="shared" si="10"/>
        <v>2.7419620937487619E-3</v>
      </c>
      <c r="G181">
        <f t="shared" si="11"/>
        <v>-1.3724006252557762E-3</v>
      </c>
      <c r="H181">
        <f>0</f>
        <v>0</v>
      </c>
    </row>
    <row r="182" spans="1:8" x14ac:dyDescent="0.2">
      <c r="A182" s="14">
        <v>45289</v>
      </c>
      <c r="B182">
        <v>352.02874755859381</v>
      </c>
      <c r="C182">
        <v>4769.830078125</v>
      </c>
      <c r="D182">
        <f t="shared" si="8"/>
        <v>-1.2167981689024332E-2</v>
      </c>
      <c r="E182">
        <f t="shared" si="9"/>
        <v>-2.8264750133749628E-3</v>
      </c>
      <c r="F182">
        <f t="shared" si="10"/>
        <v>-3.0223173125382289E-3</v>
      </c>
      <c r="G182">
        <f t="shared" si="11"/>
        <v>-9.145664376486104E-3</v>
      </c>
      <c r="H182">
        <f>0</f>
        <v>0</v>
      </c>
    </row>
    <row r="183" spans="1:8" x14ac:dyDescent="0.2">
      <c r="A183" s="14">
        <v>45293</v>
      </c>
      <c r="B183">
        <v>344.400634765625</v>
      </c>
      <c r="C183">
        <v>4742.830078125</v>
      </c>
      <c r="D183">
        <f t="shared" si="8"/>
        <v>-2.1669005289686294E-2</v>
      </c>
      <c r="E183">
        <f t="shared" si="9"/>
        <v>-5.6605790054923277E-3</v>
      </c>
      <c r="F183">
        <f t="shared" si="10"/>
        <v>-8.1328452751828605E-3</v>
      </c>
      <c r="G183">
        <f t="shared" si="11"/>
        <v>-1.3536160014503433E-2</v>
      </c>
      <c r="H183">
        <f>0</f>
        <v>0</v>
      </c>
    </row>
    <row r="184" spans="1:8" x14ac:dyDescent="0.2">
      <c r="A184" s="14">
        <v>45294</v>
      </c>
      <c r="B184">
        <v>342.59051513671881</v>
      </c>
      <c r="C184">
        <v>4704.81005859375</v>
      </c>
      <c r="D184">
        <f t="shared" si="8"/>
        <v>-5.2558545083345454E-3</v>
      </c>
      <c r="E184">
        <f t="shared" si="9"/>
        <v>-8.016314922730805E-3</v>
      </c>
      <c r="F184">
        <f t="shared" si="10"/>
        <v>-1.2380767832413772E-2</v>
      </c>
      <c r="G184">
        <f t="shared" si="11"/>
        <v>7.1249133240792271E-3</v>
      </c>
      <c r="H184">
        <f>0</f>
        <v>0</v>
      </c>
    </row>
    <row r="185" spans="1:8" x14ac:dyDescent="0.2">
      <c r="A185" s="14">
        <v>45295</v>
      </c>
      <c r="B185">
        <v>345.22607421875</v>
      </c>
      <c r="C185">
        <v>4688.68017578125</v>
      </c>
      <c r="D185">
        <f t="shared" si="8"/>
        <v>7.6930299164277294E-3</v>
      </c>
      <c r="E185">
        <f t="shared" si="9"/>
        <v>-3.4283812973570083E-3</v>
      </c>
      <c r="F185">
        <f t="shared" si="10"/>
        <v>-4.1076899395615703E-3</v>
      </c>
      <c r="G185">
        <f t="shared" si="11"/>
        <v>1.18007198559893E-2</v>
      </c>
      <c r="H185">
        <f>0</f>
        <v>0</v>
      </c>
    </row>
    <row r="186" spans="1:8" x14ac:dyDescent="0.2">
      <c r="A186" s="14">
        <v>45296</v>
      </c>
      <c r="B186">
        <v>350.02969360351562</v>
      </c>
      <c r="C186">
        <v>4697.240234375</v>
      </c>
      <c r="D186">
        <f t="shared" si="8"/>
        <v>1.3914416504130722E-2</v>
      </c>
      <c r="E186">
        <f t="shared" si="9"/>
        <v>1.8256861788026324E-3</v>
      </c>
      <c r="F186">
        <f t="shared" si="10"/>
        <v>5.3665773524001013E-3</v>
      </c>
      <c r="G186">
        <f t="shared" si="11"/>
        <v>8.5478391517306209E-3</v>
      </c>
      <c r="H186">
        <f>0</f>
        <v>0</v>
      </c>
    </row>
    <row r="187" spans="1:8" x14ac:dyDescent="0.2">
      <c r="A187" s="14">
        <v>45299</v>
      </c>
      <c r="B187">
        <v>356.703125</v>
      </c>
      <c r="C187">
        <v>4763.5400390625</v>
      </c>
      <c r="D187">
        <f t="shared" si="8"/>
        <v>1.9065329366152239E-2</v>
      </c>
      <c r="E187">
        <f t="shared" si="9"/>
        <v>1.4114629309846638E-2</v>
      </c>
      <c r="F187">
        <f t="shared" si="10"/>
        <v>2.7526310261717174E-2</v>
      </c>
      <c r="G187">
        <f t="shared" si="11"/>
        <v>-8.4609808955649346E-3</v>
      </c>
      <c r="H187">
        <f>0</f>
        <v>0</v>
      </c>
    </row>
    <row r="188" spans="1:8" x14ac:dyDescent="0.2">
      <c r="A188" s="14">
        <v>45300</v>
      </c>
      <c r="B188">
        <v>355.47979736328119</v>
      </c>
      <c r="C188">
        <v>4756.5</v>
      </c>
      <c r="D188">
        <f t="shared" si="8"/>
        <v>-3.4295400039424662E-3</v>
      </c>
      <c r="E188">
        <f t="shared" si="9"/>
        <v>-1.4779006799081618E-3</v>
      </c>
      <c r="F188">
        <f t="shared" si="10"/>
        <v>-5.9053398346639759E-4</v>
      </c>
      <c r="G188">
        <f t="shared" si="11"/>
        <v>-2.8390060204760686E-3</v>
      </c>
      <c r="H188">
        <f>0</f>
        <v>0</v>
      </c>
    </row>
    <row r="189" spans="1:8" x14ac:dyDescent="0.2">
      <c r="A189" s="14">
        <v>45301</v>
      </c>
      <c r="B189">
        <v>368.44866943359381</v>
      </c>
      <c r="C189">
        <v>4783.4501953125</v>
      </c>
      <c r="D189">
        <f t="shared" si="8"/>
        <v>3.6482726069124949E-2</v>
      </c>
      <c r="E189">
        <f t="shared" si="9"/>
        <v>5.6659718937244197E-3</v>
      </c>
      <c r="F189">
        <f t="shared" si="10"/>
        <v>1.2291477633137499E-2</v>
      </c>
      <c r="G189">
        <f t="shared" si="11"/>
        <v>2.419124843598745E-2</v>
      </c>
      <c r="H189">
        <f>0</f>
        <v>0</v>
      </c>
    </row>
    <row r="190" spans="1:8" x14ac:dyDescent="0.2">
      <c r="A190" s="14">
        <v>45302</v>
      </c>
      <c r="B190">
        <v>367.653076171875</v>
      </c>
      <c r="C190">
        <v>4780.240234375</v>
      </c>
      <c r="D190">
        <f t="shared" si="8"/>
        <v>-2.1593055633553071E-3</v>
      </c>
      <c r="E190">
        <f t="shared" si="9"/>
        <v>-6.7105557838686991E-4</v>
      </c>
      <c r="F190">
        <f t="shared" si="10"/>
        <v>8.6438950004586574E-4</v>
      </c>
      <c r="G190">
        <f t="shared" si="11"/>
        <v>-3.0236950634011731E-3</v>
      </c>
      <c r="H190">
        <f>0</f>
        <v>0</v>
      </c>
    </row>
    <row r="191" spans="1:8" x14ac:dyDescent="0.2">
      <c r="A191" s="14">
        <v>45303</v>
      </c>
      <c r="B191">
        <v>372.44668579101562</v>
      </c>
      <c r="C191">
        <v>4783.830078125</v>
      </c>
      <c r="D191">
        <f t="shared" si="8"/>
        <v>1.3038404762047096E-2</v>
      </c>
      <c r="E191">
        <f t="shared" si="9"/>
        <v>7.5097559411041459E-4</v>
      </c>
      <c r="F191">
        <f t="shared" si="10"/>
        <v>3.4286320581921764E-3</v>
      </c>
      <c r="G191">
        <f t="shared" si="11"/>
        <v>9.6097727038549196E-3</v>
      </c>
      <c r="H191">
        <f>0</f>
        <v>0</v>
      </c>
    </row>
    <row r="192" spans="1:8" x14ac:dyDescent="0.2">
      <c r="A192" s="14">
        <v>45307</v>
      </c>
      <c r="B192">
        <v>365.455078125</v>
      </c>
      <c r="C192">
        <v>4765.97998046875</v>
      </c>
      <c r="D192">
        <f t="shared" si="8"/>
        <v>-1.8772103317731492E-2</v>
      </c>
      <c r="E192">
        <f t="shared" si="9"/>
        <v>-3.7313402367431525E-3</v>
      </c>
      <c r="F192">
        <f t="shared" si="10"/>
        <v>-4.6539931576412025E-3</v>
      </c>
      <c r="G192">
        <f t="shared" si="11"/>
        <v>-1.411811016009029E-2</v>
      </c>
      <c r="H192">
        <f>0</f>
        <v>0</v>
      </c>
    </row>
    <row r="193" spans="1:8" x14ac:dyDescent="0.2">
      <c r="A193" s="14">
        <v>45308</v>
      </c>
      <c r="B193">
        <v>366.36013793945312</v>
      </c>
      <c r="C193">
        <v>4739.2099609375</v>
      </c>
      <c r="D193">
        <f t="shared" si="8"/>
        <v>2.4765282209147088E-3</v>
      </c>
      <c r="E193">
        <f t="shared" si="9"/>
        <v>-5.6168971839904991E-3</v>
      </c>
      <c r="F193">
        <f t="shared" si="10"/>
        <v>-8.0540771104065326E-3</v>
      </c>
      <c r="G193">
        <f t="shared" si="11"/>
        <v>1.0530605331321241E-2</v>
      </c>
      <c r="H193">
        <f>0</f>
        <v>0</v>
      </c>
    </row>
    <row r="194" spans="1:8" x14ac:dyDescent="0.2">
      <c r="A194" s="14">
        <v>45309</v>
      </c>
      <c r="B194">
        <v>374.07778930664062</v>
      </c>
      <c r="C194">
        <v>4780.93994140625</v>
      </c>
      <c r="D194">
        <f t="shared" ref="D194:D257" si="12">(B194/B193)-1</f>
        <v>2.1065750795363547E-2</v>
      </c>
      <c r="E194">
        <f t="shared" ref="E194:E257" si="13">(C194/C193)-1</f>
        <v>8.805260963896E-3</v>
      </c>
      <c r="F194">
        <f t="shared" ref="F194:F257" si="14">alpha_meta+beta_meta*E194</f>
        <v>1.7952323043383171E-2</v>
      </c>
      <c r="G194">
        <f t="shared" ref="G194:G257" si="15">D194-F194</f>
        <v>3.1134277519803757E-3</v>
      </c>
      <c r="H194">
        <f>0</f>
        <v>0</v>
      </c>
    </row>
    <row r="195" spans="1:8" x14ac:dyDescent="0.2">
      <c r="A195" s="14">
        <v>45310</v>
      </c>
      <c r="B195">
        <v>381.35787963867188</v>
      </c>
      <c r="C195">
        <v>4839.81005859375</v>
      </c>
      <c r="D195">
        <f t="shared" si="12"/>
        <v>1.9461434333016614E-2</v>
      </c>
      <c r="E195">
        <f t="shared" si="13"/>
        <v>1.2313502764936146E-2</v>
      </c>
      <c r="F195">
        <f t="shared" si="14"/>
        <v>2.4278473344783953E-2</v>
      </c>
      <c r="G195">
        <f t="shared" si="15"/>
        <v>-4.8170390117673392E-3</v>
      </c>
      <c r="H195">
        <f>0</f>
        <v>0</v>
      </c>
    </row>
    <row r="196" spans="1:8" x14ac:dyDescent="0.2">
      <c r="A196" s="14">
        <v>45313</v>
      </c>
      <c r="B196">
        <v>379.69696044921881</v>
      </c>
      <c r="C196">
        <v>4850.43017578125</v>
      </c>
      <c r="D196">
        <f t="shared" si="12"/>
        <v>-4.3552769672066116E-3</v>
      </c>
      <c r="E196">
        <f t="shared" si="13"/>
        <v>2.1943252026270788E-3</v>
      </c>
      <c r="F196">
        <f t="shared" si="14"/>
        <v>6.0313165590829719E-3</v>
      </c>
      <c r="G196">
        <f t="shared" si="15"/>
        <v>-1.0386593526289584E-2</v>
      </c>
      <c r="H196">
        <f>0</f>
        <v>0</v>
      </c>
    </row>
    <row r="197" spans="1:8" x14ac:dyDescent="0.2">
      <c r="A197" s="14">
        <v>45314</v>
      </c>
      <c r="B197">
        <v>383.09835815429688</v>
      </c>
      <c r="C197">
        <v>4864.60009765625</v>
      </c>
      <c r="D197">
        <f t="shared" si="12"/>
        <v>8.9581905029050279E-3</v>
      </c>
      <c r="E197">
        <f t="shared" si="13"/>
        <v>2.921374261968035E-3</v>
      </c>
      <c r="F197">
        <f t="shared" si="14"/>
        <v>7.3423498021505619E-3</v>
      </c>
      <c r="G197">
        <f t="shared" si="15"/>
        <v>1.6158407007544661E-3</v>
      </c>
      <c r="H197">
        <f>0</f>
        <v>0</v>
      </c>
    </row>
    <row r="198" spans="1:8" x14ac:dyDescent="0.2">
      <c r="A198" s="14">
        <v>45315</v>
      </c>
      <c r="B198">
        <v>388.56829833984381</v>
      </c>
      <c r="C198">
        <v>4868.5498046875</v>
      </c>
      <c r="D198">
        <f t="shared" si="12"/>
        <v>1.4278161388892929E-2</v>
      </c>
      <c r="E198">
        <f t="shared" si="13"/>
        <v>8.1192841178312491E-4</v>
      </c>
      <c r="F198">
        <f t="shared" si="14"/>
        <v>3.5385437198618818E-3</v>
      </c>
      <c r="G198">
        <f t="shared" si="15"/>
        <v>1.0739617669031047E-2</v>
      </c>
      <c r="H198">
        <f>0</f>
        <v>0</v>
      </c>
    </row>
    <row r="199" spans="1:8" x14ac:dyDescent="0.2">
      <c r="A199" s="14">
        <v>45316</v>
      </c>
      <c r="B199">
        <v>391.03472900390619</v>
      </c>
      <c r="C199">
        <v>4894.16015625</v>
      </c>
      <c r="D199">
        <f t="shared" si="12"/>
        <v>6.347482989734976E-3</v>
      </c>
      <c r="E199">
        <f t="shared" si="13"/>
        <v>5.2603655277063677E-3</v>
      </c>
      <c r="F199">
        <f t="shared" si="14"/>
        <v>1.1560077980503975E-2</v>
      </c>
      <c r="G199">
        <f t="shared" si="15"/>
        <v>-5.212594990768999E-3</v>
      </c>
      <c r="H199">
        <f>0</f>
        <v>0</v>
      </c>
    </row>
    <row r="200" spans="1:8" x14ac:dyDescent="0.2">
      <c r="A200" s="14">
        <v>45317</v>
      </c>
      <c r="B200">
        <v>391.98953247070312</v>
      </c>
      <c r="C200">
        <v>4890.97021484375</v>
      </c>
      <c r="D200">
        <f t="shared" si="12"/>
        <v>2.4417357231392156E-3</v>
      </c>
      <c r="E200">
        <f t="shared" si="13"/>
        <v>-6.5178525107645324E-4</v>
      </c>
      <c r="F200">
        <f t="shared" si="14"/>
        <v>8.9913824139167039E-4</v>
      </c>
      <c r="G200">
        <f t="shared" si="15"/>
        <v>1.5425974817475452E-3</v>
      </c>
      <c r="H200">
        <f>0</f>
        <v>0</v>
      </c>
    </row>
    <row r="201" spans="1:8" x14ac:dyDescent="0.2">
      <c r="A201" s="14">
        <v>45320</v>
      </c>
      <c r="B201">
        <v>398.83197021484381</v>
      </c>
      <c r="C201">
        <v>4927.93017578125</v>
      </c>
      <c r="D201">
        <f t="shared" si="12"/>
        <v>1.7455664443417396E-2</v>
      </c>
      <c r="E201">
        <f t="shared" si="13"/>
        <v>7.5567748961808956E-3</v>
      </c>
      <c r="F201">
        <f t="shared" si="14"/>
        <v>1.5701021405272339E-2</v>
      </c>
      <c r="G201">
        <f t="shared" si="15"/>
        <v>1.7546430381450567E-3</v>
      </c>
      <c r="H201">
        <f>0</f>
        <v>0</v>
      </c>
    </row>
    <row r="202" spans="1:8" x14ac:dyDescent="0.2">
      <c r="A202" s="14">
        <v>45321</v>
      </c>
      <c r="B202">
        <v>397.877197265625</v>
      </c>
      <c r="C202">
        <v>4924.97021484375</v>
      </c>
      <c r="D202">
        <f t="shared" si="12"/>
        <v>-2.3939228058986739E-3</v>
      </c>
      <c r="E202">
        <f t="shared" si="13"/>
        <v>-6.0064993453989857E-4</v>
      </c>
      <c r="F202">
        <f t="shared" si="14"/>
        <v>9.9134673683347243E-4</v>
      </c>
      <c r="G202">
        <f t="shared" si="15"/>
        <v>-3.3852695427321463E-3</v>
      </c>
      <c r="H202">
        <f>0</f>
        <v>0</v>
      </c>
    </row>
    <row r="203" spans="1:8" x14ac:dyDescent="0.2">
      <c r="A203" s="14">
        <v>45322</v>
      </c>
      <c r="B203">
        <v>388.0113525390625</v>
      </c>
      <c r="C203">
        <v>4845.64990234375</v>
      </c>
      <c r="D203">
        <f t="shared" si="12"/>
        <v>-2.479620544822525E-2</v>
      </c>
      <c r="E203">
        <f t="shared" si="13"/>
        <v>-1.6105744611597972E-2</v>
      </c>
      <c r="F203">
        <f t="shared" si="14"/>
        <v>-2.6967831942195139E-2</v>
      </c>
      <c r="G203">
        <f t="shared" si="15"/>
        <v>2.1716264939698887E-3</v>
      </c>
      <c r="H203">
        <f>0</f>
        <v>0</v>
      </c>
    </row>
    <row r="204" spans="1:8" x14ac:dyDescent="0.2">
      <c r="A204" s="14">
        <v>45323</v>
      </c>
      <c r="B204">
        <v>392.6259765625</v>
      </c>
      <c r="C204">
        <v>4906.18994140625</v>
      </c>
      <c r="D204">
        <f t="shared" si="12"/>
        <v>1.1893012906041056E-2</v>
      </c>
      <c r="E204">
        <f t="shared" si="13"/>
        <v>1.2493688211609788E-2</v>
      </c>
      <c r="F204">
        <f t="shared" si="14"/>
        <v>2.4603388297181061E-2</v>
      </c>
      <c r="G204">
        <f t="shared" si="15"/>
        <v>-1.2710375391140005E-2</v>
      </c>
      <c r="H204">
        <f>0</f>
        <v>0</v>
      </c>
    </row>
    <row r="205" spans="1:8" x14ac:dyDescent="0.2">
      <c r="A205" s="14">
        <v>45324</v>
      </c>
      <c r="B205">
        <v>472.39837646484381</v>
      </c>
      <c r="C205">
        <v>4958.60986328125</v>
      </c>
      <c r="D205">
        <f t="shared" si="12"/>
        <v>0.20317657176115356</v>
      </c>
      <c r="E205">
        <f t="shared" si="13"/>
        <v>1.068444607751462E-2</v>
      </c>
      <c r="F205">
        <f t="shared" si="14"/>
        <v>2.1340917144673927E-2</v>
      </c>
      <c r="G205">
        <f t="shared" si="15"/>
        <v>0.18183565461647963</v>
      </c>
      <c r="H205">
        <f>0</f>
        <v>0</v>
      </c>
    </row>
    <row r="206" spans="1:8" x14ac:dyDescent="0.2">
      <c r="A206" s="14">
        <v>45327</v>
      </c>
      <c r="B206">
        <v>456.90341186523438</v>
      </c>
      <c r="C206">
        <v>4942.81005859375</v>
      </c>
      <c r="D206">
        <f t="shared" si="12"/>
        <v>-3.2800630509284945E-2</v>
      </c>
      <c r="E206">
        <f t="shared" si="13"/>
        <v>-3.1863375266721894E-3</v>
      </c>
      <c r="F206">
        <f t="shared" si="14"/>
        <v>-3.6712304935747038E-3</v>
      </c>
      <c r="G206">
        <f t="shared" si="15"/>
        <v>-2.9129400015710242E-2</v>
      </c>
      <c r="H206">
        <f>0</f>
        <v>0</v>
      </c>
    </row>
    <row r="207" spans="1:8" x14ac:dyDescent="0.2">
      <c r="A207" s="14">
        <v>45328</v>
      </c>
      <c r="B207">
        <v>452.23898315429688</v>
      </c>
      <c r="C207">
        <v>4954.22998046875</v>
      </c>
      <c r="D207">
        <f t="shared" si="12"/>
        <v>-1.0208785029412915E-2</v>
      </c>
      <c r="E207">
        <f t="shared" si="13"/>
        <v>2.3104108269635937E-3</v>
      </c>
      <c r="F207">
        <f t="shared" si="14"/>
        <v>6.2406450914455382E-3</v>
      </c>
      <c r="G207">
        <f t="shared" si="15"/>
        <v>-1.6449430120858453E-2</v>
      </c>
      <c r="H207">
        <f>0</f>
        <v>0</v>
      </c>
    </row>
    <row r="208" spans="1:8" x14ac:dyDescent="0.2">
      <c r="A208" s="14">
        <v>45329</v>
      </c>
      <c r="B208">
        <v>467.02786254882812</v>
      </c>
      <c r="C208">
        <v>4995.06005859375</v>
      </c>
      <c r="D208">
        <f t="shared" si="12"/>
        <v>3.2701469677339778E-2</v>
      </c>
      <c r="E208">
        <f t="shared" si="13"/>
        <v>8.241457963390042E-3</v>
      </c>
      <c r="F208">
        <f t="shared" si="14"/>
        <v>1.6935659220346816E-2</v>
      </c>
      <c r="G208">
        <f t="shared" si="15"/>
        <v>1.5765810456992962E-2</v>
      </c>
      <c r="H208">
        <f>0</f>
        <v>0</v>
      </c>
    </row>
    <row r="209" spans="1:8" x14ac:dyDescent="0.2">
      <c r="A209" s="14">
        <v>45330</v>
      </c>
      <c r="B209">
        <v>467.43563842773438</v>
      </c>
      <c r="C209">
        <v>4997.91015625</v>
      </c>
      <c r="D209">
        <f t="shared" si="12"/>
        <v>8.7312966014652105E-4</v>
      </c>
      <c r="E209">
        <f t="shared" si="13"/>
        <v>5.7058326082515265E-4</v>
      </c>
      <c r="F209">
        <f t="shared" si="14"/>
        <v>3.1033440426270569E-3</v>
      </c>
      <c r="G209">
        <f t="shared" si="15"/>
        <v>-2.2302143824805359E-3</v>
      </c>
      <c r="H209">
        <f>0</f>
        <v>0</v>
      </c>
    </row>
    <row r="210" spans="1:8" x14ac:dyDescent="0.2">
      <c r="A210" s="14">
        <v>45331</v>
      </c>
      <c r="B210">
        <v>465.55593872070312</v>
      </c>
      <c r="C210">
        <v>5026.60986328125</v>
      </c>
      <c r="D210">
        <f t="shared" si="12"/>
        <v>-4.021301656317422E-3</v>
      </c>
      <c r="E210">
        <f t="shared" si="13"/>
        <v>5.7423415255595245E-3</v>
      </c>
      <c r="F210">
        <f t="shared" si="14"/>
        <v>1.2429189283830527E-2</v>
      </c>
      <c r="G210">
        <f t="shared" si="15"/>
        <v>-1.6450490940147951E-2</v>
      </c>
      <c r="H210">
        <f>0</f>
        <v>0</v>
      </c>
    </row>
    <row r="211" spans="1:8" x14ac:dyDescent="0.2">
      <c r="A211" s="14">
        <v>45334</v>
      </c>
      <c r="B211">
        <v>466.34164428710938</v>
      </c>
      <c r="C211">
        <v>5021.83984375</v>
      </c>
      <c r="D211">
        <f t="shared" si="12"/>
        <v>1.6876716653326795E-3</v>
      </c>
      <c r="E211">
        <f t="shared" si="13"/>
        <v>-9.489536011326738E-4</v>
      </c>
      <c r="F211">
        <f t="shared" si="14"/>
        <v>3.6327676037358359E-4</v>
      </c>
      <c r="G211">
        <f t="shared" si="15"/>
        <v>1.3243949049590959E-3</v>
      </c>
      <c r="H211">
        <f>0</f>
        <v>0</v>
      </c>
    </row>
    <row r="212" spans="1:8" x14ac:dyDescent="0.2">
      <c r="A212" s="14">
        <v>45335</v>
      </c>
      <c r="B212">
        <v>457.60952758789062</v>
      </c>
      <c r="C212">
        <v>4953.169921875</v>
      </c>
      <c r="D212">
        <f t="shared" si="12"/>
        <v>-1.8724719969127834E-2</v>
      </c>
      <c r="E212">
        <f t="shared" si="13"/>
        <v>-1.3674255653625456E-2</v>
      </c>
      <c r="F212">
        <f t="shared" si="14"/>
        <v>-2.258330958693161E-2</v>
      </c>
      <c r="G212">
        <f t="shared" si="15"/>
        <v>3.858589617803776E-3</v>
      </c>
      <c r="H212">
        <f>0</f>
        <v>0</v>
      </c>
    </row>
    <row r="213" spans="1:8" x14ac:dyDescent="0.2">
      <c r="A213" s="14">
        <v>45336</v>
      </c>
      <c r="B213">
        <v>470.69766235351562</v>
      </c>
      <c r="C213">
        <v>5000.6201171875</v>
      </c>
      <c r="D213">
        <f t="shared" si="12"/>
        <v>2.8601097609601833E-2</v>
      </c>
      <c r="E213">
        <f t="shared" si="13"/>
        <v>9.5797632750176387E-3</v>
      </c>
      <c r="F213">
        <f t="shared" si="14"/>
        <v>1.9348925189644893E-2</v>
      </c>
      <c r="G213">
        <f t="shared" si="15"/>
        <v>9.2521724199569402E-3</v>
      </c>
      <c r="H213">
        <f>0</f>
        <v>0</v>
      </c>
    </row>
    <row r="214" spans="1:8" x14ac:dyDescent="0.2">
      <c r="A214" s="14">
        <v>45337</v>
      </c>
      <c r="B214">
        <v>481.38909912109381</v>
      </c>
      <c r="C214">
        <v>5029.72998046875</v>
      </c>
      <c r="D214">
        <f t="shared" si="12"/>
        <v>2.2714021382898686E-2</v>
      </c>
      <c r="E214">
        <f t="shared" si="13"/>
        <v>5.8212506847294954E-3</v>
      </c>
      <c r="F214">
        <f t="shared" si="14"/>
        <v>1.2571480274411162E-2</v>
      </c>
      <c r="G214">
        <f t="shared" si="15"/>
        <v>1.0142541108487524E-2</v>
      </c>
      <c r="H214">
        <f>0</f>
        <v>0</v>
      </c>
    </row>
    <row r="215" spans="1:8" x14ac:dyDescent="0.2">
      <c r="A215" s="14">
        <v>45338</v>
      </c>
      <c r="B215">
        <v>470.73748779296881</v>
      </c>
      <c r="C215">
        <v>5005.56982421875</v>
      </c>
      <c r="D215">
        <f t="shared" si="12"/>
        <v>-2.2126822870672358E-2</v>
      </c>
      <c r="E215">
        <f t="shared" si="13"/>
        <v>-4.8034698371121065E-3</v>
      </c>
      <c r="F215">
        <f t="shared" si="14"/>
        <v>-6.5872843556720375E-3</v>
      </c>
      <c r="G215">
        <f t="shared" si="15"/>
        <v>-1.553953851500032E-2</v>
      </c>
      <c r="H215">
        <f>0</f>
        <v>0</v>
      </c>
    </row>
    <row r="216" spans="1:8" x14ac:dyDescent="0.2">
      <c r="A216" s="14">
        <v>45342</v>
      </c>
      <c r="B216">
        <v>469.17608642578119</v>
      </c>
      <c r="C216">
        <v>4975.509765625</v>
      </c>
      <c r="D216">
        <f t="shared" si="12"/>
        <v>-3.3169259038794419E-3</v>
      </c>
      <c r="E216">
        <f t="shared" si="13"/>
        <v>-6.0053220011653252E-3</v>
      </c>
      <c r="F216">
        <f t="shared" si="14"/>
        <v>-8.7544945598290701E-3</v>
      </c>
      <c r="G216">
        <f t="shared" si="15"/>
        <v>5.4375686559496282E-3</v>
      </c>
      <c r="H216">
        <f>0</f>
        <v>0</v>
      </c>
    </row>
    <row r="217" spans="1:8" x14ac:dyDescent="0.2">
      <c r="A217" s="14">
        <v>45343</v>
      </c>
      <c r="B217">
        <v>465.97027587890619</v>
      </c>
      <c r="C217">
        <v>4981.7998046875</v>
      </c>
      <c r="D217">
        <f t="shared" si="12"/>
        <v>-6.8328515447091398E-3</v>
      </c>
      <c r="E217">
        <f t="shared" si="13"/>
        <v>1.264199922982101E-3</v>
      </c>
      <c r="F217">
        <f t="shared" si="14"/>
        <v>4.3540911419461016E-3</v>
      </c>
      <c r="G217">
        <f t="shared" si="15"/>
        <v>-1.1186942686655241E-2</v>
      </c>
      <c r="H217">
        <f>0</f>
        <v>0</v>
      </c>
    </row>
    <row r="218" spans="1:8" x14ac:dyDescent="0.2">
      <c r="A218" s="14">
        <v>45344</v>
      </c>
      <c r="B218">
        <v>483.9906005859375</v>
      </c>
      <c r="C218">
        <v>5087.02978515625</v>
      </c>
      <c r="D218">
        <f t="shared" si="12"/>
        <v>3.8672691456641983E-2</v>
      </c>
      <c r="E218">
        <f t="shared" si="13"/>
        <v>2.112288421741404E-2</v>
      </c>
      <c r="F218">
        <f t="shared" si="14"/>
        <v>4.0163772674557764E-2</v>
      </c>
      <c r="G218">
        <f t="shared" si="15"/>
        <v>-1.4910812179157809E-3</v>
      </c>
      <c r="H218">
        <f>0</f>
        <v>0</v>
      </c>
    </row>
    <row r="219" spans="1:8" x14ac:dyDescent="0.2">
      <c r="A219" s="14">
        <v>45345</v>
      </c>
      <c r="B219">
        <v>481.89987182617188</v>
      </c>
      <c r="C219">
        <v>5088.7998046875</v>
      </c>
      <c r="D219">
        <f t="shared" si="12"/>
        <v>-4.3197714113342167E-3</v>
      </c>
      <c r="E219">
        <f t="shared" si="13"/>
        <v>3.4794754621159107E-4</v>
      </c>
      <c r="F219">
        <f t="shared" si="14"/>
        <v>2.7018816939692243E-3</v>
      </c>
      <c r="G219">
        <f t="shared" si="15"/>
        <v>-7.0216531053034405E-3</v>
      </c>
      <c r="H219">
        <f>0</f>
        <v>0</v>
      </c>
    </row>
    <row r="220" spans="1:8" x14ac:dyDescent="0.2">
      <c r="A220" s="14">
        <v>45348</v>
      </c>
      <c r="B220">
        <v>479.619873046875</v>
      </c>
      <c r="C220">
        <v>5069.52978515625</v>
      </c>
      <c r="D220">
        <f t="shared" si="12"/>
        <v>-4.7312707734425974E-3</v>
      </c>
      <c r="E220">
        <f t="shared" si="13"/>
        <v>-3.7867513501905758E-3</v>
      </c>
      <c r="F220">
        <f t="shared" si="14"/>
        <v>-4.7539118781616749E-3</v>
      </c>
      <c r="G220">
        <f t="shared" si="15"/>
        <v>2.2641104719077487E-5</v>
      </c>
      <c r="H220">
        <f>0</f>
        <v>0</v>
      </c>
    </row>
    <row r="221" spans="1:8" x14ac:dyDescent="0.2">
      <c r="A221" s="14">
        <v>45349</v>
      </c>
      <c r="B221">
        <v>484.90655517578119</v>
      </c>
      <c r="C221">
        <v>5078.18017578125</v>
      </c>
      <c r="D221">
        <f t="shared" si="12"/>
        <v>1.1022650282027646E-2</v>
      </c>
      <c r="E221">
        <f t="shared" si="13"/>
        <v>1.7063496993998672E-3</v>
      </c>
      <c r="F221">
        <f t="shared" si="14"/>
        <v>5.151386796002853E-3</v>
      </c>
      <c r="G221">
        <f t="shared" si="15"/>
        <v>5.8712634860247932E-3</v>
      </c>
      <c r="H221">
        <f>0</f>
        <v>0</v>
      </c>
    </row>
    <row r="222" spans="1:8" x14ac:dyDescent="0.2">
      <c r="A222" s="14">
        <v>45350</v>
      </c>
      <c r="B222">
        <v>481.88986206054688</v>
      </c>
      <c r="C222">
        <v>5069.759765625</v>
      </c>
      <c r="D222">
        <f t="shared" si="12"/>
        <v>-6.2211844385992032E-3</v>
      </c>
      <c r="E222">
        <f t="shared" si="13"/>
        <v>-1.6581550604305439E-3</v>
      </c>
      <c r="F222">
        <f t="shared" si="14"/>
        <v>-9.1557323912214812E-4</v>
      </c>
      <c r="G222">
        <f t="shared" si="15"/>
        <v>-5.3056111994770547E-3</v>
      </c>
      <c r="H222">
        <f>0</f>
        <v>0</v>
      </c>
    </row>
    <row r="223" spans="1:8" x14ac:dyDescent="0.2">
      <c r="A223" s="14">
        <v>45351</v>
      </c>
      <c r="B223">
        <v>487.97299194335938</v>
      </c>
      <c r="C223">
        <v>5096.27001953125</v>
      </c>
      <c r="D223">
        <f t="shared" si="12"/>
        <v>1.2623485907757415E-2</v>
      </c>
      <c r="E223">
        <f t="shared" si="13"/>
        <v>5.2290946971491614E-3</v>
      </c>
      <c r="F223">
        <f t="shared" si="14"/>
        <v>1.1503689628339687E-2</v>
      </c>
      <c r="G223">
        <f t="shared" si="15"/>
        <v>1.1197962794177278E-3</v>
      </c>
      <c r="H223">
        <f>0</f>
        <v>0</v>
      </c>
    </row>
    <row r="224" spans="1:8" x14ac:dyDescent="0.2">
      <c r="A224" s="14">
        <v>45352</v>
      </c>
      <c r="B224">
        <v>500.08938598632812</v>
      </c>
      <c r="C224">
        <v>5137.080078125</v>
      </c>
      <c r="D224">
        <f t="shared" si="12"/>
        <v>2.4830050521269742E-2</v>
      </c>
      <c r="E224">
        <f t="shared" si="13"/>
        <v>8.0078289488876297E-3</v>
      </c>
      <c r="F224">
        <f t="shared" si="14"/>
        <v>1.6514373475426895E-2</v>
      </c>
      <c r="G224">
        <f t="shared" si="15"/>
        <v>8.3156770458428474E-3</v>
      </c>
      <c r="H224">
        <f>0</f>
        <v>0</v>
      </c>
    </row>
    <row r="225" spans="1:8" x14ac:dyDescent="0.2">
      <c r="A225" s="14">
        <v>45355</v>
      </c>
      <c r="B225">
        <v>495.99752807617188</v>
      </c>
      <c r="C225">
        <v>5130.9501953125</v>
      </c>
      <c r="D225">
        <f t="shared" si="12"/>
        <v>-8.1822530627917445E-3</v>
      </c>
      <c r="E225">
        <f t="shared" si="13"/>
        <v>-1.1932620709189656E-3</v>
      </c>
      <c r="F225">
        <f t="shared" si="14"/>
        <v>-7.7266448282981796E-5</v>
      </c>
      <c r="G225">
        <f t="shared" si="15"/>
        <v>-8.1049866145087631E-3</v>
      </c>
      <c r="H225">
        <f>0</f>
        <v>0</v>
      </c>
    </row>
    <row r="226" spans="1:8" x14ac:dyDescent="0.2">
      <c r="A226" s="14">
        <v>45356</v>
      </c>
      <c r="B226">
        <v>488.06259155273438</v>
      </c>
      <c r="C226">
        <v>5078.64990234375</v>
      </c>
      <c r="D226">
        <f t="shared" si="12"/>
        <v>-1.5997935623217274E-2</v>
      </c>
      <c r="E226">
        <f t="shared" si="13"/>
        <v>-1.0193100883444606E-2</v>
      </c>
      <c r="F226">
        <f t="shared" si="14"/>
        <v>-1.6306003304316474E-2</v>
      </c>
      <c r="G226">
        <f t="shared" si="15"/>
        <v>3.0806768109920002E-4</v>
      </c>
      <c r="H226">
        <f>0</f>
        <v>0</v>
      </c>
    </row>
    <row r="227" spans="1:8" x14ac:dyDescent="0.2">
      <c r="A227" s="14">
        <v>45357</v>
      </c>
      <c r="B227">
        <v>493.90673828125</v>
      </c>
      <c r="C227">
        <v>5104.759765625</v>
      </c>
      <c r="D227">
        <f t="shared" si="12"/>
        <v>1.1974174685101202E-2</v>
      </c>
      <c r="E227">
        <f t="shared" si="13"/>
        <v>5.1411032032746551E-3</v>
      </c>
      <c r="F227">
        <f t="shared" si="14"/>
        <v>1.1345021142225112E-2</v>
      </c>
      <c r="G227">
        <f t="shared" si="15"/>
        <v>6.2915354287608992E-4</v>
      </c>
      <c r="H227">
        <f>0</f>
        <v>0</v>
      </c>
    </row>
    <row r="228" spans="1:8" x14ac:dyDescent="0.2">
      <c r="A228" s="14">
        <v>45358</v>
      </c>
      <c r="B228">
        <v>509.93588256835938</v>
      </c>
      <c r="C228">
        <v>5157.35986328125</v>
      </c>
      <c r="D228">
        <f t="shared" si="12"/>
        <v>3.2453787415189561E-2</v>
      </c>
      <c r="E228">
        <f t="shared" si="13"/>
        <v>1.0304127925951478E-2</v>
      </c>
      <c r="F228">
        <f t="shared" si="14"/>
        <v>2.0655117839612908E-2</v>
      </c>
      <c r="G228">
        <f t="shared" si="15"/>
        <v>1.1798669575576654E-2</v>
      </c>
      <c r="H228">
        <f>0</f>
        <v>0</v>
      </c>
    </row>
    <row r="229" spans="1:8" x14ac:dyDescent="0.2">
      <c r="A229" s="14">
        <v>45359</v>
      </c>
      <c r="B229">
        <v>503.72332763671881</v>
      </c>
      <c r="C229">
        <v>5123.68994140625</v>
      </c>
      <c r="D229">
        <f t="shared" si="12"/>
        <v>-1.2183011911909847E-2</v>
      </c>
      <c r="E229">
        <f t="shared" si="13"/>
        <v>-6.5285190034379825E-3</v>
      </c>
      <c r="F229">
        <f t="shared" si="14"/>
        <v>-9.6979366203614539E-3</v>
      </c>
      <c r="G229">
        <f t="shared" si="15"/>
        <v>-2.4850752915483929E-3</v>
      </c>
      <c r="H229">
        <f>0</f>
        <v>0</v>
      </c>
    </row>
    <row r="230" spans="1:8" x14ac:dyDescent="0.2">
      <c r="A230" s="14">
        <v>45362</v>
      </c>
      <c r="B230">
        <v>481.46176147460938</v>
      </c>
      <c r="C230">
        <v>5117.93994140625</v>
      </c>
      <c r="D230">
        <f t="shared" si="12"/>
        <v>-4.4194034583532882E-2</v>
      </c>
      <c r="E230">
        <f t="shared" si="13"/>
        <v>-1.122238087346461E-3</v>
      </c>
      <c r="F230">
        <f t="shared" si="14"/>
        <v>5.0805794328878835E-5</v>
      </c>
      <c r="G230">
        <f t="shared" si="15"/>
        <v>-4.4244840377861763E-2</v>
      </c>
      <c r="H230">
        <f>0</f>
        <v>0</v>
      </c>
    </row>
    <row r="231" spans="1:8" x14ac:dyDescent="0.2">
      <c r="A231" s="14">
        <v>45363</v>
      </c>
      <c r="B231">
        <v>497.5506591796875</v>
      </c>
      <c r="C231">
        <v>5175.27001953125</v>
      </c>
      <c r="D231">
        <f t="shared" si="12"/>
        <v>3.3416771574551252E-2</v>
      </c>
      <c r="E231">
        <f t="shared" si="13"/>
        <v>1.1201787981366396E-2</v>
      </c>
      <c r="F231">
        <f t="shared" si="14"/>
        <v>2.2273801143721211E-2</v>
      </c>
      <c r="G231">
        <f t="shared" si="15"/>
        <v>1.114297043083004E-2</v>
      </c>
      <c r="H231">
        <f>0</f>
        <v>0</v>
      </c>
    </row>
    <row r="232" spans="1:8" x14ac:dyDescent="0.2">
      <c r="A232" s="14">
        <v>45364</v>
      </c>
      <c r="B232">
        <v>493.38906860351562</v>
      </c>
      <c r="C232">
        <v>5165.31005859375</v>
      </c>
      <c r="D232">
        <f t="shared" si="12"/>
        <v>-8.3641544823457314E-3</v>
      </c>
      <c r="E232">
        <f t="shared" si="13"/>
        <v>-1.9245297153407392E-3</v>
      </c>
      <c r="F232">
        <f t="shared" si="14"/>
        <v>-1.3959067506110214E-3</v>
      </c>
      <c r="G232">
        <f t="shared" si="15"/>
        <v>-6.9682477317347096E-3</v>
      </c>
      <c r="H232">
        <f>0</f>
        <v>0</v>
      </c>
    </row>
    <row r="233" spans="1:8" x14ac:dyDescent="0.2">
      <c r="A233" s="14">
        <v>45365</v>
      </c>
      <c r="B233">
        <v>489.66549682617188</v>
      </c>
      <c r="C233">
        <v>5150.47998046875</v>
      </c>
      <c r="D233">
        <f t="shared" si="12"/>
        <v>-7.546928001228137E-3</v>
      </c>
      <c r="E233">
        <f t="shared" si="13"/>
        <v>-2.8710915621273925E-3</v>
      </c>
      <c r="F233">
        <f t="shared" si="14"/>
        <v>-3.1027710011220545E-3</v>
      </c>
      <c r="G233">
        <f t="shared" si="15"/>
        <v>-4.4441570001060825E-3</v>
      </c>
      <c r="H233">
        <f>0</f>
        <v>0</v>
      </c>
    </row>
    <row r="234" spans="1:8" x14ac:dyDescent="0.2">
      <c r="A234" s="14">
        <v>45366</v>
      </c>
      <c r="B234">
        <v>481.96957397460938</v>
      </c>
      <c r="C234">
        <v>5117.08984375</v>
      </c>
      <c r="D234">
        <f t="shared" si="12"/>
        <v>-1.5716694154365718E-2</v>
      </c>
      <c r="E234">
        <f t="shared" si="13"/>
        <v>-6.4829174844615034E-3</v>
      </c>
      <c r="F234">
        <f t="shared" si="14"/>
        <v>-9.6157068085703009E-3</v>
      </c>
      <c r="G234">
        <f t="shared" si="15"/>
        <v>-6.100987345795417E-3</v>
      </c>
      <c r="H234">
        <f>0</f>
        <v>0</v>
      </c>
    </row>
    <row r="235" spans="1:8" x14ac:dyDescent="0.2">
      <c r="A235" s="14">
        <v>45369</v>
      </c>
      <c r="B235">
        <v>494.7928466796875</v>
      </c>
      <c r="C235">
        <v>5149.419921875</v>
      </c>
      <c r="D235">
        <f t="shared" si="12"/>
        <v>2.6605979708075322E-2</v>
      </c>
      <c r="E235">
        <f t="shared" si="13"/>
        <v>6.3180595049523447E-3</v>
      </c>
      <c r="F235">
        <f t="shared" si="14"/>
        <v>1.3467338497997552E-2</v>
      </c>
      <c r="G235">
        <f t="shared" si="15"/>
        <v>1.3138641210077771E-2</v>
      </c>
      <c r="H235">
        <f>0</f>
        <v>0</v>
      </c>
    </row>
    <row r="236" spans="1:8" x14ac:dyDescent="0.2">
      <c r="A236" s="14">
        <v>45370</v>
      </c>
      <c r="B236">
        <v>494.05609130859381</v>
      </c>
      <c r="C236">
        <v>5178.509765625</v>
      </c>
      <c r="D236">
        <f t="shared" si="12"/>
        <v>-1.4890178304671764E-3</v>
      </c>
      <c r="E236">
        <f t="shared" si="13"/>
        <v>5.6491496501236416E-3</v>
      </c>
      <c r="F236">
        <f t="shared" si="14"/>
        <v>1.2261143338222666E-2</v>
      </c>
      <c r="G236">
        <f t="shared" si="15"/>
        <v>-1.3750161168689842E-2</v>
      </c>
      <c r="H236">
        <f>0</f>
        <v>0</v>
      </c>
    </row>
    <row r="237" spans="1:8" x14ac:dyDescent="0.2">
      <c r="A237" s="14">
        <v>45371</v>
      </c>
      <c r="B237">
        <v>503.29522705078119</v>
      </c>
      <c r="C237">
        <v>5224.6201171875</v>
      </c>
      <c r="D237">
        <f t="shared" si="12"/>
        <v>1.870058057115731E-2</v>
      </c>
      <c r="E237">
        <f t="shared" si="13"/>
        <v>8.9041739128465913E-3</v>
      </c>
      <c r="F237">
        <f t="shared" si="14"/>
        <v>1.8130685373377274E-2</v>
      </c>
      <c r="G237">
        <f t="shared" si="15"/>
        <v>5.6989519778003622E-4</v>
      </c>
      <c r="H237">
        <f>0</f>
        <v>0</v>
      </c>
    </row>
    <row r="238" spans="1:8" x14ac:dyDescent="0.2">
      <c r="A238" s="14">
        <v>45372</v>
      </c>
      <c r="B238">
        <v>505.525390625</v>
      </c>
      <c r="C238">
        <v>5241.52978515625</v>
      </c>
      <c r="D238">
        <f t="shared" si="12"/>
        <v>4.4311240289067744E-3</v>
      </c>
      <c r="E238">
        <f t="shared" si="13"/>
        <v>3.2365354015160275E-3</v>
      </c>
      <c r="F238">
        <f t="shared" si="14"/>
        <v>7.910656336024658E-3</v>
      </c>
      <c r="G238">
        <f t="shared" si="15"/>
        <v>-3.4795323071178837E-3</v>
      </c>
      <c r="H238">
        <f>0</f>
        <v>0</v>
      </c>
    </row>
    <row r="239" spans="1:8" x14ac:dyDescent="0.2">
      <c r="A239" s="14">
        <v>45373</v>
      </c>
      <c r="B239">
        <v>507.33737182617188</v>
      </c>
      <c r="C239">
        <v>5234.18017578125</v>
      </c>
      <c r="D239">
        <f t="shared" si="12"/>
        <v>3.5843525068675053E-3</v>
      </c>
      <c r="E239">
        <f t="shared" si="13"/>
        <v>-1.4021878490156903E-3</v>
      </c>
      <c r="F239">
        <f t="shared" si="14"/>
        <v>-4.5400669283657052E-4</v>
      </c>
      <c r="G239">
        <f t="shared" si="15"/>
        <v>4.0383591997040762E-3</v>
      </c>
      <c r="H239">
        <f>0</f>
        <v>0</v>
      </c>
    </row>
    <row r="240" spans="1:8" x14ac:dyDescent="0.2">
      <c r="A240" s="14">
        <v>45376</v>
      </c>
      <c r="B240">
        <v>500.80624389648438</v>
      </c>
      <c r="C240">
        <v>5218.18994140625</v>
      </c>
      <c r="D240">
        <f t="shared" si="12"/>
        <v>-1.2873342853057634E-2</v>
      </c>
      <c r="E240">
        <f t="shared" si="13"/>
        <v>-3.0549644525015296E-3</v>
      </c>
      <c r="F240">
        <f t="shared" si="14"/>
        <v>-3.4343352452157506E-3</v>
      </c>
      <c r="G240">
        <f t="shared" si="15"/>
        <v>-9.4390076078418837E-3</v>
      </c>
      <c r="H240">
        <f>0</f>
        <v>0</v>
      </c>
    </row>
    <row r="241" spans="1:8" x14ac:dyDescent="0.2">
      <c r="A241" s="14">
        <v>45377</v>
      </c>
      <c r="B241">
        <v>493.70767211914062</v>
      </c>
      <c r="C241">
        <v>5203.580078125</v>
      </c>
      <c r="D241">
        <f t="shared" si="12"/>
        <v>-1.4174287688815235E-2</v>
      </c>
      <c r="E241">
        <f t="shared" si="13"/>
        <v>-2.799795225030266E-3</v>
      </c>
      <c r="F241">
        <f t="shared" si="14"/>
        <v>-2.9742076437496998E-3</v>
      </c>
      <c r="G241">
        <f t="shared" si="15"/>
        <v>-1.1200080045065536E-2</v>
      </c>
      <c r="H241">
        <f>0</f>
        <v>0</v>
      </c>
    </row>
    <row r="242" spans="1:8" x14ac:dyDescent="0.2">
      <c r="A242" s="14">
        <v>45378</v>
      </c>
      <c r="B242">
        <v>491.68655395507812</v>
      </c>
      <c r="C242">
        <v>5248.490234375</v>
      </c>
      <c r="D242">
        <f t="shared" si="12"/>
        <v>-4.0937548233497267E-3</v>
      </c>
      <c r="E242">
        <f t="shared" si="13"/>
        <v>8.6306265255329251E-3</v>
      </c>
      <c r="F242">
        <f t="shared" si="14"/>
        <v>1.7637417809497076E-2</v>
      </c>
      <c r="G242">
        <f t="shared" si="15"/>
        <v>-2.1731172632846803E-2</v>
      </c>
      <c r="H242">
        <f>0</f>
        <v>0</v>
      </c>
    </row>
    <row r="243" spans="1:8" x14ac:dyDescent="0.2">
      <c r="A243" s="14">
        <v>45379</v>
      </c>
      <c r="B243">
        <v>483.44302368164062</v>
      </c>
      <c r="C243">
        <v>5254.35009765625</v>
      </c>
      <c r="D243">
        <f t="shared" si="12"/>
        <v>-1.676582409489813E-2</v>
      </c>
      <c r="E243">
        <f t="shared" si="13"/>
        <v>1.1164855071790214E-3</v>
      </c>
      <c r="F243">
        <f t="shared" si="14"/>
        <v>4.0877287732585046E-3</v>
      </c>
      <c r="G243">
        <f t="shared" si="15"/>
        <v>-2.0853552868156634E-2</v>
      </c>
      <c r="H243">
        <f>0</f>
        <v>0</v>
      </c>
    </row>
    <row r="244" spans="1:8" x14ac:dyDescent="0.2">
      <c r="A244" s="14">
        <v>45383</v>
      </c>
      <c r="B244">
        <v>489.18759155273438</v>
      </c>
      <c r="C244">
        <v>5243.77001953125</v>
      </c>
      <c r="D244">
        <f t="shared" si="12"/>
        <v>1.1882616129913703E-2</v>
      </c>
      <c r="E244">
        <f t="shared" si="13"/>
        <v>-2.0135845401164643E-3</v>
      </c>
      <c r="F244">
        <f t="shared" si="14"/>
        <v>-1.5564926618868956E-3</v>
      </c>
      <c r="G244">
        <f t="shared" si="15"/>
        <v>1.3439108791800599E-2</v>
      </c>
      <c r="H244">
        <f>0</f>
        <v>0</v>
      </c>
    </row>
    <row r="245" spans="1:8" x14ac:dyDescent="0.2">
      <c r="A245" s="14">
        <v>45384</v>
      </c>
      <c r="B245">
        <v>495.18112182617188</v>
      </c>
      <c r="C245">
        <v>5205.81005859375</v>
      </c>
      <c r="D245">
        <f t="shared" si="12"/>
        <v>1.2252007975945167E-2</v>
      </c>
      <c r="E245">
        <f t="shared" si="13"/>
        <v>-7.2390590731691296E-3</v>
      </c>
      <c r="F245">
        <f t="shared" si="14"/>
        <v>-1.0979200436029556E-2</v>
      </c>
      <c r="G245">
        <f t="shared" si="15"/>
        <v>2.3231208411974721E-2</v>
      </c>
      <c r="H245">
        <f>0</f>
        <v>0</v>
      </c>
    </row>
    <row r="246" spans="1:8" x14ac:dyDescent="0.2">
      <c r="A246" s="14">
        <v>45385</v>
      </c>
      <c r="B246">
        <v>504.5098876953125</v>
      </c>
      <c r="C246">
        <v>5211.490234375</v>
      </c>
      <c r="D246">
        <f t="shared" si="12"/>
        <v>1.8839098378260477E-2</v>
      </c>
      <c r="E246">
        <f t="shared" si="13"/>
        <v>1.091122364688113E-3</v>
      </c>
      <c r="F246">
        <f t="shared" si="14"/>
        <v>4.041993313557363E-3</v>
      </c>
      <c r="G246">
        <f t="shared" si="15"/>
        <v>1.4797105064703114E-2</v>
      </c>
      <c r="H246">
        <f>0</f>
        <v>0</v>
      </c>
    </row>
    <row r="247" spans="1:8" x14ac:dyDescent="0.2">
      <c r="A247" s="14">
        <v>45386</v>
      </c>
      <c r="B247">
        <v>508.6715087890625</v>
      </c>
      <c r="C247">
        <v>5147.2099609375</v>
      </c>
      <c r="D247">
        <f t="shared" si="12"/>
        <v>8.2488395079054477E-3</v>
      </c>
      <c r="E247">
        <f t="shared" si="13"/>
        <v>-1.2334336350379616E-2</v>
      </c>
      <c r="F247">
        <f t="shared" si="14"/>
        <v>-2.0167133227146999E-2</v>
      </c>
      <c r="G247">
        <f t="shared" si="15"/>
        <v>2.8415972735052447E-2</v>
      </c>
      <c r="H247">
        <f>0</f>
        <v>0</v>
      </c>
    </row>
    <row r="248" spans="1:8" x14ac:dyDescent="0.2">
      <c r="A248" s="14">
        <v>45387</v>
      </c>
      <c r="B248">
        <v>525.01922607421875</v>
      </c>
      <c r="C248">
        <v>5204.33984375</v>
      </c>
      <c r="D248">
        <f t="shared" si="12"/>
        <v>3.2138063568909914E-2</v>
      </c>
      <c r="E248">
        <f t="shared" si="13"/>
        <v>1.1099194174331695E-2</v>
      </c>
      <c r="F248">
        <f t="shared" si="14"/>
        <v>2.2088801397380467E-2</v>
      </c>
      <c r="G248">
        <f t="shared" si="15"/>
        <v>1.0049262171529447E-2</v>
      </c>
      <c r="H248">
        <f>0</f>
        <v>0</v>
      </c>
    </row>
    <row r="249" spans="1:8" x14ac:dyDescent="0.2">
      <c r="A249" s="14">
        <v>45390</v>
      </c>
      <c r="B249">
        <v>516.96484375</v>
      </c>
      <c r="C249">
        <v>5202.39013671875</v>
      </c>
      <c r="D249">
        <f t="shared" si="12"/>
        <v>-1.5341118809009346E-2</v>
      </c>
      <c r="E249">
        <f t="shared" si="13"/>
        <v>-3.7463099831791524E-4</v>
      </c>
      <c r="F249">
        <f t="shared" si="14"/>
        <v>1.3989097962209579E-3</v>
      </c>
      <c r="G249">
        <f t="shared" si="15"/>
        <v>-1.6740028605230304E-2</v>
      </c>
      <c r="H249">
        <f>0</f>
        <v>0</v>
      </c>
    </row>
    <row r="250" spans="1:8" x14ac:dyDescent="0.2">
      <c r="A250" s="14">
        <v>45391</v>
      </c>
      <c r="B250">
        <v>514.625244140625</v>
      </c>
      <c r="C250">
        <v>5209.91015625</v>
      </c>
      <c r="D250">
        <f t="shared" si="12"/>
        <v>-4.5256454818162206E-3</v>
      </c>
      <c r="E250">
        <f t="shared" si="13"/>
        <v>1.4454931932483817E-3</v>
      </c>
      <c r="F250">
        <f t="shared" si="14"/>
        <v>4.6810037498504166E-3</v>
      </c>
      <c r="G250">
        <f t="shared" si="15"/>
        <v>-9.206649231666638E-3</v>
      </c>
      <c r="H250">
        <f>0</f>
        <v>0</v>
      </c>
    </row>
    <row r="251" spans="1:8" x14ac:dyDescent="0.2">
      <c r="A251" s="14">
        <v>45392</v>
      </c>
      <c r="B251">
        <v>517.54229736328125</v>
      </c>
      <c r="C251">
        <v>5160.64013671875</v>
      </c>
      <c r="D251">
        <f t="shared" si="12"/>
        <v>5.668305734841006E-3</v>
      </c>
      <c r="E251">
        <f t="shared" si="13"/>
        <v>-9.4569806491084929E-3</v>
      </c>
      <c r="F251">
        <f t="shared" si="14"/>
        <v>-1.4978612689185005E-2</v>
      </c>
      <c r="G251">
        <f t="shared" si="15"/>
        <v>2.0646918424026009E-2</v>
      </c>
      <c r="H251">
        <f>0</f>
        <v>0</v>
      </c>
    </row>
    <row r="252" spans="1:8" x14ac:dyDescent="0.2">
      <c r="A252" s="14">
        <v>45393</v>
      </c>
      <c r="B252">
        <v>520.85760498046875</v>
      </c>
      <c r="C252">
        <v>5199.06005859375</v>
      </c>
      <c r="D252">
        <f t="shared" si="12"/>
        <v>6.405867953359401E-3</v>
      </c>
      <c r="E252">
        <f t="shared" si="13"/>
        <v>7.4447977105855934E-3</v>
      </c>
      <c r="F252">
        <f t="shared" si="14"/>
        <v>1.5499101313506227E-2</v>
      </c>
      <c r="G252">
        <f t="shared" si="15"/>
        <v>-9.0932333601468265E-3</v>
      </c>
      <c r="H252">
        <f>0</f>
        <v>0</v>
      </c>
    </row>
    <row r="253" spans="1:8" x14ac:dyDescent="0.2">
      <c r="A253" s="14">
        <v>45394</v>
      </c>
      <c r="B253">
        <v>509.64715576171881</v>
      </c>
      <c r="C253">
        <v>5123.41015625</v>
      </c>
      <c r="D253">
        <f t="shared" si="12"/>
        <v>-2.152305949179778E-2</v>
      </c>
      <c r="E253">
        <f t="shared" si="13"/>
        <v>-1.4550688295801639E-2</v>
      </c>
      <c r="F253">
        <f t="shared" si="14"/>
        <v>-2.416371508287448E-2</v>
      </c>
      <c r="G253">
        <f t="shared" si="15"/>
        <v>2.6406555910767002E-3</v>
      </c>
      <c r="H253">
        <f>0</f>
        <v>0</v>
      </c>
    </row>
    <row r="254" spans="1:8" x14ac:dyDescent="0.2">
      <c r="A254" s="14">
        <v>45397</v>
      </c>
      <c r="B254">
        <v>498.028564453125</v>
      </c>
      <c r="C254">
        <v>5061.81982421875</v>
      </c>
      <c r="D254">
        <f t="shared" si="12"/>
        <v>-2.2797323947052472E-2</v>
      </c>
      <c r="E254">
        <f t="shared" si="13"/>
        <v>-1.202135494776202E-2</v>
      </c>
      <c r="F254">
        <f t="shared" si="14"/>
        <v>-1.9602757250007936E-2</v>
      </c>
      <c r="G254">
        <f t="shared" si="15"/>
        <v>-3.1945666970445361E-3</v>
      </c>
      <c r="H254">
        <f>0</f>
        <v>0</v>
      </c>
    </row>
    <row r="255" spans="1:8" x14ac:dyDescent="0.2">
      <c r="A255" s="14">
        <v>45398</v>
      </c>
      <c r="B255">
        <v>497.56057739257812</v>
      </c>
      <c r="C255">
        <v>5051.41015625</v>
      </c>
      <c r="D255">
        <f t="shared" si="12"/>
        <v>-9.3967915487092046E-4</v>
      </c>
      <c r="E255">
        <f t="shared" si="13"/>
        <v>-2.0565070133361507E-3</v>
      </c>
      <c r="F255">
        <f t="shared" si="14"/>
        <v>-1.6338915506450991E-3</v>
      </c>
      <c r="G255">
        <f t="shared" si="15"/>
        <v>6.9421239577417866E-4</v>
      </c>
      <c r="H255">
        <f>0</f>
        <v>0</v>
      </c>
    </row>
    <row r="256" spans="1:8" x14ac:dyDescent="0.2">
      <c r="A256" s="14">
        <v>45399</v>
      </c>
      <c r="B256">
        <v>491.99520874023438</v>
      </c>
      <c r="C256">
        <v>5022.2099609375</v>
      </c>
      <c r="D256">
        <f t="shared" si="12"/>
        <v>-1.1185308694488194E-2</v>
      </c>
      <c r="E256">
        <f t="shared" si="13"/>
        <v>-5.780602724641426E-3</v>
      </c>
      <c r="F256">
        <f t="shared" si="14"/>
        <v>-8.3492750796636088E-3</v>
      </c>
      <c r="G256">
        <f t="shared" si="15"/>
        <v>-2.8360336148245853E-3</v>
      </c>
      <c r="H256">
        <f>0</f>
        <v>0</v>
      </c>
    </row>
    <row r="257" spans="1:8" x14ac:dyDescent="0.2">
      <c r="A257" s="14">
        <v>45400</v>
      </c>
      <c r="B257">
        <v>499.59164428710938</v>
      </c>
      <c r="C257">
        <v>5011.1201171875</v>
      </c>
      <c r="D257">
        <f t="shared" si="12"/>
        <v>1.5440060008563572E-2</v>
      </c>
      <c r="E257">
        <f t="shared" si="13"/>
        <v>-2.2081601199982481E-3</v>
      </c>
      <c r="F257">
        <f t="shared" si="14"/>
        <v>-1.9073562662568766E-3</v>
      </c>
      <c r="G257">
        <f t="shared" si="15"/>
        <v>1.7347416274820449E-2</v>
      </c>
      <c r="H257">
        <f>0</f>
        <v>0</v>
      </c>
    </row>
    <row r="258" spans="1:8" x14ac:dyDescent="0.2">
      <c r="A258" s="14">
        <v>45401</v>
      </c>
      <c r="B258">
        <v>478.952880859375</v>
      </c>
      <c r="C258">
        <v>4967.22998046875</v>
      </c>
      <c r="D258">
        <f t="shared" ref="D258:D300" si="16">(B258/B257)-1</f>
        <v>-4.131126623861936E-2</v>
      </c>
      <c r="E258">
        <f t="shared" ref="E258:E300" si="17">(C258/C257)-1</f>
        <v>-8.7585481274361499E-3</v>
      </c>
      <c r="F258">
        <f t="shared" ref="F258:F300" si="18">alpha_meta+beta_meta*E258</f>
        <v>-1.3719181510246424E-2</v>
      </c>
      <c r="G258">
        <f t="shared" ref="G258:G300" si="19">D258-F258</f>
        <v>-2.7592084728372934E-2</v>
      </c>
      <c r="H258">
        <f>0</f>
        <v>0</v>
      </c>
    </row>
    <row r="259" spans="1:8" x14ac:dyDescent="0.2">
      <c r="A259" s="14">
        <v>45404</v>
      </c>
      <c r="B259">
        <v>479.60995483398438</v>
      </c>
      <c r="C259">
        <v>5010.60009765625</v>
      </c>
      <c r="D259">
        <f t="shared" si="16"/>
        <v>1.371896904410308E-3</v>
      </c>
      <c r="E259">
        <f t="shared" si="17"/>
        <v>8.7312480714667462E-3</v>
      </c>
      <c r="F259">
        <f t="shared" si="18"/>
        <v>1.7818861124763413E-2</v>
      </c>
      <c r="G259">
        <f t="shared" si="19"/>
        <v>-1.6446964220353105E-2</v>
      </c>
      <c r="H259">
        <f>0</f>
        <v>0</v>
      </c>
    </row>
    <row r="260" spans="1:8" x14ac:dyDescent="0.2">
      <c r="A260" s="14">
        <v>45405</v>
      </c>
      <c r="B260">
        <v>493.91671752929688</v>
      </c>
      <c r="C260">
        <v>5070.5498046875</v>
      </c>
      <c r="D260">
        <f t="shared" si="16"/>
        <v>2.9829995293289446E-2</v>
      </c>
      <c r="E260">
        <f t="shared" si="17"/>
        <v>1.1964576270872662E-2</v>
      </c>
      <c r="F260">
        <f t="shared" si="18"/>
        <v>2.3649280270084262E-2</v>
      </c>
      <c r="G260">
        <f t="shared" si="19"/>
        <v>6.1807150232051841E-3</v>
      </c>
      <c r="H260">
        <f>0</f>
        <v>0</v>
      </c>
    </row>
    <row r="261" spans="1:8" x14ac:dyDescent="0.2">
      <c r="A261" s="14">
        <v>45406</v>
      </c>
      <c r="B261">
        <v>491.32815551757812</v>
      </c>
      <c r="C261">
        <v>5071.6298828125</v>
      </c>
      <c r="D261">
        <f t="shared" si="16"/>
        <v>-5.2408876230539692E-3</v>
      </c>
      <c r="E261">
        <f t="shared" si="17"/>
        <v>2.130100613548791E-4</v>
      </c>
      <c r="F261">
        <f t="shared" si="18"/>
        <v>2.4585590101555087E-3</v>
      </c>
      <c r="G261">
        <f t="shared" si="19"/>
        <v>-7.6994466332094783E-3</v>
      </c>
      <c r="H261">
        <f>0</f>
        <v>0</v>
      </c>
    </row>
    <row r="262" spans="1:8" x14ac:dyDescent="0.2">
      <c r="A262" s="14">
        <v>45407</v>
      </c>
      <c r="B262">
        <v>439.43753051757812</v>
      </c>
      <c r="C262">
        <v>5048.419921875</v>
      </c>
      <c r="D262">
        <f t="shared" si="16"/>
        <v>-0.10561296847589985</v>
      </c>
      <c r="E262">
        <f t="shared" si="17"/>
        <v>-4.5764303535156259E-3</v>
      </c>
      <c r="F262">
        <f t="shared" si="18"/>
        <v>-6.1778810194601744E-3</v>
      </c>
      <c r="G262">
        <f t="shared" si="19"/>
        <v>-9.9435087456439669E-2</v>
      </c>
      <c r="H262">
        <f>0</f>
        <v>0</v>
      </c>
    </row>
    <row r="263" spans="1:8" x14ac:dyDescent="0.2">
      <c r="A263" s="14">
        <v>45408</v>
      </c>
      <c r="B263">
        <v>441.33917236328119</v>
      </c>
      <c r="C263">
        <v>5099.9599609375</v>
      </c>
      <c r="D263">
        <f t="shared" si="16"/>
        <v>4.3274452308688094E-3</v>
      </c>
      <c r="E263">
        <f t="shared" si="17"/>
        <v>1.020914263474304E-2</v>
      </c>
      <c r="F263">
        <f t="shared" si="18"/>
        <v>2.0483837961347749E-2</v>
      </c>
      <c r="G263">
        <f t="shared" si="19"/>
        <v>-1.615639273047894E-2</v>
      </c>
      <c r="H263">
        <f>0</f>
        <v>0</v>
      </c>
    </row>
    <row r="264" spans="1:8" x14ac:dyDescent="0.2">
      <c r="A264" s="14">
        <v>45411</v>
      </c>
      <c r="B264">
        <v>430.71609497070312</v>
      </c>
      <c r="C264">
        <v>5116.169921875</v>
      </c>
      <c r="D264">
        <f t="shared" si="16"/>
        <v>-2.4070098594905276E-2</v>
      </c>
      <c r="E264">
        <f t="shared" si="17"/>
        <v>3.1784486665891176E-3</v>
      </c>
      <c r="F264">
        <f t="shared" si="18"/>
        <v>7.8059128672146386E-3</v>
      </c>
      <c r="G264">
        <f t="shared" si="19"/>
        <v>-3.1876011462119914E-2</v>
      </c>
      <c r="H264">
        <f>0</f>
        <v>0</v>
      </c>
    </row>
    <row r="265" spans="1:8" x14ac:dyDescent="0.2">
      <c r="A265" s="14">
        <v>45412</v>
      </c>
      <c r="B265">
        <v>428.27688598632812</v>
      </c>
      <c r="C265">
        <v>5035.68994140625</v>
      </c>
      <c r="D265">
        <f t="shared" si="16"/>
        <v>-5.6631479827585762E-3</v>
      </c>
      <c r="E265">
        <f t="shared" si="17"/>
        <v>-1.5730513586862171E-2</v>
      </c>
      <c r="F265">
        <f t="shared" si="18"/>
        <v>-2.6291205872827995E-2</v>
      </c>
      <c r="G265">
        <f t="shared" si="19"/>
        <v>2.0628057890069419E-2</v>
      </c>
      <c r="H265">
        <f>0</f>
        <v>0</v>
      </c>
    </row>
    <row r="266" spans="1:8" x14ac:dyDescent="0.2">
      <c r="A266" s="14">
        <v>45413</v>
      </c>
      <c r="B266">
        <v>437.25717163085938</v>
      </c>
      <c r="C266">
        <v>5018.39013671875</v>
      </c>
      <c r="D266">
        <f t="shared" si="16"/>
        <v>2.0968410713666064E-2</v>
      </c>
      <c r="E266">
        <f t="shared" si="17"/>
        <v>-3.4354388154940185E-3</v>
      </c>
      <c r="F266">
        <f t="shared" si="18"/>
        <v>-4.1204162346750797E-3</v>
      </c>
      <c r="G266">
        <f t="shared" si="19"/>
        <v>2.5088826948341143E-2</v>
      </c>
      <c r="H266">
        <f>0</f>
        <v>0</v>
      </c>
    </row>
    <row r="267" spans="1:8" x14ac:dyDescent="0.2">
      <c r="A267" s="14">
        <v>45414</v>
      </c>
      <c r="B267">
        <v>439.7362060546875</v>
      </c>
      <c r="C267">
        <v>5064.2001953125</v>
      </c>
      <c r="D267">
        <f t="shared" si="16"/>
        <v>5.669511181673581E-3</v>
      </c>
      <c r="E267">
        <f t="shared" si="17"/>
        <v>9.1284370775730483E-3</v>
      </c>
      <c r="F267">
        <f t="shared" si="18"/>
        <v>1.8535082381219418E-2</v>
      </c>
      <c r="G267">
        <f t="shared" si="19"/>
        <v>-1.2865571199545837E-2</v>
      </c>
      <c r="H267">
        <f>0</f>
        <v>0</v>
      </c>
    </row>
    <row r="268" spans="1:8" x14ac:dyDescent="0.2">
      <c r="A268" s="14">
        <v>45415</v>
      </c>
      <c r="B268">
        <v>449.97100830078119</v>
      </c>
      <c r="C268">
        <v>5127.7900390625</v>
      </c>
      <c r="D268">
        <f t="shared" si="16"/>
        <v>2.3274868216834665E-2</v>
      </c>
      <c r="E268">
        <f t="shared" si="17"/>
        <v>1.2556739721478527E-2</v>
      </c>
      <c r="F268">
        <f t="shared" si="18"/>
        <v>2.4717084373672038E-2</v>
      </c>
      <c r="G268">
        <f t="shared" si="19"/>
        <v>-1.4422161568373726E-3</v>
      </c>
      <c r="H268">
        <f>0</f>
        <v>0</v>
      </c>
    </row>
    <row r="269" spans="1:8" x14ac:dyDescent="0.2">
      <c r="A269" s="14">
        <v>45418</v>
      </c>
      <c r="B269">
        <v>463.630615234375</v>
      </c>
      <c r="C269">
        <v>5180.740234375</v>
      </c>
      <c r="D269">
        <f t="shared" si="16"/>
        <v>3.035663783134912E-2</v>
      </c>
      <c r="E269">
        <f t="shared" si="17"/>
        <v>1.0326123907011819E-2</v>
      </c>
      <c r="F269">
        <f t="shared" si="18"/>
        <v>2.0694781548703092E-2</v>
      </c>
      <c r="G269">
        <f t="shared" si="19"/>
        <v>9.661856282646028E-3</v>
      </c>
      <c r="H269">
        <f>0</f>
        <v>0</v>
      </c>
    </row>
    <row r="270" spans="1:8" x14ac:dyDescent="0.2">
      <c r="A270" s="14">
        <v>45419</v>
      </c>
      <c r="B270">
        <v>466.17929077148438</v>
      </c>
      <c r="C270">
        <v>5187.7001953125</v>
      </c>
      <c r="D270">
        <f t="shared" si="16"/>
        <v>5.4972114725879706E-3</v>
      </c>
      <c r="E270">
        <f t="shared" si="17"/>
        <v>1.3434298232750663E-3</v>
      </c>
      <c r="F270">
        <f t="shared" si="18"/>
        <v>4.4969605010278194E-3</v>
      </c>
      <c r="G270">
        <f t="shared" si="19"/>
        <v>1.0002509715601512E-3</v>
      </c>
      <c r="H270">
        <f>0</f>
        <v>0</v>
      </c>
    </row>
    <row r="271" spans="1:8" x14ac:dyDescent="0.2">
      <c r="A271" s="14">
        <v>45420</v>
      </c>
      <c r="B271">
        <v>470.52011108398438</v>
      </c>
      <c r="C271">
        <v>5187.669921875</v>
      </c>
      <c r="D271">
        <f t="shared" si="16"/>
        <v>9.3114825099080978E-3</v>
      </c>
      <c r="E271">
        <f t="shared" si="17"/>
        <v>-5.8356181661389783E-6</v>
      </c>
      <c r="F271">
        <f t="shared" si="18"/>
        <v>2.0639309485858425E-3</v>
      </c>
      <c r="G271">
        <f t="shared" si="19"/>
        <v>7.2475515613222557E-3</v>
      </c>
      <c r="H271">
        <f>0</f>
        <v>0</v>
      </c>
    </row>
    <row r="272" spans="1:8" x14ac:dyDescent="0.2">
      <c r="A272" s="14">
        <v>45421</v>
      </c>
      <c r="B272">
        <v>473.3277587890625</v>
      </c>
      <c r="C272">
        <v>5214.080078125</v>
      </c>
      <c r="D272">
        <f t="shared" si="16"/>
        <v>5.9671151964362235E-3</v>
      </c>
      <c r="E272">
        <f t="shared" si="17"/>
        <v>5.0909476986258362E-3</v>
      </c>
      <c r="F272">
        <f t="shared" si="18"/>
        <v>1.1254579468348196E-2</v>
      </c>
      <c r="G272">
        <f t="shared" si="19"/>
        <v>-5.2874642719119725E-3</v>
      </c>
      <c r="H272">
        <f>0</f>
        <v>0</v>
      </c>
    </row>
    <row r="273" spans="1:15" x14ac:dyDescent="0.2">
      <c r="A273" s="14">
        <v>45422</v>
      </c>
      <c r="B273">
        <v>474.10430908203119</v>
      </c>
      <c r="C273">
        <v>5222.68017578125</v>
      </c>
      <c r="D273">
        <f t="shared" si="16"/>
        <v>1.6406185324000511E-3</v>
      </c>
      <c r="E273">
        <f t="shared" si="17"/>
        <v>1.6493988445498431E-3</v>
      </c>
      <c r="F273">
        <f t="shared" si="18"/>
        <v>5.0486915748616835E-3</v>
      </c>
      <c r="G273">
        <f t="shared" si="19"/>
        <v>-3.4080730424616325E-3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15">
        <v>45425</v>
      </c>
      <c r="B274" s="5">
        <v>465.9503173828125</v>
      </c>
      <c r="C274" s="5">
        <v>5221.419921875</v>
      </c>
      <c r="D274" s="5">
        <f t="shared" si="16"/>
        <v>-1.7198729357694731E-2</v>
      </c>
      <c r="E274" s="5">
        <f t="shared" si="17"/>
        <v>-2.4130405535727206E-4</v>
      </c>
      <c r="F274" s="5">
        <f t="shared" si="18"/>
        <v>1.6393283101743712E-3</v>
      </c>
      <c r="G274" s="5">
        <f t="shared" si="19"/>
        <v>-1.8838057667869102E-2</v>
      </c>
      <c r="H274" s="5">
        <f>0</f>
        <v>0</v>
      </c>
      <c r="K274">
        <f>SUM(G273:G275)</f>
        <v>-2.483919084853765E-2</v>
      </c>
      <c r="L274">
        <f>SUM(G272:G276)</f>
        <v>-3.2791480310110005E-2</v>
      </c>
      <c r="M274">
        <f>SUM(G271:G277)</f>
        <v>-4.1121691941042066E-2</v>
      </c>
      <c r="N274">
        <f>SUM(G269:G279)</f>
        <v>-4.7656283736388416E-2</v>
      </c>
      <c r="O274">
        <f>SUM(G264:G284)</f>
        <v>-3.4103745020282371E-2</v>
      </c>
    </row>
    <row r="275" spans="1:15" x14ac:dyDescent="0.2">
      <c r="A275" s="14">
        <v>45426</v>
      </c>
      <c r="B275">
        <v>469.77346801757812</v>
      </c>
      <c r="C275">
        <v>5246.68017578125</v>
      </c>
      <c r="D275">
        <f t="shared" si="16"/>
        <v>8.2050606945389681E-3</v>
      </c>
      <c r="E275">
        <f t="shared" si="17"/>
        <v>4.8378131397597279E-3</v>
      </c>
      <c r="F275">
        <f t="shared" si="18"/>
        <v>1.0798120832745884E-2</v>
      </c>
      <c r="G275">
        <f t="shared" si="19"/>
        <v>-2.5930601382069159E-3</v>
      </c>
      <c r="H275">
        <f>0</f>
        <v>0</v>
      </c>
      <c r="K275">
        <f>_xlfn.T.TEST(G273:G275, H273:H275, 2, 1)</f>
        <v>0.25766591570332298</v>
      </c>
      <c r="L275">
        <f>_xlfn.T.TEST(G272:G276, H272:H276, 2, 1)</f>
        <v>0.10248786495149872</v>
      </c>
      <c r="M275">
        <f>_xlfn.T.TEST(G271:G277, H271:H277, 2, 1)</f>
        <v>0.1268706344976023</v>
      </c>
      <c r="N275">
        <f>_xlfn.T.TEST(G269:G279, H269:H279, 2, 1)</f>
        <v>0.12683679016641805</v>
      </c>
      <c r="O275">
        <f>_xlfn.T.TEST(G264:G284, H264:H284, 2, 1)</f>
        <v>0.5884296421265921</v>
      </c>
    </row>
    <row r="276" spans="1:15" x14ac:dyDescent="0.2">
      <c r="A276" s="14">
        <v>45427</v>
      </c>
      <c r="B276">
        <v>479.4207763671875</v>
      </c>
      <c r="C276">
        <v>5308.14990234375</v>
      </c>
      <c r="D276">
        <f t="shared" si="16"/>
        <v>2.053608602103596E-2</v>
      </c>
      <c r="E276">
        <f t="shared" si="17"/>
        <v>1.1715927882596233E-2</v>
      </c>
      <c r="F276">
        <f t="shared" si="18"/>
        <v>2.3200911210696347E-2</v>
      </c>
      <c r="G276">
        <f t="shared" si="19"/>
        <v>-2.6648251896603872E-3</v>
      </c>
      <c r="H276">
        <f>0</f>
        <v>0</v>
      </c>
    </row>
    <row r="277" spans="1:15" x14ac:dyDescent="0.2">
      <c r="A277" s="14">
        <v>45428</v>
      </c>
      <c r="B277">
        <v>471.14739990234381</v>
      </c>
      <c r="C277">
        <v>5297.10009765625</v>
      </c>
      <c r="D277">
        <f t="shared" si="16"/>
        <v>-1.7257025295264072E-2</v>
      </c>
      <c r="E277">
        <f t="shared" si="17"/>
        <v>-2.0816677921287052E-3</v>
      </c>
      <c r="F277">
        <f t="shared" si="18"/>
        <v>-1.6792621030097639E-3</v>
      </c>
      <c r="G277">
        <f t="shared" si="19"/>
        <v>-1.5577763192254308E-2</v>
      </c>
      <c r="H277">
        <f>0</f>
        <v>0</v>
      </c>
    </row>
    <row r="278" spans="1:15" x14ac:dyDescent="0.2">
      <c r="A278" s="14">
        <v>45429</v>
      </c>
      <c r="B278">
        <v>469.83316040039062</v>
      </c>
      <c r="C278">
        <v>5303.27001953125</v>
      </c>
      <c r="D278">
        <f t="shared" si="16"/>
        <v>-2.7894444545922825E-3</v>
      </c>
      <c r="E278">
        <f t="shared" si="17"/>
        <v>1.1647735102702228E-3</v>
      </c>
      <c r="F278">
        <f t="shared" si="18"/>
        <v>4.1748029211176622E-3</v>
      </c>
      <c r="G278">
        <f t="shared" si="19"/>
        <v>-6.9642473757099447E-3</v>
      </c>
      <c r="H278">
        <f>0</f>
        <v>0</v>
      </c>
    </row>
    <row r="279" spans="1:15" x14ac:dyDescent="0.2">
      <c r="A279" s="14">
        <v>45432</v>
      </c>
      <c r="B279">
        <v>466.77664184570312</v>
      </c>
      <c r="C279">
        <v>5308.1298828125</v>
      </c>
      <c r="D279">
        <f t="shared" si="16"/>
        <v>-6.5055402902655102E-3</v>
      </c>
      <c r="E279">
        <f t="shared" si="17"/>
        <v>9.163899374069473E-4</v>
      </c>
      <c r="F279">
        <f t="shared" si="18"/>
        <v>3.7269113835770797E-3</v>
      </c>
      <c r="G279">
        <f t="shared" si="19"/>
        <v>-1.0232451673842589E-2</v>
      </c>
      <c r="H279">
        <f>0</f>
        <v>0</v>
      </c>
    </row>
    <row r="280" spans="1:15" x14ac:dyDescent="0.2">
      <c r="A280" s="14">
        <v>45433</v>
      </c>
      <c r="B280">
        <v>462.58517456054688</v>
      </c>
      <c r="C280">
        <v>5321.41015625</v>
      </c>
      <c r="D280">
        <f t="shared" si="16"/>
        <v>-8.9795994687792424E-3</v>
      </c>
      <c r="E280">
        <f t="shared" si="17"/>
        <v>2.501874243978186E-3</v>
      </c>
      <c r="F280">
        <f t="shared" si="18"/>
        <v>6.5858967650602174E-3</v>
      </c>
      <c r="G280">
        <f t="shared" si="19"/>
        <v>-1.556549623383946E-2</v>
      </c>
      <c r="H280">
        <f>0</f>
        <v>0</v>
      </c>
    </row>
    <row r="281" spans="1:15" x14ac:dyDescent="0.2">
      <c r="A281" s="14">
        <v>45434</v>
      </c>
      <c r="B281">
        <v>465.7213134765625</v>
      </c>
      <c r="C281">
        <v>5307.009765625</v>
      </c>
      <c r="D281">
        <f t="shared" si="16"/>
        <v>6.7795923615470155E-3</v>
      </c>
      <c r="E281">
        <f t="shared" si="17"/>
        <v>-2.7061230392261271E-3</v>
      </c>
      <c r="F281">
        <f t="shared" si="18"/>
        <v>-2.8052955903439085E-3</v>
      </c>
      <c r="G281">
        <f t="shared" si="19"/>
        <v>9.584887951890924E-3</v>
      </c>
      <c r="H281">
        <f>0</f>
        <v>0</v>
      </c>
    </row>
    <row r="282" spans="1:15" x14ac:dyDescent="0.2">
      <c r="A282" s="14">
        <v>45435</v>
      </c>
      <c r="B282">
        <v>463.73016357421881</v>
      </c>
      <c r="C282">
        <v>5267.83984375</v>
      </c>
      <c r="D282">
        <f t="shared" si="16"/>
        <v>-4.2754107332557689E-3</v>
      </c>
      <c r="E282">
        <f t="shared" si="17"/>
        <v>-7.3807894850155265E-3</v>
      </c>
      <c r="F282">
        <f t="shared" si="18"/>
        <v>-1.1234772297511256E-2</v>
      </c>
      <c r="G282">
        <f t="shared" si="19"/>
        <v>6.9593615642554868E-3</v>
      </c>
      <c r="H282">
        <f>0</f>
        <v>0</v>
      </c>
    </row>
    <row r="283" spans="1:15" x14ac:dyDescent="0.2">
      <c r="A283" s="14">
        <v>45436</v>
      </c>
      <c r="B283">
        <v>476.11541748046881</v>
      </c>
      <c r="C283">
        <v>5304.72021484375</v>
      </c>
      <c r="D283">
        <f t="shared" si="16"/>
        <v>2.6707889369951943E-2</v>
      </c>
      <c r="E283">
        <f t="shared" si="17"/>
        <v>7.0010425881694704E-3</v>
      </c>
      <c r="F283">
        <f t="shared" si="18"/>
        <v>1.4698910858963276E-2</v>
      </c>
      <c r="G283">
        <f t="shared" si="19"/>
        <v>1.2008978510988666E-2</v>
      </c>
      <c r="H283">
        <f>0</f>
        <v>0</v>
      </c>
    </row>
    <row r="284" spans="1:15" x14ac:dyDescent="0.2">
      <c r="A284" s="14">
        <v>45440</v>
      </c>
      <c r="B284">
        <v>477.80792236328119</v>
      </c>
      <c r="C284">
        <v>5306.0400390625</v>
      </c>
      <c r="D284">
        <f t="shared" si="16"/>
        <v>3.5548205764242002E-3</v>
      </c>
      <c r="E284">
        <f t="shared" si="17"/>
        <v>2.4880185293407742E-4</v>
      </c>
      <c r="F284">
        <f t="shared" si="18"/>
        <v>2.5230996735212115E-3</v>
      </c>
      <c r="G284">
        <f t="shared" si="19"/>
        <v>1.0317209029029888E-3</v>
      </c>
      <c r="H284">
        <f>0</f>
        <v>0</v>
      </c>
    </row>
    <row r="285" spans="1:15" x14ac:dyDescent="0.2">
      <c r="A285" s="14">
        <v>45441</v>
      </c>
      <c r="B285">
        <v>472.27236938476562</v>
      </c>
      <c r="C285">
        <v>5266.9501953125</v>
      </c>
      <c r="D285">
        <f t="shared" si="16"/>
        <v>-1.1585310162159357E-2</v>
      </c>
      <c r="E285">
        <f t="shared" si="17"/>
        <v>-7.3670465096804527E-3</v>
      </c>
      <c r="F285">
        <f t="shared" si="18"/>
        <v>-1.1209990616974769E-2</v>
      </c>
      <c r="G285">
        <f t="shared" si="19"/>
        <v>-3.7531954518458741E-4</v>
      </c>
      <c r="H285">
        <f>0</f>
        <v>0</v>
      </c>
    </row>
    <row r="286" spans="1:15" x14ac:dyDescent="0.2">
      <c r="A286" s="14">
        <v>45442</v>
      </c>
      <c r="B286">
        <v>464.99453735351562</v>
      </c>
      <c r="C286">
        <v>5235.47998046875</v>
      </c>
      <c r="D286">
        <f t="shared" si="16"/>
        <v>-1.5410243120364875E-2</v>
      </c>
      <c r="E286">
        <f t="shared" si="17"/>
        <v>-5.9750355854433224E-3</v>
      </c>
      <c r="F286">
        <f t="shared" si="18"/>
        <v>-8.6998813293809041E-3</v>
      </c>
      <c r="G286">
        <f t="shared" si="19"/>
        <v>-6.7103617909839708E-3</v>
      </c>
      <c r="H286">
        <f>0</f>
        <v>0</v>
      </c>
    </row>
    <row r="287" spans="1:15" x14ac:dyDescent="0.2">
      <c r="A287" s="14">
        <v>45443</v>
      </c>
      <c r="B287">
        <v>464.77548217773438</v>
      </c>
      <c r="C287">
        <v>5277.509765625</v>
      </c>
      <c r="D287">
        <f t="shared" si="16"/>
        <v>-4.7109193374184066E-4</v>
      </c>
      <c r="E287">
        <f t="shared" si="17"/>
        <v>8.0278762048646701E-3</v>
      </c>
      <c r="F287">
        <f t="shared" si="18"/>
        <v>1.6550523194184541E-2</v>
      </c>
      <c r="G287">
        <f t="shared" si="19"/>
        <v>-1.7021615127926382E-2</v>
      </c>
      <c r="H287">
        <f>0</f>
        <v>0</v>
      </c>
    </row>
    <row r="288" spans="1:15" x14ac:dyDescent="0.2">
      <c r="A288" s="14">
        <v>45446</v>
      </c>
      <c r="B288">
        <v>475.38858032226562</v>
      </c>
      <c r="C288">
        <v>5283.39990234375</v>
      </c>
      <c r="D288">
        <f t="shared" si="16"/>
        <v>2.2834892440545485E-2</v>
      </c>
      <c r="E288">
        <f t="shared" si="17"/>
        <v>1.1160825806737495E-3</v>
      </c>
      <c r="F288">
        <f t="shared" si="18"/>
        <v>4.0870022059985144E-3</v>
      </c>
      <c r="G288">
        <f t="shared" si="19"/>
        <v>1.8747890234546968E-2</v>
      </c>
      <c r="H288">
        <f>0</f>
        <v>0</v>
      </c>
    </row>
    <row r="289" spans="1:8" x14ac:dyDescent="0.2">
      <c r="A289" s="14">
        <v>45447</v>
      </c>
      <c r="B289">
        <v>474.89080810546881</v>
      </c>
      <c r="C289">
        <v>5291.33984375</v>
      </c>
      <c r="D289">
        <f t="shared" si="16"/>
        <v>-1.0470849267337767E-3</v>
      </c>
      <c r="E289">
        <f t="shared" si="17"/>
        <v>1.5028090913065117E-3</v>
      </c>
      <c r="F289">
        <f t="shared" si="18"/>
        <v>4.7843572261324656E-3</v>
      </c>
      <c r="G289">
        <f t="shared" si="19"/>
        <v>-5.8314421528662423E-3</v>
      </c>
      <c r="H289">
        <f>0</f>
        <v>0</v>
      </c>
    </row>
    <row r="290" spans="1:8" x14ac:dyDescent="0.2">
      <c r="A290" s="14">
        <v>45448</v>
      </c>
      <c r="B290">
        <v>492.88125610351562</v>
      </c>
      <c r="C290">
        <v>5354.02978515625</v>
      </c>
      <c r="D290">
        <f t="shared" si="16"/>
        <v>3.7883335897399117E-2</v>
      </c>
      <c r="E290">
        <f t="shared" si="17"/>
        <v>1.1847649793331305E-2</v>
      </c>
      <c r="F290">
        <f t="shared" si="18"/>
        <v>2.3438435489966582E-2</v>
      </c>
      <c r="G290">
        <f t="shared" si="19"/>
        <v>1.4444900407432536E-2</v>
      </c>
      <c r="H290">
        <f>0</f>
        <v>0</v>
      </c>
    </row>
    <row r="291" spans="1:8" x14ac:dyDescent="0.2">
      <c r="A291" s="14">
        <v>45449</v>
      </c>
      <c r="B291">
        <v>491.5870361328125</v>
      </c>
      <c r="C291">
        <v>5352.9599609375</v>
      </c>
      <c r="D291">
        <f t="shared" si="16"/>
        <v>-2.6258250941304517E-3</v>
      </c>
      <c r="E291">
        <f t="shared" si="17"/>
        <v>-1.9981663563317653E-4</v>
      </c>
      <c r="F291">
        <f t="shared" si="18"/>
        <v>1.7141394741922314E-3</v>
      </c>
      <c r="G291">
        <f t="shared" si="19"/>
        <v>-4.3399645683226832E-3</v>
      </c>
      <c r="H291">
        <f>0</f>
        <v>0</v>
      </c>
    </row>
    <row r="292" spans="1:8" x14ac:dyDescent="0.2">
      <c r="A292" s="14">
        <v>45450</v>
      </c>
      <c r="B292">
        <v>490.79052734375</v>
      </c>
      <c r="C292">
        <v>5346.990234375</v>
      </c>
      <c r="D292">
        <f t="shared" si="16"/>
        <v>-1.6202802973170893E-3</v>
      </c>
      <c r="E292">
        <f t="shared" si="17"/>
        <v>-1.1152197300303701E-3</v>
      </c>
      <c r="F292">
        <f t="shared" si="18"/>
        <v>6.3461473660150498E-5</v>
      </c>
      <c r="G292">
        <f t="shared" si="19"/>
        <v>-1.6837417709772398E-3</v>
      </c>
      <c r="H292">
        <f>0</f>
        <v>0</v>
      </c>
    </row>
    <row r="293" spans="1:8" x14ac:dyDescent="0.2">
      <c r="A293" s="14">
        <v>45453</v>
      </c>
      <c r="B293">
        <v>500.38812255859381</v>
      </c>
      <c r="C293">
        <v>5360.7900390625</v>
      </c>
      <c r="D293">
        <f t="shared" si="16"/>
        <v>1.9555379902680192E-2</v>
      </c>
      <c r="E293">
        <f t="shared" si="17"/>
        <v>2.5808546645145203E-3</v>
      </c>
      <c r="F293">
        <f t="shared" si="18"/>
        <v>6.7283162559381143E-3</v>
      </c>
      <c r="G293">
        <f t="shared" si="19"/>
        <v>1.2827063646742078E-2</v>
      </c>
      <c r="H293">
        <f>0</f>
        <v>0</v>
      </c>
    </row>
    <row r="294" spans="1:8" x14ac:dyDescent="0.2">
      <c r="A294" s="14">
        <v>45454</v>
      </c>
      <c r="B294">
        <v>505.23666381835938</v>
      </c>
      <c r="C294">
        <v>5375.31982421875</v>
      </c>
      <c r="D294">
        <f t="shared" si="16"/>
        <v>9.6895610450822289E-3</v>
      </c>
      <c r="E294">
        <f t="shared" si="17"/>
        <v>2.7103813151374556E-3</v>
      </c>
      <c r="F294">
        <f t="shared" si="18"/>
        <v>6.9618819866795849E-3</v>
      </c>
      <c r="G294">
        <f t="shared" si="19"/>
        <v>2.727679058402644E-3</v>
      </c>
      <c r="H294">
        <f>0</f>
        <v>0</v>
      </c>
    </row>
    <row r="295" spans="1:8" x14ac:dyDescent="0.2">
      <c r="A295" s="14">
        <v>45455</v>
      </c>
      <c r="B295">
        <v>506.60064697265619</v>
      </c>
      <c r="C295">
        <v>5421.02978515625</v>
      </c>
      <c r="D295">
        <f t="shared" si="16"/>
        <v>2.6996915544259537E-3</v>
      </c>
      <c r="E295">
        <f t="shared" si="17"/>
        <v>8.5036727919987065E-3</v>
      </c>
      <c r="F295">
        <f t="shared" si="18"/>
        <v>1.7408491627891425E-2</v>
      </c>
      <c r="G295">
        <f t="shared" si="19"/>
        <v>-1.4708800073465471E-2</v>
      </c>
      <c r="H295">
        <f>0</f>
        <v>0</v>
      </c>
    </row>
    <row r="296" spans="1:8" x14ac:dyDescent="0.2">
      <c r="A296" s="14">
        <v>45456</v>
      </c>
      <c r="B296">
        <v>501.88150024414062</v>
      </c>
      <c r="C296">
        <v>5433.740234375</v>
      </c>
      <c r="D296">
        <f t="shared" si="16"/>
        <v>-9.3153191902067833E-3</v>
      </c>
      <c r="E296">
        <f t="shared" si="17"/>
        <v>2.3446558536817097E-3</v>
      </c>
      <c r="F296">
        <f t="shared" si="18"/>
        <v>6.3023965893126629E-3</v>
      </c>
      <c r="G296">
        <f t="shared" si="19"/>
        <v>-1.5617715779519446E-2</v>
      </c>
      <c r="H296">
        <f>0</f>
        <v>0</v>
      </c>
    </row>
    <row r="297" spans="1:8" x14ac:dyDescent="0.2">
      <c r="A297" s="14">
        <v>45457</v>
      </c>
      <c r="B297">
        <v>502.43960571289062</v>
      </c>
      <c r="C297">
        <v>5431.60009765625</v>
      </c>
      <c r="D297">
        <f t="shared" si="16"/>
        <v>1.1120263816828402E-3</v>
      </c>
      <c r="E297">
        <f t="shared" si="17"/>
        <v>-3.9386069750091401E-4</v>
      </c>
      <c r="F297">
        <f t="shared" si="18"/>
        <v>1.3642343165415623E-3</v>
      </c>
      <c r="G297">
        <f t="shared" si="19"/>
        <v>-2.5220793485872207E-4</v>
      </c>
      <c r="H297">
        <f>0</f>
        <v>0</v>
      </c>
    </row>
    <row r="298" spans="1:8" x14ac:dyDescent="0.2">
      <c r="A298" s="14">
        <v>45460</v>
      </c>
      <c r="B298">
        <v>504.90118408203119</v>
      </c>
      <c r="C298">
        <v>5473.22998046875</v>
      </c>
      <c r="D298">
        <f t="shared" si="16"/>
        <v>4.8992522507216307E-3</v>
      </c>
      <c r="E298">
        <f t="shared" si="17"/>
        <v>7.6643865645527054E-3</v>
      </c>
      <c r="F298">
        <f t="shared" si="18"/>
        <v>1.589506948602399E-2</v>
      </c>
      <c r="G298">
        <f t="shared" si="19"/>
        <v>-1.0995817235302359E-2</v>
      </c>
      <c r="H298">
        <f>0</f>
        <v>0</v>
      </c>
    </row>
    <row r="299" spans="1:8" x14ac:dyDescent="0.2">
      <c r="A299" s="14">
        <v>45461</v>
      </c>
      <c r="B299">
        <v>497.7855224609375</v>
      </c>
      <c r="C299">
        <v>5487.02978515625</v>
      </c>
      <c r="D299">
        <f t="shared" si="16"/>
        <v>-1.4093176735227475E-2</v>
      </c>
      <c r="E299">
        <f t="shared" si="17"/>
        <v>2.5213273947457537E-3</v>
      </c>
      <c r="F299">
        <f t="shared" si="18"/>
        <v>6.6209751782855993E-3</v>
      </c>
      <c r="G299">
        <f t="shared" si="19"/>
        <v>-2.0714151913513074E-2</v>
      </c>
      <c r="H299">
        <f>0</f>
        <v>0</v>
      </c>
    </row>
    <row r="300" spans="1:8" x14ac:dyDescent="0.2">
      <c r="A300" s="14">
        <v>45463</v>
      </c>
      <c r="B300">
        <v>499.98797607421881</v>
      </c>
      <c r="C300">
        <v>5473.169921875</v>
      </c>
      <c r="D300">
        <f t="shared" si="16"/>
        <v>4.4245031522669453E-3</v>
      </c>
      <c r="E300">
        <f t="shared" si="17"/>
        <v>-2.5259318472709014E-3</v>
      </c>
      <c r="F300">
        <f t="shared" si="18"/>
        <v>-2.4803702779098149E-3</v>
      </c>
      <c r="G300">
        <f t="shared" si="19"/>
        <v>6.9048734301767603E-3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E11D-BEA0-DB49-A794-B0B2AAE8C765}">
  <sheetPr codeName="Sheet28"/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5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17.989999771118161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alpha_chegg+beta_chegg*E2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18.280000686645511</v>
      </c>
      <c r="C3">
        <v>4137.64013671875</v>
      </c>
      <c r="D3">
        <f t="shared" si="0"/>
        <v>1.6120117799719447E-2</v>
      </c>
      <c r="E3">
        <f t="shared" si="1"/>
        <v>-2.0693734728036706E-3</v>
      </c>
      <c r="F3">
        <f t="shared" si="2"/>
        <v>-6.5835327489000665E-3</v>
      </c>
      <c r="G3">
        <f t="shared" si="3"/>
        <v>2.2703650548619513E-2</v>
      </c>
      <c r="H3">
        <f>0</f>
        <v>0</v>
      </c>
    </row>
    <row r="4" spans="1:11" x14ac:dyDescent="0.2">
      <c r="A4" s="6">
        <v>45033</v>
      </c>
      <c r="B4">
        <v>17.940000534057621</v>
      </c>
      <c r="C4">
        <v>4151.31982421875</v>
      </c>
      <c r="D4">
        <f t="shared" si="0"/>
        <v>-1.8599570011847866E-2</v>
      </c>
      <c r="E4">
        <f t="shared" si="1"/>
        <v>3.3061569029655402E-3</v>
      </c>
      <c r="F4">
        <f t="shared" si="2"/>
        <v>1.178520571002469E-3</v>
      </c>
      <c r="G4">
        <f t="shared" si="3"/>
        <v>-1.9778090582850336E-2</v>
      </c>
      <c r="H4">
        <f>0</f>
        <v>0</v>
      </c>
    </row>
    <row r="5" spans="1:11" x14ac:dyDescent="0.2">
      <c r="A5" s="6">
        <v>45034</v>
      </c>
      <c r="B5">
        <v>17.29999923706055</v>
      </c>
      <c r="C5">
        <v>4154.8701171875</v>
      </c>
      <c r="D5">
        <f t="shared" si="0"/>
        <v>-3.5674541691461004E-2</v>
      </c>
      <c r="E5">
        <f t="shared" si="1"/>
        <v>8.5522029597373539E-4</v>
      </c>
      <c r="F5">
        <f t="shared" si="2"/>
        <v>-2.3605349820877905E-3</v>
      </c>
      <c r="G5">
        <f t="shared" si="3"/>
        <v>-3.3314006709373213E-2</v>
      </c>
      <c r="H5">
        <f>0</f>
        <v>0</v>
      </c>
    </row>
    <row r="6" spans="1:11" x14ac:dyDescent="0.2">
      <c r="A6" s="6">
        <v>45035</v>
      </c>
      <c r="B6">
        <v>17.629999160766602</v>
      </c>
      <c r="C6">
        <v>4154.52001953125</v>
      </c>
      <c r="D6">
        <f t="shared" si="0"/>
        <v>1.9075140939839752E-2</v>
      </c>
      <c r="E6">
        <f t="shared" si="1"/>
        <v>-8.4261997698065194E-5</v>
      </c>
      <c r="F6">
        <f t="shared" si="2"/>
        <v>-3.7171102680271539E-3</v>
      </c>
      <c r="G6">
        <f t="shared" si="3"/>
        <v>2.2792251207866907E-2</v>
      </c>
      <c r="H6">
        <f>0</f>
        <v>0</v>
      </c>
    </row>
    <row r="7" spans="1:11" x14ac:dyDescent="0.2">
      <c r="A7" s="6">
        <v>45036</v>
      </c>
      <c r="B7">
        <v>18.60000038146973</v>
      </c>
      <c r="C7">
        <v>4129.7900390625</v>
      </c>
      <c r="D7">
        <f t="shared" si="0"/>
        <v>5.5019924383306051E-2</v>
      </c>
      <c r="E7">
        <f t="shared" si="1"/>
        <v>-5.9525481529729696E-3</v>
      </c>
      <c r="F7">
        <f t="shared" si="2"/>
        <v>-1.2190683450500648E-2</v>
      </c>
      <c r="G7">
        <f t="shared" si="3"/>
        <v>6.7210607833806696E-2</v>
      </c>
      <c r="H7">
        <f>0</f>
        <v>0</v>
      </c>
    </row>
    <row r="8" spans="1:11" x14ac:dyDescent="0.2">
      <c r="A8" s="6">
        <v>45037</v>
      </c>
      <c r="B8">
        <v>18.479999542236332</v>
      </c>
      <c r="C8">
        <v>4133.52001953125</v>
      </c>
      <c r="D8">
        <f t="shared" si="0"/>
        <v>-6.4516578909831201E-3</v>
      </c>
      <c r="E8">
        <f t="shared" si="1"/>
        <v>9.031888869577287E-4</v>
      </c>
      <c r="F8">
        <f t="shared" si="2"/>
        <v>-2.2912702333335671E-3</v>
      </c>
      <c r="G8">
        <f t="shared" si="3"/>
        <v>-4.1603876576495526E-3</v>
      </c>
      <c r="H8">
        <f>0</f>
        <v>0</v>
      </c>
    </row>
    <row r="9" spans="1:11" x14ac:dyDescent="0.2">
      <c r="A9" s="6">
        <v>45040</v>
      </c>
      <c r="B9">
        <v>18.440000534057621</v>
      </c>
      <c r="C9">
        <v>4137.0400390625</v>
      </c>
      <c r="D9">
        <f t="shared" si="0"/>
        <v>-2.1644485481340237E-3</v>
      </c>
      <c r="E9">
        <f t="shared" si="1"/>
        <v>8.5157916609035489E-4</v>
      </c>
      <c r="F9">
        <f t="shared" si="2"/>
        <v>-2.3657926296730201E-3</v>
      </c>
      <c r="G9">
        <f t="shared" si="3"/>
        <v>2.0134408153899648E-4</v>
      </c>
      <c r="H9">
        <f>0</f>
        <v>0</v>
      </c>
    </row>
    <row r="10" spans="1:11" x14ac:dyDescent="0.2">
      <c r="A10" s="6">
        <v>45041</v>
      </c>
      <c r="B10">
        <v>18.059999465942379</v>
      </c>
      <c r="C10">
        <v>4071.6298828125</v>
      </c>
      <c r="D10">
        <f t="shared" si="0"/>
        <v>-2.060743259813913E-2</v>
      </c>
      <c r="E10">
        <f t="shared" si="1"/>
        <v>-1.5810858882773227E-2</v>
      </c>
      <c r="F10">
        <f t="shared" si="2"/>
        <v>-2.6425694357294596E-2</v>
      </c>
      <c r="G10">
        <f t="shared" si="3"/>
        <v>5.8182617591554658E-3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18.340000152587891</v>
      </c>
      <c r="C11">
        <v>4055.989990234375</v>
      </c>
      <c r="D11">
        <f t="shared" si="0"/>
        <v>1.5503914447701828E-2</v>
      </c>
      <c r="E11">
        <f t="shared" si="1"/>
        <v>-3.8411871973298428E-3</v>
      </c>
      <c r="F11">
        <f t="shared" si="2"/>
        <v>-9.1419617115006697E-3</v>
      </c>
      <c r="G11">
        <f t="shared" si="3"/>
        <v>2.4645876159202496E-2</v>
      </c>
      <c r="H11">
        <f>0</f>
        <v>0</v>
      </c>
    </row>
    <row r="12" spans="1:11" x14ac:dyDescent="0.2">
      <c r="A12" s="6">
        <v>45043</v>
      </c>
      <c r="B12">
        <v>18.129999160766602</v>
      </c>
      <c r="C12">
        <v>4135.35009765625</v>
      </c>
      <c r="D12">
        <f t="shared" si="0"/>
        <v>-1.1450435663799996E-2</v>
      </c>
      <c r="E12">
        <f t="shared" si="1"/>
        <v>1.9566149722497039E-2</v>
      </c>
      <c r="F12">
        <f t="shared" si="2"/>
        <v>2.4657307299721442E-2</v>
      </c>
      <c r="G12">
        <f t="shared" si="3"/>
        <v>-3.6107742963521441E-2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17.979999542236332</v>
      </c>
      <c r="C13">
        <v>4169.47998046875</v>
      </c>
      <c r="D13">
        <f t="shared" si="0"/>
        <v>-8.2735590443308027E-3</v>
      </c>
      <c r="E13">
        <f t="shared" si="1"/>
        <v>8.2532027534605312E-3</v>
      </c>
      <c r="F13">
        <f t="shared" si="2"/>
        <v>8.3218591782278015E-3</v>
      </c>
      <c r="G13">
        <f t="shared" si="3"/>
        <v>-1.6595418222558604E-2</v>
      </c>
      <c r="H13">
        <f>0</f>
        <v>0</v>
      </c>
      <c r="J13" t="s">
        <v>21</v>
      </c>
      <c r="K13">
        <v>0.23676855021960191</v>
      </c>
    </row>
    <row r="14" spans="1:11" x14ac:dyDescent="0.2">
      <c r="A14" s="6">
        <v>45047</v>
      </c>
      <c r="B14">
        <v>17.60000038146973</v>
      </c>
      <c r="C14">
        <v>4167.8701171875</v>
      </c>
      <c r="D14">
        <f t="shared" si="0"/>
        <v>-2.1134547855463315E-2</v>
      </c>
      <c r="E14">
        <f t="shared" si="1"/>
        <v>-3.8610649020764942E-4</v>
      </c>
      <c r="F14">
        <f t="shared" si="2"/>
        <v>-4.1529617806033529E-3</v>
      </c>
      <c r="G14">
        <f t="shared" si="3"/>
        <v>-1.6981586074859962E-2</v>
      </c>
      <c r="H14">
        <f>0</f>
        <v>0</v>
      </c>
      <c r="J14" t="s">
        <v>22</v>
      </c>
      <c r="K14">
        <v>5.6059346373092157E-2</v>
      </c>
    </row>
    <row r="15" spans="1:11" x14ac:dyDescent="0.2">
      <c r="A15" s="6">
        <v>45048</v>
      </c>
      <c r="B15">
        <v>9.0799999237060547</v>
      </c>
      <c r="C15">
        <v>4119.580078125</v>
      </c>
      <c r="D15">
        <f t="shared" si="0"/>
        <v>-0.48409092460782055</v>
      </c>
      <c r="E15">
        <f t="shared" si="1"/>
        <v>-1.1586262936400304E-2</v>
      </c>
      <c r="F15">
        <f t="shared" si="2"/>
        <v>-2.0325544846726825E-2</v>
      </c>
      <c r="G15">
        <f t="shared" si="3"/>
        <v>-0.46376537976109372</v>
      </c>
      <c r="H15">
        <f>0</f>
        <v>0</v>
      </c>
      <c r="J15" t="s">
        <v>23</v>
      </c>
      <c r="K15">
        <v>5.2237724293630994E-2</v>
      </c>
    </row>
    <row r="16" spans="1:11" x14ac:dyDescent="0.2">
      <c r="A16" s="6">
        <v>45049</v>
      </c>
      <c r="B16">
        <v>10.170000076293951</v>
      </c>
      <c r="C16">
        <v>4090.75</v>
      </c>
      <c r="D16">
        <f t="shared" si="0"/>
        <v>0.12004407067693079</v>
      </c>
      <c r="E16">
        <f t="shared" si="1"/>
        <v>-6.9983050646564848E-3</v>
      </c>
      <c r="F16">
        <f t="shared" si="2"/>
        <v>-1.3700715082864464E-2</v>
      </c>
      <c r="G16">
        <f t="shared" si="3"/>
        <v>0.13374478575979526</v>
      </c>
      <c r="H16">
        <f>0</f>
        <v>0</v>
      </c>
      <c r="J16" t="s">
        <v>24</v>
      </c>
      <c r="K16">
        <v>4.3318071601857987E-2</v>
      </c>
    </row>
    <row r="17" spans="1:18" ht="16" thickBot="1" x14ac:dyDescent="0.25">
      <c r="A17" s="6">
        <v>45050</v>
      </c>
      <c r="B17">
        <v>9.4399995803833008</v>
      </c>
      <c r="C17">
        <v>4061.219970703125</v>
      </c>
      <c r="D17">
        <f t="shared" si="0"/>
        <v>-7.1779792569742984E-2</v>
      </c>
      <c r="E17">
        <f t="shared" si="1"/>
        <v>-7.2187323343824161E-3</v>
      </c>
      <c r="F17">
        <f t="shared" si="2"/>
        <v>-1.4019003344890774E-2</v>
      </c>
      <c r="G17">
        <f t="shared" si="3"/>
        <v>-5.7760789224852213E-2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10.14000034332275</v>
      </c>
      <c r="C18">
        <v>4136.25</v>
      </c>
      <c r="D18">
        <f t="shared" si="0"/>
        <v>7.4152626488890983E-2</v>
      </c>
      <c r="E18">
        <f t="shared" si="1"/>
        <v>1.8474751389515376E-2</v>
      </c>
      <c r="F18">
        <f t="shared" si="2"/>
        <v>2.3081371259615967E-2</v>
      </c>
      <c r="G18">
        <f t="shared" si="3"/>
        <v>5.1071255229275012E-2</v>
      </c>
      <c r="H18">
        <f>0</f>
        <v>0</v>
      </c>
    </row>
    <row r="19" spans="1:18" ht="16" thickBot="1" x14ac:dyDescent="0.25">
      <c r="A19" s="6">
        <v>45054</v>
      </c>
      <c r="B19">
        <v>10.10000038146973</v>
      </c>
      <c r="C19">
        <v>4138.1201171875</v>
      </c>
      <c r="D19">
        <f t="shared" si="0"/>
        <v>-3.9447692799498002E-3</v>
      </c>
      <c r="E19">
        <f t="shared" si="1"/>
        <v>4.5212866424892972E-4</v>
      </c>
      <c r="F19">
        <f t="shared" si="2"/>
        <v>-2.9425833604874276E-3</v>
      </c>
      <c r="G19">
        <f t="shared" si="3"/>
        <v>-1.0021859194623726E-3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9.9799995422363281</v>
      </c>
      <c r="C20">
        <v>4119.169921875</v>
      </c>
      <c r="D20">
        <f t="shared" si="0"/>
        <v>-1.1881270762480911E-2</v>
      </c>
      <c r="E20">
        <f t="shared" si="1"/>
        <v>-4.5794212772585219E-3</v>
      </c>
      <c r="F20">
        <f t="shared" si="2"/>
        <v>-1.0207942533933588E-2</v>
      </c>
      <c r="G20">
        <f t="shared" si="3"/>
        <v>-1.6733282285473234E-3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9.8000001907348633</v>
      </c>
      <c r="C21">
        <v>4137.64013671875</v>
      </c>
      <c r="D21">
        <f t="shared" si="0"/>
        <v>-1.8036007991752867E-2</v>
      </c>
      <c r="E21">
        <f t="shared" si="1"/>
        <v>4.4839652634049987E-3</v>
      </c>
      <c r="F21">
        <f t="shared" si="2"/>
        <v>2.8792292741971473E-3</v>
      </c>
      <c r="G21">
        <f t="shared" si="3"/>
        <v>-2.0915237265950015E-2</v>
      </c>
      <c r="H21">
        <f>0</f>
        <v>0</v>
      </c>
      <c r="J21" t="s">
        <v>27</v>
      </c>
      <c r="K21">
        <v>1</v>
      </c>
      <c r="L21">
        <v>2.7525709491866779E-2</v>
      </c>
      <c r="M21">
        <v>2.7525709491866779E-2</v>
      </c>
      <c r="N21">
        <v>14.668992696681384</v>
      </c>
      <c r="O21">
        <v>1.625255293146046E-4</v>
      </c>
    </row>
    <row r="22" spans="1:18" x14ac:dyDescent="0.2">
      <c r="A22" s="6">
        <v>45057</v>
      </c>
      <c r="B22">
        <v>9.4700002670288086</v>
      </c>
      <c r="C22">
        <v>4130.6201171875</v>
      </c>
      <c r="D22">
        <f t="shared" si="0"/>
        <v>-3.3673460947280742E-2</v>
      </c>
      <c r="E22">
        <f t="shared" si="1"/>
        <v>-1.6966239932159066E-3</v>
      </c>
      <c r="F22">
        <f t="shared" si="2"/>
        <v>-6.0452972384901511E-3</v>
      </c>
      <c r="G22">
        <f t="shared" si="3"/>
        <v>-2.7628163708790593E-2</v>
      </c>
      <c r="H22">
        <f>0</f>
        <v>0</v>
      </c>
      <c r="J22" t="s">
        <v>28</v>
      </c>
      <c r="K22">
        <v>247</v>
      </c>
      <c r="L22">
        <v>0.46348446584401271</v>
      </c>
      <c r="M22">
        <v>1.8764553273036952E-3</v>
      </c>
    </row>
    <row r="23" spans="1:18" ht="16" thickBot="1" x14ac:dyDescent="0.25">
      <c r="A23" s="6">
        <v>45058</v>
      </c>
      <c r="B23">
        <v>9.7100000381469727</v>
      </c>
      <c r="C23">
        <v>4124.080078125</v>
      </c>
      <c r="D23">
        <f t="shared" si="0"/>
        <v>2.5343164134193241E-2</v>
      </c>
      <c r="E23">
        <f t="shared" si="1"/>
        <v>-1.5833068345566526E-3</v>
      </c>
      <c r="F23">
        <f t="shared" si="2"/>
        <v>-5.8816717418251601E-3</v>
      </c>
      <c r="G23">
        <f t="shared" si="3"/>
        <v>3.1224835876018403E-2</v>
      </c>
      <c r="H23">
        <f>0</f>
        <v>0</v>
      </c>
      <c r="J23" s="10" t="s">
        <v>29</v>
      </c>
      <c r="K23" s="10">
        <v>248</v>
      </c>
      <c r="L23" s="10">
        <v>0.49101017533587948</v>
      </c>
      <c r="M23" s="10"/>
      <c r="N23" s="10"/>
      <c r="O23" s="10"/>
    </row>
    <row r="24" spans="1:18" ht="16" thickBot="1" x14ac:dyDescent="0.25">
      <c r="A24" s="6">
        <v>45061</v>
      </c>
      <c r="B24">
        <v>9.6599998474121094</v>
      </c>
      <c r="C24">
        <v>4136.27978515625</v>
      </c>
      <c r="D24">
        <f t="shared" si="0"/>
        <v>-5.149350209931125E-3</v>
      </c>
      <c r="E24">
        <f t="shared" si="1"/>
        <v>2.9581644391338813E-3</v>
      </c>
      <c r="F24">
        <f t="shared" si="2"/>
        <v>6.7603321247850651E-4</v>
      </c>
      <c r="G24">
        <f t="shared" si="3"/>
        <v>-5.8253834224096315E-3</v>
      </c>
      <c r="H24">
        <f>0</f>
        <v>0</v>
      </c>
    </row>
    <row r="25" spans="1:18" x14ac:dyDescent="0.2">
      <c r="A25" s="6">
        <v>45062</v>
      </c>
      <c r="B25">
        <v>9.2200002670288086</v>
      </c>
      <c r="C25">
        <v>4109.89990234375</v>
      </c>
      <c r="D25">
        <f t="shared" si="0"/>
        <v>-4.5548611525203619E-2</v>
      </c>
      <c r="E25">
        <f t="shared" si="1"/>
        <v>-6.3776833731530314E-3</v>
      </c>
      <c r="F25">
        <f t="shared" si="2"/>
        <v>-1.280456189904982E-2</v>
      </c>
      <c r="G25">
        <f t="shared" si="3"/>
        <v>-3.27440496261538E-2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9.1499996185302734</v>
      </c>
      <c r="C26">
        <v>4158.77001953125</v>
      </c>
      <c r="D26">
        <f t="shared" si="0"/>
        <v>-7.5922610055513262E-3</v>
      </c>
      <c r="E26">
        <f t="shared" si="1"/>
        <v>1.1890829058788244E-2</v>
      </c>
      <c r="F26">
        <f t="shared" si="2"/>
        <v>1.3574447735276635E-2</v>
      </c>
      <c r="G26">
        <f t="shared" si="3"/>
        <v>-2.1166708740827961E-2</v>
      </c>
      <c r="H26">
        <f>0</f>
        <v>0</v>
      </c>
      <c r="J26" t="s">
        <v>30</v>
      </c>
      <c r="K26">
        <v>-3.5954392749802033E-3</v>
      </c>
      <c r="L26">
        <v>2.7663325201004152E-3</v>
      </c>
      <c r="M26">
        <v>-1.299713338456395</v>
      </c>
      <c r="N26">
        <v>0.19491090338148739</v>
      </c>
      <c r="O26">
        <v>-9.0440486243132875E-3</v>
      </c>
      <c r="P26">
        <v>1.8531700743528812E-3</v>
      </c>
      <c r="Q26">
        <v>-9.0440486243132875E-3</v>
      </c>
      <c r="R26">
        <v>1.8531700743528812E-3</v>
      </c>
    </row>
    <row r="27" spans="1:18" ht="16" thickBot="1" x14ac:dyDescent="0.25">
      <c r="A27" s="6">
        <v>45064</v>
      </c>
      <c r="B27">
        <v>9.4300003051757812</v>
      </c>
      <c r="C27">
        <v>4198.0498046875</v>
      </c>
      <c r="D27">
        <f t="shared" si="0"/>
        <v>3.0601169215183299E-2</v>
      </c>
      <c r="E27">
        <f t="shared" si="1"/>
        <v>9.445048649426635E-3</v>
      </c>
      <c r="F27">
        <f t="shared" si="2"/>
        <v>1.0042837527693853E-2</v>
      </c>
      <c r="G27">
        <f t="shared" si="3"/>
        <v>2.0558331687489446E-2</v>
      </c>
      <c r="H27">
        <f>0</f>
        <v>0</v>
      </c>
      <c r="J27" s="10" t="s">
        <v>43</v>
      </c>
      <c r="K27" s="10">
        <v>1.4439604610720529</v>
      </c>
      <c r="L27" s="10">
        <v>0.37701198399700386</v>
      </c>
      <c r="M27" s="10">
        <v>3.8300121013753454</v>
      </c>
      <c r="N27" s="10">
        <v>1.6252552931458986E-4</v>
      </c>
      <c r="O27" s="10">
        <v>0.701392094510637</v>
      </c>
      <c r="P27" s="10">
        <v>2.1865288276334689</v>
      </c>
      <c r="Q27" s="10">
        <v>0.701392094510637</v>
      </c>
      <c r="R27" s="10">
        <v>2.1865288276334689</v>
      </c>
    </row>
    <row r="28" spans="1:18" x14ac:dyDescent="0.2">
      <c r="A28" s="6">
        <v>45065</v>
      </c>
      <c r="B28">
        <v>9.2200002670288086</v>
      </c>
      <c r="C28">
        <v>4191.97998046875</v>
      </c>
      <c r="D28">
        <f t="shared" si="0"/>
        <v>-2.2269356452906064E-2</v>
      </c>
      <c r="E28">
        <f t="shared" si="1"/>
        <v>-1.4458676054706077E-3</v>
      </c>
      <c r="F28">
        <f t="shared" si="2"/>
        <v>-5.6832149292246874E-3</v>
      </c>
      <c r="G28">
        <f t="shared" si="3"/>
        <v>-1.6586141523681375E-2</v>
      </c>
      <c r="H28">
        <f>0</f>
        <v>0</v>
      </c>
    </row>
    <row r="29" spans="1:18" x14ac:dyDescent="0.2">
      <c r="A29" s="6">
        <v>45068</v>
      </c>
      <c r="B29">
        <v>9.4499998092651367</v>
      </c>
      <c r="C29">
        <v>4192.6298828125</v>
      </c>
      <c r="D29">
        <f t="shared" si="0"/>
        <v>2.4945719693612034E-2</v>
      </c>
      <c r="E29">
        <f t="shared" si="1"/>
        <v>1.550346964389604E-4</v>
      </c>
      <c r="F29">
        <f t="shared" si="2"/>
        <v>-3.3715753032280363E-3</v>
      </c>
      <c r="G29">
        <f t="shared" si="3"/>
        <v>2.8317294996840069E-2</v>
      </c>
      <c r="H29">
        <f>0</f>
        <v>0</v>
      </c>
    </row>
    <row r="30" spans="1:18" x14ac:dyDescent="0.2">
      <c r="A30" s="6">
        <v>45069</v>
      </c>
      <c r="B30">
        <v>9.4700002670288086</v>
      </c>
      <c r="C30">
        <v>4145.580078125</v>
      </c>
      <c r="D30">
        <f t="shared" si="0"/>
        <v>2.1164505997197658E-3</v>
      </c>
      <c r="E30">
        <f t="shared" si="1"/>
        <v>-1.1222026747550129E-2</v>
      </c>
      <c r="F30">
        <f t="shared" si="2"/>
        <v>-1.9799602191535599E-2</v>
      </c>
      <c r="G30">
        <f t="shared" si="3"/>
        <v>2.1916052791255365E-2</v>
      </c>
      <c r="H30">
        <f>0</f>
        <v>0</v>
      </c>
    </row>
    <row r="31" spans="1:18" x14ac:dyDescent="0.2">
      <c r="A31" s="6">
        <v>45070</v>
      </c>
      <c r="B31">
        <v>9.6899995803833008</v>
      </c>
      <c r="C31">
        <v>4115.240234375</v>
      </c>
      <c r="D31">
        <f t="shared" si="0"/>
        <v>2.3231183437285807E-2</v>
      </c>
      <c r="E31">
        <f t="shared" si="1"/>
        <v>-7.3186003353533646E-3</v>
      </c>
      <c r="F31">
        <f t="shared" si="2"/>
        <v>-1.4163208789619127E-2</v>
      </c>
      <c r="G31">
        <f t="shared" si="3"/>
        <v>3.7394392226904938E-2</v>
      </c>
      <c r="H31">
        <f>0</f>
        <v>0</v>
      </c>
    </row>
    <row r="32" spans="1:18" x14ac:dyDescent="0.2">
      <c r="A32" s="6">
        <v>45071</v>
      </c>
      <c r="B32">
        <v>9.3199996948242188</v>
      </c>
      <c r="C32">
        <v>4151.27978515625</v>
      </c>
      <c r="D32">
        <f t="shared" si="0"/>
        <v>-3.8183684373745419E-2</v>
      </c>
      <c r="E32">
        <f t="shared" si="1"/>
        <v>8.7575812659024255E-3</v>
      </c>
      <c r="F32">
        <f t="shared" si="2"/>
        <v>9.0501618076082348E-3</v>
      </c>
      <c r="G32">
        <f t="shared" si="3"/>
        <v>-4.723384618135365E-2</v>
      </c>
      <c r="H32">
        <f>0</f>
        <v>0</v>
      </c>
    </row>
    <row r="33" spans="1:8" x14ac:dyDescent="0.2">
      <c r="A33" s="6">
        <v>45072</v>
      </c>
      <c r="B33">
        <v>9.1999998092651367</v>
      </c>
      <c r="C33">
        <v>4205.4501953125</v>
      </c>
      <c r="D33">
        <f t="shared" si="0"/>
        <v>-1.2875524623216728E-2</v>
      </c>
      <c r="E33">
        <f t="shared" si="1"/>
        <v>1.3049086777997321E-2</v>
      </c>
      <c r="F33">
        <f t="shared" si="2"/>
        <v>1.5246926085546036E-2</v>
      </c>
      <c r="G33">
        <f t="shared" si="3"/>
        <v>-2.8122450708762764E-2</v>
      </c>
      <c r="H33">
        <f>0</f>
        <v>0</v>
      </c>
    </row>
    <row r="34" spans="1:8" x14ac:dyDescent="0.2">
      <c r="A34" s="6">
        <v>45076</v>
      </c>
      <c r="B34">
        <v>9.1099996566772461</v>
      </c>
      <c r="C34">
        <v>4205.52001953125</v>
      </c>
      <c r="D34">
        <f t="shared" si="0"/>
        <v>-9.7826254841063554E-3</v>
      </c>
      <c r="E34">
        <f t="shared" si="1"/>
        <v>1.660326849850513E-5</v>
      </c>
      <c r="F34">
        <f t="shared" si="2"/>
        <v>-3.5714648117437988E-3</v>
      </c>
      <c r="G34">
        <f t="shared" si="3"/>
        <v>-6.2111606723625565E-3</v>
      </c>
      <c r="H34">
        <f>0</f>
        <v>0</v>
      </c>
    </row>
    <row r="35" spans="1:8" x14ac:dyDescent="0.2">
      <c r="A35" s="6">
        <v>45077</v>
      </c>
      <c r="B35">
        <v>8.9799995422363281</v>
      </c>
      <c r="C35">
        <v>4179.830078125</v>
      </c>
      <c r="D35">
        <f t="shared" si="0"/>
        <v>-1.4270046030751882E-2</v>
      </c>
      <c r="E35">
        <f t="shared" si="1"/>
        <v>-6.1086242098339349E-3</v>
      </c>
      <c r="F35">
        <f t="shared" si="2"/>
        <v>-1.2416051105527917E-2</v>
      </c>
      <c r="G35">
        <f t="shared" si="3"/>
        <v>-1.8539949252239646E-3</v>
      </c>
      <c r="H35">
        <f>0</f>
        <v>0</v>
      </c>
    </row>
    <row r="36" spans="1:8" x14ac:dyDescent="0.2">
      <c r="A36" s="6">
        <v>45078</v>
      </c>
      <c r="B36">
        <v>9.0200004577636719</v>
      </c>
      <c r="C36">
        <v>4221.02001953125</v>
      </c>
      <c r="D36">
        <f t="shared" si="0"/>
        <v>4.4544451632992921E-3</v>
      </c>
      <c r="E36">
        <f t="shared" si="1"/>
        <v>9.8544535630327168E-3</v>
      </c>
      <c r="F36">
        <f t="shared" si="2"/>
        <v>1.0634002035509654E-2</v>
      </c>
      <c r="G36">
        <f t="shared" si="3"/>
        <v>-6.1795568722103622E-3</v>
      </c>
      <c r="H36">
        <f>0</f>
        <v>0</v>
      </c>
    </row>
    <row r="37" spans="1:8" x14ac:dyDescent="0.2">
      <c r="A37" s="6">
        <v>45079</v>
      </c>
      <c r="B37">
        <v>9.6099996566772461</v>
      </c>
      <c r="C37">
        <v>4282.3701171875</v>
      </c>
      <c r="D37">
        <f t="shared" si="0"/>
        <v>6.541010742474529E-2</v>
      </c>
      <c r="E37">
        <f t="shared" si="1"/>
        <v>1.4534424705965554E-2</v>
      </c>
      <c r="F37">
        <f t="shared" si="2"/>
        <v>1.7391695324862854E-2</v>
      </c>
      <c r="G37">
        <f t="shared" si="3"/>
        <v>4.8018412099882432E-2</v>
      </c>
      <c r="H37">
        <f>0</f>
        <v>0</v>
      </c>
    </row>
    <row r="38" spans="1:8" x14ac:dyDescent="0.2">
      <c r="A38" s="6">
        <v>45082</v>
      </c>
      <c r="B38">
        <v>9.4799995422363281</v>
      </c>
      <c r="C38">
        <v>4273.7900390625</v>
      </c>
      <c r="D38">
        <f t="shared" si="0"/>
        <v>-1.3527587834052723E-2</v>
      </c>
      <c r="E38">
        <f t="shared" si="1"/>
        <v>-2.0035816359177394E-3</v>
      </c>
      <c r="F38">
        <f t="shared" si="2"/>
        <v>-6.4885319377754802E-3</v>
      </c>
      <c r="G38">
        <f t="shared" si="3"/>
        <v>-7.0390558962772432E-3</v>
      </c>
      <c r="H38">
        <f>0</f>
        <v>0</v>
      </c>
    </row>
    <row r="39" spans="1:8" x14ac:dyDescent="0.2">
      <c r="A39" s="6">
        <v>45083</v>
      </c>
      <c r="B39">
        <v>10.069999694824221</v>
      </c>
      <c r="C39">
        <v>4283.85009765625</v>
      </c>
      <c r="D39">
        <f t="shared" si="0"/>
        <v>6.2236306020824195E-2</v>
      </c>
      <c r="E39">
        <f t="shared" si="1"/>
        <v>2.3538963079141606E-3</v>
      </c>
      <c r="F39">
        <f t="shared" si="2"/>
        <v>-1.9650607688866898E-4</v>
      </c>
      <c r="G39">
        <f t="shared" si="3"/>
        <v>6.2432812097712863E-2</v>
      </c>
      <c r="H39">
        <f>0</f>
        <v>0</v>
      </c>
    </row>
    <row r="40" spans="1:8" x14ac:dyDescent="0.2">
      <c r="A40" s="6">
        <v>45084</v>
      </c>
      <c r="B40">
        <v>10.14000034332275</v>
      </c>
      <c r="C40">
        <v>4267.52001953125</v>
      </c>
      <c r="D40">
        <f t="shared" si="0"/>
        <v>6.9514052254151526E-3</v>
      </c>
      <c r="E40">
        <f t="shared" si="1"/>
        <v>-3.8120096998572883E-3</v>
      </c>
      <c r="F40">
        <f t="shared" si="2"/>
        <v>-9.0998305587972721E-3</v>
      </c>
      <c r="G40">
        <f t="shared" si="3"/>
        <v>1.6051235784212425E-2</v>
      </c>
      <c r="H40">
        <f>0</f>
        <v>0</v>
      </c>
    </row>
    <row r="41" spans="1:8" x14ac:dyDescent="0.2">
      <c r="A41" s="6">
        <v>45085</v>
      </c>
      <c r="B41">
        <v>10.35999965667725</v>
      </c>
      <c r="C41">
        <v>4293.93017578125</v>
      </c>
      <c r="D41">
        <f t="shared" si="0"/>
        <v>2.1696184014369457E-2</v>
      </c>
      <c r="E41">
        <f t="shared" si="1"/>
        <v>6.1886426142414575E-3</v>
      </c>
      <c r="F41">
        <f t="shared" si="2"/>
        <v>5.3407159676900464E-3</v>
      </c>
      <c r="G41">
        <f t="shared" si="3"/>
        <v>1.6355468046679412E-2</v>
      </c>
      <c r="H41">
        <f>0</f>
        <v>0</v>
      </c>
    </row>
    <row r="42" spans="1:8" x14ac:dyDescent="0.2">
      <c r="A42" s="6">
        <v>45086</v>
      </c>
      <c r="B42">
        <v>10.5</v>
      </c>
      <c r="C42">
        <v>4298.85986328125</v>
      </c>
      <c r="D42">
        <f t="shared" si="0"/>
        <v>1.351354710060404E-2</v>
      </c>
      <c r="E42">
        <f t="shared" si="1"/>
        <v>1.148059539441082E-3</v>
      </c>
      <c r="F42">
        <f t="shared" si="2"/>
        <v>-1.9376866930706899E-3</v>
      </c>
      <c r="G42">
        <f t="shared" si="3"/>
        <v>1.545123379367473E-2</v>
      </c>
      <c r="H42">
        <f>0</f>
        <v>0</v>
      </c>
    </row>
    <row r="43" spans="1:8" x14ac:dyDescent="0.2">
      <c r="A43" s="6">
        <v>45089</v>
      </c>
      <c r="B43">
        <v>10.930000305175779</v>
      </c>
      <c r="C43">
        <v>4338.93017578125</v>
      </c>
      <c r="D43">
        <f t="shared" si="0"/>
        <v>4.0952410016740881E-2</v>
      </c>
      <c r="E43">
        <f t="shared" si="1"/>
        <v>9.3211488102371565E-3</v>
      </c>
      <c r="F43">
        <f t="shared" si="2"/>
        <v>9.8639310587710569E-3</v>
      </c>
      <c r="G43">
        <f t="shared" si="3"/>
        <v>3.1088478957969824E-2</v>
      </c>
      <c r="H43">
        <f>0</f>
        <v>0</v>
      </c>
    </row>
    <row r="44" spans="1:8" x14ac:dyDescent="0.2">
      <c r="A44" s="6">
        <v>45090</v>
      </c>
      <c r="B44">
        <v>10.60999965667725</v>
      </c>
      <c r="C44">
        <v>4369.009765625</v>
      </c>
      <c r="D44">
        <f t="shared" si="0"/>
        <v>-2.9277277178756944E-2</v>
      </c>
      <c r="E44">
        <f t="shared" si="1"/>
        <v>6.9324899514737748E-3</v>
      </c>
      <c r="F44">
        <f t="shared" si="2"/>
        <v>6.4148021117272419E-3</v>
      </c>
      <c r="G44">
        <f t="shared" si="3"/>
        <v>-3.5692079290484187E-2</v>
      </c>
      <c r="H44">
        <f>0</f>
        <v>0</v>
      </c>
    </row>
    <row r="45" spans="1:8" x14ac:dyDescent="0.2">
      <c r="A45" s="6">
        <v>45091</v>
      </c>
      <c r="B45">
        <v>10.189999580383301</v>
      </c>
      <c r="C45">
        <v>4372.58984375</v>
      </c>
      <c r="D45">
        <f t="shared" si="0"/>
        <v>-3.9585305361402923E-2</v>
      </c>
      <c r="E45">
        <f t="shared" si="1"/>
        <v>8.1942552593217144E-4</v>
      </c>
      <c r="F45">
        <f t="shared" si="2"/>
        <v>-2.4122212147409759E-3</v>
      </c>
      <c r="G45">
        <f t="shared" si="3"/>
        <v>-3.7173084146661949E-2</v>
      </c>
      <c r="H45">
        <f>0</f>
        <v>0</v>
      </c>
    </row>
    <row r="46" spans="1:8" x14ac:dyDescent="0.2">
      <c r="A46" s="6">
        <v>45092</v>
      </c>
      <c r="B46">
        <v>10.22000026702881</v>
      </c>
      <c r="C46">
        <v>4425.83984375</v>
      </c>
      <c r="D46">
        <f t="shared" si="0"/>
        <v>2.9441303121604534E-3</v>
      </c>
      <c r="E46">
        <f t="shared" si="1"/>
        <v>1.217813742034668E-2</v>
      </c>
      <c r="F46">
        <f t="shared" si="2"/>
        <v>1.3989309649502409E-2</v>
      </c>
      <c r="G46">
        <f t="shared" si="3"/>
        <v>-1.1045179337341955E-2</v>
      </c>
      <c r="H46">
        <f>0</f>
        <v>0</v>
      </c>
    </row>
    <row r="47" spans="1:8" x14ac:dyDescent="0.2">
      <c r="A47" s="6">
        <v>45093</v>
      </c>
      <c r="B47">
        <v>9.8000001907348633</v>
      </c>
      <c r="C47">
        <v>4409.58984375</v>
      </c>
      <c r="D47">
        <f t="shared" si="0"/>
        <v>-4.1095896802363807E-2</v>
      </c>
      <c r="E47">
        <f t="shared" si="1"/>
        <v>-3.6716195284263176E-3</v>
      </c>
      <c r="F47">
        <f t="shared" si="2"/>
        <v>-8.8971127021278233E-3</v>
      </c>
      <c r="G47">
        <f t="shared" si="3"/>
        <v>-3.219878410023598E-2</v>
      </c>
      <c r="H47">
        <f>0</f>
        <v>0</v>
      </c>
    </row>
    <row r="48" spans="1:8" x14ac:dyDescent="0.2">
      <c r="A48" s="6">
        <v>45097</v>
      </c>
      <c r="B48">
        <v>9.619999885559082</v>
      </c>
      <c r="C48">
        <v>4388.7099609375</v>
      </c>
      <c r="D48">
        <f t="shared" si="0"/>
        <v>-1.8367377721681843E-2</v>
      </c>
      <c r="E48">
        <f t="shared" si="1"/>
        <v>-4.7351076976228645E-3</v>
      </c>
      <c r="F48">
        <f t="shared" si="2"/>
        <v>-1.0432747569265542E-2</v>
      </c>
      <c r="G48">
        <f t="shared" si="3"/>
        <v>-7.9346301524163016E-3</v>
      </c>
      <c r="H48">
        <f>0</f>
        <v>0</v>
      </c>
    </row>
    <row r="49" spans="1:8" x14ac:dyDescent="0.2">
      <c r="A49" s="6">
        <v>45098</v>
      </c>
      <c r="B49">
        <v>9.5200004577636719</v>
      </c>
      <c r="C49">
        <v>4365.68994140625</v>
      </c>
      <c r="D49">
        <f t="shared" si="0"/>
        <v>-1.0394951037943634E-2</v>
      </c>
      <c r="E49">
        <f t="shared" si="1"/>
        <v>-5.2452815830036359E-3</v>
      </c>
      <c r="F49">
        <f t="shared" si="2"/>
        <v>-1.116941848802688E-2</v>
      </c>
      <c r="G49">
        <f t="shared" si="3"/>
        <v>7.7446745008324588E-4</v>
      </c>
      <c r="H49">
        <f>0</f>
        <v>0</v>
      </c>
    </row>
    <row r="50" spans="1:8" x14ac:dyDescent="0.2">
      <c r="A50" s="6">
        <v>45099</v>
      </c>
      <c r="B50">
        <v>9.2399997711181641</v>
      </c>
      <c r="C50">
        <v>4381.89013671875</v>
      </c>
      <c r="D50">
        <f t="shared" si="0"/>
        <v>-2.9411835418260313E-2</v>
      </c>
      <c r="E50">
        <f t="shared" si="1"/>
        <v>3.7107984144384432E-3</v>
      </c>
      <c r="F50">
        <f t="shared" si="2"/>
        <v>1.7628069144777743E-3</v>
      </c>
      <c r="G50">
        <f t="shared" si="3"/>
        <v>-3.1174642332738086E-2</v>
      </c>
      <c r="H50">
        <f>0</f>
        <v>0</v>
      </c>
    </row>
    <row r="51" spans="1:8" x14ac:dyDescent="0.2">
      <c r="A51" s="6">
        <v>45100</v>
      </c>
      <c r="B51">
        <v>8.869999885559082</v>
      </c>
      <c r="C51">
        <v>4348.330078125</v>
      </c>
      <c r="D51">
        <f t="shared" si="0"/>
        <v>-4.0043278649811831E-2</v>
      </c>
      <c r="E51">
        <f t="shared" si="1"/>
        <v>-7.6588087666845661E-3</v>
      </c>
      <c r="F51">
        <f t="shared" si="2"/>
        <v>-1.4654456312984732E-2</v>
      </c>
      <c r="G51">
        <f t="shared" si="3"/>
        <v>-2.5388822336827099E-2</v>
      </c>
      <c r="H51">
        <f>0</f>
        <v>0</v>
      </c>
    </row>
    <row r="52" spans="1:8" x14ac:dyDescent="0.2">
      <c r="A52" s="6">
        <v>45103</v>
      </c>
      <c r="B52">
        <v>8.7399997711181641</v>
      </c>
      <c r="C52">
        <v>4328.81982421875</v>
      </c>
      <c r="D52">
        <f t="shared" si="0"/>
        <v>-1.4656157397765712E-2</v>
      </c>
      <c r="E52">
        <f t="shared" si="1"/>
        <v>-4.4868382932564677E-3</v>
      </c>
      <c r="F52">
        <f t="shared" si="2"/>
        <v>-1.0074256365666556E-2</v>
      </c>
      <c r="G52">
        <f t="shared" si="3"/>
        <v>-4.581901032099156E-3</v>
      </c>
      <c r="H52">
        <f>0</f>
        <v>0</v>
      </c>
    </row>
    <row r="53" spans="1:8" x14ac:dyDescent="0.2">
      <c r="A53" s="6">
        <v>45104</v>
      </c>
      <c r="B53">
        <v>8.6999998092651367</v>
      </c>
      <c r="C53">
        <v>4378.41015625</v>
      </c>
      <c r="D53">
        <f t="shared" si="0"/>
        <v>-4.5766547941121782E-3</v>
      </c>
      <c r="E53">
        <f t="shared" si="1"/>
        <v>1.1455854954693034E-2</v>
      </c>
      <c r="F53">
        <f t="shared" si="2"/>
        <v>1.2946362327372913E-2</v>
      </c>
      <c r="G53">
        <f t="shared" si="3"/>
        <v>-1.7523017121485091E-2</v>
      </c>
      <c r="H53">
        <f>0</f>
        <v>0</v>
      </c>
    </row>
    <row r="54" spans="1:8" x14ac:dyDescent="0.2">
      <c r="A54" s="6">
        <v>45105</v>
      </c>
      <c r="B54">
        <v>8.8299999237060547</v>
      </c>
      <c r="C54">
        <v>4376.85986328125</v>
      </c>
      <c r="D54">
        <f t="shared" si="0"/>
        <v>1.4942542217354138E-2</v>
      </c>
      <c r="E54">
        <f t="shared" si="1"/>
        <v>-3.5407668843834283E-4</v>
      </c>
      <c r="F54">
        <f t="shared" si="2"/>
        <v>-4.1067120132724988E-3</v>
      </c>
      <c r="G54">
        <f t="shared" si="3"/>
        <v>1.9049254230626637E-2</v>
      </c>
      <c r="H54">
        <f>0</f>
        <v>0</v>
      </c>
    </row>
    <row r="55" spans="1:8" x14ac:dyDescent="0.2">
      <c r="A55" s="6">
        <v>45106</v>
      </c>
      <c r="B55">
        <v>8.8299999237060547</v>
      </c>
      <c r="C55">
        <v>4396.43994140625</v>
      </c>
      <c r="D55">
        <f t="shared" si="0"/>
        <v>0</v>
      </c>
      <c r="E55">
        <f t="shared" si="1"/>
        <v>4.4735446728059181E-3</v>
      </c>
      <c r="F55">
        <f t="shared" si="2"/>
        <v>2.8641823533910558E-3</v>
      </c>
      <c r="G55">
        <f t="shared" si="3"/>
        <v>-2.8641823533910558E-3</v>
      </c>
      <c r="H55">
        <f>0</f>
        <v>0</v>
      </c>
    </row>
    <row r="56" spans="1:8" x14ac:dyDescent="0.2">
      <c r="A56" s="6">
        <v>45107</v>
      </c>
      <c r="B56">
        <v>8.880000114440918</v>
      </c>
      <c r="C56">
        <v>4450.3798828125</v>
      </c>
      <c r="D56">
        <f t="shared" si="0"/>
        <v>5.6625358059887443E-3</v>
      </c>
      <c r="E56">
        <f t="shared" si="1"/>
        <v>1.2269004495714109E-2</v>
      </c>
      <c r="F56">
        <f t="shared" si="2"/>
        <v>1.412051811354623E-2</v>
      </c>
      <c r="G56">
        <f t="shared" si="3"/>
        <v>-8.4579823075574857E-3</v>
      </c>
      <c r="H56">
        <f>0</f>
        <v>0</v>
      </c>
    </row>
    <row r="57" spans="1:8" x14ac:dyDescent="0.2">
      <c r="A57" s="6">
        <v>45110</v>
      </c>
      <c r="B57">
        <v>9.4200000762939453</v>
      </c>
      <c r="C57">
        <v>4455.58984375</v>
      </c>
      <c r="D57">
        <f t="shared" si="0"/>
        <v>6.0810805731281947E-2</v>
      </c>
      <c r="E57">
        <f t="shared" si="1"/>
        <v>1.1706778016009611E-3</v>
      </c>
      <c r="F57">
        <f t="shared" si="2"/>
        <v>-1.9050268168136623E-3</v>
      </c>
      <c r="G57">
        <f t="shared" si="3"/>
        <v>6.271583254809561E-2</v>
      </c>
      <c r="H57">
        <f>0</f>
        <v>0</v>
      </c>
    </row>
    <row r="58" spans="1:8" x14ac:dyDescent="0.2">
      <c r="A58" s="6">
        <v>45112</v>
      </c>
      <c r="B58">
        <v>8.9700002670288086</v>
      </c>
      <c r="C58">
        <v>4446.81982421875</v>
      </c>
      <c r="D58">
        <f t="shared" si="0"/>
        <v>-4.7770680002178656E-2</v>
      </c>
      <c r="E58">
        <f t="shared" si="1"/>
        <v>-1.9683184132291975E-3</v>
      </c>
      <c r="F58">
        <f t="shared" si="2"/>
        <v>-6.4376132384832471E-3</v>
      </c>
      <c r="G58">
        <f t="shared" si="3"/>
        <v>-4.1333066763695407E-2</v>
      </c>
      <c r="H58">
        <f>0</f>
        <v>0</v>
      </c>
    </row>
    <row r="59" spans="1:8" x14ac:dyDescent="0.2">
      <c r="A59" s="6">
        <v>45113</v>
      </c>
      <c r="B59">
        <v>8.6599998474121094</v>
      </c>
      <c r="C59">
        <v>4411.58984375</v>
      </c>
      <c r="D59">
        <f t="shared" si="0"/>
        <v>-3.4559689006495753E-2</v>
      </c>
      <c r="E59">
        <f t="shared" si="1"/>
        <v>-7.9225113365009037E-3</v>
      </c>
      <c r="F59">
        <f t="shared" si="2"/>
        <v>-1.5035232397282616E-2</v>
      </c>
      <c r="G59">
        <f t="shared" si="3"/>
        <v>-1.9524456609213137E-2</v>
      </c>
      <c r="H59">
        <f>0</f>
        <v>0</v>
      </c>
    </row>
    <row r="60" spans="1:8" x14ac:dyDescent="0.2">
      <c r="A60" s="6">
        <v>45114</v>
      </c>
      <c r="B60">
        <v>8.9899997711181641</v>
      </c>
      <c r="C60">
        <v>4398.9501953125</v>
      </c>
      <c r="D60">
        <f t="shared" si="0"/>
        <v>3.8106227427321393E-2</v>
      </c>
      <c r="E60">
        <f t="shared" si="1"/>
        <v>-2.8651005386203243E-3</v>
      </c>
      <c r="F60">
        <f t="shared" si="2"/>
        <v>-7.7325311697441935E-3</v>
      </c>
      <c r="G60">
        <f t="shared" si="3"/>
        <v>4.5838758597065585E-2</v>
      </c>
      <c r="H60">
        <f>0</f>
        <v>0</v>
      </c>
    </row>
    <row r="61" spans="1:8" x14ac:dyDescent="0.2">
      <c r="A61" s="6">
        <v>45117</v>
      </c>
      <c r="B61">
        <v>8.8999996185302734</v>
      </c>
      <c r="C61">
        <v>4409.52978515625</v>
      </c>
      <c r="D61">
        <f t="shared" si="0"/>
        <v>-1.0011140698471532E-2</v>
      </c>
      <c r="E61">
        <f t="shared" si="1"/>
        <v>2.405026057131332E-3</v>
      </c>
      <c r="F61">
        <f t="shared" si="2"/>
        <v>-1.2267674063454366E-4</v>
      </c>
      <c r="G61">
        <f t="shared" si="3"/>
        <v>-9.8884639578369887E-3</v>
      </c>
      <c r="H61">
        <f>0</f>
        <v>0</v>
      </c>
    </row>
    <row r="62" spans="1:8" x14ac:dyDescent="0.2">
      <c r="A62" s="6">
        <v>45118</v>
      </c>
      <c r="B62">
        <v>9.1700000762939453</v>
      </c>
      <c r="C62">
        <v>4439.259765625</v>
      </c>
      <c r="D62">
        <f t="shared" si="0"/>
        <v>3.033713138610894E-2</v>
      </c>
      <c r="E62">
        <f t="shared" si="1"/>
        <v>6.7422110558885695E-3</v>
      </c>
      <c r="F62">
        <f t="shared" si="2"/>
        <v>6.1400469099257482E-3</v>
      </c>
      <c r="G62">
        <f t="shared" si="3"/>
        <v>2.4197084476183191E-2</v>
      </c>
      <c r="H62">
        <f>0</f>
        <v>0</v>
      </c>
    </row>
    <row r="63" spans="1:8" x14ac:dyDescent="0.2">
      <c r="A63" s="6">
        <v>45119</v>
      </c>
      <c r="B63">
        <v>9.3900003433227539</v>
      </c>
      <c r="C63">
        <v>4472.16015625</v>
      </c>
      <c r="D63">
        <f t="shared" si="0"/>
        <v>2.3991304819892756E-2</v>
      </c>
      <c r="E63">
        <f t="shared" si="1"/>
        <v>7.4112334853124739E-3</v>
      </c>
      <c r="F63">
        <f t="shared" si="2"/>
        <v>7.1060888455842337E-3</v>
      </c>
      <c r="G63">
        <f t="shared" si="3"/>
        <v>1.6885215974308521E-2</v>
      </c>
      <c r="H63">
        <f>0</f>
        <v>0</v>
      </c>
    </row>
    <row r="64" spans="1:8" x14ac:dyDescent="0.2">
      <c r="A64" s="6">
        <v>45120</v>
      </c>
      <c r="B64">
        <v>9.4799995422363281</v>
      </c>
      <c r="C64">
        <v>4510.0400390625</v>
      </c>
      <c r="D64">
        <f t="shared" si="0"/>
        <v>9.5845788735857695E-3</v>
      </c>
      <c r="E64">
        <f t="shared" si="1"/>
        <v>8.4701534580691185E-3</v>
      </c>
      <c r="F64">
        <f t="shared" si="2"/>
        <v>8.635127417684324E-3</v>
      </c>
      <c r="G64">
        <f t="shared" si="3"/>
        <v>9.4945145590144553E-4</v>
      </c>
      <c r="H64">
        <f>0</f>
        <v>0</v>
      </c>
    </row>
    <row r="65" spans="1:8" x14ac:dyDescent="0.2">
      <c r="A65" s="6">
        <v>45121</v>
      </c>
      <c r="B65">
        <v>9.1800003051757812</v>
      </c>
      <c r="C65">
        <v>4505.419921875</v>
      </c>
      <c r="D65">
        <f t="shared" si="0"/>
        <v>-3.1645490669483411E-2</v>
      </c>
      <c r="E65">
        <f t="shared" si="1"/>
        <v>-1.0244071333035398E-3</v>
      </c>
      <c r="F65">
        <f t="shared" si="2"/>
        <v>-5.0746426715106829E-3</v>
      </c>
      <c r="G65">
        <f t="shared" si="3"/>
        <v>-2.6570847997972727E-2</v>
      </c>
      <c r="H65">
        <f>0</f>
        <v>0</v>
      </c>
    </row>
    <row r="66" spans="1:8" x14ac:dyDescent="0.2">
      <c r="A66" s="6">
        <v>45124</v>
      </c>
      <c r="B66">
        <v>9.119999885559082</v>
      </c>
      <c r="C66">
        <v>4522.7900390625</v>
      </c>
      <c r="D66">
        <f t="shared" ref="D66:D129" si="4">(B66/B65)-1</f>
        <v>-6.5359932050187419E-3</v>
      </c>
      <c r="E66">
        <f t="shared" ref="E66:E129" si="5">(C66/C65)-1</f>
        <v>3.8553825145495324E-3</v>
      </c>
      <c r="F66">
        <f t="shared" ref="F66:F129" si="6">alpha_chegg+beta_chegg*E66</f>
        <v>1.9715806383378701E-3</v>
      </c>
      <c r="G66">
        <f t="shared" ref="G66:G129" si="7">D66-F66</f>
        <v>-8.5075738433566112E-3</v>
      </c>
      <c r="H66">
        <f>0</f>
        <v>0</v>
      </c>
    </row>
    <row r="67" spans="1:8" x14ac:dyDescent="0.2">
      <c r="A67" s="6">
        <v>45125</v>
      </c>
      <c r="B67">
        <v>9.3599996566772461</v>
      </c>
      <c r="C67">
        <v>4554.97998046875</v>
      </c>
      <c r="D67">
        <f t="shared" si="4"/>
        <v>2.6315764707210976E-2</v>
      </c>
      <c r="E67">
        <f t="shared" si="5"/>
        <v>7.1172752058423772E-3</v>
      </c>
      <c r="F67">
        <f t="shared" si="6"/>
        <v>6.6816247128246463E-3</v>
      </c>
      <c r="G67">
        <f t="shared" si="7"/>
        <v>1.9634139994386329E-2</v>
      </c>
      <c r="H67">
        <f>0</f>
        <v>0</v>
      </c>
    </row>
    <row r="68" spans="1:8" x14ac:dyDescent="0.2">
      <c r="A68" s="6">
        <v>45126</v>
      </c>
      <c r="B68">
        <v>9.5900001525878906</v>
      </c>
      <c r="C68">
        <v>4565.72021484375</v>
      </c>
      <c r="D68">
        <f t="shared" si="4"/>
        <v>2.4572703455877365E-2</v>
      </c>
      <c r="E68">
        <f t="shared" si="5"/>
        <v>2.3579103357320719E-3</v>
      </c>
      <c r="F68">
        <f t="shared" si="6"/>
        <v>-1.9070997942996189E-4</v>
      </c>
      <c r="G68">
        <f t="shared" si="7"/>
        <v>2.4763413435307326E-2</v>
      </c>
      <c r="H68">
        <f>0</f>
        <v>0</v>
      </c>
    </row>
    <row r="69" spans="1:8" x14ac:dyDescent="0.2">
      <c r="A69" s="6">
        <v>45127</v>
      </c>
      <c r="B69">
        <v>9.5799999237060547</v>
      </c>
      <c r="C69">
        <v>4534.8701171875</v>
      </c>
      <c r="D69">
        <f t="shared" si="4"/>
        <v>-1.0427767176977021E-3</v>
      </c>
      <c r="E69">
        <f t="shared" si="5"/>
        <v>-6.7568962189037407E-3</v>
      </c>
      <c r="F69">
        <f t="shared" si="6"/>
        <v>-1.3352130254644459E-2</v>
      </c>
      <c r="G69">
        <f t="shared" si="7"/>
        <v>1.2309353536946756E-2</v>
      </c>
      <c r="H69">
        <f>0</f>
        <v>0</v>
      </c>
    </row>
    <row r="70" spans="1:8" x14ac:dyDescent="0.2">
      <c r="A70" s="6">
        <v>45128</v>
      </c>
      <c r="B70">
        <v>9.6000003814697266</v>
      </c>
      <c r="C70">
        <v>4536.33984375</v>
      </c>
      <c r="D70">
        <f t="shared" si="4"/>
        <v>2.087730472124516E-3</v>
      </c>
      <c r="E70">
        <f t="shared" si="5"/>
        <v>3.240945218980773E-4</v>
      </c>
      <c r="F70">
        <f t="shared" si="6"/>
        <v>-3.127459599709329E-3</v>
      </c>
      <c r="G70">
        <f t="shared" si="7"/>
        <v>5.2151900718338451E-3</v>
      </c>
      <c r="H70">
        <f>0</f>
        <v>0</v>
      </c>
    </row>
    <row r="71" spans="1:8" x14ac:dyDescent="0.2">
      <c r="A71" s="6">
        <v>45131</v>
      </c>
      <c r="B71">
        <v>9.869999885559082</v>
      </c>
      <c r="C71">
        <v>4554.64013671875</v>
      </c>
      <c r="D71">
        <f t="shared" si="4"/>
        <v>2.8124947225056207E-2</v>
      </c>
      <c r="E71">
        <f t="shared" si="5"/>
        <v>4.0341538771535568E-3</v>
      </c>
      <c r="F71">
        <f t="shared" si="6"/>
        <v>2.2297194175100567E-3</v>
      </c>
      <c r="G71">
        <f t="shared" si="7"/>
        <v>2.5895227807546151E-2</v>
      </c>
      <c r="H71">
        <f>0</f>
        <v>0</v>
      </c>
    </row>
    <row r="72" spans="1:8" x14ac:dyDescent="0.2">
      <c r="A72" s="6">
        <v>45132</v>
      </c>
      <c r="B72">
        <v>10.090000152587891</v>
      </c>
      <c r="C72">
        <v>4567.4599609375</v>
      </c>
      <c r="D72">
        <f t="shared" si="4"/>
        <v>2.2289794283654851E-2</v>
      </c>
      <c r="E72">
        <f t="shared" si="5"/>
        <v>2.8146733515561628E-3</v>
      </c>
      <c r="F72">
        <f t="shared" si="6"/>
        <v>4.6883775550005374E-4</v>
      </c>
      <c r="G72">
        <f t="shared" si="7"/>
        <v>2.1820956528154797E-2</v>
      </c>
      <c r="H72">
        <f>0</f>
        <v>0</v>
      </c>
    </row>
    <row r="73" spans="1:8" x14ac:dyDescent="0.2">
      <c r="A73" s="6">
        <v>45133</v>
      </c>
      <c r="B73">
        <v>10.10000038146973</v>
      </c>
      <c r="C73">
        <v>4566.75</v>
      </c>
      <c r="D73">
        <f t="shared" si="4"/>
        <v>9.9110294654214393E-4</v>
      </c>
      <c r="E73">
        <f t="shared" si="5"/>
        <v>-1.5543889679858758E-4</v>
      </c>
      <c r="F73">
        <f t="shared" si="6"/>
        <v>-3.8198868960700231E-3</v>
      </c>
      <c r="G73">
        <f t="shared" si="7"/>
        <v>4.8109898426121674E-3</v>
      </c>
      <c r="H73">
        <f>0</f>
        <v>0</v>
      </c>
    </row>
    <row r="74" spans="1:8" x14ac:dyDescent="0.2">
      <c r="A74" s="6">
        <v>45134</v>
      </c>
      <c r="B74">
        <v>9.8900003433227539</v>
      </c>
      <c r="C74">
        <v>4537.41015625</v>
      </c>
      <c r="D74">
        <f t="shared" si="4"/>
        <v>-2.0792082199547202E-2</v>
      </c>
      <c r="E74">
        <f t="shared" si="5"/>
        <v>-6.4246660644878828E-3</v>
      </c>
      <c r="F74">
        <f t="shared" si="6"/>
        <v>-1.2872403047692098E-2</v>
      </c>
      <c r="G74">
        <f t="shared" si="7"/>
        <v>-7.9196791518551038E-3</v>
      </c>
      <c r="H74">
        <f>0</f>
        <v>0</v>
      </c>
    </row>
    <row r="75" spans="1:8" x14ac:dyDescent="0.2">
      <c r="A75" s="6">
        <v>45135</v>
      </c>
      <c r="B75">
        <v>10.189999580383301</v>
      </c>
      <c r="C75">
        <v>4582.22998046875</v>
      </c>
      <c r="D75">
        <f t="shared" si="4"/>
        <v>3.0333592178598101E-2</v>
      </c>
      <c r="E75">
        <f t="shared" si="5"/>
        <v>9.8778427947523451E-3</v>
      </c>
      <c r="F75">
        <f t="shared" si="6"/>
        <v>1.066777516132765E-2</v>
      </c>
      <c r="G75">
        <f t="shared" si="7"/>
        <v>1.9665817017270451E-2</v>
      </c>
      <c r="H75">
        <f>0</f>
        <v>0</v>
      </c>
    </row>
    <row r="76" spans="1:8" x14ac:dyDescent="0.2">
      <c r="A76" s="6">
        <v>45138</v>
      </c>
      <c r="B76">
        <v>10.13000011444092</v>
      </c>
      <c r="C76">
        <v>4588.9599609375</v>
      </c>
      <c r="D76">
        <f t="shared" si="4"/>
        <v>-5.8880734458405248E-3</v>
      </c>
      <c r="E76">
        <f t="shared" si="5"/>
        <v>1.4687129405193122E-3</v>
      </c>
      <c r="F76">
        <f t="shared" si="6"/>
        <v>-1.4746758602054467E-3</v>
      </c>
      <c r="G76">
        <f t="shared" si="7"/>
        <v>-4.4133975856350781E-3</v>
      </c>
      <c r="H76">
        <f>0</f>
        <v>0</v>
      </c>
    </row>
    <row r="77" spans="1:8" x14ac:dyDescent="0.2">
      <c r="A77" s="6">
        <v>45139</v>
      </c>
      <c r="B77">
        <v>10.340000152587891</v>
      </c>
      <c r="C77">
        <v>4576.72998046875</v>
      </c>
      <c r="D77">
        <f t="shared" si="4"/>
        <v>2.0730506986629038E-2</v>
      </c>
      <c r="E77">
        <f t="shared" si="5"/>
        <v>-2.6650876392156908E-3</v>
      </c>
      <c r="F77">
        <f t="shared" si="6"/>
        <v>-7.4437204512995212E-3</v>
      </c>
      <c r="G77">
        <f t="shared" si="7"/>
        <v>2.8174227437928558E-2</v>
      </c>
      <c r="H77">
        <f>0</f>
        <v>0</v>
      </c>
    </row>
    <row r="78" spans="1:8" x14ac:dyDescent="0.2">
      <c r="A78" s="6">
        <v>45140</v>
      </c>
      <c r="B78">
        <v>10.159999847412109</v>
      </c>
      <c r="C78">
        <v>4513.39013671875</v>
      </c>
      <c r="D78">
        <f t="shared" si="4"/>
        <v>-1.7408153048308339E-2</v>
      </c>
      <c r="E78">
        <f t="shared" si="5"/>
        <v>-1.3839541336347905E-2</v>
      </c>
      <c r="F78">
        <f t="shared" si="6"/>
        <v>-2.357918976403886E-2</v>
      </c>
      <c r="G78">
        <f t="shared" si="7"/>
        <v>6.1710367157305213E-3</v>
      </c>
      <c r="H78">
        <f>0</f>
        <v>0</v>
      </c>
    </row>
    <row r="79" spans="1:8" x14ac:dyDescent="0.2">
      <c r="A79" s="6">
        <v>45141</v>
      </c>
      <c r="B79">
        <v>10.439999580383301</v>
      </c>
      <c r="C79">
        <v>4501.89013671875</v>
      </c>
      <c r="D79">
        <f t="shared" si="4"/>
        <v>2.7559029249642375E-2</v>
      </c>
      <c r="E79">
        <f t="shared" si="5"/>
        <v>-2.5479738404268204E-3</v>
      </c>
      <c r="F79">
        <f t="shared" si="6"/>
        <v>-7.2746127564024439E-3</v>
      </c>
      <c r="G79">
        <f t="shared" si="7"/>
        <v>3.4833642006044815E-2</v>
      </c>
      <c r="H79">
        <f>0</f>
        <v>0</v>
      </c>
    </row>
    <row r="80" spans="1:8" x14ac:dyDescent="0.2">
      <c r="A80" s="6">
        <v>45142</v>
      </c>
      <c r="B80">
        <v>10.489999771118161</v>
      </c>
      <c r="C80">
        <v>4478.02978515625</v>
      </c>
      <c r="D80">
        <f t="shared" si="4"/>
        <v>4.7892904927706592E-3</v>
      </c>
      <c r="E80">
        <f t="shared" si="5"/>
        <v>-5.3000741550505159E-3</v>
      </c>
      <c r="F80">
        <f t="shared" si="6"/>
        <v>-1.1248536795623017E-2</v>
      </c>
      <c r="G80">
        <f t="shared" si="7"/>
        <v>1.6037827288393675E-2</v>
      </c>
      <c r="H80">
        <f>0</f>
        <v>0</v>
      </c>
    </row>
    <row r="81" spans="1:8" x14ac:dyDescent="0.2">
      <c r="A81" s="6">
        <v>45145</v>
      </c>
      <c r="B81">
        <v>10.02999973297119</v>
      </c>
      <c r="C81">
        <v>4518.43994140625</v>
      </c>
      <c r="D81">
        <f t="shared" si="4"/>
        <v>-4.3851291533244519E-2</v>
      </c>
      <c r="E81">
        <f t="shared" si="5"/>
        <v>9.0240927793627801E-3</v>
      </c>
      <c r="F81">
        <f t="shared" si="6"/>
        <v>9.4349938954654614E-3</v>
      </c>
      <c r="G81">
        <f t="shared" si="7"/>
        <v>-5.328628542870998E-2</v>
      </c>
      <c r="H81">
        <f>0</f>
        <v>0</v>
      </c>
    </row>
    <row r="82" spans="1:8" x14ac:dyDescent="0.2">
      <c r="A82" s="6">
        <v>45146</v>
      </c>
      <c r="B82">
        <v>10.460000038146971</v>
      </c>
      <c r="C82">
        <v>4499.3798828125</v>
      </c>
      <c r="D82">
        <f t="shared" si="4"/>
        <v>4.2871417410138113E-2</v>
      </c>
      <c r="E82">
        <f t="shared" si="5"/>
        <v>-4.218283044793103E-3</v>
      </c>
      <c r="F82">
        <f t="shared" si="6"/>
        <v>-9.6864732052720746E-3</v>
      </c>
      <c r="G82">
        <f t="shared" si="7"/>
        <v>5.2557890615410191E-2</v>
      </c>
      <c r="H82">
        <f>0</f>
        <v>0</v>
      </c>
    </row>
    <row r="83" spans="1:8" x14ac:dyDescent="0.2">
      <c r="A83" s="6">
        <v>45147</v>
      </c>
      <c r="B83">
        <v>10.13000011444092</v>
      </c>
      <c r="C83">
        <v>4467.7099609375</v>
      </c>
      <c r="D83">
        <f t="shared" si="4"/>
        <v>-3.1548749761239225E-2</v>
      </c>
      <c r="E83">
        <f t="shared" si="5"/>
        <v>-7.0387303805971024E-3</v>
      </c>
      <c r="F83">
        <f t="shared" si="6"/>
        <v>-1.3759087640709062E-2</v>
      </c>
      <c r="G83">
        <f t="shared" si="7"/>
        <v>-1.7789662120530163E-2</v>
      </c>
      <c r="H83">
        <f>0</f>
        <v>0</v>
      </c>
    </row>
    <row r="84" spans="1:8" x14ac:dyDescent="0.2">
      <c r="A84" s="6">
        <v>45148</v>
      </c>
      <c r="B84">
        <v>10.289999961853029</v>
      </c>
      <c r="C84">
        <v>4468.830078125</v>
      </c>
      <c r="D84">
        <f t="shared" si="4"/>
        <v>1.5794654057705193E-2</v>
      </c>
      <c r="E84">
        <f t="shared" si="5"/>
        <v>2.5071394456976925E-4</v>
      </c>
      <c r="F84">
        <f t="shared" si="6"/>
        <v>-3.2334182519820464E-3</v>
      </c>
      <c r="G84">
        <f t="shared" si="7"/>
        <v>1.9028072309687241E-2</v>
      </c>
      <c r="H84">
        <f>0</f>
        <v>0</v>
      </c>
    </row>
    <row r="85" spans="1:8" x14ac:dyDescent="0.2">
      <c r="A85" s="6">
        <v>45149</v>
      </c>
      <c r="B85">
        <v>10.14999961853027</v>
      </c>
      <c r="C85">
        <v>4464.0498046875</v>
      </c>
      <c r="D85">
        <f t="shared" si="4"/>
        <v>-1.360547559200842E-2</v>
      </c>
      <c r="E85">
        <f t="shared" si="5"/>
        <v>-1.0696923700230787E-3</v>
      </c>
      <c r="F85">
        <f t="shared" si="6"/>
        <v>-5.140032762803985E-3</v>
      </c>
      <c r="G85">
        <f t="shared" si="7"/>
        <v>-8.4654428292044344E-3</v>
      </c>
      <c r="H85">
        <f>0</f>
        <v>0</v>
      </c>
    </row>
    <row r="86" spans="1:8" x14ac:dyDescent="0.2">
      <c r="A86" s="6">
        <v>45152</v>
      </c>
      <c r="B86">
        <v>10.14999961853027</v>
      </c>
      <c r="C86">
        <v>4489.72021484375</v>
      </c>
      <c r="D86">
        <f t="shared" si="4"/>
        <v>0</v>
      </c>
      <c r="E86">
        <f t="shared" si="5"/>
        <v>5.7504757517030658E-3</v>
      </c>
      <c r="F86">
        <f t="shared" si="6"/>
        <v>4.7080203428326159E-3</v>
      </c>
      <c r="G86">
        <f t="shared" si="7"/>
        <v>-4.7080203428326159E-3</v>
      </c>
      <c r="H86">
        <f>0</f>
        <v>0</v>
      </c>
    </row>
    <row r="87" spans="1:8" x14ac:dyDescent="0.2">
      <c r="A87" s="6">
        <v>45153</v>
      </c>
      <c r="B87">
        <v>9.8000001907348633</v>
      </c>
      <c r="C87">
        <v>4437.85986328125</v>
      </c>
      <c r="D87">
        <f t="shared" si="4"/>
        <v>-3.4482703541824034E-2</v>
      </c>
      <c r="E87">
        <f t="shared" si="5"/>
        <v>-1.1550909428841738E-2</v>
      </c>
      <c r="F87">
        <f t="shared" si="6"/>
        <v>-2.0274495779652044E-2</v>
      </c>
      <c r="G87">
        <f t="shared" si="7"/>
        <v>-1.4208207762171989E-2</v>
      </c>
      <c r="H87">
        <f>0</f>
        <v>0</v>
      </c>
    </row>
    <row r="88" spans="1:8" x14ac:dyDescent="0.2">
      <c r="A88" s="6">
        <v>45154</v>
      </c>
      <c r="B88">
        <v>9.5299997329711914</v>
      </c>
      <c r="C88">
        <v>4404.330078125</v>
      </c>
      <c r="D88">
        <f t="shared" si="4"/>
        <v>-2.755106658252271E-2</v>
      </c>
      <c r="E88">
        <f t="shared" si="5"/>
        <v>-7.5553952105776867E-3</v>
      </c>
      <c r="F88">
        <f t="shared" si="6"/>
        <v>-1.450513122682754E-2</v>
      </c>
      <c r="G88">
        <f t="shared" si="7"/>
        <v>-1.3045935355695169E-2</v>
      </c>
      <c r="H88">
        <f>0</f>
        <v>0</v>
      </c>
    </row>
    <row r="89" spans="1:8" x14ac:dyDescent="0.2">
      <c r="A89" s="6">
        <v>45155</v>
      </c>
      <c r="B89">
        <v>10.60999965667725</v>
      </c>
      <c r="C89">
        <v>4370.35986328125</v>
      </c>
      <c r="D89">
        <f t="shared" si="4"/>
        <v>0.1133263330501002</v>
      </c>
      <c r="E89">
        <f t="shared" si="5"/>
        <v>-7.7129130290369829E-3</v>
      </c>
      <c r="F89">
        <f t="shared" si="6"/>
        <v>-1.4732580728597091E-2</v>
      </c>
      <c r="G89">
        <f t="shared" si="7"/>
        <v>0.1280589137786973</v>
      </c>
      <c r="H89">
        <f>0</f>
        <v>0</v>
      </c>
    </row>
    <row r="90" spans="1:8" x14ac:dyDescent="0.2">
      <c r="A90" s="6">
        <v>45156</v>
      </c>
      <c r="B90">
        <v>10</v>
      </c>
      <c r="C90">
        <v>4369.7099609375</v>
      </c>
      <c r="D90">
        <f t="shared" si="4"/>
        <v>-5.7492900698951077E-2</v>
      </c>
      <c r="E90">
        <f t="shared" si="5"/>
        <v>-1.4870682600087726E-4</v>
      </c>
      <c r="F90">
        <f t="shared" si="6"/>
        <v>-3.8101660520169917E-3</v>
      </c>
      <c r="G90">
        <f t="shared" si="7"/>
        <v>-5.3682734646934085E-2</v>
      </c>
      <c r="H90">
        <f>0</f>
        <v>0</v>
      </c>
    </row>
    <row r="91" spans="1:8" x14ac:dyDescent="0.2">
      <c r="A91" s="6">
        <v>45159</v>
      </c>
      <c r="B91">
        <v>10.05000019073486</v>
      </c>
      <c r="C91">
        <v>4399.77001953125</v>
      </c>
      <c r="D91">
        <f t="shared" si="4"/>
        <v>5.0000190734860173E-3</v>
      </c>
      <c r="E91">
        <f t="shared" si="5"/>
        <v>6.8791885187959867E-3</v>
      </c>
      <c r="F91">
        <f t="shared" si="6"/>
        <v>6.3378369504220227E-3</v>
      </c>
      <c r="G91">
        <f t="shared" si="7"/>
        <v>-1.3378178769360054E-3</v>
      </c>
      <c r="H91">
        <f>0</f>
        <v>0</v>
      </c>
    </row>
    <row r="92" spans="1:8" x14ac:dyDescent="0.2">
      <c r="A92" s="6">
        <v>45160</v>
      </c>
      <c r="B92">
        <v>9.7399997711181641</v>
      </c>
      <c r="C92">
        <v>4387.5498046875</v>
      </c>
      <c r="D92">
        <f t="shared" si="4"/>
        <v>-3.0845812311773524E-2</v>
      </c>
      <c r="E92">
        <f t="shared" si="5"/>
        <v>-2.777466728829614E-3</v>
      </c>
      <c r="F92">
        <f t="shared" si="6"/>
        <v>-7.605991413353299E-3</v>
      </c>
      <c r="G92">
        <f t="shared" si="7"/>
        <v>-2.3239820898420225E-2</v>
      </c>
      <c r="H92">
        <f>0</f>
        <v>0</v>
      </c>
    </row>
    <row r="93" spans="1:8" x14ac:dyDescent="0.2">
      <c r="A93" s="6">
        <v>45161</v>
      </c>
      <c r="B93">
        <v>9.8999996185302734</v>
      </c>
      <c r="C93">
        <v>4436.009765625</v>
      </c>
      <c r="D93">
        <f t="shared" si="4"/>
        <v>1.6427089442707654E-2</v>
      </c>
      <c r="E93">
        <f t="shared" si="5"/>
        <v>1.1044879965972587E-2</v>
      </c>
      <c r="F93">
        <f t="shared" si="6"/>
        <v>1.2352930693171053E-2</v>
      </c>
      <c r="G93">
        <f t="shared" si="7"/>
        <v>4.0741587495366008E-3</v>
      </c>
      <c r="H93">
        <f>0</f>
        <v>0</v>
      </c>
    </row>
    <row r="94" spans="1:8" x14ac:dyDescent="0.2">
      <c r="A94" s="6">
        <v>45162</v>
      </c>
      <c r="B94">
        <v>9.5900001525878906</v>
      </c>
      <c r="C94">
        <v>4376.31005859375</v>
      </c>
      <c r="D94">
        <f t="shared" si="4"/>
        <v>-3.1313078574482289E-2</v>
      </c>
      <c r="E94">
        <f t="shared" si="5"/>
        <v>-1.3457974663146133E-2</v>
      </c>
      <c r="F94">
        <f t="shared" si="6"/>
        <v>-2.3028222574672699E-2</v>
      </c>
      <c r="G94">
        <f t="shared" si="7"/>
        <v>-8.28485599980959E-3</v>
      </c>
      <c r="H94">
        <f>0</f>
        <v>0</v>
      </c>
    </row>
    <row r="95" spans="1:8" x14ac:dyDescent="0.2">
      <c r="A95" s="6">
        <v>45163</v>
      </c>
      <c r="B95">
        <v>9.5699996948242188</v>
      </c>
      <c r="C95">
        <v>4405.7099609375</v>
      </c>
      <c r="D95">
        <f t="shared" si="4"/>
        <v>-2.0855534353954042E-3</v>
      </c>
      <c r="E95">
        <f t="shared" si="5"/>
        <v>6.7179660376250894E-3</v>
      </c>
      <c r="F95">
        <f t="shared" si="6"/>
        <v>6.1050380621753128E-3</v>
      </c>
      <c r="G95">
        <f t="shared" si="7"/>
        <v>-8.1905914975707178E-3</v>
      </c>
      <c r="H95">
        <f>0</f>
        <v>0</v>
      </c>
    </row>
    <row r="96" spans="1:8" x14ac:dyDescent="0.2">
      <c r="A96" s="6">
        <v>45166</v>
      </c>
      <c r="B96">
        <v>9.9700002670288086</v>
      </c>
      <c r="C96">
        <v>4433.31005859375</v>
      </c>
      <c r="D96">
        <f t="shared" si="4"/>
        <v>4.1797344300953609E-2</v>
      </c>
      <c r="E96">
        <f t="shared" si="5"/>
        <v>6.2646197550364491E-3</v>
      </c>
      <c r="F96">
        <f t="shared" si="6"/>
        <v>5.4504239549433191E-3</v>
      </c>
      <c r="G96">
        <f t="shared" si="7"/>
        <v>3.6346920346010288E-2</v>
      </c>
      <c r="H96">
        <f>0</f>
        <v>0</v>
      </c>
    </row>
    <row r="97" spans="1:8" x14ac:dyDescent="0.2">
      <c r="A97" s="6">
        <v>45167</v>
      </c>
      <c r="B97">
        <v>9.8999996185302734</v>
      </c>
      <c r="C97">
        <v>4497.6298828125</v>
      </c>
      <c r="D97">
        <f t="shared" si="4"/>
        <v>-7.0211280465086734E-3</v>
      </c>
      <c r="E97">
        <f t="shared" si="5"/>
        <v>1.4508307194546211E-2</v>
      </c>
      <c r="F97">
        <f t="shared" si="6"/>
        <v>1.7353982671031724E-2</v>
      </c>
      <c r="G97">
        <f t="shared" si="7"/>
        <v>-2.4375110717540397E-2</v>
      </c>
      <c r="H97">
        <f>0</f>
        <v>0</v>
      </c>
    </row>
    <row r="98" spans="1:8" x14ac:dyDescent="0.2">
      <c r="A98" s="6">
        <v>45168</v>
      </c>
      <c r="B98">
        <v>10.079999923706049</v>
      </c>
      <c r="C98">
        <v>4514.8701171875</v>
      </c>
      <c r="D98">
        <f t="shared" si="4"/>
        <v>1.8181849708242437E-2</v>
      </c>
      <c r="E98">
        <f t="shared" si="5"/>
        <v>3.833182103508026E-3</v>
      </c>
      <c r="F98">
        <f t="shared" si="6"/>
        <v>1.9395241225743879E-3</v>
      </c>
      <c r="G98">
        <f t="shared" si="7"/>
        <v>1.6242325585668051E-2</v>
      </c>
      <c r="H98">
        <f>0</f>
        <v>0</v>
      </c>
    </row>
    <row r="99" spans="1:8" x14ac:dyDescent="0.2">
      <c r="A99" s="6">
        <v>45169</v>
      </c>
      <c r="B99">
        <v>10.210000038146971</v>
      </c>
      <c r="C99">
        <v>4507.66015625</v>
      </c>
      <c r="D99">
        <f t="shared" si="4"/>
        <v>1.2896836847705595E-2</v>
      </c>
      <c r="E99">
        <f t="shared" si="5"/>
        <v>-1.5969365120942491E-3</v>
      </c>
      <c r="F99">
        <f t="shared" si="6"/>
        <v>-5.9013524572866117E-3</v>
      </c>
      <c r="G99">
        <f t="shared" si="7"/>
        <v>1.8798189304992205E-2</v>
      </c>
      <c r="H99">
        <f>0</f>
        <v>0</v>
      </c>
    </row>
    <row r="100" spans="1:8" x14ac:dyDescent="0.2">
      <c r="A100" s="6">
        <v>45170</v>
      </c>
      <c r="B100">
        <v>10.64000034332275</v>
      </c>
      <c r="C100">
        <v>4515.77001953125</v>
      </c>
      <c r="D100">
        <f t="shared" si="4"/>
        <v>4.2115602700215193E-2</v>
      </c>
      <c r="E100">
        <f t="shared" si="5"/>
        <v>1.7991292600010311E-3</v>
      </c>
      <c r="F100">
        <f t="shared" si="6"/>
        <v>-9.9756775918089305E-4</v>
      </c>
      <c r="G100">
        <f t="shared" si="7"/>
        <v>4.3113170459396083E-2</v>
      </c>
      <c r="H100">
        <f>0</f>
        <v>0</v>
      </c>
    </row>
    <row r="101" spans="1:8" x14ac:dyDescent="0.2">
      <c r="A101" s="6">
        <v>45174</v>
      </c>
      <c r="B101">
        <v>10.47999954223633</v>
      </c>
      <c r="C101">
        <v>4496.830078125</v>
      </c>
      <c r="D101">
        <f t="shared" si="4"/>
        <v>-1.5037668789816383E-2</v>
      </c>
      <c r="E101">
        <f t="shared" si="5"/>
        <v>-4.194177587506065E-3</v>
      </c>
      <c r="F101">
        <f t="shared" si="6"/>
        <v>-9.6516658780535312E-3</v>
      </c>
      <c r="G101">
        <f t="shared" si="7"/>
        <v>-5.3860029117628518E-3</v>
      </c>
      <c r="H101">
        <f>0</f>
        <v>0</v>
      </c>
    </row>
    <row r="102" spans="1:8" x14ac:dyDescent="0.2">
      <c r="A102" s="6">
        <v>45175</v>
      </c>
      <c r="B102">
        <v>10.22000026702881</v>
      </c>
      <c r="C102">
        <v>4465.47998046875</v>
      </c>
      <c r="D102">
        <f t="shared" si="4"/>
        <v>-2.4809092229410412E-2</v>
      </c>
      <c r="E102">
        <f t="shared" si="5"/>
        <v>-6.9715993514528618E-3</v>
      </c>
      <c r="F102">
        <f t="shared" si="6"/>
        <v>-1.3662153088913703E-2</v>
      </c>
      <c r="G102">
        <f t="shared" si="7"/>
        <v>-1.114693914049671E-2</v>
      </c>
      <c r="H102">
        <f>0</f>
        <v>0</v>
      </c>
    </row>
    <row r="103" spans="1:8" x14ac:dyDescent="0.2">
      <c r="A103" s="6">
        <v>45176</v>
      </c>
      <c r="B103">
        <v>10.14999961853027</v>
      </c>
      <c r="C103">
        <v>4451.14013671875</v>
      </c>
      <c r="D103">
        <f t="shared" si="4"/>
        <v>-6.8493783434010469E-3</v>
      </c>
      <c r="E103">
        <f t="shared" si="5"/>
        <v>-3.2112659361860363E-3</v>
      </c>
      <c r="F103">
        <f t="shared" si="6"/>
        <v>-8.2323803168203695E-3</v>
      </c>
      <c r="G103">
        <f t="shared" si="7"/>
        <v>1.3830019734193226E-3</v>
      </c>
      <c r="H103">
        <f>0</f>
        <v>0</v>
      </c>
    </row>
    <row r="104" spans="1:8" x14ac:dyDescent="0.2">
      <c r="A104" s="6">
        <v>45177</v>
      </c>
      <c r="B104">
        <v>10.189999580383301</v>
      </c>
      <c r="C104">
        <v>4457.490234375</v>
      </c>
      <c r="D104">
        <f t="shared" si="4"/>
        <v>3.9408830892964097E-3</v>
      </c>
      <c r="E104">
        <f t="shared" si="5"/>
        <v>1.4266227216406246E-3</v>
      </c>
      <c r="F104">
        <f t="shared" si="6"/>
        <v>-1.53545247206414E-3</v>
      </c>
      <c r="G104">
        <f t="shared" si="7"/>
        <v>5.4763355613605498E-3</v>
      </c>
      <c r="H104">
        <f>0</f>
        <v>0</v>
      </c>
    </row>
    <row r="105" spans="1:8" x14ac:dyDescent="0.2">
      <c r="A105" s="6">
        <v>45180</v>
      </c>
      <c r="B105">
        <v>10.39999961853027</v>
      </c>
      <c r="C105">
        <v>4487.4599609375</v>
      </c>
      <c r="D105">
        <f t="shared" si="4"/>
        <v>2.0608444238922052E-2</v>
      </c>
      <c r="E105">
        <f t="shared" si="5"/>
        <v>6.7234531062752012E-3</v>
      </c>
      <c r="F105">
        <f t="shared" si="6"/>
        <v>6.1129611723532628E-3</v>
      </c>
      <c r="G105">
        <f t="shared" si="7"/>
        <v>1.4495483066568789E-2</v>
      </c>
      <c r="H105">
        <f>0</f>
        <v>0</v>
      </c>
    </row>
    <row r="106" spans="1:8" x14ac:dyDescent="0.2">
      <c r="A106" s="6">
        <v>45181</v>
      </c>
      <c r="B106">
        <v>10.060000419616699</v>
      </c>
      <c r="C106">
        <v>4461.89990234375</v>
      </c>
      <c r="D106">
        <f t="shared" si="4"/>
        <v>-3.2692231863910348E-2</v>
      </c>
      <c r="E106">
        <f t="shared" si="5"/>
        <v>-5.6958856048289208E-3</v>
      </c>
      <c r="F106">
        <f t="shared" si="6"/>
        <v>-1.1820072879142642E-2</v>
      </c>
      <c r="G106">
        <f t="shared" si="7"/>
        <v>-2.0872158984767707E-2</v>
      </c>
      <c r="H106">
        <f>0</f>
        <v>0</v>
      </c>
    </row>
    <row r="107" spans="1:8" x14ac:dyDescent="0.2">
      <c r="A107" s="6">
        <v>45182</v>
      </c>
      <c r="B107">
        <v>9.9300003051757812</v>
      </c>
      <c r="C107">
        <v>4467.43994140625</v>
      </c>
      <c r="D107">
        <f t="shared" si="4"/>
        <v>-1.2922476045569731E-2</v>
      </c>
      <c r="E107">
        <f t="shared" si="5"/>
        <v>1.2416323054647016E-3</v>
      </c>
      <c r="F107">
        <f t="shared" si="6"/>
        <v>-1.8025713186994368E-3</v>
      </c>
      <c r="G107">
        <f t="shared" si="7"/>
        <v>-1.1119904726870293E-2</v>
      </c>
      <c r="H107">
        <f>0</f>
        <v>0</v>
      </c>
    </row>
    <row r="108" spans="1:8" x14ac:dyDescent="0.2">
      <c r="A108" s="6">
        <v>45183</v>
      </c>
      <c r="B108">
        <v>10.02000045776367</v>
      </c>
      <c r="C108">
        <v>4505.10009765625</v>
      </c>
      <c r="D108">
        <f t="shared" si="4"/>
        <v>9.063459196570145E-3</v>
      </c>
      <c r="E108">
        <f t="shared" si="5"/>
        <v>8.4299188671679293E-3</v>
      </c>
      <c r="F108">
        <f t="shared" si="6"/>
        <v>8.577030259255599E-3</v>
      </c>
      <c r="G108">
        <f t="shared" si="7"/>
        <v>4.8642893731454598E-4</v>
      </c>
      <c r="H108">
        <f>0</f>
        <v>0</v>
      </c>
    </row>
    <row r="109" spans="1:8" x14ac:dyDescent="0.2">
      <c r="A109" s="6">
        <v>45184</v>
      </c>
      <c r="B109">
        <v>9.8199996948242188</v>
      </c>
      <c r="C109">
        <v>4450.31982421875</v>
      </c>
      <c r="D109">
        <f t="shared" si="4"/>
        <v>-1.9960155070101515E-2</v>
      </c>
      <c r="E109">
        <f t="shared" si="5"/>
        <v>-1.2159612938677844E-2</v>
      </c>
      <c r="F109">
        <f t="shared" si="6"/>
        <v>-2.1153439580371164E-2</v>
      </c>
      <c r="G109">
        <f t="shared" si="7"/>
        <v>1.1932845102696488E-3</v>
      </c>
      <c r="H109">
        <f>0</f>
        <v>0</v>
      </c>
    </row>
    <row r="110" spans="1:8" x14ac:dyDescent="0.2">
      <c r="A110" s="6">
        <v>45187</v>
      </c>
      <c r="B110">
        <v>9.75</v>
      </c>
      <c r="C110">
        <v>4453.52978515625</v>
      </c>
      <c r="D110">
        <f t="shared" si="4"/>
        <v>-7.1282787168631678E-3</v>
      </c>
      <c r="E110">
        <f t="shared" si="5"/>
        <v>7.2128769712942464E-4</v>
      </c>
      <c r="F110">
        <f t="shared" si="6"/>
        <v>-2.5539283592676001E-3</v>
      </c>
      <c r="G110">
        <f t="shared" si="7"/>
        <v>-4.5743503575955673E-3</v>
      </c>
      <c r="H110">
        <f>0</f>
        <v>0</v>
      </c>
    </row>
    <row r="111" spans="1:8" x14ac:dyDescent="0.2">
      <c r="A111" s="6">
        <v>45188</v>
      </c>
      <c r="B111">
        <v>9.5</v>
      </c>
      <c r="C111">
        <v>4443.9501953125</v>
      </c>
      <c r="D111">
        <f t="shared" si="4"/>
        <v>-2.5641025641025661E-2</v>
      </c>
      <c r="E111">
        <f t="shared" si="5"/>
        <v>-2.151010615372817E-3</v>
      </c>
      <c r="F111">
        <f t="shared" si="6"/>
        <v>-6.701413554924816E-3</v>
      </c>
      <c r="G111">
        <f t="shared" si="7"/>
        <v>-1.8939612086100843E-2</v>
      </c>
      <c r="H111">
        <f>0</f>
        <v>0</v>
      </c>
    </row>
    <row r="112" spans="1:8" x14ac:dyDescent="0.2">
      <c r="A112" s="6">
        <v>45189</v>
      </c>
      <c r="B112">
        <v>9.4499998092651367</v>
      </c>
      <c r="C112">
        <v>4402.2001953125</v>
      </c>
      <c r="D112">
        <f t="shared" si="4"/>
        <v>-5.26317797209086E-3</v>
      </c>
      <c r="E112">
        <f t="shared" si="5"/>
        <v>-9.3947947580595992E-3</v>
      </c>
      <c r="F112">
        <f t="shared" si="6"/>
        <v>-1.7161151445505247E-2</v>
      </c>
      <c r="G112">
        <f t="shared" si="7"/>
        <v>1.1897973473414387E-2</v>
      </c>
      <c r="H112">
        <f>0</f>
        <v>0</v>
      </c>
    </row>
    <row r="113" spans="1:8" x14ac:dyDescent="0.2">
      <c r="A113" s="6">
        <v>45190</v>
      </c>
      <c r="B113">
        <v>8.9700002670288086</v>
      </c>
      <c r="C113">
        <v>4330</v>
      </c>
      <c r="D113">
        <f t="shared" si="4"/>
        <v>-5.0793603378247565E-2</v>
      </c>
      <c r="E113">
        <f t="shared" si="5"/>
        <v>-1.6400934103219411E-2</v>
      </c>
      <c r="F113">
        <f t="shared" si="6"/>
        <v>-2.7277739644677262E-2</v>
      </c>
      <c r="G113">
        <f t="shared" si="7"/>
        <v>-2.3515863733570303E-2</v>
      </c>
      <c r="H113">
        <f>0</f>
        <v>0</v>
      </c>
    </row>
    <row r="114" spans="1:8" x14ac:dyDescent="0.2">
      <c r="A114" s="6">
        <v>45191</v>
      </c>
      <c r="B114">
        <v>8.9399995803833008</v>
      </c>
      <c r="C114">
        <v>4320.06005859375</v>
      </c>
      <c r="D114">
        <f t="shared" si="4"/>
        <v>-3.3445580548957521E-3</v>
      </c>
      <c r="E114">
        <f t="shared" si="5"/>
        <v>-2.2955984771939608E-3</v>
      </c>
      <c r="F114">
        <f t="shared" si="6"/>
        <v>-6.9101927105454973E-3</v>
      </c>
      <c r="G114">
        <f t="shared" si="7"/>
        <v>3.5656346556497453E-3</v>
      </c>
      <c r="H114">
        <f>0</f>
        <v>0</v>
      </c>
    </row>
    <row r="115" spans="1:8" x14ac:dyDescent="0.2">
      <c r="A115" s="6">
        <v>45194</v>
      </c>
      <c r="B115">
        <v>8.9700002670288086</v>
      </c>
      <c r="C115">
        <v>4337.43994140625</v>
      </c>
      <c r="D115">
        <f t="shared" si="4"/>
        <v>3.3557816614819824E-3</v>
      </c>
      <c r="E115">
        <f t="shared" si="5"/>
        <v>4.0230650909416354E-3</v>
      </c>
      <c r="F115">
        <f t="shared" si="6"/>
        <v>2.2137076486587609E-3</v>
      </c>
      <c r="G115">
        <f t="shared" si="7"/>
        <v>1.1420740128232215E-3</v>
      </c>
      <c r="H115">
        <f>0</f>
        <v>0</v>
      </c>
    </row>
    <row r="116" spans="1:8" x14ac:dyDescent="0.2">
      <c r="A116" s="6">
        <v>45195</v>
      </c>
      <c r="B116">
        <v>8.8400001525878906</v>
      </c>
      <c r="C116">
        <v>4273.52978515625</v>
      </c>
      <c r="D116">
        <f t="shared" si="4"/>
        <v>-1.4492765949936648E-2</v>
      </c>
      <c r="E116">
        <f t="shared" si="5"/>
        <v>-1.4734533990868215E-2</v>
      </c>
      <c r="F116">
        <f t="shared" si="6"/>
        <v>-2.4871523770116106E-2</v>
      </c>
      <c r="G116">
        <f t="shared" si="7"/>
        <v>1.0378757820179458E-2</v>
      </c>
      <c r="H116">
        <f>0</f>
        <v>0</v>
      </c>
    </row>
    <row r="117" spans="1:8" x14ac:dyDescent="0.2">
      <c r="A117" s="6">
        <v>45196</v>
      </c>
      <c r="B117">
        <v>8.7299995422363281</v>
      </c>
      <c r="C117">
        <v>4274.509765625</v>
      </c>
      <c r="D117">
        <f t="shared" si="4"/>
        <v>-1.24435077435332E-2</v>
      </c>
      <c r="E117">
        <f t="shared" si="5"/>
        <v>2.2931406074522265E-4</v>
      </c>
      <c r="F117">
        <f t="shared" si="6"/>
        <v>-3.264318838096227E-3</v>
      </c>
      <c r="G117">
        <f t="shared" si="7"/>
        <v>-9.1791889054369732E-3</v>
      </c>
      <c r="H117">
        <f>0</f>
        <v>0</v>
      </c>
    </row>
    <row r="118" spans="1:8" x14ac:dyDescent="0.2">
      <c r="A118" s="6">
        <v>45197</v>
      </c>
      <c r="B118">
        <v>8.9399995803833008</v>
      </c>
      <c r="C118">
        <v>4299.7001953125</v>
      </c>
      <c r="D118">
        <f t="shared" si="4"/>
        <v>2.4054988448851455E-2</v>
      </c>
      <c r="E118">
        <f t="shared" si="5"/>
        <v>5.8931739705165853E-3</v>
      </c>
      <c r="F118">
        <f t="shared" si="6"/>
        <v>4.9140709286647462E-3</v>
      </c>
      <c r="G118">
        <f t="shared" si="7"/>
        <v>1.914091752018671E-2</v>
      </c>
      <c r="H118">
        <f>0</f>
        <v>0</v>
      </c>
    </row>
    <row r="119" spans="1:8" x14ac:dyDescent="0.2">
      <c r="A119" s="6">
        <v>45198</v>
      </c>
      <c r="B119">
        <v>8.9200000762939453</v>
      </c>
      <c r="C119">
        <v>4288.0498046875</v>
      </c>
      <c r="D119">
        <f t="shared" si="4"/>
        <v>-2.2370810993369572E-3</v>
      </c>
      <c r="E119">
        <f t="shared" si="5"/>
        <v>-2.7095820861420261E-3</v>
      </c>
      <c r="F119">
        <f t="shared" si="6"/>
        <v>-7.507968673398418E-3</v>
      </c>
      <c r="G119">
        <f t="shared" si="7"/>
        <v>5.2708875740614608E-3</v>
      </c>
      <c r="H119">
        <f>0</f>
        <v>0</v>
      </c>
    </row>
    <row r="120" spans="1:8" x14ac:dyDescent="0.2">
      <c r="A120" s="6">
        <v>45201</v>
      </c>
      <c r="B120">
        <v>8.75</v>
      </c>
      <c r="C120">
        <v>4288.39013671875</v>
      </c>
      <c r="D120">
        <f t="shared" si="4"/>
        <v>-1.9058304354250266E-2</v>
      </c>
      <c r="E120">
        <f t="shared" si="5"/>
        <v>7.9367555590792449E-5</v>
      </c>
      <c r="F120">
        <f t="shared" si="6"/>
        <v>-3.4808356628151607E-3</v>
      </c>
      <c r="G120">
        <f t="shared" si="7"/>
        <v>-1.5577468691435106E-2</v>
      </c>
      <c r="H120">
        <f>0</f>
        <v>0</v>
      </c>
    </row>
    <row r="121" spans="1:8" x14ac:dyDescent="0.2">
      <c r="A121" s="6">
        <v>45202</v>
      </c>
      <c r="B121">
        <v>8.6700000762939453</v>
      </c>
      <c r="C121">
        <v>4229.4501953125</v>
      </c>
      <c r="D121">
        <f t="shared" si="4"/>
        <v>-9.1428484235490659E-3</v>
      </c>
      <c r="E121">
        <f t="shared" si="5"/>
        <v>-1.3744071674259506E-2</v>
      </c>
      <c r="F121">
        <f t="shared" si="6"/>
        <v>-2.3441335346751302E-2</v>
      </c>
      <c r="G121">
        <f t="shared" si="7"/>
        <v>1.4298486923202236E-2</v>
      </c>
      <c r="H121">
        <f>0</f>
        <v>0</v>
      </c>
    </row>
    <row r="122" spans="1:8" x14ac:dyDescent="0.2">
      <c r="A122" s="6">
        <v>45203</v>
      </c>
      <c r="B122">
        <v>8.4700002670288086</v>
      </c>
      <c r="C122">
        <v>4263.75</v>
      </c>
      <c r="D122">
        <f t="shared" si="4"/>
        <v>-2.3068028547310937E-2</v>
      </c>
      <c r="E122">
        <f t="shared" si="5"/>
        <v>8.1097549571607086E-3</v>
      </c>
      <c r="F122">
        <f t="shared" si="6"/>
        <v>8.1147262321429395E-3</v>
      </c>
      <c r="G122">
        <f t="shared" si="7"/>
        <v>-3.1182754779453876E-2</v>
      </c>
      <c r="H122">
        <f>0</f>
        <v>0</v>
      </c>
    </row>
    <row r="123" spans="1:8" x14ac:dyDescent="0.2">
      <c r="A123" s="6">
        <v>45204</v>
      </c>
      <c r="B123">
        <v>8.4099998474121094</v>
      </c>
      <c r="C123">
        <v>4258.18994140625</v>
      </c>
      <c r="D123">
        <f t="shared" si="4"/>
        <v>-7.0838745838371908E-3</v>
      </c>
      <c r="E123">
        <f t="shared" si="5"/>
        <v>-1.304030159777203E-3</v>
      </c>
      <c r="F123">
        <f t="shared" si="6"/>
        <v>-5.4784072657439557E-3</v>
      </c>
      <c r="G123">
        <f t="shared" si="7"/>
        <v>-1.6054673180932351E-3</v>
      </c>
      <c r="H123">
        <f>0</f>
        <v>0</v>
      </c>
    </row>
    <row r="124" spans="1:8" x14ac:dyDescent="0.2">
      <c r="A124" s="6">
        <v>45205</v>
      </c>
      <c r="B124">
        <v>8.3599996566772461</v>
      </c>
      <c r="C124">
        <v>4308.5</v>
      </c>
      <c r="D124">
        <f t="shared" si="4"/>
        <v>-5.9453259978653472E-3</v>
      </c>
      <c r="E124">
        <f t="shared" si="5"/>
        <v>1.1814893014644445E-2</v>
      </c>
      <c r="F124">
        <f t="shared" si="6"/>
        <v>1.3464799089962766E-2</v>
      </c>
      <c r="G124">
        <f t="shared" si="7"/>
        <v>-1.9410125087828113E-2</v>
      </c>
      <c r="H124">
        <f>0</f>
        <v>0</v>
      </c>
    </row>
    <row r="125" spans="1:8" x14ac:dyDescent="0.2">
      <c r="A125" s="6">
        <v>45208</v>
      </c>
      <c r="B125">
        <v>8.2899999618530273</v>
      </c>
      <c r="C125">
        <v>4335.66015625</v>
      </c>
      <c r="D125">
        <f t="shared" si="4"/>
        <v>-8.3731695812103712E-3</v>
      </c>
      <c r="E125">
        <f t="shared" si="5"/>
        <v>6.3038542996403102E-3</v>
      </c>
      <c r="F125">
        <f t="shared" si="6"/>
        <v>5.5070770860594616E-3</v>
      </c>
      <c r="G125">
        <f t="shared" si="7"/>
        <v>-1.3880246667269832E-2</v>
      </c>
      <c r="H125">
        <f>0</f>
        <v>0</v>
      </c>
    </row>
    <row r="126" spans="1:8" x14ac:dyDescent="0.2">
      <c r="A126" s="6">
        <v>45209</v>
      </c>
      <c r="B126">
        <v>8.6800003051757812</v>
      </c>
      <c r="C126">
        <v>4358.240234375</v>
      </c>
      <c r="D126">
        <f t="shared" si="4"/>
        <v>4.7044673717414387E-2</v>
      </c>
      <c r="E126">
        <f t="shared" si="5"/>
        <v>5.2079907813922244E-3</v>
      </c>
      <c r="F126">
        <f t="shared" si="6"/>
        <v>3.9246934949779136E-3</v>
      </c>
      <c r="G126">
        <f t="shared" si="7"/>
        <v>4.3119980222436474E-2</v>
      </c>
      <c r="H126">
        <f>0</f>
        <v>0</v>
      </c>
    </row>
    <row r="127" spans="1:8" x14ac:dyDescent="0.2">
      <c r="A127" s="6">
        <v>45210</v>
      </c>
      <c r="B127">
        <v>8.4499998092651367</v>
      </c>
      <c r="C127">
        <v>4376.9501953125</v>
      </c>
      <c r="D127">
        <f t="shared" si="4"/>
        <v>-2.6497752053476042E-2</v>
      </c>
      <c r="E127">
        <f t="shared" si="5"/>
        <v>4.2930081710337298E-3</v>
      </c>
      <c r="F127">
        <f t="shared" si="6"/>
        <v>2.6034947830517515E-3</v>
      </c>
      <c r="G127">
        <f t="shared" si="7"/>
        <v>-2.9101246836527796E-2</v>
      </c>
      <c r="H127">
        <f>0</f>
        <v>0</v>
      </c>
    </row>
    <row r="128" spans="1:8" x14ac:dyDescent="0.2">
      <c r="A128" s="6">
        <v>45211</v>
      </c>
      <c r="B128">
        <v>8.1999998092651367</v>
      </c>
      <c r="C128">
        <v>4349.60986328125</v>
      </c>
      <c r="D128">
        <f t="shared" si="4"/>
        <v>-2.958579948438389E-2</v>
      </c>
      <c r="E128">
        <f t="shared" si="5"/>
        <v>-6.2464343461184901E-3</v>
      </c>
      <c r="F128">
        <f t="shared" si="6"/>
        <v>-1.2615043493457767E-2</v>
      </c>
      <c r="G128">
        <f t="shared" si="7"/>
        <v>-1.6970755990926123E-2</v>
      </c>
      <c r="H128">
        <f>0</f>
        <v>0</v>
      </c>
    </row>
    <row r="129" spans="1:8" x14ac:dyDescent="0.2">
      <c r="A129" s="6">
        <v>45212</v>
      </c>
      <c r="B129">
        <v>8.2600002288818359</v>
      </c>
      <c r="C129">
        <v>4327.77978515625</v>
      </c>
      <c r="D129">
        <f t="shared" si="4"/>
        <v>7.3171245136987029E-3</v>
      </c>
      <c r="E129">
        <f t="shared" si="5"/>
        <v>-5.018858888767519E-3</v>
      </c>
      <c r="F129">
        <f t="shared" si="6"/>
        <v>-1.0842473070060522E-2</v>
      </c>
      <c r="G129">
        <f t="shared" si="7"/>
        <v>1.8159597583759225E-2</v>
      </c>
      <c r="H129">
        <f>0</f>
        <v>0</v>
      </c>
    </row>
    <row r="130" spans="1:8" x14ac:dyDescent="0.2">
      <c r="A130" s="6">
        <v>45215</v>
      </c>
      <c r="B130">
        <v>8.4899997711181641</v>
      </c>
      <c r="C130">
        <v>4373.6298828125</v>
      </c>
      <c r="D130">
        <f t="shared" ref="D130:D193" si="8">(B130/B129)-1</f>
        <v>2.7844980128706842E-2</v>
      </c>
      <c r="E130">
        <f t="shared" ref="E130:E193" si="9">(C130/C129)-1</f>
        <v>1.059436938392988E-2</v>
      </c>
      <c r="F130">
        <f t="shared" ref="F130:F193" si="10">alpha_chegg+beta_chegg*E130</f>
        <v>1.1702411225406828E-2</v>
      </c>
      <c r="G130">
        <f t="shared" ref="G130:G193" si="11">D130-F130</f>
        <v>1.6142568903300014E-2</v>
      </c>
      <c r="H130">
        <f>0</f>
        <v>0</v>
      </c>
    </row>
    <row r="131" spans="1:8" x14ac:dyDescent="0.2">
      <c r="A131" s="6">
        <v>45216</v>
      </c>
      <c r="B131">
        <v>8.4399995803833008</v>
      </c>
      <c r="C131">
        <v>4373.2001953125</v>
      </c>
      <c r="D131">
        <f t="shared" si="8"/>
        <v>-5.8893041322518602E-3</v>
      </c>
      <c r="E131">
        <f t="shared" si="9"/>
        <v>-9.824505308242415E-5</v>
      </c>
      <c r="F131">
        <f t="shared" si="10"/>
        <v>-3.7373012471271488E-3</v>
      </c>
      <c r="G131">
        <f t="shared" si="11"/>
        <v>-2.1520028851247115E-3</v>
      </c>
      <c r="H131">
        <f>0</f>
        <v>0</v>
      </c>
    </row>
    <row r="132" spans="1:8" x14ac:dyDescent="0.2">
      <c r="A132" s="6">
        <v>45217</v>
      </c>
      <c r="B132">
        <v>8.4200000762939453</v>
      </c>
      <c r="C132">
        <v>4314.60009765625</v>
      </c>
      <c r="D132">
        <f t="shared" si="8"/>
        <v>-2.3696096070714434E-3</v>
      </c>
      <c r="E132">
        <f t="shared" si="9"/>
        <v>-1.3399820506516447E-2</v>
      </c>
      <c r="F132">
        <f t="shared" si="10"/>
        <v>-2.2944250271852443E-2</v>
      </c>
      <c r="G132">
        <f t="shared" si="11"/>
        <v>2.0574640664780999E-2</v>
      </c>
      <c r="H132">
        <f>0</f>
        <v>0</v>
      </c>
    </row>
    <row r="133" spans="1:8" x14ac:dyDescent="0.2">
      <c r="A133" s="6">
        <v>45218</v>
      </c>
      <c r="B133">
        <v>8.2399997711181641</v>
      </c>
      <c r="C133">
        <v>4278</v>
      </c>
      <c r="D133">
        <f t="shared" si="8"/>
        <v>-2.137770825947638E-2</v>
      </c>
      <c r="E133">
        <f t="shared" si="9"/>
        <v>-8.4828481963210578E-3</v>
      </c>
      <c r="F133">
        <f t="shared" si="10"/>
        <v>-1.584433666774419E-2</v>
      </c>
      <c r="G133">
        <f t="shared" si="11"/>
        <v>-5.5333715917321898E-3</v>
      </c>
      <c r="H133">
        <f>0</f>
        <v>0</v>
      </c>
    </row>
    <row r="134" spans="1:8" x14ac:dyDescent="0.2">
      <c r="A134" s="6">
        <v>45219</v>
      </c>
      <c r="B134">
        <v>8.3900003433227539</v>
      </c>
      <c r="C134">
        <v>4224.16015625</v>
      </c>
      <c r="D134">
        <f t="shared" si="8"/>
        <v>1.8203953443099996E-2</v>
      </c>
      <c r="E134">
        <f t="shared" si="9"/>
        <v>-1.2585283719027562E-2</v>
      </c>
      <c r="F134">
        <f t="shared" si="10"/>
        <v>-2.1768091356629844E-2</v>
      </c>
      <c r="G134">
        <f t="shared" si="11"/>
        <v>3.9972044799729836E-2</v>
      </c>
      <c r="H134">
        <f>0</f>
        <v>0</v>
      </c>
    </row>
    <row r="135" spans="1:8" x14ac:dyDescent="0.2">
      <c r="A135" s="6">
        <v>45222</v>
      </c>
      <c r="B135">
        <v>8.3199996948242188</v>
      </c>
      <c r="C135">
        <v>4217.0400390625</v>
      </c>
      <c r="D135">
        <f t="shared" si="8"/>
        <v>-8.3433427454202569E-3</v>
      </c>
      <c r="E135">
        <f t="shared" si="9"/>
        <v>-1.6855698941634634E-3</v>
      </c>
      <c r="F135">
        <f t="shared" si="10"/>
        <v>-6.0293355565256487E-3</v>
      </c>
      <c r="G135">
        <f t="shared" si="11"/>
        <v>-2.3140071888946082E-3</v>
      </c>
      <c r="H135">
        <f>0</f>
        <v>0</v>
      </c>
    </row>
    <row r="136" spans="1:8" x14ac:dyDescent="0.2">
      <c r="A136" s="6">
        <v>45223</v>
      </c>
      <c r="B136">
        <v>8.2799997329711914</v>
      </c>
      <c r="C136">
        <v>4247.68017578125</v>
      </c>
      <c r="D136">
        <f t="shared" si="8"/>
        <v>-4.8076878990646055E-3</v>
      </c>
      <c r="E136">
        <f t="shared" si="9"/>
        <v>7.2657922227272742E-3</v>
      </c>
      <c r="F136">
        <f t="shared" si="10"/>
        <v>6.8960774130028069E-3</v>
      </c>
      <c r="G136">
        <f t="shared" si="11"/>
        <v>-1.1703765312067411E-2</v>
      </c>
      <c r="H136">
        <f>0</f>
        <v>0</v>
      </c>
    </row>
    <row r="137" spans="1:8" x14ac:dyDescent="0.2">
      <c r="A137" s="6">
        <v>45224</v>
      </c>
      <c r="B137">
        <v>8.3400001525878906</v>
      </c>
      <c r="C137">
        <v>4186.77001953125</v>
      </c>
      <c r="D137">
        <f t="shared" si="8"/>
        <v>7.2464277236357066E-3</v>
      </c>
      <c r="E137">
        <f t="shared" si="9"/>
        <v>-1.4339628627712542E-2</v>
      </c>
      <c r="F137">
        <f t="shared" si="10"/>
        <v>-2.4301296039854016E-2</v>
      </c>
      <c r="G137">
        <f t="shared" si="11"/>
        <v>3.1547723763489723E-2</v>
      </c>
      <c r="H137">
        <f>0</f>
        <v>0</v>
      </c>
    </row>
    <row r="138" spans="1:8" x14ac:dyDescent="0.2">
      <c r="A138" s="6">
        <v>45225</v>
      </c>
      <c r="B138">
        <v>8.4799995422363281</v>
      </c>
      <c r="C138">
        <v>4137.22998046875</v>
      </c>
      <c r="D138">
        <f t="shared" si="8"/>
        <v>1.6786497252640364E-2</v>
      </c>
      <c r="E138">
        <f t="shared" si="9"/>
        <v>-1.1832519778109618E-2</v>
      </c>
      <c r="F138">
        <f t="shared" si="10"/>
        <v>-2.0681129989423553E-2</v>
      </c>
      <c r="G138">
        <f t="shared" si="11"/>
        <v>3.7467627242063914E-2</v>
      </c>
      <c r="H138">
        <f>0</f>
        <v>0</v>
      </c>
    </row>
    <row r="139" spans="1:8" x14ac:dyDescent="0.2">
      <c r="A139" s="6">
        <v>45226</v>
      </c>
      <c r="B139">
        <v>8.4799995422363281</v>
      </c>
      <c r="C139">
        <v>4117.3701171875</v>
      </c>
      <c r="D139">
        <f t="shared" si="8"/>
        <v>0</v>
      </c>
      <c r="E139">
        <f t="shared" si="9"/>
        <v>-4.8002802297685276E-3</v>
      </c>
      <c r="F139">
        <f t="shared" si="10"/>
        <v>-1.0526854128831826E-2</v>
      </c>
      <c r="G139">
        <f t="shared" si="11"/>
        <v>1.0526854128831826E-2</v>
      </c>
      <c r="H139">
        <f>0</f>
        <v>0</v>
      </c>
    </row>
    <row r="140" spans="1:8" x14ac:dyDescent="0.2">
      <c r="A140" s="6">
        <v>45229</v>
      </c>
      <c r="B140">
        <v>8.869999885559082</v>
      </c>
      <c r="C140">
        <v>4166.81982421875</v>
      </c>
      <c r="D140">
        <f t="shared" si="8"/>
        <v>4.5990609006554717E-2</v>
      </c>
      <c r="E140">
        <f t="shared" si="9"/>
        <v>1.2010022325859904E-2</v>
      </c>
      <c r="F140">
        <f t="shared" si="10"/>
        <v>1.3746558100154113E-2</v>
      </c>
      <c r="G140">
        <f t="shared" si="11"/>
        <v>3.2244050906400604E-2</v>
      </c>
      <c r="H140">
        <f>0</f>
        <v>0</v>
      </c>
    </row>
    <row r="141" spans="1:8" x14ac:dyDescent="0.2">
      <c r="A141" s="6">
        <v>45230</v>
      </c>
      <c r="B141">
        <v>7.5300002098083496</v>
      </c>
      <c r="C141">
        <v>4193.7998046875</v>
      </c>
      <c r="D141">
        <f t="shared" si="8"/>
        <v>-0.15107099132349888</v>
      </c>
      <c r="E141">
        <f t="shared" si="9"/>
        <v>6.4749573072333533E-3</v>
      </c>
      <c r="F141">
        <f t="shared" si="10"/>
        <v>5.7541430637943281E-3</v>
      </c>
      <c r="G141">
        <f t="shared" si="11"/>
        <v>-0.1568251343872932</v>
      </c>
      <c r="H141">
        <f>0</f>
        <v>0</v>
      </c>
    </row>
    <row r="142" spans="1:8" x14ac:dyDescent="0.2">
      <c r="A142" s="6">
        <v>45231</v>
      </c>
      <c r="B142">
        <v>7.5</v>
      </c>
      <c r="C142">
        <v>4237.85986328125</v>
      </c>
      <c r="D142">
        <f t="shared" si="8"/>
        <v>-3.9840914970058483E-3</v>
      </c>
      <c r="E142">
        <f t="shared" si="9"/>
        <v>1.0505999486313922E-2</v>
      </c>
      <c r="F142">
        <f t="shared" si="10"/>
        <v>1.1574808587300398E-2</v>
      </c>
      <c r="G142">
        <f t="shared" si="11"/>
        <v>-1.5558900084306247E-2</v>
      </c>
      <c r="H142">
        <f>0</f>
        <v>0</v>
      </c>
    </row>
    <row r="143" spans="1:8" x14ac:dyDescent="0.2">
      <c r="A143" s="6">
        <v>45232</v>
      </c>
      <c r="B143">
        <v>7.9899997711181641</v>
      </c>
      <c r="C143">
        <v>4317.77978515625</v>
      </c>
      <c r="D143">
        <f t="shared" si="8"/>
        <v>6.5333302815755223E-2</v>
      </c>
      <c r="E143">
        <f t="shared" si="9"/>
        <v>1.885855702012762E-2</v>
      </c>
      <c r="F143">
        <f t="shared" si="10"/>
        <v>2.3635571414956872E-2</v>
      </c>
      <c r="G143">
        <f t="shared" si="11"/>
        <v>4.1697731400798355E-2</v>
      </c>
      <c r="H143">
        <f>0</f>
        <v>0</v>
      </c>
    </row>
    <row r="144" spans="1:8" x14ac:dyDescent="0.2">
      <c r="A144" s="6">
        <v>45233</v>
      </c>
      <c r="B144">
        <v>8.3500003814697266</v>
      </c>
      <c r="C144">
        <v>4358.33984375</v>
      </c>
      <c r="D144">
        <f t="shared" si="8"/>
        <v>4.5056398080620008E-2</v>
      </c>
      <c r="E144">
        <f t="shared" si="9"/>
        <v>9.3937302530313627E-3</v>
      </c>
      <c r="F144">
        <f t="shared" si="10"/>
        <v>9.9687357923734544E-3</v>
      </c>
      <c r="G144">
        <f t="shared" si="11"/>
        <v>3.5087662288246557E-2</v>
      </c>
      <c r="H144">
        <f>0</f>
        <v>0</v>
      </c>
    </row>
    <row r="145" spans="1:8" x14ac:dyDescent="0.2">
      <c r="A145" s="6">
        <v>45236</v>
      </c>
      <c r="B145">
        <v>8.0200004577636719</v>
      </c>
      <c r="C145">
        <v>4365.97998046875</v>
      </c>
      <c r="D145">
        <f t="shared" si="8"/>
        <v>-3.9520947141318485E-2</v>
      </c>
      <c r="E145">
        <f t="shared" si="9"/>
        <v>1.7529924220356374E-3</v>
      </c>
      <c r="F145">
        <f t="shared" si="10"/>
        <v>-1.0641875290018097E-3</v>
      </c>
      <c r="G145">
        <f t="shared" si="11"/>
        <v>-3.8456759612316677E-2</v>
      </c>
      <c r="H145">
        <f>0</f>
        <v>0</v>
      </c>
    </row>
    <row r="146" spans="1:8" x14ac:dyDescent="0.2">
      <c r="A146" s="6">
        <v>45237</v>
      </c>
      <c r="B146">
        <v>8.619999885559082</v>
      </c>
      <c r="C146">
        <v>4378.3798828125</v>
      </c>
      <c r="D146">
        <f t="shared" si="8"/>
        <v>7.481289196368901E-2</v>
      </c>
      <c r="E146">
        <f t="shared" si="9"/>
        <v>2.8401189192852616E-3</v>
      </c>
      <c r="F146">
        <f t="shared" si="10"/>
        <v>5.0558014921040385E-4</v>
      </c>
      <c r="G146">
        <f t="shared" si="11"/>
        <v>7.430731181447861E-2</v>
      </c>
      <c r="H146">
        <f>0</f>
        <v>0</v>
      </c>
    </row>
    <row r="147" spans="1:8" x14ac:dyDescent="0.2">
      <c r="A147" s="6">
        <v>45238</v>
      </c>
      <c r="B147">
        <v>8.9099998474121094</v>
      </c>
      <c r="C147">
        <v>4382.77978515625</v>
      </c>
      <c r="D147">
        <f t="shared" si="8"/>
        <v>3.3642687436557628E-2</v>
      </c>
      <c r="E147">
        <f t="shared" si="9"/>
        <v>1.0049156221052513E-3</v>
      </c>
      <c r="F147">
        <f t="shared" si="10"/>
        <v>-2.1443808499465957E-3</v>
      </c>
      <c r="G147">
        <f t="shared" si="11"/>
        <v>3.5787068286504221E-2</v>
      </c>
      <c r="H147">
        <f>0</f>
        <v>0</v>
      </c>
    </row>
    <row r="148" spans="1:8" x14ac:dyDescent="0.2">
      <c r="A148" s="6">
        <v>45239</v>
      </c>
      <c r="B148">
        <v>8.6000003814697266</v>
      </c>
      <c r="C148">
        <v>4347.35009765625</v>
      </c>
      <c r="D148">
        <f t="shared" si="8"/>
        <v>-3.4792308782409354E-2</v>
      </c>
      <c r="E148">
        <f t="shared" si="9"/>
        <v>-8.0838393067328429E-3</v>
      </c>
      <c r="F148">
        <f t="shared" si="10"/>
        <v>-1.5268183607562543E-2</v>
      </c>
      <c r="G148">
        <f t="shared" si="11"/>
        <v>-1.952412517484681E-2</v>
      </c>
      <c r="H148">
        <f>0</f>
        <v>0</v>
      </c>
    </row>
    <row r="149" spans="1:8" x14ac:dyDescent="0.2">
      <c r="A149" s="6">
        <v>45240</v>
      </c>
      <c r="B149">
        <v>8.4399995803833008</v>
      </c>
      <c r="C149">
        <v>4415.240234375</v>
      </c>
      <c r="D149">
        <f t="shared" si="8"/>
        <v>-1.8604743487125486E-2</v>
      </c>
      <c r="E149">
        <f t="shared" si="9"/>
        <v>1.5616441094852496E-2</v>
      </c>
      <c r="F149">
        <f t="shared" si="10"/>
        <v>1.8954084208647561E-2</v>
      </c>
      <c r="G149">
        <f t="shared" si="11"/>
        <v>-3.7558827695773046E-2</v>
      </c>
      <c r="H149">
        <f>0</f>
        <v>0</v>
      </c>
    </row>
    <row r="150" spans="1:8" x14ac:dyDescent="0.2">
      <c r="A150" s="6">
        <v>45243</v>
      </c>
      <c r="B150">
        <v>8.5200004577636719</v>
      </c>
      <c r="C150">
        <v>4411.5498046875</v>
      </c>
      <c r="D150">
        <f t="shared" si="8"/>
        <v>9.4787774120645985E-3</v>
      </c>
      <c r="E150">
        <f t="shared" si="9"/>
        <v>-8.3583893324035152E-4</v>
      </c>
      <c r="F150">
        <f t="shared" si="10"/>
        <v>-4.8023576464039141E-3</v>
      </c>
      <c r="G150">
        <f t="shared" si="11"/>
        <v>1.4281135058468512E-2</v>
      </c>
      <c r="H150">
        <f>0</f>
        <v>0</v>
      </c>
    </row>
    <row r="151" spans="1:8" x14ac:dyDescent="0.2">
      <c r="A151" s="6">
        <v>45244</v>
      </c>
      <c r="B151">
        <v>8.8900003433227539</v>
      </c>
      <c r="C151">
        <v>4495.7001953125</v>
      </c>
      <c r="D151">
        <f t="shared" si="8"/>
        <v>4.3427214281652748E-2</v>
      </c>
      <c r="E151">
        <f t="shared" si="9"/>
        <v>1.9075017703661823E-2</v>
      </c>
      <c r="F151">
        <f t="shared" si="10"/>
        <v>2.3948132083356895E-2</v>
      </c>
      <c r="G151">
        <f t="shared" si="11"/>
        <v>1.9479082198295854E-2</v>
      </c>
      <c r="H151">
        <f>0</f>
        <v>0</v>
      </c>
    </row>
    <row r="152" spans="1:8" x14ac:dyDescent="0.2">
      <c r="A152" s="6">
        <v>45245</v>
      </c>
      <c r="B152">
        <v>10.489999771118161</v>
      </c>
      <c r="C152">
        <v>4502.8798828125</v>
      </c>
      <c r="D152">
        <f t="shared" si="8"/>
        <v>0.17997743149663203</v>
      </c>
      <c r="E152">
        <f t="shared" si="9"/>
        <v>1.5970120755575135E-3</v>
      </c>
      <c r="F152">
        <f t="shared" si="10"/>
        <v>-1.2894169820205398E-3</v>
      </c>
      <c r="G152">
        <f t="shared" si="11"/>
        <v>0.18126684847865257</v>
      </c>
      <c r="H152">
        <f>0</f>
        <v>0</v>
      </c>
    </row>
    <row r="153" spans="1:8" x14ac:dyDescent="0.2">
      <c r="A153" s="6">
        <v>45246</v>
      </c>
      <c r="B153">
        <v>10.35999965667725</v>
      </c>
      <c r="C153">
        <v>4508.240234375</v>
      </c>
      <c r="D153">
        <f t="shared" si="8"/>
        <v>-1.2392766184689208E-2</v>
      </c>
      <c r="E153">
        <f t="shared" si="9"/>
        <v>1.1904273935798848E-3</v>
      </c>
      <c r="F153">
        <f t="shared" si="10"/>
        <v>-1.8765091868737907E-3</v>
      </c>
      <c r="G153">
        <f t="shared" si="11"/>
        <v>-1.0516256997815417E-2</v>
      </c>
      <c r="H153">
        <f>0</f>
        <v>0</v>
      </c>
    </row>
    <row r="154" spans="1:8" x14ac:dyDescent="0.2">
      <c r="A154" s="6">
        <v>45247</v>
      </c>
      <c r="B154">
        <v>10.460000038146971</v>
      </c>
      <c r="C154">
        <v>4514.02001953125</v>
      </c>
      <c r="D154">
        <f t="shared" si="8"/>
        <v>9.6525467937895737E-3</v>
      </c>
      <c r="E154">
        <f t="shared" si="9"/>
        <v>1.2820490603360213E-3</v>
      </c>
      <c r="F154">
        <f t="shared" si="10"/>
        <v>-1.7442111227004098E-3</v>
      </c>
      <c r="G154">
        <f t="shared" si="11"/>
        <v>1.1396757916489983E-2</v>
      </c>
      <c r="H154">
        <f>0</f>
        <v>0</v>
      </c>
    </row>
    <row r="155" spans="1:8" x14ac:dyDescent="0.2">
      <c r="A155" s="6">
        <v>45250</v>
      </c>
      <c r="B155">
        <v>9.8100004196166992</v>
      </c>
      <c r="C155">
        <v>4547.3798828125</v>
      </c>
      <c r="D155">
        <f t="shared" si="8"/>
        <v>-6.2141454699786158E-2</v>
      </c>
      <c r="E155">
        <f t="shared" si="9"/>
        <v>7.3902780973298388E-3</v>
      </c>
      <c r="F155">
        <f t="shared" si="10"/>
        <v>7.0758300938908837E-3</v>
      </c>
      <c r="G155">
        <f t="shared" si="11"/>
        <v>-6.9217284793677045E-2</v>
      </c>
      <c r="H155">
        <f>0</f>
        <v>0</v>
      </c>
    </row>
    <row r="156" spans="1:8" x14ac:dyDescent="0.2">
      <c r="A156" s="6">
        <v>45251</v>
      </c>
      <c r="B156">
        <v>10.13000011444092</v>
      </c>
      <c r="C156">
        <v>4538.18994140625</v>
      </c>
      <c r="D156">
        <f t="shared" si="8"/>
        <v>3.2619743235110299E-2</v>
      </c>
      <c r="E156">
        <f t="shared" si="9"/>
        <v>-2.0209310950652926E-3</v>
      </c>
      <c r="F156">
        <f t="shared" si="10"/>
        <v>-6.5135838708055317E-3</v>
      </c>
      <c r="G156">
        <f t="shared" si="11"/>
        <v>3.9133327105915827E-2</v>
      </c>
      <c r="H156">
        <f>0</f>
        <v>0</v>
      </c>
    </row>
    <row r="157" spans="1:8" x14ac:dyDescent="0.2">
      <c r="A157" s="6">
        <v>45252</v>
      </c>
      <c r="B157">
        <v>10.329999923706049</v>
      </c>
      <c r="C157">
        <v>4556.6201171875</v>
      </c>
      <c r="D157">
        <f t="shared" si="8"/>
        <v>1.9743317572130881E-2</v>
      </c>
      <c r="E157">
        <f t="shared" si="9"/>
        <v>4.06112922094648E-3</v>
      </c>
      <c r="F157">
        <f t="shared" si="10"/>
        <v>2.2686707473708627E-3</v>
      </c>
      <c r="G157">
        <f t="shared" si="11"/>
        <v>1.7474646824760017E-2</v>
      </c>
      <c r="H157">
        <f>0</f>
        <v>0</v>
      </c>
    </row>
    <row r="158" spans="1:8" x14ac:dyDescent="0.2">
      <c r="A158" s="6">
        <v>45254</v>
      </c>
      <c r="B158">
        <v>10.14999961853027</v>
      </c>
      <c r="C158">
        <v>4559.33984375</v>
      </c>
      <c r="D158">
        <f t="shared" si="8"/>
        <v>-1.7425005470009913E-2</v>
      </c>
      <c r="E158">
        <f t="shared" si="9"/>
        <v>5.9687366788407914E-4</v>
      </c>
      <c r="F158">
        <f t="shared" si="10"/>
        <v>-2.733577298300541E-3</v>
      </c>
      <c r="G158">
        <f t="shared" si="11"/>
        <v>-1.4691428171709372E-2</v>
      </c>
      <c r="H158">
        <f>0</f>
        <v>0</v>
      </c>
    </row>
    <row r="159" spans="1:8" x14ac:dyDescent="0.2">
      <c r="A159" s="6">
        <v>45257</v>
      </c>
      <c r="B159">
        <v>10.010000228881839</v>
      </c>
      <c r="C159">
        <v>4550.43017578125</v>
      </c>
      <c r="D159">
        <f t="shared" si="8"/>
        <v>-1.3793043833503327E-2</v>
      </c>
      <c r="E159">
        <f t="shared" si="9"/>
        <v>-1.9541574600900891E-3</v>
      </c>
      <c r="F159">
        <f t="shared" si="10"/>
        <v>-6.4171653820592799E-3</v>
      </c>
      <c r="G159">
        <f t="shared" si="11"/>
        <v>-7.3758784514440469E-3</v>
      </c>
      <c r="H159">
        <f>0</f>
        <v>0</v>
      </c>
    </row>
    <row r="160" spans="1:8" x14ac:dyDescent="0.2">
      <c r="A160" s="6">
        <v>45258</v>
      </c>
      <c r="B160">
        <v>10.27999973297119</v>
      </c>
      <c r="C160">
        <v>4554.89013671875</v>
      </c>
      <c r="D160">
        <f t="shared" si="8"/>
        <v>2.6972976814757743E-2</v>
      </c>
      <c r="E160">
        <f t="shared" si="9"/>
        <v>9.8011853060331333E-4</v>
      </c>
      <c r="F160">
        <f t="shared" si="10"/>
        <v>-2.1801868696249803E-3</v>
      </c>
      <c r="G160">
        <f t="shared" si="11"/>
        <v>2.9153163684382723E-2</v>
      </c>
      <c r="H160">
        <f>0</f>
        <v>0</v>
      </c>
    </row>
    <row r="161" spans="1:8" x14ac:dyDescent="0.2">
      <c r="A161" s="6">
        <v>45259</v>
      </c>
      <c r="B161">
        <v>10.19999980926514</v>
      </c>
      <c r="C161">
        <v>4550.580078125</v>
      </c>
      <c r="D161">
        <f t="shared" si="8"/>
        <v>-7.7820939478688844E-3</v>
      </c>
      <c r="E161">
        <f t="shared" si="9"/>
        <v>-9.4624863923831182E-4</v>
      </c>
      <c r="F161">
        <f t="shared" si="10"/>
        <v>-4.9617848963835589E-3</v>
      </c>
      <c r="G161">
        <f t="shared" si="11"/>
        <v>-2.8203090514853256E-3</v>
      </c>
      <c r="H161">
        <f>0</f>
        <v>0</v>
      </c>
    </row>
    <row r="162" spans="1:8" x14ac:dyDescent="0.2">
      <c r="A162" s="6">
        <v>45260</v>
      </c>
      <c r="B162">
        <v>9.9300003051757812</v>
      </c>
      <c r="C162">
        <v>4567.7998046875</v>
      </c>
      <c r="D162">
        <f t="shared" si="8"/>
        <v>-2.6470540111589558E-2</v>
      </c>
      <c r="E162">
        <f t="shared" si="9"/>
        <v>3.7840728581564065E-3</v>
      </c>
      <c r="F162">
        <f t="shared" si="10"/>
        <v>1.8686123140135621E-3</v>
      </c>
      <c r="G162">
        <f t="shared" si="11"/>
        <v>-2.8339152425603122E-2</v>
      </c>
      <c r="H162">
        <f>0</f>
        <v>0</v>
      </c>
    </row>
    <row r="163" spans="1:8" x14ac:dyDescent="0.2">
      <c r="A163" s="6">
        <v>45261</v>
      </c>
      <c r="B163">
        <v>10.22999954223633</v>
      </c>
      <c r="C163">
        <v>4594.6298828125</v>
      </c>
      <c r="D163">
        <f t="shared" si="8"/>
        <v>3.0211402602292159E-2</v>
      </c>
      <c r="E163">
        <f t="shared" si="9"/>
        <v>5.8737421236076948E-3</v>
      </c>
      <c r="F163">
        <f t="shared" si="10"/>
        <v>4.8860121100427036E-3</v>
      </c>
      <c r="G163">
        <f t="shared" si="11"/>
        <v>2.5325390492249456E-2</v>
      </c>
      <c r="H163">
        <f>0</f>
        <v>0</v>
      </c>
    </row>
    <row r="164" spans="1:8" x14ac:dyDescent="0.2">
      <c r="A164" s="6">
        <v>45264</v>
      </c>
      <c r="B164">
        <v>10.27000045776367</v>
      </c>
      <c r="C164">
        <v>4569.77978515625</v>
      </c>
      <c r="D164">
        <f t="shared" si="8"/>
        <v>3.9101580955296367E-3</v>
      </c>
      <c r="E164">
        <f t="shared" si="9"/>
        <v>-5.4085091269721053E-3</v>
      </c>
      <c r="F164">
        <f t="shared" si="10"/>
        <v>-1.1405112607675251E-2</v>
      </c>
      <c r="G164">
        <f t="shared" si="11"/>
        <v>1.5315270703204887E-2</v>
      </c>
      <c r="H164">
        <f>0</f>
        <v>0</v>
      </c>
    </row>
    <row r="165" spans="1:8" x14ac:dyDescent="0.2">
      <c r="A165" s="6">
        <v>45265</v>
      </c>
      <c r="B165">
        <v>10</v>
      </c>
      <c r="C165">
        <v>4567.18017578125</v>
      </c>
      <c r="D165">
        <f t="shared" si="8"/>
        <v>-2.6290208931739834E-2</v>
      </c>
      <c r="E165">
        <f t="shared" si="9"/>
        <v>-5.6886972616143616E-4</v>
      </c>
      <c r="F165">
        <f t="shared" si="10"/>
        <v>-4.4168646670582033E-3</v>
      </c>
      <c r="G165">
        <f t="shared" si="11"/>
        <v>-2.187334426468163E-2</v>
      </c>
      <c r="H165">
        <f>0</f>
        <v>0</v>
      </c>
    </row>
    <row r="166" spans="1:8" x14ac:dyDescent="0.2">
      <c r="A166" s="6">
        <v>45266</v>
      </c>
      <c r="B166">
        <v>10.510000228881839</v>
      </c>
      <c r="C166">
        <v>4549.33984375</v>
      </c>
      <c r="D166">
        <f t="shared" si="8"/>
        <v>5.1000022888183949E-2</v>
      </c>
      <c r="E166">
        <f t="shared" si="9"/>
        <v>-3.9062028088695522E-3</v>
      </c>
      <c r="F166">
        <f t="shared" si="10"/>
        <v>-9.2358416839164303E-3</v>
      </c>
      <c r="G166">
        <f t="shared" si="11"/>
        <v>6.0235864572100381E-2</v>
      </c>
      <c r="H166">
        <f>0</f>
        <v>0</v>
      </c>
    </row>
    <row r="167" spans="1:8" x14ac:dyDescent="0.2">
      <c r="A167" s="6">
        <v>45267</v>
      </c>
      <c r="B167">
        <v>10.85000038146973</v>
      </c>
      <c r="C167">
        <v>4585.58984375</v>
      </c>
      <c r="D167">
        <f t="shared" si="8"/>
        <v>3.2350156535064345E-2</v>
      </c>
      <c r="E167">
        <f t="shared" si="9"/>
        <v>7.9681890658929166E-3</v>
      </c>
      <c r="F167">
        <f t="shared" si="10"/>
        <v>7.9103106825158219E-3</v>
      </c>
      <c r="G167">
        <f t="shared" si="11"/>
        <v>2.4439845852548523E-2</v>
      </c>
      <c r="H167">
        <f>0</f>
        <v>0</v>
      </c>
    </row>
    <row r="168" spans="1:8" x14ac:dyDescent="0.2">
      <c r="A168" s="6">
        <v>45268</v>
      </c>
      <c r="B168">
        <v>10.680000305175779</v>
      </c>
      <c r="C168">
        <v>4604.3701171875</v>
      </c>
      <c r="D168">
        <f t="shared" si="8"/>
        <v>-1.5668209245806697E-2</v>
      </c>
      <c r="E168">
        <f t="shared" si="9"/>
        <v>4.0954978699407896E-3</v>
      </c>
      <c r="F168">
        <f t="shared" si="10"/>
        <v>2.3182977176191095E-3</v>
      </c>
      <c r="G168">
        <f t="shared" si="11"/>
        <v>-1.7986506963425807E-2</v>
      </c>
      <c r="H168">
        <f>0</f>
        <v>0</v>
      </c>
    </row>
    <row r="169" spans="1:8" x14ac:dyDescent="0.2">
      <c r="A169" s="6">
        <v>45271</v>
      </c>
      <c r="B169">
        <v>10.670000076293951</v>
      </c>
      <c r="C169">
        <v>4622.43994140625</v>
      </c>
      <c r="D169">
        <f t="shared" si="8"/>
        <v>-9.3635099214206541E-4</v>
      </c>
      <c r="E169">
        <f t="shared" si="9"/>
        <v>3.924494286698943E-3</v>
      </c>
      <c r="F169">
        <f t="shared" si="10"/>
        <v>2.0713753047162395E-3</v>
      </c>
      <c r="G169">
        <f t="shared" si="11"/>
        <v>-3.0077262968583049E-3</v>
      </c>
      <c r="H169">
        <f>0</f>
        <v>0</v>
      </c>
    </row>
    <row r="170" spans="1:8" x14ac:dyDescent="0.2">
      <c r="A170" s="6">
        <v>45272</v>
      </c>
      <c r="B170">
        <v>10.55000019073486</v>
      </c>
      <c r="C170">
        <v>4643.7001953125</v>
      </c>
      <c r="D170">
        <f t="shared" si="8"/>
        <v>-1.1246474667390149E-2</v>
      </c>
      <c r="E170">
        <f t="shared" si="9"/>
        <v>4.5993575202152304E-3</v>
      </c>
      <c r="F170">
        <f t="shared" si="10"/>
        <v>3.0458511305449945E-3</v>
      </c>
      <c r="G170">
        <f t="shared" si="11"/>
        <v>-1.4292325797935143E-2</v>
      </c>
      <c r="H170">
        <f>0</f>
        <v>0</v>
      </c>
    </row>
    <row r="171" spans="1:8" x14ac:dyDescent="0.2">
      <c r="A171" s="6">
        <v>45273</v>
      </c>
      <c r="B171">
        <v>10.97999954223633</v>
      </c>
      <c r="C171">
        <v>4707.08984375</v>
      </c>
      <c r="D171">
        <f t="shared" si="8"/>
        <v>4.0758231632934017E-2</v>
      </c>
      <c r="E171">
        <f t="shared" si="9"/>
        <v>1.3650676351045998E-2</v>
      </c>
      <c r="F171">
        <f t="shared" si="10"/>
        <v>1.6115597642821545E-2</v>
      </c>
      <c r="G171">
        <f t="shared" si="11"/>
        <v>2.4642633990112472E-2</v>
      </c>
      <c r="H171">
        <f>0</f>
        <v>0</v>
      </c>
    </row>
    <row r="172" spans="1:8" x14ac:dyDescent="0.2">
      <c r="A172" s="6">
        <v>45274</v>
      </c>
      <c r="B172">
        <v>11.069999694824221</v>
      </c>
      <c r="C172">
        <v>4719.5498046875</v>
      </c>
      <c r="D172">
        <f t="shared" si="8"/>
        <v>8.1967355500964789E-3</v>
      </c>
      <c r="E172">
        <f t="shared" si="9"/>
        <v>2.6470624846992585E-3</v>
      </c>
      <c r="F172">
        <f t="shared" si="10"/>
        <v>2.2681429091267209E-4</v>
      </c>
      <c r="G172">
        <f t="shared" si="11"/>
        <v>7.9699212591838077E-3</v>
      </c>
      <c r="H172">
        <f>0</f>
        <v>0</v>
      </c>
    </row>
    <row r="173" spans="1:8" x14ac:dyDescent="0.2">
      <c r="A173" s="6">
        <v>45275</v>
      </c>
      <c r="B173">
        <v>10.670000076293951</v>
      </c>
      <c r="C173">
        <v>4719.18994140625</v>
      </c>
      <c r="D173">
        <f t="shared" si="8"/>
        <v>-3.6133661206629419E-2</v>
      </c>
      <c r="E173">
        <f t="shared" si="9"/>
        <v>-7.62494933082003E-5</v>
      </c>
      <c r="F173">
        <f t="shared" si="10"/>
        <v>-3.7055405284940226E-3</v>
      </c>
      <c r="G173">
        <f t="shared" si="11"/>
        <v>-3.24281206781354E-2</v>
      </c>
      <c r="H173">
        <f>0</f>
        <v>0</v>
      </c>
    </row>
    <row r="174" spans="1:8" x14ac:dyDescent="0.2">
      <c r="A174" s="6">
        <v>45278</v>
      </c>
      <c r="B174">
        <v>11.02999973297119</v>
      </c>
      <c r="C174">
        <v>4740.56005859375</v>
      </c>
      <c r="D174">
        <f t="shared" si="8"/>
        <v>3.373942400216734E-2</v>
      </c>
      <c r="E174">
        <f t="shared" si="9"/>
        <v>4.5283443669004164E-3</v>
      </c>
      <c r="F174">
        <f t="shared" si="10"/>
        <v>2.9433109449423555E-3</v>
      </c>
      <c r="G174">
        <f t="shared" si="11"/>
        <v>3.0796113057224985E-2</v>
      </c>
      <c r="H174">
        <f>0</f>
        <v>0</v>
      </c>
    </row>
    <row r="175" spans="1:8" x14ac:dyDescent="0.2">
      <c r="A175" s="6">
        <v>45279</v>
      </c>
      <c r="B175">
        <v>11.14000034332275</v>
      </c>
      <c r="C175">
        <v>4768.3701171875</v>
      </c>
      <c r="D175">
        <f t="shared" si="8"/>
        <v>9.9728570276156336E-3</v>
      </c>
      <c r="E175">
        <f t="shared" si="9"/>
        <v>5.8664078189105684E-3</v>
      </c>
      <c r="F175">
        <f t="shared" si="10"/>
        <v>4.8754216640505979E-3</v>
      </c>
      <c r="G175">
        <f t="shared" si="11"/>
        <v>5.0974353635650357E-3</v>
      </c>
      <c r="H175">
        <f>0</f>
        <v>0</v>
      </c>
    </row>
    <row r="176" spans="1:8" x14ac:dyDescent="0.2">
      <c r="A176" s="6">
        <v>45280</v>
      </c>
      <c r="B176">
        <v>11</v>
      </c>
      <c r="C176">
        <v>4698.35009765625</v>
      </c>
      <c r="D176">
        <f t="shared" si="8"/>
        <v>-1.2567355386722712E-2</v>
      </c>
      <c r="E176">
        <f t="shared" si="9"/>
        <v>-1.4684266911006771E-2</v>
      </c>
      <c r="F176">
        <f t="shared" si="10"/>
        <v>-2.479894009430263E-2</v>
      </c>
      <c r="G176">
        <f t="shared" si="11"/>
        <v>1.2231584707579918E-2</v>
      </c>
      <c r="H176">
        <f>0</f>
        <v>0</v>
      </c>
    </row>
    <row r="177" spans="1:8" x14ac:dyDescent="0.2">
      <c r="A177" s="6">
        <v>45281</v>
      </c>
      <c r="B177">
        <v>11.170000076293951</v>
      </c>
      <c r="C177">
        <v>4746.75</v>
      </c>
      <c r="D177">
        <f t="shared" si="8"/>
        <v>1.5454552390359089E-2</v>
      </c>
      <c r="E177">
        <f t="shared" si="9"/>
        <v>1.0301467821202559E-2</v>
      </c>
      <c r="F177">
        <f t="shared" si="10"/>
        <v>1.127947294984236E-2</v>
      </c>
      <c r="G177">
        <f t="shared" si="11"/>
        <v>4.1750794405167289E-3</v>
      </c>
      <c r="H177">
        <f>0</f>
        <v>0</v>
      </c>
    </row>
    <row r="178" spans="1:8" x14ac:dyDescent="0.2">
      <c r="A178" s="6">
        <v>45282</v>
      </c>
      <c r="B178">
        <v>11.060000419616699</v>
      </c>
      <c r="C178">
        <v>4754.6298828125</v>
      </c>
      <c r="D178">
        <f t="shared" si="8"/>
        <v>-9.8477758214794431E-3</v>
      </c>
      <c r="E178">
        <f t="shared" si="9"/>
        <v>1.6600585268868873E-3</v>
      </c>
      <c r="F178">
        <f t="shared" si="10"/>
        <v>-1.1983803990900208E-3</v>
      </c>
      <c r="G178">
        <f t="shared" si="11"/>
        <v>-8.6493954223894227E-3</v>
      </c>
      <c r="H178">
        <f>0</f>
        <v>0</v>
      </c>
    </row>
    <row r="179" spans="1:8" x14ac:dyDescent="0.2">
      <c r="A179" s="6">
        <v>45286</v>
      </c>
      <c r="B179">
        <v>11.11999988555908</v>
      </c>
      <c r="C179">
        <v>4774.75</v>
      </c>
      <c r="D179">
        <f t="shared" si="8"/>
        <v>5.4249062989148999E-3</v>
      </c>
      <c r="E179">
        <f t="shared" si="9"/>
        <v>4.2316894655107795E-3</v>
      </c>
      <c r="F179">
        <f t="shared" si="10"/>
        <v>2.5149529967524913E-3</v>
      </c>
      <c r="G179">
        <f t="shared" si="11"/>
        <v>2.9099533021624087E-3</v>
      </c>
      <c r="H179">
        <f>0</f>
        <v>0</v>
      </c>
    </row>
    <row r="180" spans="1:8" x14ac:dyDescent="0.2">
      <c r="A180" s="6">
        <v>45287</v>
      </c>
      <c r="B180">
        <v>11.289999961853029</v>
      </c>
      <c r="C180">
        <v>4781.580078125</v>
      </c>
      <c r="D180">
        <f t="shared" si="8"/>
        <v>1.5287776802472619E-2</v>
      </c>
      <c r="E180">
        <f t="shared" si="9"/>
        <v>1.4304577464787638E-3</v>
      </c>
      <c r="F180">
        <f t="shared" si="10"/>
        <v>-1.529914847830638E-3</v>
      </c>
      <c r="G180">
        <f t="shared" si="11"/>
        <v>1.6817691650303258E-2</v>
      </c>
      <c r="H180">
        <f>0</f>
        <v>0</v>
      </c>
    </row>
    <row r="181" spans="1:8" x14ac:dyDescent="0.2">
      <c r="A181" s="6">
        <v>45288</v>
      </c>
      <c r="B181">
        <v>11.409999847412109</v>
      </c>
      <c r="C181">
        <v>4783.35009765625</v>
      </c>
      <c r="D181">
        <f t="shared" si="8"/>
        <v>1.062886501014515E-2</v>
      </c>
      <c r="E181">
        <f t="shared" si="9"/>
        <v>3.7017460804378288E-4</v>
      </c>
      <c r="F181">
        <f t="shared" si="10"/>
        <v>-3.0609217772721358E-3</v>
      </c>
      <c r="G181">
        <f t="shared" si="11"/>
        <v>1.3689786787417287E-2</v>
      </c>
      <c r="H181">
        <f>0</f>
        <v>0</v>
      </c>
    </row>
    <row r="182" spans="1:8" x14ac:dyDescent="0.2">
      <c r="A182" s="6">
        <v>45289</v>
      </c>
      <c r="B182">
        <v>11.35999965667725</v>
      </c>
      <c r="C182">
        <v>4769.830078125</v>
      </c>
      <c r="D182">
        <f t="shared" si="8"/>
        <v>-4.3821377216056723E-3</v>
      </c>
      <c r="E182">
        <f t="shared" si="9"/>
        <v>-2.8264750133749628E-3</v>
      </c>
      <c r="F182">
        <f t="shared" si="10"/>
        <v>-7.6767574385017516E-3</v>
      </c>
      <c r="G182">
        <f t="shared" si="11"/>
        <v>3.2946197168960793E-3</v>
      </c>
      <c r="H182">
        <f>0</f>
        <v>0</v>
      </c>
    </row>
    <row r="183" spans="1:8" x14ac:dyDescent="0.2">
      <c r="A183" s="6">
        <v>45293</v>
      </c>
      <c r="B183">
        <v>11.22999954223633</v>
      </c>
      <c r="C183">
        <v>4742.830078125</v>
      </c>
      <c r="D183">
        <f t="shared" si="8"/>
        <v>-1.1443672391707072E-2</v>
      </c>
      <c r="E183">
        <f t="shared" si="9"/>
        <v>-5.6605790054923277E-3</v>
      </c>
      <c r="F183">
        <f t="shared" si="10"/>
        <v>-1.1769091545685686E-2</v>
      </c>
      <c r="G183">
        <f t="shared" si="11"/>
        <v>3.2541915397861498E-4</v>
      </c>
      <c r="H183">
        <f>0</f>
        <v>0</v>
      </c>
    </row>
    <row r="184" spans="1:8" x14ac:dyDescent="0.2">
      <c r="A184" s="6">
        <v>45294</v>
      </c>
      <c r="B184">
        <v>11.069999694824221</v>
      </c>
      <c r="C184">
        <v>4704.81005859375</v>
      </c>
      <c r="D184">
        <f t="shared" si="8"/>
        <v>-1.4247538195379716E-2</v>
      </c>
      <c r="E184">
        <f t="shared" si="9"/>
        <v>-8.016314922730805E-3</v>
      </c>
      <c r="F184">
        <f t="shared" si="10"/>
        <v>-1.5170681066905355E-2</v>
      </c>
      <c r="G184">
        <f t="shared" si="11"/>
        <v>9.2314287152563818E-4</v>
      </c>
      <c r="H184">
        <f>0</f>
        <v>0</v>
      </c>
    </row>
    <row r="185" spans="1:8" x14ac:dyDescent="0.2">
      <c r="A185" s="6">
        <v>45295</v>
      </c>
      <c r="B185">
        <v>10.680000305175779</v>
      </c>
      <c r="C185">
        <v>4688.68017578125</v>
      </c>
      <c r="D185">
        <f t="shared" si="8"/>
        <v>-3.5230298139103389E-2</v>
      </c>
      <c r="E185">
        <f t="shared" si="9"/>
        <v>-3.4283812973570083E-3</v>
      </c>
      <c r="F185">
        <f t="shared" si="10"/>
        <v>-8.5458863138426315E-3</v>
      </c>
      <c r="G185">
        <f t="shared" si="11"/>
        <v>-2.6684411825260757E-2</v>
      </c>
      <c r="H185">
        <f>0</f>
        <v>0</v>
      </c>
    </row>
    <row r="186" spans="1:8" x14ac:dyDescent="0.2">
      <c r="A186" s="6">
        <v>45296</v>
      </c>
      <c r="B186">
        <v>10.77999973297119</v>
      </c>
      <c r="C186">
        <v>4697.240234375</v>
      </c>
      <c r="D186">
        <f t="shared" si="8"/>
        <v>9.3632420353908508E-3</v>
      </c>
      <c r="E186">
        <f t="shared" si="9"/>
        <v>1.8256861788026324E-3</v>
      </c>
      <c r="F186">
        <f t="shared" si="10"/>
        <v>-9.5922061846347986E-4</v>
      </c>
      <c r="G186">
        <f t="shared" si="11"/>
        <v>1.0322462653854331E-2</v>
      </c>
      <c r="H186">
        <f>0</f>
        <v>0</v>
      </c>
    </row>
    <row r="187" spans="1:8" x14ac:dyDescent="0.2">
      <c r="A187" s="6">
        <v>45299</v>
      </c>
      <c r="B187">
        <v>10.86999988555908</v>
      </c>
      <c r="C187">
        <v>4763.5400390625</v>
      </c>
      <c r="D187">
        <f t="shared" si="8"/>
        <v>8.3488084246070571E-3</v>
      </c>
      <c r="E187">
        <f t="shared" si="9"/>
        <v>1.4114629309846638E-2</v>
      </c>
      <c r="F187">
        <f t="shared" si="10"/>
        <v>1.6785527371127058E-2</v>
      </c>
      <c r="G187">
        <f t="shared" si="11"/>
        <v>-8.4367189465200006E-3</v>
      </c>
      <c r="H187">
        <f>0</f>
        <v>0</v>
      </c>
    </row>
    <row r="188" spans="1:8" x14ac:dyDescent="0.2">
      <c r="A188" s="6">
        <v>45300</v>
      </c>
      <c r="B188">
        <v>10.989999771118161</v>
      </c>
      <c r="C188">
        <v>4756.5</v>
      </c>
      <c r="D188">
        <f t="shared" si="8"/>
        <v>1.1039548005745692E-2</v>
      </c>
      <c r="E188">
        <f t="shared" si="9"/>
        <v>-1.4779006799081618E-3</v>
      </c>
      <c r="F188">
        <f t="shared" si="10"/>
        <v>-5.7294694221590933E-3</v>
      </c>
      <c r="G188">
        <f t="shared" si="11"/>
        <v>1.6769017427904785E-2</v>
      </c>
      <c r="H188">
        <f>0</f>
        <v>0</v>
      </c>
    </row>
    <row r="189" spans="1:8" x14ac:dyDescent="0.2">
      <c r="A189" s="6">
        <v>45301</v>
      </c>
      <c r="B189">
        <v>10.80000019073486</v>
      </c>
      <c r="C189">
        <v>4783.4501953125</v>
      </c>
      <c r="D189">
        <f t="shared" si="8"/>
        <v>-1.7288406218407881E-2</v>
      </c>
      <c r="E189">
        <f t="shared" si="9"/>
        <v>5.6659718937244197E-3</v>
      </c>
      <c r="F189">
        <f t="shared" si="10"/>
        <v>4.5860001131034023E-3</v>
      </c>
      <c r="G189">
        <f t="shared" si="11"/>
        <v>-2.1874406331511283E-2</v>
      </c>
      <c r="H189">
        <f>0</f>
        <v>0</v>
      </c>
    </row>
    <row r="190" spans="1:8" x14ac:dyDescent="0.2">
      <c r="A190" s="6">
        <v>45302</v>
      </c>
      <c r="B190">
        <v>10.86999988555908</v>
      </c>
      <c r="C190">
        <v>4780.240234375</v>
      </c>
      <c r="D190">
        <f t="shared" si="8"/>
        <v>6.4814531099983697E-3</v>
      </c>
      <c r="E190">
        <f t="shared" si="9"/>
        <v>-6.7105557838686991E-4</v>
      </c>
      <c r="F190">
        <f t="shared" si="10"/>
        <v>-4.5644169973526813E-3</v>
      </c>
      <c r="G190">
        <f t="shared" si="11"/>
        <v>1.1045870107351051E-2</v>
      </c>
      <c r="H190">
        <f>0</f>
        <v>0</v>
      </c>
    </row>
    <row r="191" spans="1:8" x14ac:dyDescent="0.2">
      <c r="A191" s="6">
        <v>45303</v>
      </c>
      <c r="B191">
        <v>11.10000038146973</v>
      </c>
      <c r="C191">
        <v>4783.830078125</v>
      </c>
      <c r="D191">
        <f t="shared" si="8"/>
        <v>2.1159199478576696E-2</v>
      </c>
      <c r="E191">
        <f t="shared" si="9"/>
        <v>7.5097559411041459E-4</v>
      </c>
      <c r="F191">
        <f t="shared" si="10"/>
        <v>-2.51106020985467E-3</v>
      </c>
      <c r="G191">
        <f t="shared" si="11"/>
        <v>2.3670259688431367E-2</v>
      </c>
      <c r="H191">
        <f>0</f>
        <v>0</v>
      </c>
    </row>
    <row r="192" spans="1:8" x14ac:dyDescent="0.2">
      <c r="A192" s="6">
        <v>45307</v>
      </c>
      <c r="B192">
        <v>10.86999988555908</v>
      </c>
      <c r="C192">
        <v>4765.97998046875</v>
      </c>
      <c r="D192">
        <f t="shared" si="8"/>
        <v>-2.0720764685252746E-2</v>
      </c>
      <c r="E192">
        <f t="shared" si="9"/>
        <v>-3.7313402367431525E-3</v>
      </c>
      <c r="F192">
        <f t="shared" si="10"/>
        <v>-8.9833470436445489E-3</v>
      </c>
      <c r="G192">
        <f t="shared" si="11"/>
        <v>-1.1737417641608197E-2</v>
      </c>
      <c r="H192">
        <f>0</f>
        <v>0</v>
      </c>
    </row>
    <row r="193" spans="1:8" x14ac:dyDescent="0.2">
      <c r="A193" s="6">
        <v>45308</v>
      </c>
      <c r="B193">
        <v>10.75</v>
      </c>
      <c r="C193">
        <v>4739.2099609375</v>
      </c>
      <c r="D193">
        <f t="shared" si="8"/>
        <v>-1.1039548005745803E-2</v>
      </c>
      <c r="E193">
        <f t="shared" si="9"/>
        <v>-5.6168971839904991E-3</v>
      </c>
      <c r="F193">
        <f t="shared" si="10"/>
        <v>-1.1706016722569441E-2</v>
      </c>
      <c r="G193">
        <f t="shared" si="11"/>
        <v>6.6646871682363856E-4</v>
      </c>
      <c r="H193">
        <f>0</f>
        <v>0</v>
      </c>
    </row>
    <row r="194" spans="1:8" x14ac:dyDescent="0.2">
      <c r="A194" s="6">
        <v>45309</v>
      </c>
      <c r="B194">
        <v>10.060000419616699</v>
      </c>
      <c r="C194">
        <v>4780.93994140625</v>
      </c>
      <c r="D194">
        <f t="shared" ref="D194:D257" si="12">(B194/B193)-1</f>
        <v>-6.4186007477516349E-2</v>
      </c>
      <c r="E194">
        <f t="shared" ref="E194:E257" si="13">(C194/C193)-1</f>
        <v>8.805260963896E-3</v>
      </c>
      <c r="F194">
        <f t="shared" ref="F194:F257" si="14">alpha_chegg+beta_chegg*E194</f>
        <v>9.1190094063068154E-3</v>
      </c>
      <c r="G194">
        <f t="shared" ref="G194:G257" si="15">D194-F194</f>
        <v>-7.3305016883823168E-2</v>
      </c>
      <c r="H194">
        <f>0</f>
        <v>0</v>
      </c>
    </row>
    <row r="195" spans="1:8" x14ac:dyDescent="0.2">
      <c r="A195" s="6">
        <v>45310</v>
      </c>
      <c r="B195">
        <v>9.8400001525878906</v>
      </c>
      <c r="C195">
        <v>4839.81005859375</v>
      </c>
      <c r="D195">
        <f t="shared" si="12"/>
        <v>-2.1868812907782309E-2</v>
      </c>
      <c r="E195">
        <f t="shared" si="13"/>
        <v>1.2313502764936146E-2</v>
      </c>
      <c r="F195">
        <f t="shared" si="14"/>
        <v>1.4184771854888992E-2</v>
      </c>
      <c r="G195">
        <f t="shared" si="15"/>
        <v>-3.6053584762671301E-2</v>
      </c>
      <c r="H195">
        <f>0</f>
        <v>0</v>
      </c>
    </row>
    <row r="196" spans="1:8" x14ac:dyDescent="0.2">
      <c r="A196" s="6">
        <v>45313</v>
      </c>
      <c r="B196">
        <v>10</v>
      </c>
      <c r="C196">
        <v>4850.43017578125</v>
      </c>
      <c r="D196">
        <f t="shared" si="12"/>
        <v>1.6260146842582035E-2</v>
      </c>
      <c r="E196">
        <f t="shared" si="13"/>
        <v>2.1943252026270788E-3</v>
      </c>
      <c r="F196">
        <f t="shared" si="14"/>
        <v>-4.2692044365278065E-4</v>
      </c>
      <c r="G196">
        <f t="shared" si="15"/>
        <v>1.6687067286234817E-2</v>
      </c>
      <c r="H196">
        <f>0</f>
        <v>0</v>
      </c>
    </row>
    <row r="197" spans="1:8" x14ac:dyDescent="0.2">
      <c r="A197" s="6">
        <v>45314</v>
      </c>
      <c r="B197">
        <v>10.010000228881839</v>
      </c>
      <c r="C197">
        <v>4864.60009765625</v>
      </c>
      <c r="D197">
        <f t="shared" si="12"/>
        <v>1.0000228881839046E-3</v>
      </c>
      <c r="E197">
        <f t="shared" si="13"/>
        <v>2.921374261968035E-3</v>
      </c>
      <c r="F197">
        <f t="shared" si="14"/>
        <v>6.229096512951884E-4</v>
      </c>
      <c r="G197">
        <f t="shared" si="15"/>
        <v>3.7711323688871621E-4</v>
      </c>
      <c r="H197">
        <f>0</f>
        <v>0</v>
      </c>
    </row>
    <row r="198" spans="1:8" x14ac:dyDescent="0.2">
      <c r="A198" s="6">
        <v>45315</v>
      </c>
      <c r="B198">
        <v>9.9799995422363281</v>
      </c>
      <c r="C198">
        <v>4868.5498046875</v>
      </c>
      <c r="D198">
        <f t="shared" si="12"/>
        <v>-2.9970715244291846E-3</v>
      </c>
      <c r="E198">
        <f t="shared" si="13"/>
        <v>8.1192841178312491E-4</v>
      </c>
      <c r="F198">
        <f t="shared" si="14"/>
        <v>-2.4230467511443428E-3</v>
      </c>
      <c r="G198">
        <f t="shared" si="15"/>
        <v>-5.7402477328484178E-4</v>
      </c>
      <c r="H198">
        <f>0</f>
        <v>0</v>
      </c>
    </row>
    <row r="199" spans="1:8" x14ac:dyDescent="0.2">
      <c r="A199" s="6">
        <v>45316</v>
      </c>
      <c r="B199">
        <v>10.14000034332275</v>
      </c>
      <c r="C199">
        <v>4894.16015625</v>
      </c>
      <c r="D199">
        <f t="shared" si="12"/>
        <v>1.6032145132801157E-2</v>
      </c>
      <c r="E199">
        <f t="shared" si="13"/>
        <v>5.2603655277063677E-3</v>
      </c>
      <c r="F199">
        <f t="shared" si="14"/>
        <v>4.0003205578142166E-3</v>
      </c>
      <c r="G199">
        <f t="shared" si="15"/>
        <v>1.203182457498694E-2</v>
      </c>
      <c r="H199">
        <f>0</f>
        <v>0</v>
      </c>
    </row>
    <row r="200" spans="1:8" x14ac:dyDescent="0.2">
      <c r="A200" s="6">
        <v>45317</v>
      </c>
      <c r="B200">
        <v>10.329999923706049</v>
      </c>
      <c r="C200">
        <v>4890.97021484375</v>
      </c>
      <c r="D200">
        <f t="shared" si="12"/>
        <v>1.8737630567085217E-2</v>
      </c>
      <c r="E200">
        <f t="shared" si="13"/>
        <v>-6.5178525107645324E-4</v>
      </c>
      <c r="F200">
        <f t="shared" si="14"/>
        <v>-4.5365914066445223E-3</v>
      </c>
      <c r="G200">
        <f t="shared" si="15"/>
        <v>2.327422197372974E-2</v>
      </c>
      <c r="H200">
        <f>0</f>
        <v>0</v>
      </c>
    </row>
    <row r="201" spans="1:8" x14ac:dyDescent="0.2">
      <c r="A201" s="6">
        <v>45320</v>
      </c>
      <c r="B201">
        <v>10.159999847412109</v>
      </c>
      <c r="C201">
        <v>4927.93017578125</v>
      </c>
      <c r="D201">
        <f t="shared" si="12"/>
        <v>-1.6456929094821326E-2</v>
      </c>
      <c r="E201">
        <f t="shared" si="13"/>
        <v>7.5567748961808956E-3</v>
      </c>
      <c r="F201">
        <f t="shared" si="14"/>
        <v>7.3162448883268777E-3</v>
      </c>
      <c r="G201">
        <f t="shared" si="15"/>
        <v>-2.3773173983148203E-2</v>
      </c>
      <c r="H201">
        <f>0</f>
        <v>0</v>
      </c>
    </row>
    <row r="202" spans="1:8" x14ac:dyDescent="0.2">
      <c r="A202" s="6">
        <v>45321</v>
      </c>
      <c r="B202">
        <v>9.7799997329711914</v>
      </c>
      <c r="C202">
        <v>4924.97021484375</v>
      </c>
      <c r="D202">
        <f t="shared" si="12"/>
        <v>-3.740158662873494E-2</v>
      </c>
      <c r="E202">
        <f t="shared" si="13"/>
        <v>-6.0064993453989857E-4</v>
      </c>
      <c r="F202">
        <f t="shared" si="14"/>
        <v>-4.462754031401334E-3</v>
      </c>
      <c r="G202">
        <f t="shared" si="15"/>
        <v>-3.2938832597333607E-2</v>
      </c>
      <c r="H202">
        <f>0</f>
        <v>0</v>
      </c>
    </row>
    <row r="203" spans="1:8" x14ac:dyDescent="0.2">
      <c r="A203" s="6">
        <v>45322</v>
      </c>
      <c r="B203">
        <v>9.8500003814697266</v>
      </c>
      <c r="C203">
        <v>4845.64990234375</v>
      </c>
      <c r="D203">
        <f t="shared" si="12"/>
        <v>7.157530716748628E-3</v>
      </c>
      <c r="E203">
        <f t="shared" si="13"/>
        <v>-1.6105744611597972E-2</v>
      </c>
      <c r="F203">
        <f t="shared" si="14"/>
        <v>-2.6851497690251944E-2</v>
      </c>
      <c r="G203">
        <f t="shared" si="15"/>
        <v>3.4009028407000569E-2</v>
      </c>
      <c r="H203">
        <f>0</f>
        <v>0</v>
      </c>
    </row>
    <row r="204" spans="1:8" x14ac:dyDescent="0.2">
      <c r="A204" s="6">
        <v>45323</v>
      </c>
      <c r="B204">
        <v>9.8500003814697266</v>
      </c>
      <c r="C204">
        <v>4906.18994140625</v>
      </c>
      <c r="D204">
        <f t="shared" si="12"/>
        <v>0</v>
      </c>
      <c r="E204">
        <f t="shared" si="13"/>
        <v>1.2493688211609788E-2</v>
      </c>
      <c r="F204">
        <f t="shared" si="14"/>
        <v>1.4444952515546339E-2</v>
      </c>
      <c r="G204">
        <f t="shared" si="15"/>
        <v>-1.4444952515546339E-2</v>
      </c>
      <c r="H204">
        <f>0</f>
        <v>0</v>
      </c>
    </row>
    <row r="205" spans="1:8" x14ac:dyDescent="0.2">
      <c r="A205" s="6">
        <v>45324</v>
      </c>
      <c r="B205">
        <v>9.5699996948242188</v>
      </c>
      <c r="C205">
        <v>4958.60986328125</v>
      </c>
      <c r="D205">
        <f t="shared" si="12"/>
        <v>-2.8426464548393149E-2</v>
      </c>
      <c r="E205">
        <f t="shared" si="13"/>
        <v>1.068444607751462E-2</v>
      </c>
      <c r="F205">
        <f t="shared" si="14"/>
        <v>1.1832478409407293E-2</v>
      </c>
      <c r="G205">
        <f t="shared" si="15"/>
        <v>-4.0258942957800442E-2</v>
      </c>
      <c r="H205">
        <f>0</f>
        <v>0</v>
      </c>
    </row>
    <row r="206" spans="1:8" x14ac:dyDescent="0.2">
      <c r="A206" s="6">
        <v>45327</v>
      </c>
      <c r="B206">
        <v>9.3000001907348633</v>
      </c>
      <c r="C206">
        <v>4942.81005859375</v>
      </c>
      <c r="D206">
        <f t="shared" si="12"/>
        <v>-2.8213115224588803E-2</v>
      </c>
      <c r="E206">
        <f t="shared" si="13"/>
        <v>-3.1863375266721894E-3</v>
      </c>
      <c r="F206">
        <f t="shared" si="14"/>
        <v>-8.1963846791249621E-3</v>
      </c>
      <c r="G206">
        <f t="shared" si="15"/>
        <v>-2.0016730545463841E-2</v>
      </c>
      <c r="H206">
        <f>0</f>
        <v>0</v>
      </c>
    </row>
    <row r="207" spans="1:8" x14ac:dyDescent="0.2">
      <c r="A207" s="6">
        <v>45328</v>
      </c>
      <c r="B207">
        <v>8.7299995422363281</v>
      </c>
      <c r="C207">
        <v>4954.22998046875</v>
      </c>
      <c r="D207">
        <f t="shared" si="12"/>
        <v>-6.1290391054658167E-2</v>
      </c>
      <c r="E207">
        <f t="shared" si="13"/>
        <v>2.3104108269635937E-3</v>
      </c>
      <c r="F207">
        <f t="shared" si="14"/>
        <v>-2.5929739201198962E-4</v>
      </c>
      <c r="G207">
        <f t="shared" si="15"/>
        <v>-6.1031093662646176E-2</v>
      </c>
      <c r="H207">
        <f>0</f>
        <v>0</v>
      </c>
    </row>
    <row r="208" spans="1:8" x14ac:dyDescent="0.2">
      <c r="A208" s="6">
        <v>45329</v>
      </c>
      <c r="B208">
        <v>8.6000003814697266</v>
      </c>
      <c r="C208">
        <v>4995.06005859375</v>
      </c>
      <c r="D208">
        <f t="shared" si="12"/>
        <v>-1.4891084488338979E-2</v>
      </c>
      <c r="E208">
        <f t="shared" si="13"/>
        <v>8.241457963390042E-3</v>
      </c>
      <c r="F208">
        <f t="shared" si="14"/>
        <v>8.3049001657424237E-3</v>
      </c>
      <c r="G208">
        <f t="shared" si="15"/>
        <v>-2.3195984654081403E-2</v>
      </c>
      <c r="H208">
        <f>0</f>
        <v>0</v>
      </c>
    </row>
    <row r="209" spans="1:8" x14ac:dyDescent="0.2">
      <c r="A209" s="6">
        <v>45330</v>
      </c>
      <c r="B209">
        <v>8.6000003814697266</v>
      </c>
      <c r="C209">
        <v>4997.91015625</v>
      </c>
      <c r="D209">
        <f t="shared" si="12"/>
        <v>0</v>
      </c>
      <c r="E209">
        <f t="shared" si="13"/>
        <v>5.7058326082515265E-4</v>
      </c>
      <c r="F209">
        <f t="shared" si="14"/>
        <v>-2.7715396065991207E-3</v>
      </c>
      <c r="G209">
        <f t="shared" si="15"/>
        <v>2.7715396065991207E-3</v>
      </c>
      <c r="H209">
        <f>0</f>
        <v>0</v>
      </c>
    </row>
    <row r="210" spans="1:8" x14ac:dyDescent="0.2">
      <c r="A210" s="6">
        <v>45331</v>
      </c>
      <c r="B210">
        <v>8.7299995422363281</v>
      </c>
      <c r="C210">
        <v>5026.60986328125</v>
      </c>
      <c r="D210">
        <f t="shared" si="12"/>
        <v>1.5116180813981028E-2</v>
      </c>
      <c r="E210">
        <f t="shared" si="13"/>
        <v>5.7423415255595245E-3</v>
      </c>
      <c r="F210">
        <f t="shared" si="14"/>
        <v>4.6962748418999225E-3</v>
      </c>
      <c r="G210">
        <f t="shared" si="15"/>
        <v>1.0419905972081107E-2</v>
      </c>
      <c r="H210">
        <f>0</f>
        <v>0</v>
      </c>
    </row>
    <row r="211" spans="1:8" x14ac:dyDescent="0.2">
      <c r="A211" s="6">
        <v>45334</v>
      </c>
      <c r="B211">
        <v>8.8299999237060547</v>
      </c>
      <c r="C211">
        <v>5021.83984375</v>
      </c>
      <c r="D211">
        <f t="shared" si="12"/>
        <v>1.1454798019852941E-2</v>
      </c>
      <c r="E211">
        <f t="shared" si="13"/>
        <v>-9.489536011326738E-4</v>
      </c>
      <c r="F211">
        <f t="shared" si="14"/>
        <v>-4.9656907544077238E-3</v>
      </c>
      <c r="G211">
        <f t="shared" si="15"/>
        <v>1.6420488774260666E-2</v>
      </c>
      <c r="H211">
        <f>0</f>
        <v>0</v>
      </c>
    </row>
    <row r="212" spans="1:8" x14ac:dyDescent="0.2">
      <c r="A212" s="6">
        <v>45335</v>
      </c>
      <c r="B212">
        <v>8.6899995803833008</v>
      </c>
      <c r="C212">
        <v>4953.169921875</v>
      </c>
      <c r="D212">
        <f t="shared" si="12"/>
        <v>-1.5855078655991006E-2</v>
      </c>
      <c r="E212">
        <f t="shared" si="13"/>
        <v>-1.3674255653625456E-2</v>
      </c>
      <c r="F212">
        <f t="shared" si="14"/>
        <v>-2.3340523773406344E-2</v>
      </c>
      <c r="G212">
        <f t="shared" si="15"/>
        <v>7.4854451174153382E-3</v>
      </c>
      <c r="H212">
        <f>0</f>
        <v>0</v>
      </c>
    </row>
    <row r="213" spans="1:8" x14ac:dyDescent="0.2">
      <c r="A213" s="6">
        <v>45336</v>
      </c>
      <c r="B213">
        <v>9.0500001907348633</v>
      </c>
      <c r="C213">
        <v>5000.6201171875</v>
      </c>
      <c r="D213">
        <f t="shared" si="12"/>
        <v>4.1426999739358372E-2</v>
      </c>
      <c r="E213">
        <f t="shared" si="13"/>
        <v>9.5797632750176387E-3</v>
      </c>
      <c r="F213">
        <f t="shared" si="14"/>
        <v>1.0237360120575387E-2</v>
      </c>
      <c r="G213">
        <f t="shared" si="15"/>
        <v>3.1189639618782985E-2</v>
      </c>
      <c r="H213">
        <f>0</f>
        <v>0</v>
      </c>
    </row>
    <row r="214" spans="1:8" x14ac:dyDescent="0.2">
      <c r="A214" s="6">
        <v>45337</v>
      </c>
      <c r="B214">
        <v>9.3100004196166992</v>
      </c>
      <c r="C214">
        <v>5029.72998046875</v>
      </c>
      <c r="D214">
        <f t="shared" si="12"/>
        <v>2.8729306453276759E-2</v>
      </c>
      <c r="E214">
        <f t="shared" si="13"/>
        <v>5.8212506847294954E-3</v>
      </c>
      <c r="F214">
        <f t="shared" si="14"/>
        <v>4.8102165477578026E-3</v>
      </c>
      <c r="G214">
        <f t="shared" si="15"/>
        <v>2.3919089905518956E-2</v>
      </c>
      <c r="H214">
        <f>0</f>
        <v>0</v>
      </c>
    </row>
    <row r="215" spans="1:8" x14ac:dyDescent="0.2">
      <c r="A215" s="6">
        <v>45338</v>
      </c>
      <c r="B215">
        <v>9.0900001525878906</v>
      </c>
      <c r="C215">
        <v>5005.56982421875</v>
      </c>
      <c r="D215">
        <f t="shared" si="12"/>
        <v>-2.3630532450380493E-2</v>
      </c>
      <c r="E215">
        <f t="shared" si="13"/>
        <v>-4.8034698371121065E-3</v>
      </c>
      <c r="F215">
        <f t="shared" si="14"/>
        <v>-1.0531459795722301E-2</v>
      </c>
      <c r="G215">
        <f t="shared" si="15"/>
        <v>-1.3099072654658192E-2</v>
      </c>
      <c r="H215">
        <f>0</f>
        <v>0</v>
      </c>
    </row>
    <row r="216" spans="1:8" x14ac:dyDescent="0.2">
      <c r="A216" s="6">
        <v>45342</v>
      </c>
      <c r="B216">
        <v>8.7399997711181641</v>
      </c>
      <c r="C216">
        <v>4975.509765625</v>
      </c>
      <c r="D216">
        <f t="shared" si="12"/>
        <v>-3.8503891704565363E-2</v>
      </c>
      <c r="E216">
        <f t="shared" si="13"/>
        <v>-6.0053220011653252E-3</v>
      </c>
      <c r="F216">
        <f t="shared" si="14"/>
        <v>-1.2266886800669029E-2</v>
      </c>
      <c r="G216">
        <f t="shared" si="15"/>
        <v>-2.6237004903896334E-2</v>
      </c>
      <c r="H216">
        <f>0</f>
        <v>0</v>
      </c>
    </row>
    <row r="217" spans="1:8" x14ac:dyDescent="0.2">
      <c r="A217" s="6">
        <v>45343</v>
      </c>
      <c r="B217">
        <v>8.7200002670288086</v>
      </c>
      <c r="C217">
        <v>4981.7998046875</v>
      </c>
      <c r="D217">
        <f t="shared" si="12"/>
        <v>-2.2882728390274387E-3</v>
      </c>
      <c r="E217">
        <f t="shared" si="13"/>
        <v>1.264199922982101E-3</v>
      </c>
      <c r="F217">
        <f t="shared" si="14"/>
        <v>-1.7699845713037149E-3</v>
      </c>
      <c r="G217">
        <f t="shared" si="15"/>
        <v>-5.1828826772372383E-4</v>
      </c>
      <c r="H217">
        <f>0</f>
        <v>0</v>
      </c>
    </row>
    <row r="218" spans="1:8" x14ac:dyDescent="0.2">
      <c r="A218" s="6">
        <v>45344</v>
      </c>
      <c r="B218">
        <v>8.7600002288818359</v>
      </c>
      <c r="C218">
        <v>5087.02978515625</v>
      </c>
      <c r="D218">
        <f t="shared" si="12"/>
        <v>4.5871514481794495E-3</v>
      </c>
      <c r="E218">
        <f t="shared" si="13"/>
        <v>2.112288421741404E-2</v>
      </c>
      <c r="F218">
        <f t="shared" si="14"/>
        <v>2.6905170358768563E-2</v>
      </c>
      <c r="G218">
        <f t="shared" si="15"/>
        <v>-2.2318018910589113E-2</v>
      </c>
      <c r="H218">
        <f>0</f>
        <v>0</v>
      </c>
    </row>
    <row r="219" spans="1:8" x14ac:dyDescent="0.2">
      <c r="A219" s="6">
        <v>45345</v>
      </c>
      <c r="B219">
        <v>8.9200000762939453</v>
      </c>
      <c r="C219">
        <v>5088.7998046875</v>
      </c>
      <c r="D219">
        <f t="shared" si="12"/>
        <v>1.8264822286714999E-2</v>
      </c>
      <c r="E219">
        <f t="shared" si="13"/>
        <v>3.4794754621159107E-4</v>
      </c>
      <c r="F219">
        <f t="shared" si="14"/>
        <v>-3.0930167757236247E-3</v>
      </c>
      <c r="G219">
        <f t="shared" si="15"/>
        <v>2.1357839062438624E-2</v>
      </c>
      <c r="H219">
        <f>0</f>
        <v>0</v>
      </c>
    </row>
    <row r="220" spans="1:8" x14ac:dyDescent="0.2">
      <c r="A220" s="6">
        <v>45348</v>
      </c>
      <c r="B220">
        <v>8.7100000381469727</v>
      </c>
      <c r="C220">
        <v>5069.52978515625</v>
      </c>
      <c r="D220">
        <f t="shared" si="12"/>
        <v>-2.3542604972064396E-2</v>
      </c>
      <c r="E220">
        <f t="shared" si="13"/>
        <v>-3.7867513501905758E-3</v>
      </c>
      <c r="F220">
        <f t="shared" si="14"/>
        <v>-9.0633585005666061E-3</v>
      </c>
      <c r="G220">
        <f t="shared" si="15"/>
        <v>-1.447924647149779E-2</v>
      </c>
      <c r="H220">
        <f>0</f>
        <v>0</v>
      </c>
    </row>
    <row r="221" spans="1:8" x14ac:dyDescent="0.2">
      <c r="A221" s="6">
        <v>45349</v>
      </c>
      <c r="B221">
        <v>8.8400001525878906</v>
      </c>
      <c r="C221">
        <v>5078.18017578125</v>
      </c>
      <c r="D221">
        <f t="shared" si="12"/>
        <v>1.4925386207986113E-2</v>
      </c>
      <c r="E221">
        <f t="shared" si="13"/>
        <v>1.7063496993998672E-3</v>
      </c>
      <c r="F221">
        <f t="shared" si="14"/>
        <v>-1.1315377762846123E-3</v>
      </c>
      <c r="G221">
        <f t="shared" si="15"/>
        <v>1.6056923984270725E-2</v>
      </c>
      <c r="H221">
        <f>0</f>
        <v>0</v>
      </c>
    </row>
    <row r="222" spans="1:8" x14ac:dyDescent="0.2">
      <c r="A222" s="6">
        <v>45350</v>
      </c>
      <c r="B222">
        <v>8.5500001907348633</v>
      </c>
      <c r="C222">
        <v>5069.759765625</v>
      </c>
      <c r="D222">
        <f t="shared" si="12"/>
        <v>-3.2805424982728093E-2</v>
      </c>
      <c r="E222">
        <f t="shared" si="13"/>
        <v>-1.6581550604305439E-3</v>
      </c>
      <c r="F222">
        <f t="shared" si="14"/>
        <v>-5.9897496205684499E-3</v>
      </c>
      <c r="G222">
        <f t="shared" si="15"/>
        <v>-2.6815675362159643E-2</v>
      </c>
      <c r="H222">
        <f>0</f>
        <v>0</v>
      </c>
    </row>
    <row r="223" spans="1:8" x14ac:dyDescent="0.2">
      <c r="A223" s="6">
        <v>45351</v>
      </c>
      <c r="B223">
        <v>8.9399995803833008</v>
      </c>
      <c r="C223">
        <v>5096.27001953125</v>
      </c>
      <c r="D223">
        <f t="shared" si="12"/>
        <v>4.5613962684007525E-2</v>
      </c>
      <c r="E223">
        <f t="shared" si="13"/>
        <v>5.2290946971491614E-3</v>
      </c>
      <c r="F223">
        <f t="shared" si="14"/>
        <v>3.955166714904727E-3</v>
      </c>
      <c r="G223">
        <f t="shared" si="15"/>
        <v>4.1658795969102796E-2</v>
      </c>
      <c r="H223">
        <f>0</f>
        <v>0</v>
      </c>
    </row>
    <row r="224" spans="1:8" x14ac:dyDescent="0.2">
      <c r="A224" s="6">
        <v>45352</v>
      </c>
      <c r="B224">
        <v>9.0399999618530273</v>
      </c>
      <c r="C224">
        <v>5137.080078125</v>
      </c>
      <c r="D224">
        <f t="shared" si="12"/>
        <v>1.1185725521638101E-2</v>
      </c>
      <c r="E224">
        <f t="shared" si="13"/>
        <v>8.0078289488876297E-3</v>
      </c>
      <c r="F224">
        <f t="shared" si="14"/>
        <v>7.9675491062417107E-3</v>
      </c>
      <c r="G224">
        <f t="shared" si="15"/>
        <v>3.2181764153963906E-3</v>
      </c>
      <c r="H224">
        <f>0</f>
        <v>0</v>
      </c>
    </row>
    <row r="225" spans="1:8" x14ac:dyDescent="0.2">
      <c r="A225" s="6">
        <v>45355</v>
      </c>
      <c r="B225">
        <v>8.8599996566772461</v>
      </c>
      <c r="C225">
        <v>5130.9501953125</v>
      </c>
      <c r="D225">
        <f t="shared" si="12"/>
        <v>-1.9911538267184281E-2</v>
      </c>
      <c r="E225">
        <f t="shared" si="13"/>
        <v>-1.1932620709189656E-3</v>
      </c>
      <c r="F225">
        <f t="shared" si="14"/>
        <v>-5.3184625250841458E-3</v>
      </c>
      <c r="G225">
        <f t="shared" si="15"/>
        <v>-1.4593075742100135E-2</v>
      </c>
      <c r="H225">
        <f>0</f>
        <v>0</v>
      </c>
    </row>
    <row r="226" spans="1:8" x14ac:dyDescent="0.2">
      <c r="A226" s="6">
        <v>45356</v>
      </c>
      <c r="B226">
        <v>8.2399997711181641</v>
      </c>
      <c r="C226">
        <v>5078.64990234375</v>
      </c>
      <c r="D226">
        <f t="shared" si="12"/>
        <v>-6.9977416431593831E-2</v>
      </c>
      <c r="E226">
        <f t="shared" si="13"/>
        <v>-1.0193100883444606E-2</v>
      </c>
      <c r="F226">
        <f t="shared" si="14"/>
        <v>-1.8313873926392825E-2</v>
      </c>
      <c r="G226">
        <f t="shared" si="15"/>
        <v>-5.1663542505201006E-2</v>
      </c>
      <c r="H226">
        <f>0</f>
        <v>0</v>
      </c>
    </row>
    <row r="227" spans="1:8" x14ac:dyDescent="0.2">
      <c r="A227" s="6">
        <v>45357</v>
      </c>
      <c r="B227">
        <v>7.9499998092651367</v>
      </c>
      <c r="C227">
        <v>5104.759765625</v>
      </c>
      <c r="D227">
        <f t="shared" si="12"/>
        <v>-3.5194171105380367E-2</v>
      </c>
      <c r="E227">
        <f t="shared" si="13"/>
        <v>5.1411032032746551E-3</v>
      </c>
      <c r="F227">
        <f t="shared" si="14"/>
        <v>3.8281104768392755E-3</v>
      </c>
      <c r="G227">
        <f t="shared" si="15"/>
        <v>-3.9022281582219639E-2</v>
      </c>
      <c r="H227">
        <f>0</f>
        <v>0</v>
      </c>
    </row>
    <row r="228" spans="1:8" x14ac:dyDescent="0.2">
      <c r="A228" s="6">
        <v>45358</v>
      </c>
      <c r="B228">
        <v>8.2399997711181641</v>
      </c>
      <c r="C228">
        <v>5157.35986328125</v>
      </c>
      <c r="D228">
        <f t="shared" si="12"/>
        <v>3.6477983498194977E-2</v>
      </c>
      <c r="E228">
        <f t="shared" si="13"/>
        <v>1.0304127925951478E-2</v>
      </c>
      <c r="F228">
        <f t="shared" si="14"/>
        <v>1.1283314035922108E-2</v>
      </c>
      <c r="G228">
        <f t="shared" si="15"/>
        <v>2.5194669462272869E-2</v>
      </c>
      <c r="H228">
        <f>0</f>
        <v>0</v>
      </c>
    </row>
    <row r="229" spans="1:8" x14ac:dyDescent="0.2">
      <c r="A229" s="6">
        <v>45359</v>
      </c>
      <c r="B229">
        <v>8.1800003051757812</v>
      </c>
      <c r="C229">
        <v>5123.68994140625</v>
      </c>
      <c r="D229">
        <f t="shared" si="12"/>
        <v>-7.2814887874980139E-3</v>
      </c>
      <c r="E229">
        <f t="shared" si="13"/>
        <v>-6.5285190034379825E-3</v>
      </c>
      <c r="F229">
        <f t="shared" si="14"/>
        <v>-1.302236258530217E-2</v>
      </c>
      <c r="G229">
        <f t="shared" si="15"/>
        <v>5.7408737978041566E-3</v>
      </c>
      <c r="H229">
        <f>0</f>
        <v>0</v>
      </c>
    </row>
    <row r="230" spans="1:8" x14ac:dyDescent="0.2">
      <c r="A230" s="6">
        <v>45362</v>
      </c>
      <c r="B230">
        <v>8.1999998092651367</v>
      </c>
      <c r="C230">
        <v>5117.93994140625</v>
      </c>
      <c r="D230">
        <f t="shared" si="12"/>
        <v>2.4449270590736205E-3</v>
      </c>
      <c r="E230">
        <f t="shared" si="13"/>
        <v>-1.122238087346461E-3</v>
      </c>
      <c r="F230">
        <f t="shared" si="14"/>
        <v>-5.2159067010176183E-3</v>
      </c>
      <c r="G230">
        <f t="shared" si="15"/>
        <v>7.6608337600912388E-3</v>
      </c>
      <c r="H230">
        <f>0</f>
        <v>0</v>
      </c>
    </row>
    <row r="231" spans="1:8" x14ac:dyDescent="0.2">
      <c r="A231" s="6">
        <v>45363</v>
      </c>
      <c r="B231">
        <v>8.0200004577636719</v>
      </c>
      <c r="C231">
        <v>5175.27001953125</v>
      </c>
      <c r="D231">
        <f t="shared" si="12"/>
        <v>-2.195114093759909E-2</v>
      </c>
      <c r="E231">
        <f t="shared" si="13"/>
        <v>1.1201787981366396E-2</v>
      </c>
      <c r="F231">
        <f t="shared" si="14"/>
        <v>1.2579499663424996E-2</v>
      </c>
      <c r="G231">
        <f t="shared" si="15"/>
        <v>-3.4530640601024086E-2</v>
      </c>
      <c r="H231">
        <f>0</f>
        <v>0</v>
      </c>
    </row>
    <row r="232" spans="1:8" x14ac:dyDescent="0.2">
      <c r="A232" s="6">
        <v>45364</v>
      </c>
      <c r="B232">
        <v>8.0299997329711914</v>
      </c>
      <c r="C232">
        <v>5165.31005859375</v>
      </c>
      <c r="D232">
        <f t="shared" si="12"/>
        <v>1.2467923487260446E-3</v>
      </c>
      <c r="E232">
        <f t="shared" si="13"/>
        <v>-1.9245297153407392E-3</v>
      </c>
      <c r="F232">
        <f t="shared" si="14"/>
        <v>-6.374384090090484E-3</v>
      </c>
      <c r="G232">
        <f t="shared" si="15"/>
        <v>7.6211764388165286E-3</v>
      </c>
      <c r="H232">
        <f>0</f>
        <v>0</v>
      </c>
    </row>
    <row r="233" spans="1:8" x14ac:dyDescent="0.2">
      <c r="A233" s="6">
        <v>45365</v>
      </c>
      <c r="B233">
        <v>7.869999885559082</v>
      </c>
      <c r="C233">
        <v>5150.47998046875</v>
      </c>
      <c r="D233">
        <f t="shared" si="12"/>
        <v>-1.9925261859617516E-2</v>
      </c>
      <c r="E233">
        <f t="shared" si="13"/>
        <v>-2.8710915621273925E-3</v>
      </c>
      <c r="F233">
        <f t="shared" si="14"/>
        <v>-7.7411819708097535E-3</v>
      </c>
      <c r="G233">
        <f t="shared" si="15"/>
        <v>-1.2184079888807762E-2</v>
      </c>
      <c r="H233">
        <f>0</f>
        <v>0</v>
      </c>
    </row>
    <row r="234" spans="1:8" x14ac:dyDescent="0.2">
      <c r="A234" s="6">
        <v>45366</v>
      </c>
      <c r="B234">
        <v>7.9699997901916504</v>
      </c>
      <c r="C234">
        <v>5117.08984375</v>
      </c>
      <c r="D234">
        <f t="shared" si="12"/>
        <v>1.2706468371881607E-2</v>
      </c>
      <c r="E234">
        <f t="shared" si="13"/>
        <v>-6.4829174844615034E-3</v>
      </c>
      <c r="F234">
        <f t="shared" si="14"/>
        <v>-1.295651579493531E-2</v>
      </c>
      <c r="G234">
        <f t="shared" si="15"/>
        <v>2.5662984166816918E-2</v>
      </c>
      <c r="H234">
        <f>0</f>
        <v>0</v>
      </c>
    </row>
    <row r="235" spans="1:8" x14ac:dyDescent="0.2">
      <c r="A235" s="6">
        <v>45369</v>
      </c>
      <c r="B235">
        <v>7.8299999237060547</v>
      </c>
      <c r="C235">
        <v>5149.419921875</v>
      </c>
      <c r="D235">
        <f t="shared" si="12"/>
        <v>-1.7565855730371283E-2</v>
      </c>
      <c r="E235">
        <f t="shared" si="13"/>
        <v>6.3180595049523447E-3</v>
      </c>
      <c r="F235">
        <f t="shared" si="14"/>
        <v>5.5275888408714514E-3</v>
      </c>
      <c r="G235">
        <f t="shared" si="15"/>
        <v>-2.3093444571242735E-2</v>
      </c>
      <c r="H235">
        <f>0</f>
        <v>0</v>
      </c>
    </row>
    <row r="236" spans="1:8" x14ac:dyDescent="0.2">
      <c r="A236" s="6">
        <v>45370</v>
      </c>
      <c r="B236">
        <v>7.8299999237060547</v>
      </c>
      <c r="C236">
        <v>5178.509765625</v>
      </c>
      <c r="D236">
        <f t="shared" si="12"/>
        <v>0</v>
      </c>
      <c r="E236">
        <f t="shared" si="13"/>
        <v>5.6491496501236416E-3</v>
      </c>
      <c r="F236">
        <f t="shared" si="14"/>
        <v>4.5617094584773565E-3</v>
      </c>
      <c r="G236">
        <f t="shared" si="15"/>
        <v>-4.5617094584773565E-3</v>
      </c>
      <c r="H236">
        <f>0</f>
        <v>0</v>
      </c>
    </row>
    <row r="237" spans="1:8" x14ac:dyDescent="0.2">
      <c r="A237" s="6">
        <v>45371</v>
      </c>
      <c r="B237">
        <v>8</v>
      </c>
      <c r="C237">
        <v>5224.6201171875</v>
      </c>
      <c r="D237">
        <f t="shared" si="12"/>
        <v>2.1711376494302881E-2</v>
      </c>
      <c r="E237">
        <f t="shared" si="13"/>
        <v>8.9041739128465913E-3</v>
      </c>
      <c r="F237">
        <f t="shared" si="14"/>
        <v>9.261835793679507E-3</v>
      </c>
      <c r="G237">
        <f t="shared" si="15"/>
        <v>1.2449540700623374E-2</v>
      </c>
      <c r="H237">
        <f>0</f>
        <v>0</v>
      </c>
    </row>
    <row r="238" spans="1:8" x14ac:dyDescent="0.2">
      <c r="A238" s="6">
        <v>45372</v>
      </c>
      <c r="B238">
        <v>8.0200004577636719</v>
      </c>
      <c r="C238">
        <v>5241.52978515625</v>
      </c>
      <c r="D238">
        <f t="shared" si="12"/>
        <v>2.5000572204589844E-3</v>
      </c>
      <c r="E238">
        <f t="shared" si="13"/>
        <v>3.2365354015160275E-3</v>
      </c>
      <c r="F238">
        <f t="shared" si="14"/>
        <v>1.0779898756689017E-3</v>
      </c>
      <c r="G238">
        <f t="shared" si="15"/>
        <v>1.4220673447900827E-3</v>
      </c>
      <c r="H238">
        <f>0</f>
        <v>0</v>
      </c>
    </row>
    <row r="239" spans="1:8" x14ac:dyDescent="0.2">
      <c r="A239" s="6">
        <v>45373</v>
      </c>
      <c r="B239">
        <v>7.809999942779541</v>
      </c>
      <c r="C239">
        <v>5234.18017578125</v>
      </c>
      <c r="D239">
        <f t="shared" si="12"/>
        <v>-2.6184601371293192E-2</v>
      </c>
      <c r="E239">
        <f t="shared" si="13"/>
        <v>-1.4021878490156903E-3</v>
      </c>
      <c r="F239">
        <f t="shared" si="14"/>
        <v>-5.6201430879545301E-3</v>
      </c>
      <c r="G239">
        <f t="shared" si="15"/>
        <v>-2.0564458283338662E-2</v>
      </c>
      <c r="H239">
        <f>0</f>
        <v>0</v>
      </c>
    </row>
    <row r="240" spans="1:8" x14ac:dyDescent="0.2">
      <c r="A240" s="6">
        <v>45376</v>
      </c>
      <c r="B240">
        <v>7.4899997711181641</v>
      </c>
      <c r="C240">
        <v>5218.18994140625</v>
      </c>
      <c r="D240">
        <f t="shared" si="12"/>
        <v>-4.0973133675528572E-2</v>
      </c>
      <c r="E240">
        <f t="shared" si="13"/>
        <v>-3.0549644525015296E-3</v>
      </c>
      <c r="F240">
        <f t="shared" si="14"/>
        <v>-8.006687154373044E-3</v>
      </c>
      <c r="G240">
        <f t="shared" si="15"/>
        <v>-3.2966446521155532E-2</v>
      </c>
      <c r="H240">
        <f>0</f>
        <v>0</v>
      </c>
    </row>
    <row r="241" spans="1:8" x14ac:dyDescent="0.2">
      <c r="A241" s="6">
        <v>45377</v>
      </c>
      <c r="B241">
        <v>7.369999885559082</v>
      </c>
      <c r="C241">
        <v>5203.580078125</v>
      </c>
      <c r="D241">
        <f t="shared" si="12"/>
        <v>-1.6021347026178523E-2</v>
      </c>
      <c r="E241">
        <f t="shared" si="13"/>
        <v>-2.799795225030266E-3</v>
      </c>
      <c r="F241">
        <f t="shared" si="14"/>
        <v>-7.6382328790222387E-3</v>
      </c>
      <c r="G241">
        <f t="shared" si="15"/>
        <v>-8.3831141471562842E-3</v>
      </c>
      <c r="H241">
        <f>0</f>
        <v>0</v>
      </c>
    </row>
    <row r="242" spans="1:8" x14ac:dyDescent="0.2">
      <c r="A242" s="6">
        <v>45378</v>
      </c>
      <c r="B242">
        <v>7.5799999237060547</v>
      </c>
      <c r="C242">
        <v>5248.490234375</v>
      </c>
      <c r="D242">
        <f t="shared" si="12"/>
        <v>2.8493899783967436E-2</v>
      </c>
      <c r="E242">
        <f t="shared" si="13"/>
        <v>8.6306265255329251E-3</v>
      </c>
      <c r="F242">
        <f t="shared" si="14"/>
        <v>8.8668441821690078E-3</v>
      </c>
      <c r="G242">
        <f t="shared" si="15"/>
        <v>1.9627055601798428E-2</v>
      </c>
      <c r="H242">
        <f>0</f>
        <v>0</v>
      </c>
    </row>
    <row r="243" spans="1:8" x14ac:dyDescent="0.2">
      <c r="A243" s="6">
        <v>45379</v>
      </c>
      <c r="B243">
        <v>7.570000171661377</v>
      </c>
      <c r="C243">
        <v>5254.35009765625</v>
      </c>
      <c r="D243">
        <f t="shared" si="12"/>
        <v>-1.3192285152145988E-3</v>
      </c>
      <c r="E243">
        <f t="shared" si="13"/>
        <v>1.1164855071790214E-3</v>
      </c>
      <c r="F243">
        <f t="shared" si="14"/>
        <v>-1.9832783472537186E-3</v>
      </c>
      <c r="G243">
        <f t="shared" si="15"/>
        <v>6.6404983203911978E-4</v>
      </c>
      <c r="H243">
        <f>0</f>
        <v>0</v>
      </c>
    </row>
    <row r="244" spans="1:8" x14ac:dyDescent="0.2">
      <c r="A244" s="6">
        <v>45383</v>
      </c>
      <c r="B244">
        <v>7.2199997901916504</v>
      </c>
      <c r="C244">
        <v>5243.77001953125</v>
      </c>
      <c r="D244">
        <f t="shared" si="12"/>
        <v>-4.6235188049264297E-2</v>
      </c>
      <c r="E244">
        <f t="shared" si="13"/>
        <v>-2.0135845401164643E-3</v>
      </c>
      <c r="F244">
        <f t="shared" si="14"/>
        <v>-6.5029757359343302E-3</v>
      </c>
      <c r="G244">
        <f t="shared" si="15"/>
        <v>-3.9732212313329969E-2</v>
      </c>
      <c r="H244">
        <f>0</f>
        <v>0</v>
      </c>
    </row>
    <row r="245" spans="1:8" x14ac:dyDescent="0.2">
      <c r="A245" s="6">
        <v>45384</v>
      </c>
      <c r="B245">
        <v>7.130000114440918</v>
      </c>
      <c r="C245">
        <v>5205.81005859375</v>
      </c>
      <c r="D245">
        <f t="shared" si="12"/>
        <v>-1.2465329413582027E-2</v>
      </c>
      <c r="E245">
        <f t="shared" si="13"/>
        <v>-7.2390590731691296E-3</v>
      </c>
      <c r="F245">
        <f t="shared" si="14"/>
        <v>-1.4048354352001326E-2</v>
      </c>
      <c r="G245">
        <f t="shared" si="15"/>
        <v>1.5830249384192994E-3</v>
      </c>
      <c r="H245">
        <f>0</f>
        <v>0</v>
      </c>
    </row>
    <row r="246" spans="1:8" x14ac:dyDescent="0.2">
      <c r="A246" s="6">
        <v>45385</v>
      </c>
      <c r="B246">
        <v>7.190000057220459</v>
      </c>
      <c r="C246">
        <v>5211.490234375</v>
      </c>
      <c r="D246">
        <f t="shared" si="12"/>
        <v>8.4151391046991542E-3</v>
      </c>
      <c r="E246">
        <f t="shared" si="13"/>
        <v>1.091122364688113E-3</v>
      </c>
      <c r="F246">
        <f t="shared" si="14"/>
        <v>-2.019901722179127E-3</v>
      </c>
      <c r="G246">
        <f t="shared" si="15"/>
        <v>1.0435040826878281E-2</v>
      </c>
      <c r="H246">
        <f>0</f>
        <v>0</v>
      </c>
    </row>
    <row r="247" spans="1:8" x14ac:dyDescent="0.2">
      <c r="A247" s="6">
        <v>45386</v>
      </c>
      <c r="B247">
        <v>7.059999942779541</v>
      </c>
      <c r="C247">
        <v>5147.2099609375</v>
      </c>
      <c r="D247">
        <f t="shared" si="12"/>
        <v>-1.8080683366666572E-2</v>
      </c>
      <c r="E247">
        <f t="shared" si="13"/>
        <v>-1.2334336350379616E-2</v>
      </c>
      <c r="F247">
        <f t="shared" si="14"/>
        <v>-2.1405733278492135E-2</v>
      </c>
      <c r="G247">
        <f t="shared" si="15"/>
        <v>3.325049911825563E-3</v>
      </c>
      <c r="H247">
        <f>0</f>
        <v>0</v>
      </c>
    </row>
    <row r="248" spans="1:8" x14ac:dyDescent="0.2">
      <c r="A248" s="6">
        <v>45387</v>
      </c>
      <c r="B248">
        <v>7.130000114440918</v>
      </c>
      <c r="C248">
        <v>5204.33984375</v>
      </c>
      <c r="D248">
        <f t="shared" si="12"/>
        <v>9.9150385593087531E-3</v>
      </c>
      <c r="E248">
        <f t="shared" si="13"/>
        <v>1.1099194174331695E-2</v>
      </c>
      <c r="F248">
        <f t="shared" si="14"/>
        <v>1.2431358262516033E-2</v>
      </c>
      <c r="G248">
        <f t="shared" si="15"/>
        <v>-2.5163197032072801E-3</v>
      </c>
      <c r="H248">
        <f>0</f>
        <v>0</v>
      </c>
    </row>
    <row r="249" spans="1:8" x14ac:dyDescent="0.2">
      <c r="A249" s="6">
        <v>45390</v>
      </c>
      <c r="B249">
        <v>7.2199997901916504</v>
      </c>
      <c r="C249">
        <v>5202.39013671875</v>
      </c>
      <c r="D249">
        <f t="shared" si="12"/>
        <v>1.2622675218258328E-2</v>
      </c>
      <c r="E249">
        <f t="shared" si="13"/>
        <v>-3.7463099831791524E-4</v>
      </c>
      <c r="F249">
        <f t="shared" si="14"/>
        <v>-4.1363916240432239E-3</v>
      </c>
      <c r="G249">
        <f t="shared" si="15"/>
        <v>1.6759066842301551E-2</v>
      </c>
      <c r="H249">
        <f>0</f>
        <v>0</v>
      </c>
    </row>
    <row r="250" spans="1:8" x14ac:dyDescent="0.2">
      <c r="A250" s="6">
        <v>45391</v>
      </c>
      <c r="B250">
        <v>7.5900001525878906</v>
      </c>
      <c r="C250">
        <v>5209.91015625</v>
      </c>
      <c r="D250">
        <f t="shared" si="12"/>
        <v>5.124658907869839E-2</v>
      </c>
      <c r="E250">
        <f t="shared" si="13"/>
        <v>1.4454931932483817E-3</v>
      </c>
      <c r="F250">
        <f t="shared" si="14"/>
        <v>-1.5082042571807563E-3</v>
      </c>
      <c r="G250">
        <f t="shared" si="15"/>
        <v>5.2754793335879145E-2</v>
      </c>
      <c r="H250">
        <f>0</f>
        <v>0</v>
      </c>
    </row>
    <row r="251" spans="1:8" x14ac:dyDescent="0.2">
      <c r="A251" s="6">
        <v>45392</v>
      </c>
      <c r="B251">
        <v>7.5</v>
      </c>
      <c r="C251">
        <v>5160.64013671875</v>
      </c>
      <c r="D251">
        <f t="shared" si="12"/>
        <v>-1.1857727375302329E-2</v>
      </c>
      <c r="E251">
        <f t="shared" si="13"/>
        <v>-9.4569806491084929E-3</v>
      </c>
      <c r="F251">
        <f t="shared" si="14"/>
        <v>-1.7250945413416385E-2</v>
      </c>
      <c r="G251">
        <f t="shared" si="15"/>
        <v>5.3932180381140553E-3</v>
      </c>
      <c r="H251">
        <f>0</f>
        <v>0</v>
      </c>
    </row>
    <row r="252" spans="1:8" x14ac:dyDescent="0.2">
      <c r="A252" s="6">
        <v>45393</v>
      </c>
      <c r="B252">
        <v>7.4499998092651367</v>
      </c>
      <c r="C252">
        <v>5199.06005859375</v>
      </c>
      <c r="D252">
        <f t="shared" si="12"/>
        <v>-6.6666920979817634E-3</v>
      </c>
      <c r="E252">
        <f t="shared" si="13"/>
        <v>7.4447977105855934E-3</v>
      </c>
      <c r="F252">
        <f t="shared" si="14"/>
        <v>7.154554259785134E-3</v>
      </c>
      <c r="G252">
        <f t="shared" si="15"/>
        <v>-1.3821246357766898E-2</v>
      </c>
      <c r="H252">
        <f>0</f>
        <v>0</v>
      </c>
    </row>
    <row r="253" spans="1:8" x14ac:dyDescent="0.2">
      <c r="A253" s="6">
        <v>45394</v>
      </c>
      <c r="B253">
        <v>7.1500000953674316</v>
      </c>
      <c r="C253">
        <v>5123.41015625</v>
      </c>
      <c r="D253">
        <f t="shared" si="12"/>
        <v>-4.0268419003798184E-2</v>
      </c>
      <c r="E253">
        <f t="shared" si="13"/>
        <v>-1.4550688295801639E-2</v>
      </c>
      <c r="F253">
        <f t="shared" si="14"/>
        <v>-2.4606057855501663E-2</v>
      </c>
      <c r="G253">
        <f t="shared" si="15"/>
        <v>-1.5662361148296521E-2</v>
      </c>
      <c r="H253">
        <f>0</f>
        <v>0</v>
      </c>
    </row>
    <row r="254" spans="1:8" x14ac:dyDescent="0.2">
      <c r="A254" s="6">
        <v>45397</v>
      </c>
      <c r="B254">
        <v>6.869999885559082</v>
      </c>
      <c r="C254">
        <v>5061.81982421875</v>
      </c>
      <c r="D254">
        <f t="shared" si="12"/>
        <v>-3.9160867982332648E-2</v>
      </c>
      <c r="E254">
        <f t="shared" si="13"/>
        <v>-1.202135494776202E-2</v>
      </c>
      <c r="F254">
        <f t="shared" si="14"/>
        <v>-2.0953800508061456E-2</v>
      </c>
      <c r="G254">
        <f t="shared" si="15"/>
        <v>-1.8207067474271192E-2</v>
      </c>
      <c r="H254">
        <f>0</f>
        <v>0</v>
      </c>
    </row>
    <row r="255" spans="1:8" x14ac:dyDescent="0.2">
      <c r="A255" s="6">
        <v>45398</v>
      </c>
      <c r="B255">
        <v>6.809999942779541</v>
      </c>
      <c r="C255">
        <v>5051.41015625</v>
      </c>
      <c r="D255">
        <f t="shared" si="12"/>
        <v>-8.7336162706003195E-3</v>
      </c>
      <c r="E255">
        <f t="shared" si="13"/>
        <v>-2.0565070133361507E-3</v>
      </c>
      <c r="F255">
        <f t="shared" si="14"/>
        <v>-6.564954090154982E-3</v>
      </c>
      <c r="G255">
        <f t="shared" si="15"/>
        <v>-2.1686621804453375E-3</v>
      </c>
      <c r="H255">
        <f>0</f>
        <v>0</v>
      </c>
    </row>
    <row r="256" spans="1:8" x14ac:dyDescent="0.2">
      <c r="A256" s="6">
        <v>45399</v>
      </c>
      <c r="B256">
        <v>6.9000000953674316</v>
      </c>
      <c r="C256">
        <v>5022.2099609375</v>
      </c>
      <c r="D256">
        <f t="shared" si="12"/>
        <v>1.3215881548327424E-2</v>
      </c>
      <c r="E256">
        <f t="shared" si="13"/>
        <v>-5.780602724641426E-3</v>
      </c>
      <c r="F256">
        <f t="shared" si="14"/>
        <v>-1.1942401050527802E-2</v>
      </c>
      <c r="G256">
        <f t="shared" si="15"/>
        <v>2.5158282598855226E-2</v>
      </c>
      <c r="H256">
        <f>0</f>
        <v>0</v>
      </c>
    </row>
    <row r="257" spans="1:15" x14ac:dyDescent="0.2">
      <c r="A257" s="6">
        <v>45400</v>
      </c>
      <c r="B257">
        <v>7.0300002098083496</v>
      </c>
      <c r="C257">
        <v>5011.1201171875</v>
      </c>
      <c r="D257">
        <f t="shared" si="12"/>
        <v>1.8840596035382351E-2</v>
      </c>
      <c r="E257">
        <f t="shared" si="13"/>
        <v>-2.2081601199982481E-3</v>
      </c>
      <c r="F257">
        <f t="shared" si="14"/>
        <v>-6.7839351799737933E-3</v>
      </c>
      <c r="G257">
        <f t="shared" si="15"/>
        <v>2.5624531215356145E-2</v>
      </c>
      <c r="H257">
        <f>0</f>
        <v>0</v>
      </c>
    </row>
    <row r="258" spans="1:15" x14ac:dyDescent="0.2">
      <c r="A258" s="6">
        <v>45401</v>
      </c>
      <c r="B258">
        <v>7.0900001525878906</v>
      </c>
      <c r="C258">
        <v>4967.22998046875</v>
      </c>
      <c r="D258">
        <f t="shared" ref="D258:D300" si="16">(B258/B257)-1</f>
        <v>8.5348422459259332E-3</v>
      </c>
      <c r="E258">
        <f t="shared" ref="E258:E300" si="17">(C258/C257)-1</f>
        <v>-8.7585481274361499E-3</v>
      </c>
      <c r="F258">
        <f t="shared" ref="F258:F300" si="18">alpha_chegg+beta_chegg*E258</f>
        <v>-1.6242436467394671E-2</v>
      </c>
      <c r="G258">
        <f t="shared" ref="G258:G300" si="19">D258-F258</f>
        <v>2.4777278713320604E-2</v>
      </c>
      <c r="H258">
        <f>0</f>
        <v>0</v>
      </c>
    </row>
    <row r="259" spans="1:15" x14ac:dyDescent="0.2">
      <c r="A259" s="6">
        <v>45404</v>
      </c>
      <c r="B259">
        <v>6.820000171661377</v>
      </c>
      <c r="C259">
        <v>5010.60009765625</v>
      </c>
      <c r="D259">
        <f t="shared" si="16"/>
        <v>-3.8081801849885966E-2</v>
      </c>
      <c r="E259">
        <f t="shared" si="17"/>
        <v>8.7312480714667462E-3</v>
      </c>
      <c r="F259">
        <f t="shared" si="18"/>
        <v>9.012137716029392E-3</v>
      </c>
      <c r="G259">
        <f t="shared" si="19"/>
        <v>-4.7093939565915358E-2</v>
      </c>
      <c r="H259">
        <f>0</f>
        <v>0</v>
      </c>
    </row>
    <row r="260" spans="1:15" x14ac:dyDescent="0.2">
      <c r="A260" s="6">
        <v>45405</v>
      </c>
      <c r="B260">
        <v>6.8299999237060547</v>
      </c>
      <c r="C260">
        <v>5070.5498046875</v>
      </c>
      <c r="D260">
        <f t="shared" si="16"/>
        <v>1.4662392658331136E-3</v>
      </c>
      <c r="E260">
        <f t="shared" si="17"/>
        <v>1.1964576270872662E-2</v>
      </c>
      <c r="F260">
        <f t="shared" si="18"/>
        <v>1.3680935793640828E-2</v>
      </c>
      <c r="G260">
        <f t="shared" si="19"/>
        <v>-1.2214696527807715E-2</v>
      </c>
      <c r="H260">
        <f>0</f>
        <v>0</v>
      </c>
    </row>
    <row r="261" spans="1:15" x14ac:dyDescent="0.2">
      <c r="A261" s="6">
        <v>45406</v>
      </c>
      <c r="B261">
        <v>6.809999942779541</v>
      </c>
      <c r="C261">
        <v>5071.6298828125</v>
      </c>
      <c r="D261">
        <f t="shared" si="16"/>
        <v>-2.928254926782059E-3</v>
      </c>
      <c r="E261">
        <f t="shared" si="17"/>
        <v>2.130100613548791E-4</v>
      </c>
      <c r="F261">
        <f t="shared" si="18"/>
        <v>-3.2878611685732257E-3</v>
      </c>
      <c r="G261">
        <f t="shared" si="19"/>
        <v>3.5960624179116668E-4</v>
      </c>
      <c r="H261">
        <f>0</f>
        <v>0</v>
      </c>
    </row>
    <row r="262" spans="1:15" x14ac:dyDescent="0.2">
      <c r="A262" s="6">
        <v>45407</v>
      </c>
      <c r="B262">
        <v>6.880000114440918</v>
      </c>
      <c r="C262">
        <v>5048.419921875</v>
      </c>
      <c r="D262">
        <f t="shared" si="16"/>
        <v>1.027902676204806E-2</v>
      </c>
      <c r="E262">
        <f t="shared" si="17"/>
        <v>-4.5764303535156259E-3</v>
      </c>
      <c r="F262">
        <f t="shared" si="18"/>
        <v>-1.0203623758306765E-2</v>
      </c>
      <c r="G262">
        <f t="shared" si="19"/>
        <v>2.0482650520354827E-2</v>
      </c>
      <c r="H262">
        <f>0</f>
        <v>0</v>
      </c>
    </row>
    <row r="263" spans="1:15" x14ac:dyDescent="0.2">
      <c r="A263" s="6">
        <v>45408</v>
      </c>
      <c r="B263">
        <v>7.0999999046325684</v>
      </c>
      <c r="C263">
        <v>5099.9599609375</v>
      </c>
      <c r="D263">
        <f t="shared" si="16"/>
        <v>3.1976713158750947E-2</v>
      </c>
      <c r="E263">
        <f t="shared" si="17"/>
        <v>1.020914263474304E-2</v>
      </c>
      <c r="F263">
        <f t="shared" si="18"/>
        <v>1.114615903103371E-2</v>
      </c>
      <c r="G263">
        <f t="shared" si="19"/>
        <v>2.0830554127717237E-2</v>
      </c>
      <c r="H263">
        <f>0</f>
        <v>0</v>
      </c>
    </row>
    <row r="264" spans="1:15" x14ac:dyDescent="0.2">
      <c r="A264" s="6">
        <v>45411</v>
      </c>
      <c r="B264">
        <v>7.1700000762939453</v>
      </c>
      <c r="C264">
        <v>5116.169921875</v>
      </c>
      <c r="D264">
        <f t="shared" si="16"/>
        <v>9.8591792396649502E-3</v>
      </c>
      <c r="E264">
        <f t="shared" si="17"/>
        <v>3.1784486665891176E-3</v>
      </c>
      <c r="F264">
        <f t="shared" si="18"/>
        <v>9.9411492712167104E-4</v>
      </c>
      <c r="G264">
        <f t="shared" si="19"/>
        <v>8.8650643125432783E-3</v>
      </c>
      <c r="H264">
        <f>0</f>
        <v>0</v>
      </c>
    </row>
    <row r="265" spans="1:15" x14ac:dyDescent="0.2">
      <c r="A265" s="6">
        <v>45412</v>
      </c>
      <c r="B265">
        <v>5.1700000762939453</v>
      </c>
      <c r="C265">
        <v>5035.68994140625</v>
      </c>
      <c r="D265">
        <f t="shared" si="16"/>
        <v>-0.27894002492588077</v>
      </c>
      <c r="E265">
        <f t="shared" si="17"/>
        <v>-1.5730513586862171E-2</v>
      </c>
      <c r="F265">
        <f t="shared" si="18"/>
        <v>-2.6309678926765896E-2</v>
      </c>
      <c r="G265">
        <f t="shared" si="19"/>
        <v>-0.25263034599911488</v>
      </c>
      <c r="H265">
        <f>0</f>
        <v>0</v>
      </c>
    </row>
    <row r="266" spans="1:15" x14ac:dyDescent="0.2">
      <c r="A266" s="6">
        <v>45413</v>
      </c>
      <c r="B266">
        <v>5.380000114440918</v>
      </c>
      <c r="C266">
        <v>5018.39013671875</v>
      </c>
      <c r="D266">
        <f t="shared" si="16"/>
        <v>4.0618962291681271E-2</v>
      </c>
      <c r="E266">
        <f t="shared" si="17"/>
        <v>-3.4354388154940185E-3</v>
      </c>
      <c r="F266">
        <f t="shared" si="18"/>
        <v>-8.5560770909857732E-3</v>
      </c>
      <c r="G266">
        <f t="shared" si="19"/>
        <v>4.9175039382667041E-2</v>
      </c>
      <c r="H266">
        <f>0</f>
        <v>0</v>
      </c>
    </row>
    <row r="267" spans="1:15" x14ac:dyDescent="0.2">
      <c r="A267" s="6">
        <v>45414</v>
      </c>
      <c r="B267">
        <v>5.2100000381469727</v>
      </c>
      <c r="C267">
        <v>5064.2001953125</v>
      </c>
      <c r="D267">
        <f t="shared" si="16"/>
        <v>-3.1598526520033587E-2</v>
      </c>
      <c r="E267">
        <f t="shared" si="17"/>
        <v>9.1284370775730483E-3</v>
      </c>
      <c r="F267">
        <f t="shared" si="18"/>
        <v>9.5856629364193986E-3</v>
      </c>
      <c r="G267">
        <f t="shared" si="19"/>
        <v>-4.1184189456452983E-2</v>
      </c>
      <c r="H267">
        <f>0</f>
        <v>0</v>
      </c>
    </row>
    <row r="268" spans="1:15" x14ac:dyDescent="0.2">
      <c r="A268" s="6">
        <v>45415</v>
      </c>
      <c r="B268">
        <v>5.2399997711181641</v>
      </c>
      <c r="C268">
        <v>5127.7900390625</v>
      </c>
      <c r="D268">
        <f t="shared" si="16"/>
        <v>5.7581060943450169E-3</v>
      </c>
      <c r="E268">
        <f t="shared" si="17"/>
        <v>1.2556739721478527E-2</v>
      </c>
      <c r="F268">
        <f t="shared" si="18"/>
        <v>1.4535996402807692E-2</v>
      </c>
      <c r="G268">
        <f t="shared" si="19"/>
        <v>-8.7778903084626755E-3</v>
      </c>
      <c r="H268">
        <f>0</f>
        <v>0</v>
      </c>
    </row>
    <row r="269" spans="1:15" x14ac:dyDescent="0.2">
      <c r="A269" s="6">
        <v>45418</v>
      </c>
      <c r="B269">
        <v>5.1599998474121094</v>
      </c>
      <c r="C269">
        <v>5180.740234375</v>
      </c>
      <c r="D269">
        <f t="shared" si="16"/>
        <v>-1.5267161679471508E-2</v>
      </c>
      <c r="E269">
        <f t="shared" si="17"/>
        <v>1.0326123907011819E-2</v>
      </c>
      <c r="F269">
        <f t="shared" si="18"/>
        <v>1.131507536287573E-2</v>
      </c>
      <c r="G269">
        <f t="shared" si="19"/>
        <v>-2.6582237042347238E-2</v>
      </c>
      <c r="H269">
        <f>0</f>
        <v>0</v>
      </c>
    </row>
    <row r="270" spans="1:15" x14ac:dyDescent="0.2">
      <c r="A270" s="6">
        <v>45419</v>
      </c>
      <c r="B270">
        <v>5.059999942779541</v>
      </c>
      <c r="C270">
        <v>5187.7001953125</v>
      </c>
      <c r="D270">
        <f t="shared" si="16"/>
        <v>-1.9379827052266485E-2</v>
      </c>
      <c r="E270">
        <f t="shared" si="17"/>
        <v>1.3434298232750663E-3</v>
      </c>
      <c r="F270">
        <f t="shared" si="18"/>
        <v>-1.655579727945992E-3</v>
      </c>
      <c r="G270">
        <f t="shared" si="19"/>
        <v>-1.7724247324320493E-2</v>
      </c>
      <c r="H270">
        <f>0</f>
        <v>0</v>
      </c>
    </row>
    <row r="271" spans="1:15" x14ac:dyDescent="0.2">
      <c r="A271" s="6">
        <v>45420</v>
      </c>
      <c r="B271">
        <v>4.9600000381469727</v>
      </c>
      <c r="C271">
        <v>5187.669921875</v>
      </c>
      <c r="D271">
        <f t="shared" si="16"/>
        <v>-1.976282722596967E-2</v>
      </c>
      <c r="E271">
        <f t="shared" si="17"/>
        <v>-5.8356181661389783E-6</v>
      </c>
      <c r="F271">
        <f t="shared" si="18"/>
        <v>-3.6038656768780219E-3</v>
      </c>
      <c r="G271">
        <f t="shared" si="19"/>
        <v>-1.6158961549091647E-2</v>
      </c>
      <c r="H271">
        <f>0</f>
        <v>0</v>
      </c>
    </row>
    <row r="272" spans="1:15" x14ac:dyDescent="0.2">
      <c r="A272" s="6">
        <v>45421</v>
      </c>
      <c r="B272">
        <v>4.929999828338623</v>
      </c>
      <c r="C272">
        <v>5214.080078125</v>
      </c>
      <c r="D272">
        <f t="shared" si="16"/>
        <v>-6.0484293503266784E-3</v>
      </c>
      <c r="E272">
        <f t="shared" si="17"/>
        <v>5.0909476986258362E-3</v>
      </c>
      <c r="F272">
        <f t="shared" si="18"/>
        <v>3.7556879112212657E-3</v>
      </c>
      <c r="G272">
        <f t="shared" si="19"/>
        <v>-9.8041172615479441E-3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4.679999828338623</v>
      </c>
      <c r="C273">
        <v>5222.68017578125</v>
      </c>
      <c r="D273">
        <f t="shared" si="16"/>
        <v>-5.070994091378056E-2</v>
      </c>
      <c r="E273">
        <f t="shared" si="17"/>
        <v>1.6493988445498431E-3</v>
      </c>
      <c r="F273">
        <f t="shared" si="18"/>
        <v>-1.2137725589123007E-3</v>
      </c>
      <c r="G273">
        <f t="shared" si="19"/>
        <v>-4.949616835486826E-2</v>
      </c>
      <c r="H273">
        <f>0</f>
        <v>0</v>
      </c>
      <c r="K273">
        <f>SUM(G273:G275)</f>
        <v>-4.837672233620556E-2</v>
      </c>
      <c r="L273">
        <f>SUM(G272:G276)</f>
        <v>-8.645993724740543E-2</v>
      </c>
      <c r="M273">
        <f>SUM(G271:G277)</f>
        <v>-9.8186860519721683E-2</v>
      </c>
      <c r="N273">
        <f>SUM(G269:G279)</f>
        <v>-0.25690986719993081</v>
      </c>
      <c r="O273">
        <f>SUM(G264:G284)</f>
        <v>-0.59528191145045561</v>
      </c>
    </row>
    <row r="274" spans="1:15" x14ac:dyDescent="0.2">
      <c r="A274" s="7">
        <v>45425</v>
      </c>
      <c r="B274" s="5">
        <v>4.570000171661377</v>
      </c>
      <c r="C274" s="5">
        <v>5221.419921875</v>
      </c>
      <c r="D274" s="5">
        <f t="shared" si="16"/>
        <v>-2.3504201006839698E-2</v>
      </c>
      <c r="E274" s="5">
        <f t="shared" si="17"/>
        <v>-2.4130405535727206E-4</v>
      </c>
      <c r="F274" s="5">
        <f t="shared" si="18"/>
        <v>-3.9438727900124463E-3</v>
      </c>
      <c r="G274" s="5">
        <f t="shared" si="19"/>
        <v>-1.9560328216827252E-2</v>
      </c>
      <c r="H274" s="5">
        <f>0</f>
        <v>0</v>
      </c>
      <c r="K274">
        <f>_xlfn.T.TEST(G273:G275, H273:H275, 2, 1)</f>
        <v>0.51083165915920636</v>
      </c>
      <c r="L274">
        <f>_xlfn.T.TEST(G272:G276, H272:H276, 2, 1)</f>
        <v>0.20820813297798946</v>
      </c>
      <c r="M274">
        <f>_xlfn.T.TEST(G271:G277, H271:H277, 2, 1)</f>
        <v>0.15139518642926256</v>
      </c>
      <c r="N274">
        <f>_xlfn.T.TEST(G269:G279, H269:H279, 2, 1)</f>
        <v>1.1318508740646806E-2</v>
      </c>
      <c r="O274">
        <f>_xlfn.T.TEST(G264:G284, H264:H284, 2,1)</f>
        <v>3.5408903066101519E-2</v>
      </c>
    </row>
    <row r="275" spans="1:15" x14ac:dyDescent="0.2">
      <c r="A275" s="6">
        <v>45426</v>
      </c>
      <c r="B275">
        <v>4.679999828338623</v>
      </c>
      <c r="C275">
        <v>5246.68017578125</v>
      </c>
      <c r="D275">
        <f t="shared" si="16"/>
        <v>2.406994585237765E-2</v>
      </c>
      <c r="E275">
        <f t="shared" si="17"/>
        <v>4.8378131397597279E-3</v>
      </c>
      <c r="F275">
        <f t="shared" si="18"/>
        <v>3.3901716168876894E-3</v>
      </c>
      <c r="G275">
        <f t="shared" si="19"/>
        <v>2.0679774235489959E-2</v>
      </c>
      <c r="H275">
        <f>0</f>
        <v>0</v>
      </c>
    </row>
    <row r="276" spans="1:15" x14ac:dyDescent="0.2">
      <c r="A276" s="6">
        <v>45427</v>
      </c>
      <c r="B276">
        <v>4.6100001335144043</v>
      </c>
      <c r="C276">
        <v>5308.14990234375</v>
      </c>
      <c r="D276">
        <f t="shared" si="16"/>
        <v>-1.495720029739156E-2</v>
      </c>
      <c r="E276">
        <f t="shared" si="17"/>
        <v>1.1715927882596233E-2</v>
      </c>
      <c r="F276">
        <f t="shared" si="18"/>
        <v>1.3321897352260373E-2</v>
      </c>
      <c r="G276">
        <f t="shared" si="19"/>
        <v>-2.8279097649651933E-2</v>
      </c>
      <c r="H276">
        <f>0</f>
        <v>0</v>
      </c>
      <c r="N276" t="s">
        <v>57</v>
      </c>
    </row>
    <row r="277" spans="1:15" x14ac:dyDescent="0.2">
      <c r="A277" s="6">
        <v>45428</v>
      </c>
      <c r="B277">
        <v>4.5999999046325684</v>
      </c>
      <c r="C277">
        <v>5297.10009765625</v>
      </c>
      <c r="D277">
        <f t="shared" si="16"/>
        <v>-2.1692469831258165E-3</v>
      </c>
      <c r="E277">
        <f t="shared" si="17"/>
        <v>-2.0816677921287052E-3</v>
      </c>
      <c r="F277">
        <f t="shared" si="18"/>
        <v>-6.6012852599012109E-3</v>
      </c>
      <c r="G277">
        <f t="shared" si="19"/>
        <v>4.4320382767753944E-3</v>
      </c>
      <c r="H277">
        <f>0</f>
        <v>0</v>
      </c>
    </row>
    <row r="278" spans="1:15" x14ac:dyDescent="0.2">
      <c r="A278" s="6">
        <v>45429</v>
      </c>
      <c r="B278">
        <v>4.380000114440918</v>
      </c>
      <c r="C278">
        <v>5303.27001953125</v>
      </c>
      <c r="D278">
        <f t="shared" si="16"/>
        <v>-4.782604233754284E-2</v>
      </c>
      <c r="E278">
        <f t="shared" si="17"/>
        <v>1.1647735102702228E-3</v>
      </c>
      <c r="F278">
        <f t="shared" si="18"/>
        <v>-1.9135523800458988E-3</v>
      </c>
      <c r="G278">
        <f t="shared" si="19"/>
        <v>-4.5912489957496944E-2</v>
      </c>
      <c r="H278">
        <f>0</f>
        <v>0</v>
      </c>
    </row>
    <row r="279" spans="1:15" x14ac:dyDescent="0.2">
      <c r="A279" s="6">
        <v>45432</v>
      </c>
      <c r="B279">
        <v>4.070000171661377</v>
      </c>
      <c r="C279">
        <v>5308.1298828125</v>
      </c>
      <c r="D279">
        <f t="shared" si="16"/>
        <v>-7.0776240794484746E-2</v>
      </c>
      <c r="E279">
        <f t="shared" si="17"/>
        <v>9.163899374069473E-4</v>
      </c>
      <c r="F279">
        <f t="shared" si="18"/>
        <v>-2.272208438440278E-3</v>
      </c>
      <c r="G279">
        <f t="shared" si="19"/>
        <v>-6.8504032356044464E-2</v>
      </c>
      <c r="H279">
        <f>0</f>
        <v>0</v>
      </c>
    </row>
    <row r="280" spans="1:15" x14ac:dyDescent="0.2">
      <c r="A280" s="6">
        <v>45433</v>
      </c>
      <c r="B280">
        <v>4.0999999046325684</v>
      </c>
      <c r="C280">
        <v>5321.41015625</v>
      </c>
      <c r="D280">
        <f t="shared" si="16"/>
        <v>7.3709414510774174E-3</v>
      </c>
      <c r="E280">
        <f t="shared" si="17"/>
        <v>2.501874243978186E-3</v>
      </c>
      <c r="F280">
        <f t="shared" si="18"/>
        <v>1.7168211898831946E-5</v>
      </c>
      <c r="G280">
        <f t="shared" si="19"/>
        <v>7.3537732391785859E-3</v>
      </c>
      <c r="H280">
        <f>0</f>
        <v>0</v>
      </c>
    </row>
    <row r="281" spans="1:15" x14ac:dyDescent="0.2">
      <c r="A281" s="6">
        <v>45434</v>
      </c>
      <c r="B281">
        <v>3.940000057220459</v>
      </c>
      <c r="C281">
        <v>5307.009765625</v>
      </c>
      <c r="D281">
        <f t="shared" si="16"/>
        <v>-3.9024353935063871E-2</v>
      </c>
      <c r="E281">
        <f t="shared" si="17"/>
        <v>-2.7061230392261271E-3</v>
      </c>
      <c r="F281">
        <f t="shared" si="18"/>
        <v>-7.5029739464188665E-3</v>
      </c>
      <c r="G281">
        <f t="shared" si="19"/>
        <v>-3.1521379988645001E-2</v>
      </c>
      <c r="H281">
        <f>0</f>
        <v>0</v>
      </c>
    </row>
    <row r="282" spans="1:15" x14ac:dyDescent="0.2">
      <c r="A282" s="6">
        <v>45435</v>
      </c>
      <c r="B282">
        <v>3.7699999809265141</v>
      </c>
      <c r="C282">
        <v>5267.83984375</v>
      </c>
      <c r="D282">
        <f t="shared" si="16"/>
        <v>-4.3147226859147403E-2</v>
      </c>
      <c r="E282">
        <f t="shared" si="17"/>
        <v>-7.3807894850155265E-3</v>
      </c>
      <c r="F282">
        <f t="shared" si="18"/>
        <v>-1.4253007462838984E-2</v>
      </c>
      <c r="G282">
        <f t="shared" si="19"/>
        <v>-2.8894219396308419E-2</v>
      </c>
      <c r="H282">
        <f>0</f>
        <v>0</v>
      </c>
    </row>
    <row r="283" spans="1:15" x14ac:dyDescent="0.2">
      <c r="A283" s="6">
        <v>45436</v>
      </c>
      <c r="B283">
        <v>3.690000057220459</v>
      </c>
      <c r="C283">
        <v>5304.72021484375</v>
      </c>
      <c r="D283">
        <f t="shared" si="16"/>
        <v>-2.1220139021431605E-2</v>
      </c>
      <c r="E283">
        <f t="shared" si="17"/>
        <v>7.0010425881694704E-3</v>
      </c>
      <c r="F283">
        <f t="shared" si="18"/>
        <v>6.5137894086180646E-3</v>
      </c>
      <c r="G283">
        <f t="shared" si="19"/>
        <v>-2.7733928430049671E-2</v>
      </c>
      <c r="H283">
        <f>0</f>
        <v>0</v>
      </c>
    </row>
    <row r="284" spans="1:15" x14ac:dyDescent="0.2">
      <c r="A284" s="6">
        <v>45440</v>
      </c>
      <c r="B284">
        <v>3.630000114440918</v>
      </c>
      <c r="C284">
        <v>5306.0400390625</v>
      </c>
      <c r="D284">
        <f t="shared" si="16"/>
        <v>-1.6260146842582146E-2</v>
      </c>
      <c r="E284">
        <f t="shared" si="17"/>
        <v>2.4880185293407742E-4</v>
      </c>
      <c r="F284">
        <f t="shared" si="18"/>
        <v>-3.236179236701932E-3</v>
      </c>
      <c r="G284">
        <f t="shared" si="19"/>
        <v>-1.3023967605880215E-2</v>
      </c>
      <c r="H284">
        <f>0</f>
        <v>0</v>
      </c>
    </row>
    <row r="285" spans="1:15" x14ac:dyDescent="0.2">
      <c r="A285" s="6">
        <v>45441</v>
      </c>
      <c r="B285">
        <v>3.6700000762939449</v>
      </c>
      <c r="C285">
        <v>5266.9501953125</v>
      </c>
      <c r="D285">
        <f t="shared" si="16"/>
        <v>1.1019272890350207E-2</v>
      </c>
      <c r="E285">
        <f t="shared" si="17"/>
        <v>-7.3670465096804527E-3</v>
      </c>
      <c r="F285">
        <f t="shared" si="18"/>
        <v>-1.4233163149837649E-2</v>
      </c>
      <c r="G285">
        <f t="shared" si="19"/>
        <v>2.5252436040187856E-2</v>
      </c>
      <c r="H285">
        <f>0</f>
        <v>0</v>
      </c>
    </row>
    <row r="286" spans="1:15" x14ac:dyDescent="0.2">
      <c r="A286" s="6">
        <v>45442</v>
      </c>
      <c r="B286">
        <v>3.7699999809265141</v>
      </c>
      <c r="C286">
        <v>5235.47998046875</v>
      </c>
      <c r="D286">
        <f t="shared" si="16"/>
        <v>2.7247929851148989E-2</v>
      </c>
      <c r="E286">
        <f t="shared" si="17"/>
        <v>-5.9750355854433224E-3</v>
      </c>
      <c r="F286">
        <f t="shared" si="18"/>
        <v>-1.2223154413858867E-2</v>
      </c>
      <c r="G286">
        <f t="shared" si="19"/>
        <v>3.9471084265007852E-2</v>
      </c>
      <c r="H286">
        <f>0</f>
        <v>0</v>
      </c>
    </row>
    <row r="287" spans="1:15" x14ac:dyDescent="0.2">
      <c r="A287" s="6">
        <v>45443</v>
      </c>
      <c r="B287">
        <v>3.8299999237060551</v>
      </c>
      <c r="C287">
        <v>5277.509765625</v>
      </c>
      <c r="D287">
        <f t="shared" si="16"/>
        <v>1.5915104266073676E-2</v>
      </c>
      <c r="E287">
        <f t="shared" si="17"/>
        <v>8.0278762048646701E-3</v>
      </c>
      <c r="F287">
        <f t="shared" si="18"/>
        <v>7.9964965512255466E-3</v>
      </c>
      <c r="G287">
        <f t="shared" si="19"/>
        <v>7.9186077148481297E-3</v>
      </c>
      <c r="H287">
        <f>0</f>
        <v>0</v>
      </c>
    </row>
    <row r="288" spans="1:15" x14ac:dyDescent="0.2">
      <c r="A288" s="6">
        <v>45446</v>
      </c>
      <c r="B288">
        <v>3.660000085830688</v>
      </c>
      <c r="C288">
        <v>5283.39990234375</v>
      </c>
      <c r="D288">
        <f t="shared" si="16"/>
        <v>-4.4386381530490682E-2</v>
      </c>
      <c r="E288">
        <f t="shared" si="17"/>
        <v>1.1160825806737495E-3</v>
      </c>
      <c r="F288">
        <f t="shared" si="18"/>
        <v>-1.9838601571960492E-3</v>
      </c>
      <c r="G288">
        <f t="shared" si="19"/>
        <v>-4.240252137329463E-2</v>
      </c>
      <c r="H288">
        <f>0</f>
        <v>0</v>
      </c>
    </row>
    <row r="289" spans="1:8" x14ac:dyDescent="0.2">
      <c r="A289" s="6">
        <v>45447</v>
      </c>
      <c r="B289">
        <v>3.619999885559082</v>
      </c>
      <c r="C289">
        <v>5291.33984375</v>
      </c>
      <c r="D289">
        <f t="shared" si="16"/>
        <v>-1.0929016211355447E-2</v>
      </c>
      <c r="E289">
        <f t="shared" si="17"/>
        <v>1.5028090913065117E-3</v>
      </c>
      <c r="F289">
        <f t="shared" si="18"/>
        <v>-1.4254423665939799E-3</v>
      </c>
      <c r="G289">
        <f t="shared" si="19"/>
        <v>-9.5035738447614669E-3</v>
      </c>
      <c r="H289">
        <f>0</f>
        <v>0</v>
      </c>
    </row>
    <row r="290" spans="1:8" x14ac:dyDescent="0.2">
      <c r="A290" s="6">
        <v>45448</v>
      </c>
      <c r="B290">
        <v>3.6800000667572021</v>
      </c>
      <c r="C290">
        <v>5354.02978515625</v>
      </c>
      <c r="D290">
        <f t="shared" si="16"/>
        <v>1.6574636214070848E-2</v>
      </c>
      <c r="E290">
        <f t="shared" si="17"/>
        <v>1.1847649793331305E-2</v>
      </c>
      <c r="F290">
        <f t="shared" si="18"/>
        <v>1.3512098583218678E-2</v>
      </c>
      <c r="G290">
        <f t="shared" si="19"/>
        <v>3.0625376308521697E-3</v>
      </c>
      <c r="H290">
        <f>0</f>
        <v>0</v>
      </c>
    </row>
    <row r="291" spans="1:8" x14ac:dyDescent="0.2">
      <c r="A291" s="6">
        <v>45449</v>
      </c>
      <c r="B291">
        <v>3.75</v>
      </c>
      <c r="C291">
        <v>5352.9599609375</v>
      </c>
      <c r="D291">
        <f t="shared" si="16"/>
        <v>1.9021720644826434E-2</v>
      </c>
      <c r="E291">
        <f t="shared" si="17"/>
        <v>-1.9981663563317653E-4</v>
      </c>
      <c r="F291">
        <f t="shared" si="18"/>
        <v>-3.8839665962989512E-3</v>
      </c>
      <c r="G291">
        <f t="shared" si="19"/>
        <v>2.2905687241125385E-2</v>
      </c>
      <c r="H291">
        <f>0</f>
        <v>0</v>
      </c>
    </row>
    <row r="292" spans="1:8" x14ac:dyDescent="0.2">
      <c r="A292" s="6">
        <v>45450</v>
      </c>
      <c r="B292">
        <v>3.7000000476837158</v>
      </c>
      <c r="C292">
        <v>5346.990234375</v>
      </c>
      <c r="D292">
        <f t="shared" si="16"/>
        <v>-1.3333320617675781E-2</v>
      </c>
      <c r="E292">
        <f t="shared" si="17"/>
        <v>-1.1152197300303701E-3</v>
      </c>
      <c r="F292">
        <f t="shared" si="18"/>
        <v>-5.2057724705515066E-3</v>
      </c>
      <c r="G292">
        <f t="shared" si="19"/>
        <v>-8.1275481471242746E-3</v>
      </c>
      <c r="H292">
        <f>0</f>
        <v>0</v>
      </c>
    </row>
    <row r="293" spans="1:8" x14ac:dyDescent="0.2">
      <c r="A293" s="6">
        <v>45453</v>
      </c>
      <c r="B293">
        <v>3.6700000762939449</v>
      </c>
      <c r="C293">
        <v>5360.7900390625</v>
      </c>
      <c r="D293">
        <f t="shared" si="16"/>
        <v>-8.1081002711207439E-3</v>
      </c>
      <c r="E293">
        <f t="shared" si="17"/>
        <v>2.5808546645145203E-3</v>
      </c>
      <c r="F293">
        <f t="shared" si="18"/>
        <v>1.3121281635214161E-4</v>
      </c>
      <c r="G293">
        <f t="shared" si="19"/>
        <v>-8.2393130874728847E-3</v>
      </c>
      <c r="H293">
        <f>0</f>
        <v>0</v>
      </c>
    </row>
    <row r="294" spans="1:8" x14ac:dyDescent="0.2">
      <c r="A294" s="6">
        <v>45454</v>
      </c>
      <c r="B294">
        <v>3.5999999046325679</v>
      </c>
      <c r="C294">
        <v>5375.31982421875</v>
      </c>
      <c r="D294">
        <f t="shared" si="16"/>
        <v>-1.9073615859993343E-2</v>
      </c>
      <c r="E294">
        <f t="shared" si="17"/>
        <v>2.7103813151374556E-3</v>
      </c>
      <c r="F294">
        <f t="shared" si="18"/>
        <v>3.1824417850675416E-4</v>
      </c>
      <c r="G294">
        <f t="shared" si="19"/>
        <v>-1.9391860038500096E-2</v>
      </c>
      <c r="H294">
        <f>0</f>
        <v>0</v>
      </c>
    </row>
    <row r="295" spans="1:8" x14ac:dyDescent="0.2">
      <c r="A295" s="6">
        <v>45455</v>
      </c>
      <c r="B295">
        <v>3.4300000667572021</v>
      </c>
      <c r="C295">
        <v>5421.02978515625</v>
      </c>
      <c r="D295">
        <f t="shared" si="16"/>
        <v>-4.7222178438562135E-2</v>
      </c>
      <c r="E295">
        <f t="shared" si="17"/>
        <v>8.5036727919987065E-3</v>
      </c>
      <c r="F295">
        <f t="shared" si="18"/>
        <v>8.6835280105601216E-3</v>
      </c>
      <c r="G295">
        <f t="shared" si="19"/>
        <v>-5.5905706449122253E-2</v>
      </c>
      <c r="H295">
        <f>0</f>
        <v>0</v>
      </c>
    </row>
    <row r="296" spans="1:8" x14ac:dyDescent="0.2">
      <c r="A296" s="6">
        <v>45456</v>
      </c>
      <c r="B296">
        <v>3.0399999618530269</v>
      </c>
      <c r="C296">
        <v>5433.740234375</v>
      </c>
      <c r="D296">
        <f t="shared" si="16"/>
        <v>-0.11370265227804788</v>
      </c>
      <c r="E296">
        <f t="shared" si="17"/>
        <v>2.3446558536817097E-3</v>
      </c>
      <c r="F296">
        <f t="shared" si="18"/>
        <v>-2.0984892744267377E-4</v>
      </c>
      <c r="G296">
        <f t="shared" si="19"/>
        <v>-0.1134928033506052</v>
      </c>
      <c r="H296">
        <f>0</f>
        <v>0</v>
      </c>
    </row>
    <row r="297" spans="1:8" x14ac:dyDescent="0.2">
      <c r="A297" s="6">
        <v>45457</v>
      </c>
      <c r="B297">
        <v>2.7899999618530269</v>
      </c>
      <c r="C297">
        <v>5431.60009765625</v>
      </c>
      <c r="D297">
        <f t="shared" si="16"/>
        <v>-8.2236843137199589E-2</v>
      </c>
      <c r="E297">
        <f t="shared" si="17"/>
        <v>-3.9386069750091401E-4</v>
      </c>
      <c r="F297">
        <f t="shared" si="18"/>
        <v>-4.1641585493417833E-3</v>
      </c>
      <c r="G297">
        <f t="shared" si="19"/>
        <v>-7.8072684587857807E-2</v>
      </c>
      <c r="H297">
        <f>0</f>
        <v>0</v>
      </c>
    </row>
    <row r="298" spans="1:8" x14ac:dyDescent="0.2">
      <c r="A298" s="6">
        <v>45460</v>
      </c>
      <c r="B298">
        <v>2.6099998950958252</v>
      </c>
      <c r="C298">
        <v>5473.22998046875</v>
      </c>
      <c r="D298">
        <f t="shared" si="16"/>
        <v>-6.4516153841683743E-2</v>
      </c>
      <c r="E298">
        <f t="shared" si="17"/>
        <v>7.6643865645527054E-3</v>
      </c>
      <c r="F298">
        <f t="shared" si="18"/>
        <v>7.4716318826057683E-3</v>
      </c>
      <c r="G298">
        <f t="shared" si="19"/>
        <v>-7.1987785724289516E-2</v>
      </c>
      <c r="H298">
        <f>0</f>
        <v>0</v>
      </c>
    </row>
    <row r="299" spans="1:8" x14ac:dyDescent="0.2">
      <c r="A299" s="6">
        <v>45461</v>
      </c>
      <c r="B299">
        <v>2.7000000476837158</v>
      </c>
      <c r="C299">
        <v>5487.02978515625</v>
      </c>
      <c r="D299">
        <f t="shared" si="16"/>
        <v>3.4482818469456777E-2</v>
      </c>
      <c r="E299">
        <f t="shared" si="17"/>
        <v>2.5213273947457537E-3</v>
      </c>
      <c r="F299">
        <f t="shared" si="18"/>
        <v>4.5257792450473233E-5</v>
      </c>
      <c r="G299">
        <f t="shared" si="19"/>
        <v>3.4437560677006304E-2</v>
      </c>
      <c r="H299">
        <f>0</f>
        <v>0</v>
      </c>
    </row>
    <row r="300" spans="1:8" x14ac:dyDescent="0.2">
      <c r="A300" s="6">
        <v>45463</v>
      </c>
      <c r="B300">
        <v>2.8199999332427979</v>
      </c>
      <c r="C300">
        <v>5473.169921875</v>
      </c>
      <c r="D300">
        <f t="shared" si="16"/>
        <v>4.4444401274002843E-2</v>
      </c>
      <c r="E300">
        <f t="shared" si="17"/>
        <v>-2.5259318472709014E-3</v>
      </c>
      <c r="F300">
        <f t="shared" si="18"/>
        <v>-7.2427849898020757E-3</v>
      </c>
      <c r="G300">
        <f t="shared" si="19"/>
        <v>5.1687186263804918E-2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6CB5-F376-4944-A8E6-0C4CB5CEB586}">
  <sheetPr codeName="Sheet29"/>
  <dimension ref="A1:R300"/>
  <sheetViews>
    <sheetView topLeftCell="A254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8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122.81121826171881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132.08464050292969</v>
      </c>
      <c r="C3">
        <v>4137.64013671875</v>
      </c>
      <c r="D3">
        <f t="shared" si="0"/>
        <v>7.550956966690614E-2</v>
      </c>
      <c r="E3">
        <f t="shared" si="1"/>
        <v>-2.0693734728036706E-3</v>
      </c>
      <c r="F3">
        <f t="shared" si="2"/>
        <v>-3.9528268588922828E-4</v>
      </c>
      <c r="G3">
        <f t="shared" si="3"/>
        <v>7.5904852352795371E-2</v>
      </c>
      <c r="H3">
        <f>0</f>
        <v>0</v>
      </c>
    </row>
    <row r="4" spans="1:11" x14ac:dyDescent="0.2">
      <c r="A4" s="6">
        <v>45033</v>
      </c>
      <c r="B4">
        <v>133.1319580078125</v>
      </c>
      <c r="C4">
        <v>4151.31982421875</v>
      </c>
      <c r="D4">
        <f t="shared" si="0"/>
        <v>7.9291392314428943E-3</v>
      </c>
      <c r="E4">
        <f t="shared" si="1"/>
        <v>3.3061569029655402E-3</v>
      </c>
      <c r="F4">
        <f t="shared" si="2"/>
        <v>3.6329902269228473E-3</v>
      </c>
      <c r="G4">
        <f t="shared" si="3"/>
        <v>4.2961490045200466E-3</v>
      </c>
      <c r="H4">
        <f>0</f>
        <v>0</v>
      </c>
    </row>
    <row r="5" spans="1:11" x14ac:dyDescent="0.2">
      <c r="A5" s="6">
        <v>45034</v>
      </c>
      <c r="B5">
        <v>134.6267395019531</v>
      </c>
      <c r="C5">
        <v>4154.8701171875</v>
      </c>
      <c r="D5">
        <f t="shared" si="0"/>
        <v>1.1227818748469787E-2</v>
      </c>
      <c r="E5">
        <f t="shared" si="1"/>
        <v>8.5522029597373539E-4</v>
      </c>
      <c r="F5">
        <f t="shared" si="2"/>
        <v>1.7963265203110432E-3</v>
      </c>
      <c r="G5">
        <f t="shared" si="3"/>
        <v>9.4314922281587433E-3</v>
      </c>
      <c r="H5">
        <f>0</f>
        <v>0</v>
      </c>
    </row>
    <row r="6" spans="1:11" x14ac:dyDescent="0.2">
      <c r="A6" s="6">
        <v>45035</v>
      </c>
      <c r="B6">
        <v>134.45538330078119</v>
      </c>
      <c r="C6">
        <v>4154.52001953125</v>
      </c>
      <c r="D6">
        <f t="shared" si="0"/>
        <v>-1.2728244166487768E-3</v>
      </c>
      <c r="E6">
        <f t="shared" si="1"/>
        <v>-8.4261997698065194E-5</v>
      </c>
      <c r="F6">
        <f t="shared" si="2"/>
        <v>1.0923046264484989E-3</v>
      </c>
      <c r="G6">
        <f t="shared" si="3"/>
        <v>-2.3651290430972754E-3</v>
      </c>
      <c r="H6">
        <f>0</f>
        <v>0</v>
      </c>
    </row>
    <row r="7" spans="1:11" x14ac:dyDescent="0.2">
      <c r="A7" s="6">
        <v>45036</v>
      </c>
      <c r="B7">
        <v>134.0650329589844</v>
      </c>
      <c r="C7">
        <v>4129.7900390625</v>
      </c>
      <c r="D7">
        <f t="shared" si="0"/>
        <v>-2.9031960804690726E-3</v>
      </c>
      <c r="E7">
        <f t="shared" si="1"/>
        <v>-5.9525481529729696E-3</v>
      </c>
      <c r="F7">
        <f t="shared" si="2"/>
        <v>-3.3052257587353794E-3</v>
      </c>
      <c r="G7">
        <f t="shared" si="3"/>
        <v>4.0202967826630676E-4</v>
      </c>
      <c r="H7">
        <f>0</f>
        <v>0</v>
      </c>
    </row>
    <row r="8" spans="1:11" x14ac:dyDescent="0.2">
      <c r="A8" s="6">
        <v>45037</v>
      </c>
      <c r="B8">
        <v>133.8079528808594</v>
      </c>
      <c r="C8">
        <v>4133.52001953125</v>
      </c>
      <c r="D8">
        <f t="shared" si="0"/>
        <v>-1.9175774059120299E-3</v>
      </c>
      <c r="E8">
        <f t="shared" si="1"/>
        <v>9.031888869577287E-4</v>
      </c>
      <c r="F8">
        <f t="shared" si="2"/>
        <v>1.8322728478767081E-3</v>
      </c>
      <c r="G8">
        <f t="shared" si="3"/>
        <v>-3.7498502537887382E-3</v>
      </c>
      <c r="H8">
        <f>0</f>
        <v>0</v>
      </c>
    </row>
    <row r="9" spans="1:11" x14ac:dyDescent="0.2">
      <c r="A9" s="6">
        <v>45040</v>
      </c>
      <c r="B9">
        <v>133.9888610839844</v>
      </c>
      <c r="C9">
        <v>4137.0400390625</v>
      </c>
      <c r="D9">
        <f t="shared" si="0"/>
        <v>1.3519988851939946E-3</v>
      </c>
      <c r="E9">
        <f t="shared" si="1"/>
        <v>8.5157916609035489E-4</v>
      </c>
      <c r="F9">
        <f t="shared" si="2"/>
        <v>1.7935979588750654E-3</v>
      </c>
      <c r="G9">
        <f t="shared" si="3"/>
        <v>-4.4159907368107078E-4</v>
      </c>
      <c r="H9">
        <f>0</f>
        <v>0</v>
      </c>
    </row>
    <row r="10" spans="1:11" x14ac:dyDescent="0.2">
      <c r="A10" s="6">
        <v>45041</v>
      </c>
      <c r="B10">
        <v>131.07542419433591</v>
      </c>
      <c r="C10">
        <v>4071.6298828125</v>
      </c>
      <c r="D10">
        <f t="shared" si="0"/>
        <v>-2.1743873827111293E-2</v>
      </c>
      <c r="E10">
        <f t="shared" si="1"/>
        <v>-1.5810858882773227E-2</v>
      </c>
      <c r="F10">
        <f t="shared" si="2"/>
        <v>-1.0692769554961522E-2</v>
      </c>
      <c r="G10">
        <f t="shared" si="3"/>
        <v>-1.1051104272149771E-2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128.7523193359375</v>
      </c>
      <c r="C11">
        <v>4055.989990234375</v>
      </c>
      <c r="D11">
        <f t="shared" si="0"/>
        <v>-1.7723420486163044E-2</v>
      </c>
      <c r="E11">
        <f t="shared" si="1"/>
        <v>-3.8411871973298428E-3</v>
      </c>
      <c r="F11">
        <f t="shared" si="2"/>
        <v>-1.7230305980263892E-3</v>
      </c>
      <c r="G11">
        <f t="shared" si="3"/>
        <v>-1.6000389888136655E-2</v>
      </c>
      <c r="H11">
        <f>0</f>
        <v>0</v>
      </c>
    </row>
    <row r="12" spans="1:11" x14ac:dyDescent="0.2">
      <c r="A12" s="6">
        <v>45043</v>
      </c>
      <c r="B12">
        <v>130.48512268066409</v>
      </c>
      <c r="C12">
        <v>4135.35009765625</v>
      </c>
      <c r="D12">
        <f t="shared" si="0"/>
        <v>1.3458424311607153E-2</v>
      </c>
      <c r="E12">
        <f t="shared" si="1"/>
        <v>1.9566149722497039E-2</v>
      </c>
      <c r="F12">
        <f t="shared" si="2"/>
        <v>1.5817776482188853E-2</v>
      </c>
      <c r="G12">
        <f t="shared" si="3"/>
        <v>-2.3593521705817001E-3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131.6181335449219</v>
      </c>
      <c r="C13">
        <v>4169.47998046875</v>
      </c>
      <c r="D13">
        <f t="shared" si="0"/>
        <v>8.683065478894747E-3</v>
      </c>
      <c r="E13">
        <f t="shared" si="1"/>
        <v>8.2532027534605312E-3</v>
      </c>
      <c r="F13">
        <f t="shared" si="2"/>
        <v>7.3401687572156368E-3</v>
      </c>
      <c r="G13">
        <f t="shared" si="3"/>
        <v>1.3428967216791102E-3</v>
      </c>
      <c r="H13">
        <f>0</f>
        <v>0</v>
      </c>
      <c r="J13" t="s">
        <v>21</v>
      </c>
      <c r="K13">
        <v>0.50313473149888011</v>
      </c>
    </row>
    <row r="14" spans="1:11" x14ac:dyDescent="0.2">
      <c r="A14" s="6">
        <v>45047</v>
      </c>
      <c r="B14">
        <v>134.43632507324219</v>
      </c>
      <c r="C14">
        <v>4167.8701171875</v>
      </c>
      <c r="D14">
        <f t="shared" si="0"/>
        <v>2.1411878837792608E-2</v>
      </c>
      <c r="E14">
        <f t="shared" si="1"/>
        <v>-3.8610649020764942E-4</v>
      </c>
      <c r="F14">
        <f t="shared" si="2"/>
        <v>8.6611076127405553E-4</v>
      </c>
      <c r="G14">
        <f t="shared" si="3"/>
        <v>2.0545768076518554E-2</v>
      </c>
      <c r="H14">
        <f>0</f>
        <v>0</v>
      </c>
      <c r="J14" t="s">
        <v>22</v>
      </c>
      <c r="K14">
        <v>0.25314455804045022</v>
      </c>
    </row>
    <row r="15" spans="1:11" x14ac:dyDescent="0.2">
      <c r="A15" s="6">
        <v>45048</v>
      </c>
      <c r="B15">
        <v>132.26556396484381</v>
      </c>
      <c r="C15">
        <v>4119.580078125</v>
      </c>
      <c r="D15">
        <f t="shared" si="0"/>
        <v>-1.6147132162499411E-2</v>
      </c>
      <c r="E15">
        <f t="shared" si="1"/>
        <v>-1.1586262936400304E-2</v>
      </c>
      <c r="F15">
        <f t="shared" si="2"/>
        <v>-7.5269748837864803E-3</v>
      </c>
      <c r="G15">
        <f t="shared" si="3"/>
        <v>-8.620157278712931E-3</v>
      </c>
      <c r="H15">
        <f>0</f>
        <v>0</v>
      </c>
      <c r="J15" t="s">
        <v>23</v>
      </c>
      <c r="K15">
        <v>0.250120851797699</v>
      </c>
    </row>
    <row r="16" spans="1:11" x14ac:dyDescent="0.2">
      <c r="A16" s="6">
        <v>45049</v>
      </c>
      <c r="B16">
        <v>129.46636962890619</v>
      </c>
      <c r="C16">
        <v>4090.75</v>
      </c>
      <c r="D16">
        <f t="shared" si="0"/>
        <v>-2.1163440067300088E-2</v>
      </c>
      <c r="E16">
        <f t="shared" si="1"/>
        <v>-6.9983050646564848E-3</v>
      </c>
      <c r="F16">
        <f t="shared" si="2"/>
        <v>-4.0888868947061563E-3</v>
      </c>
      <c r="G16">
        <f t="shared" si="3"/>
        <v>-1.7074553172593931E-2</v>
      </c>
      <c r="H16">
        <f>0</f>
        <v>0</v>
      </c>
      <c r="J16" t="s">
        <v>24</v>
      </c>
      <c r="K16">
        <v>9.410160391068248E-3</v>
      </c>
    </row>
    <row r="17" spans="1:18" ht="16" thickBot="1" x14ac:dyDescent="0.25">
      <c r="A17" s="6">
        <v>45050</v>
      </c>
      <c r="B17">
        <v>127.69545745849609</v>
      </c>
      <c r="C17">
        <v>4061.219970703125</v>
      </c>
      <c r="D17">
        <f t="shared" si="0"/>
        <v>-1.3678549691986563E-2</v>
      </c>
      <c r="E17">
        <f t="shared" si="1"/>
        <v>-7.2187323343824161E-3</v>
      </c>
      <c r="F17">
        <f t="shared" si="2"/>
        <v>-4.2540689582071982E-3</v>
      </c>
      <c r="G17">
        <f t="shared" si="3"/>
        <v>-9.4244807337793661E-3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130.18998718261719</v>
      </c>
      <c r="C18">
        <v>4136.25</v>
      </c>
      <c r="D18">
        <f t="shared" si="0"/>
        <v>1.9534991876526853E-2</v>
      </c>
      <c r="E18">
        <f t="shared" si="1"/>
        <v>1.8474751389515376E-2</v>
      </c>
      <c r="F18">
        <f t="shared" si="2"/>
        <v>1.4999912934871594E-2</v>
      </c>
      <c r="G18">
        <f t="shared" si="3"/>
        <v>4.5350789416552587E-3</v>
      </c>
      <c r="H18">
        <f>0</f>
        <v>0</v>
      </c>
    </row>
    <row r="19" spans="1:18" ht="16" thickBot="1" x14ac:dyDescent="0.25">
      <c r="A19" s="6">
        <v>45054</v>
      </c>
      <c r="B19">
        <v>130.5041809082031</v>
      </c>
      <c r="C19">
        <v>4138.1201171875</v>
      </c>
      <c r="D19">
        <f t="shared" si="0"/>
        <v>2.4133478494408056E-3</v>
      </c>
      <c r="E19">
        <f t="shared" si="1"/>
        <v>4.5212866424892972E-4</v>
      </c>
      <c r="F19">
        <f t="shared" si="2"/>
        <v>1.4942608657706941E-3</v>
      </c>
      <c r="G19">
        <f t="shared" si="3"/>
        <v>9.1908698367011146E-4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129.87580871582031</v>
      </c>
      <c r="C20">
        <v>4119.169921875</v>
      </c>
      <c r="D20">
        <f t="shared" si="0"/>
        <v>-4.8149583255481243E-3</v>
      </c>
      <c r="E20">
        <f t="shared" si="1"/>
        <v>-4.5794212772585219E-3</v>
      </c>
      <c r="F20">
        <f t="shared" si="2"/>
        <v>-2.2762426793674615E-3</v>
      </c>
      <c r="G20">
        <f t="shared" si="3"/>
        <v>-2.5387156461806628E-3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129.94242858886719</v>
      </c>
      <c r="C21">
        <v>4137.64013671875</v>
      </c>
      <c r="D21">
        <f t="shared" si="0"/>
        <v>5.129505926129152E-4</v>
      </c>
      <c r="E21">
        <f t="shared" si="1"/>
        <v>4.4839652634049987E-3</v>
      </c>
      <c r="F21">
        <f t="shared" si="2"/>
        <v>4.5156070448332019E-3</v>
      </c>
      <c r="G21">
        <f t="shared" si="3"/>
        <v>-4.0026564522202867E-3</v>
      </c>
      <c r="H21">
        <f>0</f>
        <v>0</v>
      </c>
      <c r="J21" t="s">
        <v>27</v>
      </c>
      <c r="K21">
        <v>1</v>
      </c>
      <c r="L21">
        <v>7.4134958817793813E-3</v>
      </c>
      <c r="M21">
        <v>7.4134958817793813E-3</v>
      </c>
      <c r="N21">
        <v>83.719957468526673</v>
      </c>
      <c r="O21">
        <v>2.2038334495996756E-17</v>
      </c>
    </row>
    <row r="22" spans="1:18" x14ac:dyDescent="0.2">
      <c r="A22" s="6">
        <v>45057</v>
      </c>
      <c r="B22">
        <v>129.53302001953119</v>
      </c>
      <c r="C22">
        <v>4130.6201171875</v>
      </c>
      <c r="D22">
        <f t="shared" si="0"/>
        <v>-3.1506919932314803E-3</v>
      </c>
      <c r="E22">
        <f t="shared" si="1"/>
        <v>-1.6966239932159066E-3</v>
      </c>
      <c r="F22">
        <f t="shared" si="2"/>
        <v>-1.159545960217564E-4</v>
      </c>
      <c r="G22">
        <f t="shared" si="3"/>
        <v>-3.0347373972097239E-3</v>
      </c>
      <c r="H22">
        <f>0</f>
        <v>0</v>
      </c>
      <c r="J22" t="s">
        <v>28</v>
      </c>
      <c r="K22">
        <v>247</v>
      </c>
      <c r="L22">
        <v>2.1872126290650537E-2</v>
      </c>
      <c r="M22">
        <v>8.8551118585629705E-5</v>
      </c>
    </row>
    <row r="23" spans="1:18" ht="16" thickBot="1" x14ac:dyDescent="0.25">
      <c r="A23" s="6">
        <v>45058</v>
      </c>
      <c r="B23">
        <v>127.6764373779297</v>
      </c>
      <c r="C23">
        <v>4124.080078125</v>
      </c>
      <c r="D23">
        <f t="shared" si="0"/>
        <v>-1.4332890882352234E-2</v>
      </c>
      <c r="E23">
        <f t="shared" si="1"/>
        <v>-1.5833068345566526E-3</v>
      </c>
      <c r="F23">
        <f t="shared" si="2"/>
        <v>-3.1037869880369377E-5</v>
      </c>
      <c r="G23">
        <f t="shared" si="3"/>
        <v>-1.4301853012471864E-2</v>
      </c>
      <c r="H23">
        <f>0</f>
        <v>0</v>
      </c>
      <c r="J23" s="10" t="s">
        <v>29</v>
      </c>
      <c r="K23" s="10">
        <v>248</v>
      </c>
      <c r="L23" s="10">
        <v>2.9285622172429918E-2</v>
      </c>
      <c r="M23" s="10"/>
      <c r="N23" s="10"/>
      <c r="O23" s="10"/>
    </row>
    <row r="24" spans="1:18" ht="16" thickBot="1" x14ac:dyDescent="0.25">
      <c r="A24" s="6">
        <v>45061</v>
      </c>
      <c r="B24">
        <v>128.7523193359375</v>
      </c>
      <c r="C24">
        <v>4136.27978515625</v>
      </c>
      <c r="D24">
        <f t="shared" si="0"/>
        <v>8.4266289074399481E-3</v>
      </c>
      <c r="E24">
        <f t="shared" si="1"/>
        <v>2.9581644391338813E-3</v>
      </c>
      <c r="F24">
        <f t="shared" si="2"/>
        <v>3.3722143559065448E-3</v>
      </c>
      <c r="G24">
        <f t="shared" si="3"/>
        <v>5.0544145515334033E-3</v>
      </c>
      <c r="H24">
        <f>0</f>
        <v>0</v>
      </c>
    </row>
    <row r="25" spans="1:18" x14ac:dyDescent="0.2">
      <c r="A25" s="6">
        <v>45062</v>
      </c>
      <c r="B25">
        <v>127.8858947753906</v>
      </c>
      <c r="C25">
        <v>4109.89990234375</v>
      </c>
      <c r="D25">
        <f t="shared" si="0"/>
        <v>-6.7293899249010192E-3</v>
      </c>
      <c r="E25">
        <f t="shared" si="1"/>
        <v>-6.3776833731530314E-3</v>
      </c>
      <c r="F25">
        <f t="shared" si="2"/>
        <v>-3.6238102651969736E-3</v>
      </c>
      <c r="G25">
        <f t="shared" si="3"/>
        <v>-3.1055796597040455E-3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131.81805419921881</v>
      </c>
      <c r="C26">
        <v>4158.77001953125</v>
      </c>
      <c r="D26">
        <f t="shared" si="0"/>
        <v>3.0747405182834031E-2</v>
      </c>
      <c r="E26">
        <f t="shared" si="1"/>
        <v>1.1890829058788244E-2</v>
      </c>
      <c r="F26">
        <f t="shared" si="2"/>
        <v>1.0066104709272735E-2</v>
      </c>
      <c r="G26">
        <f t="shared" si="3"/>
        <v>2.0681300473561294E-2</v>
      </c>
      <c r="H26">
        <f>0</f>
        <v>0</v>
      </c>
      <c r="J26" t="s">
        <v>30</v>
      </c>
      <c r="K26">
        <v>1.1554482232992522E-3</v>
      </c>
      <c r="L26">
        <v>6.0094163351575409E-4</v>
      </c>
      <c r="M26">
        <v>1.9227295278901015</v>
      </c>
      <c r="N26">
        <v>5.566395164155899E-2</v>
      </c>
      <c r="O26">
        <v>-2.8175285077311242E-5</v>
      </c>
      <c r="P26">
        <v>2.3390717316758157E-3</v>
      </c>
      <c r="Q26">
        <v>-2.8175285077311242E-5</v>
      </c>
      <c r="R26">
        <v>2.3390717316758157E-3</v>
      </c>
    </row>
    <row r="27" spans="1:18" ht="16" thickBot="1" x14ac:dyDescent="0.25">
      <c r="A27" s="6">
        <v>45064</v>
      </c>
      <c r="B27">
        <v>132.81776428222659</v>
      </c>
      <c r="C27">
        <v>4198.0498046875</v>
      </c>
      <c r="D27">
        <f t="shared" si="0"/>
        <v>7.5840148686834308E-3</v>
      </c>
      <c r="E27">
        <f t="shared" si="1"/>
        <v>9.445048649426635E-3</v>
      </c>
      <c r="F27">
        <f t="shared" si="2"/>
        <v>8.2333049137161916E-3</v>
      </c>
      <c r="G27">
        <f t="shared" si="3"/>
        <v>-6.4929004503276079E-4</v>
      </c>
      <c r="H27">
        <f>0</f>
        <v>0</v>
      </c>
      <c r="J27" s="10" t="s">
        <v>43</v>
      </c>
      <c r="K27" s="10">
        <v>0.74937217934251754</v>
      </c>
      <c r="L27" s="10">
        <v>8.1899842434687065E-2</v>
      </c>
      <c r="M27" s="10">
        <v>9.1498610627990136</v>
      </c>
      <c r="N27" s="10">
        <v>2.2038334496006284E-17</v>
      </c>
      <c r="O27" s="10">
        <v>0.58806104123597336</v>
      </c>
      <c r="P27" s="10">
        <v>0.91068331744906172</v>
      </c>
      <c r="Q27" s="10">
        <v>0.58806104123597336</v>
      </c>
      <c r="R27" s="10">
        <v>0.91068331744906172</v>
      </c>
    </row>
    <row r="28" spans="1:18" x14ac:dyDescent="0.2">
      <c r="A28" s="6">
        <v>45065</v>
      </c>
      <c r="B28">
        <v>132.51307678222659</v>
      </c>
      <c r="C28">
        <v>4191.97998046875</v>
      </c>
      <c r="D28">
        <f t="shared" si="0"/>
        <v>-2.2940267188398256E-3</v>
      </c>
      <c r="E28">
        <f t="shared" si="1"/>
        <v>-1.4458676054706077E-3</v>
      </c>
      <c r="F28">
        <f t="shared" si="2"/>
        <v>7.1955264746995659E-5</v>
      </c>
      <c r="G28">
        <f t="shared" si="3"/>
        <v>-2.365981983586821E-3</v>
      </c>
      <c r="H28">
        <f>0</f>
        <v>0</v>
      </c>
    </row>
    <row r="29" spans="1:18" x14ac:dyDescent="0.2">
      <c r="A29" s="6">
        <v>45068</v>
      </c>
      <c r="B29">
        <v>131.41819763183591</v>
      </c>
      <c r="C29">
        <v>4192.6298828125</v>
      </c>
      <c r="D29">
        <f t="shared" si="0"/>
        <v>-8.2624234300288091E-3</v>
      </c>
      <c r="E29">
        <f t="shared" si="1"/>
        <v>1.550346964389604E-4</v>
      </c>
      <c r="F29">
        <f t="shared" si="2"/>
        <v>1.2716269116434217E-3</v>
      </c>
      <c r="G29">
        <f t="shared" si="3"/>
        <v>-9.5340503416722309E-3</v>
      </c>
      <c r="H29">
        <f>0</f>
        <v>0</v>
      </c>
    </row>
    <row r="30" spans="1:18" x14ac:dyDescent="0.2">
      <c r="A30" s="6">
        <v>45069</v>
      </c>
      <c r="B30">
        <v>130.0471496582031</v>
      </c>
      <c r="C30">
        <v>4145.580078125</v>
      </c>
      <c r="D30">
        <f t="shared" si="0"/>
        <v>-1.0432710220800279E-2</v>
      </c>
      <c r="E30">
        <f t="shared" si="1"/>
        <v>-1.1222026747550129E-2</v>
      </c>
      <c r="F30">
        <f t="shared" si="2"/>
        <v>-7.2540264171524118E-3</v>
      </c>
      <c r="G30">
        <f t="shared" si="3"/>
        <v>-3.1786838036478669E-3</v>
      </c>
      <c r="H30">
        <f>0</f>
        <v>0</v>
      </c>
    </row>
    <row r="31" spans="1:18" x14ac:dyDescent="0.2">
      <c r="A31" s="6">
        <v>45070</v>
      </c>
      <c r="B31">
        <v>128.85707092285159</v>
      </c>
      <c r="C31">
        <v>4115.240234375</v>
      </c>
      <c r="D31">
        <f t="shared" si="0"/>
        <v>-9.1511327889871596E-3</v>
      </c>
      <c r="E31">
        <f t="shared" si="1"/>
        <v>-7.3186003353533646E-3</v>
      </c>
      <c r="F31">
        <f t="shared" si="2"/>
        <v>-4.3289072597413785E-3</v>
      </c>
      <c r="G31">
        <f t="shared" si="3"/>
        <v>-4.8222255292457812E-3</v>
      </c>
      <c r="H31">
        <f>0</f>
        <v>0</v>
      </c>
    </row>
    <row r="32" spans="1:18" x14ac:dyDescent="0.2">
      <c r="A32" s="6">
        <v>45071</v>
      </c>
      <c r="B32">
        <v>129.17121887207031</v>
      </c>
      <c r="C32">
        <v>4151.27978515625</v>
      </c>
      <c r="D32">
        <f t="shared" si="0"/>
        <v>2.4379566209975501E-3</v>
      </c>
      <c r="E32">
        <f t="shared" si="1"/>
        <v>8.7575812659024255E-3</v>
      </c>
      <c r="F32">
        <f t="shared" si="2"/>
        <v>7.7181359822977563E-3</v>
      </c>
      <c r="G32">
        <f t="shared" si="3"/>
        <v>-5.2801793613002062E-3</v>
      </c>
      <c r="H32">
        <f>0</f>
        <v>0</v>
      </c>
    </row>
    <row r="33" spans="1:8" x14ac:dyDescent="0.2">
      <c r="A33" s="6">
        <v>45072</v>
      </c>
      <c r="B33">
        <v>130.38038635253909</v>
      </c>
      <c r="C33">
        <v>4205.4501953125</v>
      </c>
      <c r="D33">
        <f t="shared" si="0"/>
        <v>9.3609667155523102E-3</v>
      </c>
      <c r="E33">
        <f t="shared" si="1"/>
        <v>1.3049086777997321E-2</v>
      </c>
      <c r="F33">
        <f t="shared" si="2"/>
        <v>1.0934070820556734E-2</v>
      </c>
      <c r="G33">
        <f t="shared" si="3"/>
        <v>-1.5731041050044241E-3</v>
      </c>
      <c r="H33">
        <f>0</f>
        <v>0</v>
      </c>
    </row>
    <row r="34" spans="1:8" x14ac:dyDescent="0.2">
      <c r="A34" s="6">
        <v>45076</v>
      </c>
      <c r="B34">
        <v>130.87548828125</v>
      </c>
      <c r="C34">
        <v>4205.52001953125</v>
      </c>
      <c r="D34">
        <f t="shared" si="0"/>
        <v>3.7973650988591956E-3</v>
      </c>
      <c r="E34">
        <f t="shared" si="1"/>
        <v>1.660326849850513E-5</v>
      </c>
      <c r="F34">
        <f t="shared" si="2"/>
        <v>1.167890250798186E-3</v>
      </c>
      <c r="G34">
        <f t="shared" si="3"/>
        <v>2.6294748480610096E-3</v>
      </c>
      <c r="H34">
        <f>0</f>
        <v>0</v>
      </c>
    </row>
    <row r="35" spans="1:8" x14ac:dyDescent="0.2">
      <c r="A35" s="6">
        <v>45077</v>
      </c>
      <c r="B35">
        <v>129.20933532714841</v>
      </c>
      <c r="C35">
        <v>4179.830078125</v>
      </c>
      <c r="D35">
        <f t="shared" si="0"/>
        <v>-1.2730825122279965E-2</v>
      </c>
      <c r="E35">
        <f t="shared" si="1"/>
        <v>-6.1086242098339349E-3</v>
      </c>
      <c r="F35">
        <f t="shared" si="2"/>
        <v>-3.4221848136084679E-3</v>
      </c>
      <c r="G35">
        <f t="shared" si="3"/>
        <v>-9.3086403086714981E-3</v>
      </c>
      <c r="H35">
        <f>0</f>
        <v>0</v>
      </c>
    </row>
    <row r="36" spans="1:8" x14ac:dyDescent="0.2">
      <c r="A36" s="6">
        <v>45078</v>
      </c>
      <c r="B36">
        <v>130.98974609375</v>
      </c>
      <c r="C36">
        <v>4221.02001953125</v>
      </c>
      <c r="D36">
        <f t="shared" si="0"/>
        <v>1.3779273471949294E-2</v>
      </c>
      <c r="E36">
        <f t="shared" si="1"/>
        <v>9.8544535630327168E-3</v>
      </c>
      <c r="F36">
        <f t="shared" si="2"/>
        <v>8.5401015660587151E-3</v>
      </c>
      <c r="G36">
        <f t="shared" si="3"/>
        <v>5.2391719058905786E-3</v>
      </c>
      <c r="H36">
        <f>0</f>
        <v>0</v>
      </c>
    </row>
    <row r="37" spans="1:8" x14ac:dyDescent="0.2">
      <c r="A37" s="6">
        <v>45079</v>
      </c>
      <c r="B37">
        <v>133.7413024902344</v>
      </c>
      <c r="C37">
        <v>4282.3701171875</v>
      </c>
      <c r="D37">
        <f t="shared" si="0"/>
        <v>2.1005891518524722E-2</v>
      </c>
      <c r="E37">
        <f t="shared" si="1"/>
        <v>1.4534424705965554E-2</v>
      </c>
      <c r="F37">
        <f t="shared" si="2"/>
        <v>1.2047141740698389E-2</v>
      </c>
      <c r="G37">
        <f t="shared" si="3"/>
        <v>8.9587497778263331E-3</v>
      </c>
      <c r="H37">
        <f>0</f>
        <v>0</v>
      </c>
    </row>
    <row r="38" spans="1:8" x14ac:dyDescent="0.2">
      <c r="A38" s="6">
        <v>45082</v>
      </c>
      <c r="B38">
        <v>132.42741394042969</v>
      </c>
      <c r="C38">
        <v>4273.7900390625</v>
      </c>
      <c r="D38">
        <f t="shared" si="0"/>
        <v>-9.8241046358932271E-3</v>
      </c>
      <c r="E38">
        <f t="shared" si="1"/>
        <v>-2.0035816359177394E-3</v>
      </c>
      <c r="F38">
        <f t="shared" si="2"/>
        <v>-3.4598011369907063E-4</v>
      </c>
      <c r="G38">
        <f t="shared" si="3"/>
        <v>-9.4781245221941569E-3</v>
      </c>
      <c r="H38">
        <f>0</f>
        <v>0</v>
      </c>
    </row>
    <row r="39" spans="1:8" x14ac:dyDescent="0.2">
      <c r="A39" s="6">
        <v>45083</v>
      </c>
      <c r="B39">
        <v>132.6654357910156</v>
      </c>
      <c r="C39">
        <v>4283.85009765625</v>
      </c>
      <c r="D39">
        <f t="shared" si="0"/>
        <v>1.7973759624496655E-3</v>
      </c>
      <c r="E39">
        <f t="shared" si="1"/>
        <v>2.3538963079141606E-3</v>
      </c>
      <c r="F39">
        <f t="shared" si="2"/>
        <v>2.9193926295071927E-3</v>
      </c>
      <c r="G39">
        <f t="shared" si="3"/>
        <v>-1.1220166670575273E-3</v>
      </c>
      <c r="H39">
        <f>0</f>
        <v>0</v>
      </c>
    </row>
    <row r="40" spans="1:8" x14ac:dyDescent="0.2">
      <c r="A40" s="6">
        <v>45084</v>
      </c>
      <c r="B40">
        <v>133.95075988769531</v>
      </c>
      <c r="C40">
        <v>4267.52001953125</v>
      </c>
      <c r="D40">
        <f t="shared" si="0"/>
        <v>9.6884624771780281E-3</v>
      </c>
      <c r="E40">
        <f t="shared" si="1"/>
        <v>-3.8120096998572883E-3</v>
      </c>
      <c r="F40">
        <f t="shared" si="2"/>
        <v>-1.70116579315762E-3</v>
      </c>
      <c r="G40">
        <f t="shared" si="3"/>
        <v>1.1389628270335649E-2</v>
      </c>
      <c r="H40">
        <f>0</f>
        <v>0</v>
      </c>
    </row>
    <row r="41" spans="1:8" x14ac:dyDescent="0.2">
      <c r="A41" s="6">
        <v>45085</v>
      </c>
      <c r="B41">
        <v>133.9888610839844</v>
      </c>
      <c r="C41">
        <v>4293.93017578125</v>
      </c>
      <c r="D41">
        <f t="shared" si="0"/>
        <v>2.844418077287969E-4</v>
      </c>
      <c r="E41">
        <f t="shared" si="1"/>
        <v>6.1886426142414575E-3</v>
      </c>
      <c r="F41">
        <f t="shared" si="2"/>
        <v>5.7930448263053486E-3</v>
      </c>
      <c r="G41">
        <f t="shared" si="3"/>
        <v>-5.5086030185765517E-3</v>
      </c>
      <c r="H41">
        <f>0</f>
        <v>0</v>
      </c>
    </row>
    <row r="42" spans="1:8" x14ac:dyDescent="0.2">
      <c r="A42" s="6">
        <v>45086</v>
      </c>
      <c r="B42">
        <v>134.25543212890619</v>
      </c>
      <c r="C42">
        <v>4298.85986328125</v>
      </c>
      <c r="D42">
        <f t="shared" si="0"/>
        <v>1.9895015359128188E-3</v>
      </c>
      <c r="E42">
        <f t="shared" si="1"/>
        <v>1.148059539441082E-3</v>
      </c>
      <c r="F42">
        <f t="shared" si="2"/>
        <v>2.0157721023851827E-3</v>
      </c>
      <c r="G42">
        <f t="shared" si="3"/>
        <v>-2.6270566472363921E-5</v>
      </c>
      <c r="H42">
        <f>0</f>
        <v>0</v>
      </c>
    </row>
    <row r="43" spans="1:8" x14ac:dyDescent="0.2">
      <c r="A43" s="6">
        <v>45089</v>
      </c>
      <c r="B43">
        <v>134.24592590332031</v>
      </c>
      <c r="C43">
        <v>4338.93017578125</v>
      </c>
      <c r="D43">
        <f t="shared" si="0"/>
        <v>-7.0807008961448759E-5</v>
      </c>
      <c r="E43">
        <f t="shared" si="1"/>
        <v>9.3211488102371565E-3</v>
      </c>
      <c r="F43">
        <f t="shared" si="2"/>
        <v>8.1404578212025853E-3</v>
      </c>
      <c r="G43">
        <f t="shared" si="3"/>
        <v>-8.2112648301640341E-3</v>
      </c>
      <c r="H43">
        <f>0</f>
        <v>0</v>
      </c>
    </row>
    <row r="44" spans="1:8" x14ac:dyDescent="0.2">
      <c r="A44" s="6">
        <v>45090</v>
      </c>
      <c r="B44">
        <v>135.21705627441409</v>
      </c>
      <c r="C44">
        <v>4369.009765625</v>
      </c>
      <c r="D44">
        <f t="shared" si="0"/>
        <v>7.2339653107473811E-3</v>
      </c>
      <c r="E44">
        <f t="shared" si="1"/>
        <v>6.9324899514737748E-3</v>
      </c>
      <c r="F44">
        <f t="shared" si="2"/>
        <v>6.3504633265052584E-3</v>
      </c>
      <c r="G44">
        <f t="shared" si="3"/>
        <v>8.8350198424212278E-4</v>
      </c>
      <c r="H44">
        <f>0</f>
        <v>0</v>
      </c>
    </row>
    <row r="45" spans="1:8" x14ac:dyDescent="0.2">
      <c r="A45" s="6">
        <v>45091</v>
      </c>
      <c r="B45">
        <v>134.7124328613281</v>
      </c>
      <c r="C45">
        <v>4372.58984375</v>
      </c>
      <c r="D45">
        <f t="shared" si="0"/>
        <v>-3.7319508868902673E-3</v>
      </c>
      <c r="E45">
        <f t="shared" si="1"/>
        <v>8.1942552593217144E-4</v>
      </c>
      <c r="F45">
        <f t="shared" si="2"/>
        <v>1.7695029154759321E-3</v>
      </c>
      <c r="G45">
        <f t="shared" si="3"/>
        <v>-5.5014538023661994E-3</v>
      </c>
      <c r="H45">
        <f>0</f>
        <v>0</v>
      </c>
    </row>
    <row r="46" spans="1:8" x14ac:dyDescent="0.2">
      <c r="A46" s="6">
        <v>45092</v>
      </c>
      <c r="B46">
        <v>136.2358093261719</v>
      </c>
      <c r="C46">
        <v>4425.83984375</v>
      </c>
      <c r="D46">
        <f t="shared" si="0"/>
        <v>1.1308358348868675E-2</v>
      </c>
      <c r="E46">
        <f t="shared" si="1"/>
        <v>1.217813742034668E-2</v>
      </c>
      <c r="F46">
        <f t="shared" si="2"/>
        <v>1.0281405602317108E-2</v>
      </c>
      <c r="G46">
        <f t="shared" si="3"/>
        <v>1.0269527465515665E-3</v>
      </c>
      <c r="H46">
        <f>0</f>
        <v>0</v>
      </c>
    </row>
    <row r="47" spans="1:8" x14ac:dyDescent="0.2">
      <c r="A47" s="6">
        <v>45093</v>
      </c>
      <c r="B47">
        <v>136.39764404296881</v>
      </c>
      <c r="C47">
        <v>4409.58984375</v>
      </c>
      <c r="D47">
        <f t="shared" si="0"/>
        <v>1.1879014599565085E-3</v>
      </c>
      <c r="E47">
        <f t="shared" si="1"/>
        <v>-3.6716195284263176E-3</v>
      </c>
      <c r="F47">
        <f t="shared" si="2"/>
        <v>-1.5959613044341241E-3</v>
      </c>
      <c r="G47">
        <f t="shared" si="3"/>
        <v>2.7838627643906326E-3</v>
      </c>
      <c r="H47">
        <f>0</f>
        <v>0</v>
      </c>
    </row>
    <row r="48" spans="1:8" x14ac:dyDescent="0.2">
      <c r="A48" s="6">
        <v>45097</v>
      </c>
      <c r="B48">
        <v>135.70263671875</v>
      </c>
      <c r="C48">
        <v>4388.7099609375</v>
      </c>
      <c r="D48">
        <f t="shared" si="0"/>
        <v>-5.0954496252139103E-3</v>
      </c>
      <c r="E48">
        <f t="shared" si="1"/>
        <v>-4.7351076976228645E-3</v>
      </c>
      <c r="F48">
        <f t="shared" si="2"/>
        <v>-2.3929097514899245E-3</v>
      </c>
      <c r="G48">
        <f t="shared" si="3"/>
        <v>-2.7025398737239859E-3</v>
      </c>
      <c r="H48">
        <f>0</f>
        <v>0</v>
      </c>
    </row>
    <row r="49" spans="1:8" x14ac:dyDescent="0.2">
      <c r="A49" s="6">
        <v>45098</v>
      </c>
      <c r="B49">
        <v>135.50270080566409</v>
      </c>
      <c r="C49">
        <v>4365.68994140625</v>
      </c>
      <c r="D49">
        <f t="shared" si="0"/>
        <v>-1.4733384547294115E-3</v>
      </c>
      <c r="E49">
        <f t="shared" si="1"/>
        <v>-5.2452815830036359E-3</v>
      </c>
      <c r="F49">
        <f t="shared" si="2"/>
        <v>-2.7752198678213527E-3</v>
      </c>
      <c r="G49">
        <f t="shared" si="3"/>
        <v>1.3018814130919413E-3</v>
      </c>
      <c r="H49">
        <f>0</f>
        <v>0</v>
      </c>
    </row>
    <row r="50" spans="1:8" x14ac:dyDescent="0.2">
      <c r="A50" s="6">
        <v>45099</v>
      </c>
      <c r="B50">
        <v>132.8939514160156</v>
      </c>
      <c r="C50">
        <v>4381.89013671875</v>
      </c>
      <c r="D50">
        <f t="shared" si="0"/>
        <v>-1.9252379282018284E-2</v>
      </c>
      <c r="E50">
        <f t="shared" si="1"/>
        <v>3.7107984144384432E-3</v>
      </c>
      <c r="F50">
        <f t="shared" si="2"/>
        <v>3.9362173182277468E-3</v>
      </c>
      <c r="G50">
        <f t="shared" si="3"/>
        <v>-2.3188596600246032E-2</v>
      </c>
      <c r="H50">
        <f>0</f>
        <v>0</v>
      </c>
    </row>
    <row r="51" spans="1:8" x14ac:dyDescent="0.2">
      <c r="A51" s="6">
        <v>45100</v>
      </c>
      <c r="B51">
        <v>132.19891357421881</v>
      </c>
      <c r="C51">
        <v>4348.330078125</v>
      </c>
      <c r="D51">
        <f t="shared" si="0"/>
        <v>-5.23001863057726E-3</v>
      </c>
      <c r="E51">
        <f t="shared" si="1"/>
        <v>-7.6588087666845661E-3</v>
      </c>
      <c r="F51">
        <f t="shared" si="2"/>
        <v>-4.58384999335874E-3</v>
      </c>
      <c r="G51">
        <f t="shared" si="3"/>
        <v>-6.4616863721852005E-4</v>
      </c>
      <c r="H51">
        <f>0</f>
        <v>0</v>
      </c>
    </row>
    <row r="52" spans="1:8" x14ac:dyDescent="0.2">
      <c r="A52" s="6">
        <v>45103</v>
      </c>
      <c r="B52">
        <v>132.52259826660159</v>
      </c>
      <c r="C52">
        <v>4328.81982421875</v>
      </c>
      <c r="D52">
        <f t="shared" si="0"/>
        <v>2.4484671139226588E-3</v>
      </c>
      <c r="E52">
        <f t="shared" si="1"/>
        <v>-4.4868382932564677E-3</v>
      </c>
      <c r="F52">
        <f t="shared" si="2"/>
        <v>-2.2068635668758088E-3</v>
      </c>
      <c r="G52">
        <f t="shared" si="3"/>
        <v>4.6553306807984671E-3</v>
      </c>
      <c r="H52">
        <f>0</f>
        <v>0</v>
      </c>
    </row>
    <row r="53" spans="1:8" x14ac:dyDescent="0.2">
      <c r="A53" s="6">
        <v>45104</v>
      </c>
      <c r="B53">
        <v>132.53215026855469</v>
      </c>
      <c r="C53">
        <v>4378.41015625</v>
      </c>
      <c r="D53">
        <f t="shared" si="0"/>
        <v>7.2078287613130954E-5</v>
      </c>
      <c r="E53">
        <f t="shared" si="1"/>
        <v>1.1455854954693034E-2</v>
      </c>
      <c r="F53">
        <f t="shared" si="2"/>
        <v>9.7401472169293488E-3</v>
      </c>
      <c r="G53">
        <f t="shared" si="3"/>
        <v>-9.6680689293162179E-3</v>
      </c>
      <c r="H53">
        <f>0</f>
        <v>0</v>
      </c>
    </row>
    <row r="54" spans="1:8" x14ac:dyDescent="0.2">
      <c r="A54" s="6">
        <v>45105</v>
      </c>
      <c r="B54">
        <v>131.95135498046881</v>
      </c>
      <c r="C54">
        <v>4376.85986328125</v>
      </c>
      <c r="D54">
        <f t="shared" si="0"/>
        <v>-4.3822973286783418E-3</v>
      </c>
      <c r="E54">
        <f t="shared" si="1"/>
        <v>-3.5407668843834283E-4</v>
      </c>
      <c r="F54">
        <f t="shared" si="2"/>
        <v>8.9011300362982961E-4</v>
      </c>
      <c r="G54">
        <f t="shared" si="3"/>
        <v>-5.2724103323081714E-3</v>
      </c>
      <c r="H54">
        <f>0</f>
        <v>0</v>
      </c>
    </row>
    <row r="55" spans="1:8" x14ac:dyDescent="0.2">
      <c r="A55" s="6">
        <v>45106</v>
      </c>
      <c r="B55">
        <v>136.55950927734381</v>
      </c>
      <c r="C55">
        <v>4396.43994140625</v>
      </c>
      <c r="D55">
        <f t="shared" si="0"/>
        <v>3.4923129797015617E-2</v>
      </c>
      <c r="E55">
        <f t="shared" si="1"/>
        <v>4.4735446728059181E-3</v>
      </c>
      <c r="F55">
        <f t="shared" si="2"/>
        <v>4.5077981441459325E-3</v>
      </c>
      <c r="G55">
        <f t="shared" si="3"/>
        <v>3.0415331652869686E-2</v>
      </c>
      <c r="H55">
        <f>0</f>
        <v>0</v>
      </c>
    </row>
    <row r="56" spans="1:8" x14ac:dyDescent="0.2">
      <c r="A56" s="6">
        <v>45107</v>
      </c>
      <c r="B56">
        <v>138.4732360839844</v>
      </c>
      <c r="C56">
        <v>4450.3798828125</v>
      </c>
      <c r="D56">
        <f t="shared" si="0"/>
        <v>1.4013867044249118E-2</v>
      </c>
      <c r="E56">
        <f t="shared" si="1"/>
        <v>1.2269004495714109E-2</v>
      </c>
      <c r="F56">
        <f t="shared" si="2"/>
        <v>1.034949886061568E-2</v>
      </c>
      <c r="G56">
        <f t="shared" si="3"/>
        <v>3.6643681836334378E-3</v>
      </c>
      <c r="H56">
        <f>0</f>
        <v>0</v>
      </c>
    </row>
    <row r="57" spans="1:8" x14ac:dyDescent="0.2">
      <c r="A57" s="6">
        <v>45110</v>
      </c>
      <c r="B57">
        <v>139.58717346191409</v>
      </c>
      <c r="C57">
        <v>4455.58984375</v>
      </c>
      <c r="D57">
        <f t="shared" si="0"/>
        <v>8.0444236693801852E-3</v>
      </c>
      <c r="E57">
        <f t="shared" si="1"/>
        <v>1.1706778016009611E-3</v>
      </c>
      <c r="F57">
        <f t="shared" si="2"/>
        <v>2.032721598792872E-3</v>
      </c>
      <c r="G57">
        <f t="shared" si="3"/>
        <v>6.0117020705873127E-3</v>
      </c>
      <c r="H57">
        <f>0</f>
        <v>0</v>
      </c>
    </row>
    <row r="58" spans="1:8" x14ac:dyDescent="0.2">
      <c r="A58" s="6">
        <v>45112</v>
      </c>
      <c r="B58">
        <v>138.65730285644531</v>
      </c>
      <c r="C58">
        <v>4446.81982421875</v>
      </c>
      <c r="D58">
        <f t="shared" si="0"/>
        <v>-6.6615762924843169E-3</v>
      </c>
      <c r="E58">
        <f t="shared" si="1"/>
        <v>-1.9683184132291975E-3</v>
      </c>
      <c r="F58">
        <f t="shared" si="2"/>
        <v>-3.1955483566231744E-4</v>
      </c>
      <c r="G58">
        <f t="shared" si="3"/>
        <v>-6.3420214568219993E-3</v>
      </c>
      <c r="H58">
        <f>0</f>
        <v>0</v>
      </c>
    </row>
    <row r="59" spans="1:8" x14ac:dyDescent="0.2">
      <c r="A59" s="6">
        <v>45113</v>
      </c>
      <c r="B59">
        <v>137.28645324707031</v>
      </c>
      <c r="C59">
        <v>4411.58984375</v>
      </c>
      <c r="D59">
        <f t="shared" si="0"/>
        <v>-9.8866023003078007E-3</v>
      </c>
      <c r="E59">
        <f t="shared" si="1"/>
        <v>-7.9225113365009037E-3</v>
      </c>
      <c r="F59">
        <f t="shared" si="2"/>
        <v>-4.7814613628002316E-3</v>
      </c>
      <c r="G59">
        <f t="shared" si="3"/>
        <v>-5.1051409375075692E-3</v>
      </c>
      <c r="H59">
        <f>0</f>
        <v>0</v>
      </c>
    </row>
    <row r="60" spans="1:8" x14ac:dyDescent="0.2">
      <c r="A60" s="6">
        <v>45114</v>
      </c>
      <c r="B60">
        <v>138.36970520019531</v>
      </c>
      <c r="C60">
        <v>4398.9501953125</v>
      </c>
      <c r="D60">
        <f t="shared" si="0"/>
        <v>7.8904504232146788E-3</v>
      </c>
      <c r="E60">
        <f t="shared" si="1"/>
        <v>-2.8651005386203243E-3</v>
      </c>
      <c r="F60">
        <f t="shared" si="2"/>
        <v>-9.9157841136208102E-4</v>
      </c>
      <c r="G60">
        <f t="shared" si="3"/>
        <v>8.8820288345767603E-3</v>
      </c>
      <c r="H60">
        <f>0</f>
        <v>0</v>
      </c>
    </row>
    <row r="61" spans="1:8" x14ac:dyDescent="0.2">
      <c r="A61" s="6">
        <v>45117</v>
      </c>
      <c r="B61">
        <v>139.14619445800781</v>
      </c>
      <c r="C61">
        <v>4409.52978515625</v>
      </c>
      <c r="D61">
        <f t="shared" si="0"/>
        <v>5.611699878156573E-3</v>
      </c>
      <c r="E61">
        <f t="shared" si="1"/>
        <v>2.405026057131332E-3</v>
      </c>
      <c r="F61">
        <f t="shared" si="2"/>
        <v>2.9577078411073005E-3</v>
      </c>
      <c r="G61">
        <f t="shared" si="3"/>
        <v>2.6539920370492725E-3</v>
      </c>
      <c r="H61">
        <f>0</f>
        <v>0</v>
      </c>
    </row>
    <row r="62" spans="1:8" x14ac:dyDescent="0.2">
      <c r="A62" s="6">
        <v>45118</v>
      </c>
      <c r="B62">
        <v>141.32232666015619</v>
      </c>
      <c r="C62">
        <v>4439.259765625</v>
      </c>
      <c r="D62">
        <f t="shared" si="0"/>
        <v>1.5639178711460255E-2</v>
      </c>
      <c r="E62">
        <f t="shared" si="1"/>
        <v>6.7422110558885695E-3</v>
      </c>
      <c r="F62">
        <f t="shared" si="2"/>
        <v>6.2078736158376856E-3</v>
      </c>
      <c r="G62">
        <f t="shared" si="3"/>
        <v>9.4313050956225698E-3</v>
      </c>
      <c r="H62">
        <f>0</f>
        <v>0</v>
      </c>
    </row>
    <row r="63" spans="1:8" x14ac:dyDescent="0.2">
      <c r="A63" s="6">
        <v>45119</v>
      </c>
      <c r="B63">
        <v>142.0221252441406</v>
      </c>
      <c r="C63">
        <v>4472.16015625</v>
      </c>
      <c r="D63">
        <f t="shared" si="0"/>
        <v>4.9517907079694723E-3</v>
      </c>
      <c r="E63">
        <f t="shared" si="1"/>
        <v>7.4112334853124739E-3</v>
      </c>
      <c r="F63">
        <f t="shared" si="2"/>
        <v>6.7092204118041031E-3</v>
      </c>
      <c r="G63">
        <f t="shared" si="3"/>
        <v>-1.7574297038346308E-3</v>
      </c>
      <c r="H63">
        <f>0</f>
        <v>0</v>
      </c>
    </row>
    <row r="64" spans="1:8" x14ac:dyDescent="0.2">
      <c r="A64" s="6">
        <v>45120</v>
      </c>
      <c r="B64">
        <v>142.71234130859381</v>
      </c>
      <c r="C64">
        <v>4510.0400390625</v>
      </c>
      <c r="D64">
        <f t="shared" si="0"/>
        <v>4.8599192785399037E-3</v>
      </c>
      <c r="E64">
        <f t="shared" si="1"/>
        <v>8.4701534580691185E-3</v>
      </c>
      <c r="F64">
        <f t="shared" si="2"/>
        <v>7.5027455795380685E-3</v>
      </c>
      <c r="G64">
        <f t="shared" si="3"/>
        <v>-2.6428263009981648E-3</v>
      </c>
      <c r="H64">
        <f>0</f>
        <v>0</v>
      </c>
    </row>
    <row r="65" spans="1:8" x14ac:dyDescent="0.2">
      <c r="A65" s="6">
        <v>45121</v>
      </c>
      <c r="B65">
        <v>143.57511901855469</v>
      </c>
      <c r="C65">
        <v>4505.419921875</v>
      </c>
      <c r="D65">
        <f t="shared" si="0"/>
        <v>6.0455718268628278E-3</v>
      </c>
      <c r="E65">
        <f t="shared" si="1"/>
        <v>-1.0244071333035398E-3</v>
      </c>
      <c r="F65">
        <f t="shared" si="2"/>
        <v>3.8778601728155769E-4</v>
      </c>
      <c r="G65">
        <f t="shared" si="3"/>
        <v>5.6577858095812703E-3</v>
      </c>
      <c r="H65">
        <f>0</f>
        <v>0</v>
      </c>
    </row>
    <row r="66" spans="1:8" x14ac:dyDescent="0.2">
      <c r="A66" s="6">
        <v>45124</v>
      </c>
      <c r="B66">
        <v>147.0357971191406</v>
      </c>
      <c r="C66">
        <v>4522.7900390625</v>
      </c>
      <c r="D66">
        <f t="shared" ref="D66:D129" si="4">(B66/B65)-1</f>
        <v>2.4103606002504385E-2</v>
      </c>
      <c r="E66">
        <f t="shared" ref="E66:E129" si="5">(C66/C65)-1</f>
        <v>3.8553825145495324E-3</v>
      </c>
      <c r="F66">
        <f t="shared" ref="F66:F129" si="6">alpha_jpm+beta_jpm*E66</f>
        <v>4.0445646204262707E-3</v>
      </c>
      <c r="G66">
        <f t="shared" ref="G66:G129" si="7">D66-F66</f>
        <v>2.0059041382078115E-2</v>
      </c>
      <c r="H66">
        <f>0</f>
        <v>0</v>
      </c>
    </row>
    <row r="67" spans="1:8" x14ac:dyDescent="0.2">
      <c r="A67" s="6">
        <v>45125</v>
      </c>
      <c r="B67">
        <v>147.3042297363281</v>
      </c>
      <c r="C67">
        <v>4554.97998046875</v>
      </c>
      <c r="D67">
        <f t="shared" si="4"/>
        <v>1.8256276529040605E-3</v>
      </c>
      <c r="E67">
        <f t="shared" si="5"/>
        <v>7.1172752058423772E-3</v>
      </c>
      <c r="F67">
        <f t="shared" si="6"/>
        <v>6.4889362552818198E-3</v>
      </c>
      <c r="G67">
        <f t="shared" si="7"/>
        <v>-4.6633086023777593E-3</v>
      </c>
      <c r="H67">
        <f>0</f>
        <v>0</v>
      </c>
    </row>
    <row r="68" spans="1:8" x14ac:dyDescent="0.2">
      <c r="A68" s="6">
        <v>45126</v>
      </c>
      <c r="B68">
        <v>147.86979675292969</v>
      </c>
      <c r="C68">
        <v>4565.72021484375</v>
      </c>
      <c r="D68">
        <f t="shared" si="4"/>
        <v>3.8394485861943384E-3</v>
      </c>
      <c r="E68">
        <f t="shared" si="5"/>
        <v>2.3579103357320719E-3</v>
      </c>
      <c r="F68">
        <f t="shared" si="6"/>
        <v>2.9224006302810421E-3</v>
      </c>
      <c r="G68">
        <f t="shared" si="7"/>
        <v>9.1704795591329626E-4</v>
      </c>
      <c r="H68">
        <f>0</f>
        <v>0</v>
      </c>
    </row>
    <row r="69" spans="1:8" x14ac:dyDescent="0.2">
      <c r="A69" s="6">
        <v>45127</v>
      </c>
      <c r="B69">
        <v>149.69123840332031</v>
      </c>
      <c r="C69">
        <v>4534.8701171875</v>
      </c>
      <c r="D69">
        <f t="shared" si="4"/>
        <v>1.2317874849277155E-2</v>
      </c>
      <c r="E69">
        <f t="shared" si="5"/>
        <v>-6.7568962189037407E-3</v>
      </c>
      <c r="F69">
        <f t="shared" si="6"/>
        <v>-3.9079818218518605E-3</v>
      </c>
      <c r="G69">
        <f t="shared" si="7"/>
        <v>1.6225856671129017E-2</v>
      </c>
      <c r="H69">
        <f>0</f>
        <v>0</v>
      </c>
    </row>
    <row r="70" spans="1:8" x14ac:dyDescent="0.2">
      <c r="A70" s="6">
        <v>45128</v>
      </c>
      <c r="B70">
        <v>148.54084777832031</v>
      </c>
      <c r="C70">
        <v>4536.33984375</v>
      </c>
      <c r="D70">
        <f t="shared" si="4"/>
        <v>-7.6850899041963627E-3</v>
      </c>
      <c r="E70">
        <f t="shared" si="5"/>
        <v>3.240945218980773E-4</v>
      </c>
      <c r="F70">
        <f t="shared" si="6"/>
        <v>1.3983156414869857E-3</v>
      </c>
      <c r="G70">
        <f t="shared" si="7"/>
        <v>-9.0834055456833485E-3</v>
      </c>
      <c r="H70">
        <f>0</f>
        <v>0</v>
      </c>
    </row>
    <row r="71" spans="1:8" x14ac:dyDescent="0.2">
      <c r="A71" s="6">
        <v>45131</v>
      </c>
      <c r="B71">
        <v>151.46470642089841</v>
      </c>
      <c r="C71">
        <v>4554.64013671875</v>
      </c>
      <c r="D71">
        <f t="shared" si="4"/>
        <v>1.9683869361925455E-2</v>
      </c>
      <c r="E71">
        <f t="shared" si="5"/>
        <v>4.0341538771535568E-3</v>
      </c>
      <c r="F71">
        <f t="shared" si="6"/>
        <v>4.1785309060248799E-3</v>
      </c>
      <c r="G71">
        <f t="shared" si="7"/>
        <v>1.5505338455900575E-2</v>
      </c>
      <c r="H71">
        <f>0</f>
        <v>0</v>
      </c>
    </row>
    <row r="72" spans="1:8" x14ac:dyDescent="0.2">
      <c r="A72" s="6">
        <v>45132</v>
      </c>
      <c r="B72">
        <v>150.3335266113281</v>
      </c>
      <c r="C72">
        <v>4567.4599609375</v>
      </c>
      <c r="D72">
        <f t="shared" si="4"/>
        <v>-7.4682732122883788E-3</v>
      </c>
      <c r="E72">
        <f t="shared" si="5"/>
        <v>2.8146733515561628E-3</v>
      </c>
      <c r="F72">
        <f t="shared" si="6"/>
        <v>3.2646861268922022E-3</v>
      </c>
      <c r="G72">
        <f t="shared" si="7"/>
        <v>-1.0732959339180581E-2</v>
      </c>
      <c r="H72">
        <f>0</f>
        <v>0</v>
      </c>
    </row>
    <row r="73" spans="1:8" x14ac:dyDescent="0.2">
      <c r="A73" s="6">
        <v>45133</v>
      </c>
      <c r="B73">
        <v>151.23463439941409</v>
      </c>
      <c r="C73">
        <v>4566.75</v>
      </c>
      <c r="D73">
        <f t="shared" si="4"/>
        <v>5.9940574028820581E-3</v>
      </c>
      <c r="E73">
        <f t="shared" si="5"/>
        <v>-1.5543889679858758E-4</v>
      </c>
      <c r="F73">
        <f t="shared" si="6"/>
        <v>1.038966638450698E-3</v>
      </c>
      <c r="G73">
        <f t="shared" si="7"/>
        <v>4.9550907644313599E-3</v>
      </c>
      <c r="H73">
        <f>0</f>
        <v>0</v>
      </c>
    </row>
    <row r="74" spans="1:8" x14ac:dyDescent="0.2">
      <c r="A74" s="6">
        <v>45134</v>
      </c>
      <c r="B74">
        <v>149.5666198730469</v>
      </c>
      <c r="C74">
        <v>4537.41015625</v>
      </c>
      <c r="D74">
        <f t="shared" si="4"/>
        <v>-1.1029315692078323E-2</v>
      </c>
      <c r="E74">
        <f t="shared" si="5"/>
        <v>-6.4246660644878828E-3</v>
      </c>
      <c r="F74">
        <f t="shared" si="6"/>
        <v>-3.659017786993948E-3</v>
      </c>
      <c r="G74">
        <f t="shared" si="7"/>
        <v>-7.3702979050843751E-3</v>
      </c>
      <c r="H74">
        <f>0</f>
        <v>0</v>
      </c>
    </row>
    <row r="75" spans="1:8" x14ac:dyDescent="0.2">
      <c r="A75" s="6">
        <v>45135</v>
      </c>
      <c r="B75">
        <v>150.4197998046875</v>
      </c>
      <c r="C75">
        <v>4582.22998046875</v>
      </c>
      <c r="D75">
        <f t="shared" si="4"/>
        <v>5.7043472157409791E-3</v>
      </c>
      <c r="E75">
        <f t="shared" si="5"/>
        <v>9.8778427947523451E-3</v>
      </c>
      <c r="F75">
        <f t="shared" si="6"/>
        <v>8.5576288056056007E-3</v>
      </c>
      <c r="G75">
        <f t="shared" si="7"/>
        <v>-2.8532815898646216E-3</v>
      </c>
      <c r="H75">
        <f>0</f>
        <v>0</v>
      </c>
    </row>
    <row r="76" spans="1:8" x14ac:dyDescent="0.2">
      <c r="A76" s="6">
        <v>45138</v>
      </c>
      <c r="B76">
        <v>151.4263610839844</v>
      </c>
      <c r="C76">
        <v>4588.9599609375</v>
      </c>
      <c r="D76">
        <f t="shared" si="4"/>
        <v>6.6916807534904699E-3</v>
      </c>
      <c r="E76">
        <f t="shared" si="5"/>
        <v>1.4687129405193122E-3</v>
      </c>
      <c r="F76">
        <f t="shared" si="6"/>
        <v>2.2560608403647663E-3</v>
      </c>
      <c r="G76">
        <f t="shared" si="7"/>
        <v>4.4356199131257035E-3</v>
      </c>
      <c r="H76">
        <f>0</f>
        <v>0</v>
      </c>
    </row>
    <row r="77" spans="1:8" x14ac:dyDescent="0.2">
      <c r="A77" s="6">
        <v>45139</v>
      </c>
      <c r="B77">
        <v>150.67860412597659</v>
      </c>
      <c r="C77">
        <v>4576.72998046875</v>
      </c>
      <c r="D77">
        <f t="shared" si="4"/>
        <v>-4.9380897266169121E-3</v>
      </c>
      <c r="E77">
        <f t="shared" si="5"/>
        <v>-2.6650876392156908E-3</v>
      </c>
      <c r="F77">
        <f t="shared" si="6"/>
        <v>-8.4169430903861505E-4</v>
      </c>
      <c r="G77">
        <f t="shared" si="7"/>
        <v>-4.0963954175782975E-3</v>
      </c>
      <c r="H77">
        <f>0</f>
        <v>0</v>
      </c>
    </row>
    <row r="78" spans="1:8" x14ac:dyDescent="0.2">
      <c r="A78" s="6">
        <v>45140</v>
      </c>
      <c r="B78">
        <v>148.97224426269531</v>
      </c>
      <c r="C78">
        <v>4513.39013671875</v>
      </c>
      <c r="D78">
        <f t="shared" si="4"/>
        <v>-1.1324500072051769E-2</v>
      </c>
      <c r="E78">
        <f t="shared" si="5"/>
        <v>-1.3839541336347905E-2</v>
      </c>
      <c r="F78">
        <f t="shared" si="6"/>
        <v>-9.215519029020635E-3</v>
      </c>
      <c r="G78">
        <f t="shared" si="7"/>
        <v>-2.1089810430311336E-3</v>
      </c>
      <c r="H78">
        <f>0</f>
        <v>0</v>
      </c>
    </row>
    <row r="79" spans="1:8" x14ac:dyDescent="0.2">
      <c r="A79" s="6">
        <v>45141</v>
      </c>
      <c r="B79">
        <v>149.88294982910159</v>
      </c>
      <c r="C79">
        <v>4501.89013671875</v>
      </c>
      <c r="D79">
        <f t="shared" si="4"/>
        <v>6.1132566735073723E-3</v>
      </c>
      <c r="E79">
        <f t="shared" si="5"/>
        <v>-2.5479738404268204E-3</v>
      </c>
      <c r="F79">
        <f t="shared" si="6"/>
        <v>-7.5393248640911819E-4</v>
      </c>
      <c r="G79">
        <f t="shared" si="7"/>
        <v>6.8671891599164907E-3</v>
      </c>
      <c r="H79">
        <f>0</f>
        <v>0</v>
      </c>
    </row>
    <row r="80" spans="1:8" x14ac:dyDescent="0.2">
      <c r="A80" s="6">
        <v>45142</v>
      </c>
      <c r="B80">
        <v>149.5666198730469</v>
      </c>
      <c r="C80">
        <v>4478.02978515625</v>
      </c>
      <c r="D80">
        <f t="shared" si="4"/>
        <v>-2.1105132799652537E-3</v>
      </c>
      <c r="E80">
        <f t="shared" si="5"/>
        <v>-5.3000741550505159E-3</v>
      </c>
      <c r="F80">
        <f t="shared" si="6"/>
        <v>-2.8162798969479054E-3</v>
      </c>
      <c r="G80">
        <f t="shared" si="7"/>
        <v>7.0576661698265163E-4</v>
      </c>
      <c r="H80">
        <f>0</f>
        <v>0</v>
      </c>
    </row>
    <row r="81" spans="1:8" x14ac:dyDescent="0.2">
      <c r="A81" s="6">
        <v>45145</v>
      </c>
      <c r="B81">
        <v>150.2760009765625</v>
      </c>
      <c r="C81">
        <v>4518.43994140625</v>
      </c>
      <c r="D81">
        <f t="shared" si="4"/>
        <v>4.7429105780267822E-3</v>
      </c>
      <c r="E81">
        <f t="shared" si="5"/>
        <v>9.0240927793627801E-3</v>
      </c>
      <c r="F81">
        <f t="shared" si="6"/>
        <v>7.9178522959594162E-3</v>
      </c>
      <c r="G81">
        <f t="shared" si="7"/>
        <v>-3.174941717932634E-3</v>
      </c>
      <c r="H81">
        <f>0</f>
        <v>0</v>
      </c>
    </row>
    <row r="82" spans="1:8" x14ac:dyDescent="0.2">
      <c r="A82" s="6">
        <v>45146</v>
      </c>
      <c r="B82">
        <v>149.4324035644531</v>
      </c>
      <c r="C82">
        <v>4499.3798828125</v>
      </c>
      <c r="D82">
        <f t="shared" si="4"/>
        <v>-5.6136535882463923E-3</v>
      </c>
      <c r="E82">
        <f t="shared" si="5"/>
        <v>-4.218283044793103E-3</v>
      </c>
      <c r="F82">
        <f t="shared" si="6"/>
        <v>-2.0056157350609458E-3</v>
      </c>
      <c r="G82">
        <f t="shared" si="7"/>
        <v>-3.6080378531854465E-3</v>
      </c>
      <c r="H82">
        <f>0</f>
        <v>0</v>
      </c>
    </row>
    <row r="83" spans="1:8" x14ac:dyDescent="0.2">
      <c r="A83" s="6">
        <v>45147</v>
      </c>
      <c r="B83">
        <v>147.42884826660159</v>
      </c>
      <c r="C83">
        <v>4467.7099609375</v>
      </c>
      <c r="D83">
        <f t="shared" si="4"/>
        <v>-1.3407770002088815E-2</v>
      </c>
      <c r="E83">
        <f t="shared" si="5"/>
        <v>-7.0387303805971024E-3</v>
      </c>
      <c r="F83">
        <f t="shared" si="6"/>
        <v>-4.1191805018131866E-3</v>
      </c>
      <c r="G83">
        <f t="shared" si="7"/>
        <v>-9.2885895002756281E-3</v>
      </c>
      <c r="H83">
        <f>0</f>
        <v>0</v>
      </c>
    </row>
    <row r="84" spans="1:8" x14ac:dyDescent="0.2">
      <c r="A84" s="6">
        <v>45148</v>
      </c>
      <c r="B84">
        <v>147.2083740234375</v>
      </c>
      <c r="C84">
        <v>4468.830078125</v>
      </c>
      <c r="D84">
        <f t="shared" si="4"/>
        <v>-1.4954620195186674E-3</v>
      </c>
      <c r="E84">
        <f t="shared" si="5"/>
        <v>2.5071394456976925E-4</v>
      </c>
      <c r="F84">
        <f t="shared" si="6"/>
        <v>1.3433262783330594E-3</v>
      </c>
      <c r="G84">
        <f t="shared" si="7"/>
        <v>-2.8387882978517269E-3</v>
      </c>
      <c r="H84">
        <f>0</f>
        <v>0</v>
      </c>
    </row>
    <row r="85" spans="1:8" x14ac:dyDescent="0.2">
      <c r="A85" s="6">
        <v>45149</v>
      </c>
      <c r="B85">
        <v>148.06153869628909</v>
      </c>
      <c r="C85">
        <v>4464.0498046875</v>
      </c>
      <c r="D85">
        <f t="shared" si="4"/>
        <v>5.7956259520655085E-3</v>
      </c>
      <c r="E85">
        <f t="shared" si="5"/>
        <v>-1.0696923700230787E-3</v>
      </c>
      <c r="F85">
        <f t="shared" si="6"/>
        <v>3.538505207489951E-4</v>
      </c>
      <c r="G85">
        <f t="shared" si="7"/>
        <v>5.4417754313165131E-3</v>
      </c>
      <c r="H85">
        <f>0</f>
        <v>0</v>
      </c>
    </row>
    <row r="86" spans="1:8" x14ac:dyDescent="0.2">
      <c r="A86" s="6">
        <v>45152</v>
      </c>
      <c r="B86">
        <v>148.36830139160159</v>
      </c>
      <c r="C86">
        <v>4489.72021484375</v>
      </c>
      <c r="D86">
        <f t="shared" si="4"/>
        <v>2.0718594309745431E-3</v>
      </c>
      <c r="E86">
        <f t="shared" si="5"/>
        <v>5.7504757517030658E-3</v>
      </c>
      <c r="F86">
        <f t="shared" si="6"/>
        <v>5.4646947696092808E-3</v>
      </c>
      <c r="G86">
        <f t="shared" si="7"/>
        <v>-3.3928353386347377E-3</v>
      </c>
      <c r="H86">
        <f>0</f>
        <v>0</v>
      </c>
    </row>
    <row r="87" spans="1:8" x14ac:dyDescent="0.2">
      <c r="A87" s="6">
        <v>45153</v>
      </c>
      <c r="B87">
        <v>144.59129333496091</v>
      </c>
      <c r="C87">
        <v>4437.85986328125</v>
      </c>
      <c r="D87">
        <f t="shared" si="4"/>
        <v>-2.5456974442753078E-2</v>
      </c>
      <c r="E87">
        <f t="shared" si="5"/>
        <v>-1.1550909428841738E-2</v>
      </c>
      <c r="F87">
        <f t="shared" si="6"/>
        <v>-7.5004819487799156E-3</v>
      </c>
      <c r="G87">
        <f t="shared" si="7"/>
        <v>-1.7956492493973162E-2</v>
      </c>
      <c r="H87">
        <f>0</f>
        <v>0</v>
      </c>
    </row>
    <row r="88" spans="1:8" x14ac:dyDescent="0.2">
      <c r="A88" s="6">
        <v>45154</v>
      </c>
      <c r="B88">
        <v>143.9777526855469</v>
      </c>
      <c r="C88">
        <v>4404.330078125</v>
      </c>
      <c r="D88">
        <f t="shared" si="4"/>
        <v>-4.2432752018661812E-3</v>
      </c>
      <c r="E88">
        <f t="shared" si="5"/>
        <v>-7.5553952105776867E-3</v>
      </c>
      <c r="F88">
        <f t="shared" si="6"/>
        <v>-4.5063547514453683E-3</v>
      </c>
      <c r="G88">
        <f t="shared" si="7"/>
        <v>2.6307954957918711E-4</v>
      </c>
      <c r="H88">
        <f>0</f>
        <v>0</v>
      </c>
    </row>
    <row r="89" spans="1:8" x14ac:dyDescent="0.2">
      <c r="A89" s="6">
        <v>45155</v>
      </c>
      <c r="B89">
        <v>142.48228454589841</v>
      </c>
      <c r="C89">
        <v>4370.35986328125</v>
      </c>
      <c r="D89">
        <f t="shared" si="4"/>
        <v>-1.0386800125396167E-2</v>
      </c>
      <c r="E89">
        <f t="shared" si="5"/>
        <v>-7.7129130290369829E-3</v>
      </c>
      <c r="F89">
        <f t="shared" si="6"/>
        <v>-4.6243942223494899E-3</v>
      </c>
      <c r="G89">
        <f t="shared" si="7"/>
        <v>-5.7624059030466773E-3</v>
      </c>
      <c r="H89">
        <f>0</f>
        <v>0</v>
      </c>
    </row>
    <row r="90" spans="1:8" x14ac:dyDescent="0.2">
      <c r="A90" s="6">
        <v>45156</v>
      </c>
      <c r="B90">
        <v>142.80821228027341</v>
      </c>
      <c r="C90">
        <v>4369.7099609375</v>
      </c>
      <c r="D90">
        <f t="shared" si="4"/>
        <v>2.2874965502817091E-3</v>
      </c>
      <c r="E90">
        <f t="shared" si="5"/>
        <v>-1.4870682600087726E-4</v>
      </c>
      <c r="F90">
        <f t="shared" si="6"/>
        <v>1.0440114650158664E-3</v>
      </c>
      <c r="G90">
        <f t="shared" si="7"/>
        <v>1.2434850852658427E-3</v>
      </c>
      <c r="H90">
        <f>0</f>
        <v>0</v>
      </c>
    </row>
    <row r="91" spans="1:8" x14ac:dyDescent="0.2">
      <c r="A91" s="6">
        <v>45159</v>
      </c>
      <c r="B91">
        <v>143.2970886230469</v>
      </c>
      <c r="C91">
        <v>4399.77001953125</v>
      </c>
      <c r="D91">
        <f t="shared" si="4"/>
        <v>3.4233069300946273E-3</v>
      </c>
      <c r="E91">
        <f t="shared" si="5"/>
        <v>6.8791885187959867E-3</v>
      </c>
      <c r="F91">
        <f t="shared" si="6"/>
        <v>6.3105207157374259E-3</v>
      </c>
      <c r="G91">
        <f t="shared" si="7"/>
        <v>-2.8872137856427987E-3</v>
      </c>
      <c r="H91">
        <f>0</f>
        <v>0</v>
      </c>
    </row>
    <row r="92" spans="1:8" x14ac:dyDescent="0.2">
      <c r="A92" s="6">
        <v>45160</v>
      </c>
      <c r="B92">
        <v>140.32536315917969</v>
      </c>
      <c r="C92">
        <v>4387.5498046875</v>
      </c>
      <c r="D92">
        <f t="shared" si="4"/>
        <v>-2.0738212425826408E-2</v>
      </c>
      <c r="E92">
        <f t="shared" si="5"/>
        <v>-2.777466728829614E-3</v>
      </c>
      <c r="F92">
        <f t="shared" si="6"/>
        <v>-9.259080723351288E-4</v>
      </c>
      <c r="G92">
        <f t="shared" si="7"/>
        <v>-1.9812304353491281E-2</v>
      </c>
      <c r="H92">
        <f>0</f>
        <v>0</v>
      </c>
    </row>
    <row r="93" spans="1:8" x14ac:dyDescent="0.2">
      <c r="A93" s="6">
        <v>45161</v>
      </c>
      <c r="B93">
        <v>141.2743835449219</v>
      </c>
      <c r="C93">
        <v>4436.009765625</v>
      </c>
      <c r="D93">
        <f t="shared" si="4"/>
        <v>6.7629996771552126E-3</v>
      </c>
      <c r="E93">
        <f t="shared" si="5"/>
        <v>1.1044879965972587E-2</v>
      </c>
      <c r="F93">
        <f t="shared" si="6"/>
        <v>9.4321739939766409E-3</v>
      </c>
      <c r="G93">
        <f t="shared" si="7"/>
        <v>-2.6691743168214283E-3</v>
      </c>
      <c r="H93">
        <f>0</f>
        <v>0</v>
      </c>
    </row>
    <row r="94" spans="1:8" x14ac:dyDescent="0.2">
      <c r="A94" s="6">
        <v>45162</v>
      </c>
      <c r="B94">
        <v>141.14018249511719</v>
      </c>
      <c r="C94">
        <v>4376.31005859375</v>
      </c>
      <c r="D94">
        <f t="shared" si="4"/>
        <v>-9.4993194404591197E-4</v>
      </c>
      <c r="E94">
        <f t="shared" si="5"/>
        <v>-1.3457974663146133E-2</v>
      </c>
      <c r="F94">
        <f t="shared" si="6"/>
        <v>-8.9295835795589491E-3</v>
      </c>
      <c r="G94">
        <f t="shared" si="7"/>
        <v>7.9796516355130371E-3</v>
      </c>
      <c r="H94">
        <f>0</f>
        <v>0</v>
      </c>
    </row>
    <row r="95" spans="1:8" x14ac:dyDescent="0.2">
      <c r="A95" s="6">
        <v>45163</v>
      </c>
      <c r="B95">
        <v>140.9676208496094</v>
      </c>
      <c r="C95">
        <v>4405.7099609375</v>
      </c>
      <c r="D95">
        <f t="shared" si="4"/>
        <v>-1.2226259202531287E-3</v>
      </c>
      <c r="E95">
        <f t="shared" si="5"/>
        <v>6.7179660376250894E-3</v>
      </c>
      <c r="F95">
        <f t="shared" si="6"/>
        <v>6.1897050736633829E-3</v>
      </c>
      <c r="G95">
        <f t="shared" si="7"/>
        <v>-7.4123309939165116E-3</v>
      </c>
      <c r="H95">
        <f>0</f>
        <v>0</v>
      </c>
    </row>
    <row r="96" spans="1:8" x14ac:dyDescent="0.2">
      <c r="A96" s="6">
        <v>45166</v>
      </c>
      <c r="B96">
        <v>141.45652770996091</v>
      </c>
      <c r="C96">
        <v>4433.31005859375</v>
      </c>
      <c r="D96">
        <f t="shared" si="4"/>
        <v>3.4682209815621867E-3</v>
      </c>
      <c r="E96">
        <f t="shared" si="5"/>
        <v>6.2646197550364491E-3</v>
      </c>
      <c r="F96">
        <f t="shared" si="6"/>
        <v>5.8499799818831043E-3</v>
      </c>
      <c r="G96">
        <f t="shared" si="7"/>
        <v>-2.3817590003209176E-3</v>
      </c>
      <c r="H96">
        <f>0</f>
        <v>0</v>
      </c>
    </row>
    <row r="97" spans="1:8" x14ac:dyDescent="0.2">
      <c r="A97" s="6">
        <v>45167</v>
      </c>
      <c r="B97">
        <v>142.60688781738281</v>
      </c>
      <c r="C97">
        <v>4497.6298828125</v>
      </c>
      <c r="D97">
        <f t="shared" si="4"/>
        <v>8.1322518376851782E-3</v>
      </c>
      <c r="E97">
        <f t="shared" si="5"/>
        <v>1.4508307194546211E-2</v>
      </c>
      <c r="F97">
        <f t="shared" si="6"/>
        <v>1.2027570004247073E-2</v>
      </c>
      <c r="G97">
        <f t="shared" si="7"/>
        <v>-3.8953181665618945E-3</v>
      </c>
      <c r="H97">
        <f>0</f>
        <v>0</v>
      </c>
    </row>
    <row r="98" spans="1:8" x14ac:dyDescent="0.2">
      <c r="A98" s="6">
        <v>45168</v>
      </c>
      <c r="B98">
        <v>142.0317077636719</v>
      </c>
      <c r="C98">
        <v>4514.8701171875</v>
      </c>
      <c r="D98">
        <f t="shared" si="4"/>
        <v>-4.0333258969051933E-3</v>
      </c>
      <c r="E98">
        <f t="shared" si="5"/>
        <v>3.833182103508026E-3</v>
      </c>
      <c r="F98">
        <f t="shared" si="6"/>
        <v>4.0279282500217967E-3</v>
      </c>
      <c r="G98">
        <f t="shared" si="7"/>
        <v>-8.06125414692699E-3</v>
      </c>
      <c r="H98">
        <f>0</f>
        <v>0</v>
      </c>
    </row>
    <row r="99" spans="1:8" x14ac:dyDescent="0.2">
      <c r="A99" s="6">
        <v>45169</v>
      </c>
      <c r="B99">
        <v>140.27740478515619</v>
      </c>
      <c r="C99">
        <v>4507.66015625</v>
      </c>
      <c r="D99">
        <f t="shared" si="4"/>
        <v>-1.2351488312980941E-2</v>
      </c>
      <c r="E99">
        <f t="shared" si="5"/>
        <v>-1.5969365120942491E-3</v>
      </c>
      <c r="F99">
        <f t="shared" si="6"/>
        <v>-4.1251571040453816E-5</v>
      </c>
      <c r="G99">
        <f t="shared" si="7"/>
        <v>-1.2310236741940487E-2</v>
      </c>
      <c r="H99">
        <f>0</f>
        <v>0</v>
      </c>
    </row>
    <row r="100" spans="1:8" x14ac:dyDescent="0.2">
      <c r="A100" s="6">
        <v>45170</v>
      </c>
      <c r="B100">
        <v>140.74713134765619</v>
      </c>
      <c r="C100">
        <v>4515.77001953125</v>
      </c>
      <c r="D100">
        <f t="shared" si="4"/>
        <v>3.3485546957432444E-3</v>
      </c>
      <c r="E100">
        <f t="shared" si="5"/>
        <v>1.7991292600010311E-3</v>
      </c>
      <c r="F100">
        <f t="shared" si="6"/>
        <v>2.5036656377851159E-3</v>
      </c>
      <c r="G100">
        <f t="shared" si="7"/>
        <v>8.4488905795812846E-4</v>
      </c>
      <c r="H100">
        <f>0</f>
        <v>0</v>
      </c>
    </row>
    <row r="101" spans="1:8" x14ac:dyDescent="0.2">
      <c r="A101" s="6">
        <v>45174</v>
      </c>
      <c r="B101">
        <v>139.19415283203119</v>
      </c>
      <c r="C101">
        <v>4496.830078125</v>
      </c>
      <c r="D101">
        <f t="shared" si="4"/>
        <v>-1.1033820020026064E-2</v>
      </c>
      <c r="E101">
        <f t="shared" si="5"/>
        <v>-4.194177587506065E-3</v>
      </c>
      <c r="F101">
        <f t="shared" si="6"/>
        <v>-1.9875517759997104E-3</v>
      </c>
      <c r="G101">
        <f t="shared" si="7"/>
        <v>-9.0462682440263543E-3</v>
      </c>
      <c r="H101">
        <f>0</f>
        <v>0</v>
      </c>
    </row>
    <row r="102" spans="1:8" x14ac:dyDescent="0.2">
      <c r="A102" s="6">
        <v>45175</v>
      </c>
      <c r="B102">
        <v>138.9640808105469</v>
      </c>
      <c r="C102">
        <v>4465.47998046875</v>
      </c>
      <c r="D102">
        <f t="shared" si="4"/>
        <v>-1.6528856766125921E-3</v>
      </c>
      <c r="E102">
        <f t="shared" si="5"/>
        <v>-6.9715993514528618E-3</v>
      </c>
      <c r="F102">
        <f t="shared" si="6"/>
        <v>-4.0688743762018606E-3</v>
      </c>
      <c r="G102">
        <f t="shared" si="7"/>
        <v>2.4159886995892684E-3</v>
      </c>
      <c r="H102">
        <f>0</f>
        <v>0</v>
      </c>
    </row>
    <row r="103" spans="1:8" x14ac:dyDescent="0.2">
      <c r="A103" s="6">
        <v>45176</v>
      </c>
      <c r="B103">
        <v>137.7753601074219</v>
      </c>
      <c r="C103">
        <v>4451.14013671875</v>
      </c>
      <c r="D103">
        <f t="shared" si="4"/>
        <v>-8.5541579967388648E-3</v>
      </c>
      <c r="E103">
        <f t="shared" si="5"/>
        <v>-3.2112659361860363E-3</v>
      </c>
      <c r="F103">
        <f t="shared" si="6"/>
        <v>-1.2509851297488675E-3</v>
      </c>
      <c r="G103">
        <f t="shared" si="7"/>
        <v>-7.3031728669899973E-3</v>
      </c>
      <c r="H103">
        <f>0</f>
        <v>0</v>
      </c>
    </row>
    <row r="104" spans="1:8" x14ac:dyDescent="0.2">
      <c r="A104" s="6">
        <v>45177</v>
      </c>
      <c r="B104">
        <v>137.8808288574219</v>
      </c>
      <c r="C104">
        <v>4457.490234375</v>
      </c>
      <c r="D104">
        <f t="shared" si="4"/>
        <v>7.6551242484690363E-4</v>
      </c>
      <c r="E104">
        <f t="shared" si="5"/>
        <v>1.4266227216406246E-3</v>
      </c>
      <c r="F104">
        <f t="shared" si="6"/>
        <v>2.2245196013146408E-3</v>
      </c>
      <c r="G104">
        <f t="shared" si="7"/>
        <v>-1.4590071764677371E-3</v>
      </c>
      <c r="H104">
        <f>0</f>
        <v>0</v>
      </c>
    </row>
    <row r="105" spans="1:8" x14ac:dyDescent="0.2">
      <c r="A105" s="6">
        <v>45180</v>
      </c>
      <c r="B105">
        <v>138.48475646972659</v>
      </c>
      <c r="C105">
        <v>4487.4599609375</v>
      </c>
      <c r="D105">
        <f t="shared" si="4"/>
        <v>4.380069494136718E-3</v>
      </c>
      <c r="E105">
        <f t="shared" si="5"/>
        <v>6.7234531062752012E-3</v>
      </c>
      <c r="F105">
        <f t="shared" si="6"/>
        <v>6.1938169302559187E-3</v>
      </c>
      <c r="G105">
        <f t="shared" si="7"/>
        <v>-1.8137474361192008E-3</v>
      </c>
      <c r="H105">
        <f>0</f>
        <v>0</v>
      </c>
    </row>
    <row r="106" spans="1:8" x14ac:dyDescent="0.2">
      <c r="A106" s="6">
        <v>45181</v>
      </c>
      <c r="B106">
        <v>140.2869873046875</v>
      </c>
      <c r="C106">
        <v>4461.89990234375</v>
      </c>
      <c r="D106">
        <f t="shared" si="4"/>
        <v>1.3013929337088337E-2</v>
      </c>
      <c r="E106">
        <f t="shared" si="5"/>
        <v>-5.6958856048289208E-3</v>
      </c>
      <c r="F106">
        <f t="shared" si="6"/>
        <v>-3.1128899856770701E-3</v>
      </c>
      <c r="G106">
        <f t="shared" si="7"/>
        <v>1.6126819322765405E-2</v>
      </c>
      <c r="H106">
        <f>0</f>
        <v>0</v>
      </c>
    </row>
    <row r="107" spans="1:8" x14ac:dyDescent="0.2">
      <c r="A107" s="6">
        <v>45182</v>
      </c>
      <c r="B107">
        <v>140.35411071777341</v>
      </c>
      <c r="C107">
        <v>4467.43994140625</v>
      </c>
      <c r="D107">
        <f t="shared" si="4"/>
        <v>4.7847212614327006E-4</v>
      </c>
      <c r="E107">
        <f t="shared" si="5"/>
        <v>1.2416323054647016E-3</v>
      </c>
      <c r="F107">
        <f t="shared" si="6"/>
        <v>2.0858929299874102E-3</v>
      </c>
      <c r="G107">
        <f t="shared" si="7"/>
        <v>-1.6074208038441402E-3</v>
      </c>
      <c r="H107">
        <f>0</f>
        <v>0</v>
      </c>
    </row>
    <row r="108" spans="1:8" x14ac:dyDescent="0.2">
      <c r="A108" s="6">
        <v>45183</v>
      </c>
      <c r="B108">
        <v>143.0766296386719</v>
      </c>
      <c r="C108">
        <v>4505.10009765625</v>
      </c>
      <c r="D108">
        <f t="shared" si="4"/>
        <v>1.9397500415025082E-2</v>
      </c>
      <c r="E108">
        <f t="shared" si="5"/>
        <v>8.4299188671679293E-3</v>
      </c>
      <c r="F108">
        <f t="shared" si="6"/>
        <v>7.4725948964694897E-3</v>
      </c>
      <c r="G108">
        <f t="shared" si="7"/>
        <v>1.1924905518555592E-2</v>
      </c>
      <c r="H108">
        <f>0</f>
        <v>0</v>
      </c>
    </row>
    <row r="109" spans="1:8" x14ac:dyDescent="0.2">
      <c r="A109" s="6">
        <v>45184</v>
      </c>
      <c r="B109">
        <v>142.65484619140619</v>
      </c>
      <c r="C109">
        <v>4450.31982421875</v>
      </c>
      <c r="D109">
        <f t="shared" si="4"/>
        <v>-2.9479548709728798E-3</v>
      </c>
      <c r="E109">
        <f t="shared" si="5"/>
        <v>-1.2159612938677844E-2</v>
      </c>
      <c r="F109">
        <f t="shared" si="6"/>
        <v>-7.9566274245192383E-3</v>
      </c>
      <c r="G109">
        <f t="shared" si="7"/>
        <v>5.0086725535463585E-3</v>
      </c>
      <c r="H109">
        <f>0</f>
        <v>0</v>
      </c>
    </row>
    <row r="110" spans="1:8" x14ac:dyDescent="0.2">
      <c r="A110" s="6">
        <v>45187</v>
      </c>
      <c r="B110">
        <v>142.95198059082031</v>
      </c>
      <c r="C110">
        <v>4453.52978515625</v>
      </c>
      <c r="D110">
        <f t="shared" si="4"/>
        <v>2.0828903282783529E-3</v>
      </c>
      <c r="E110">
        <f t="shared" si="5"/>
        <v>7.2128769712942464E-4</v>
      </c>
      <c r="F110">
        <f t="shared" si="6"/>
        <v>1.6959611568300749E-3</v>
      </c>
      <c r="G110">
        <f t="shared" si="7"/>
        <v>3.8692917144827793E-4</v>
      </c>
      <c r="H110">
        <f>0</f>
        <v>0</v>
      </c>
    </row>
    <row r="111" spans="1:8" x14ac:dyDescent="0.2">
      <c r="A111" s="6">
        <v>45188</v>
      </c>
      <c r="B111">
        <v>142.76988220214841</v>
      </c>
      <c r="C111">
        <v>4443.9501953125</v>
      </c>
      <c r="D111">
        <f t="shared" si="4"/>
        <v>-1.2738430619798624E-3</v>
      </c>
      <c r="E111">
        <f t="shared" si="5"/>
        <v>-2.151010615372817E-3</v>
      </c>
      <c r="F111">
        <f t="shared" si="6"/>
        <v>-4.5645928933156542E-4</v>
      </c>
      <c r="G111">
        <f t="shared" si="7"/>
        <v>-8.1738377264829699E-4</v>
      </c>
      <c r="H111">
        <f>0</f>
        <v>0</v>
      </c>
    </row>
    <row r="112" spans="1:8" x14ac:dyDescent="0.2">
      <c r="A112" s="6">
        <v>45189</v>
      </c>
      <c r="B112">
        <v>142.16590881347659</v>
      </c>
      <c r="C112">
        <v>4402.2001953125</v>
      </c>
      <c r="D112">
        <f t="shared" si="4"/>
        <v>-4.2303977516535696E-3</v>
      </c>
      <c r="E112">
        <f t="shared" si="5"/>
        <v>-9.3947947580595992E-3</v>
      </c>
      <c r="F112">
        <f t="shared" si="6"/>
        <v>-5.8847495990235294E-3</v>
      </c>
      <c r="G112">
        <f t="shared" si="7"/>
        <v>1.6543518473699599E-3</v>
      </c>
      <c r="H112">
        <f>0</f>
        <v>0</v>
      </c>
    </row>
    <row r="113" spans="1:8" x14ac:dyDescent="0.2">
      <c r="A113" s="6">
        <v>45190</v>
      </c>
      <c r="B113">
        <v>141.05390930175781</v>
      </c>
      <c r="C113">
        <v>4330</v>
      </c>
      <c r="D113">
        <f t="shared" si="4"/>
        <v>-7.8218436543583403E-3</v>
      </c>
      <c r="E113">
        <f t="shared" si="5"/>
        <v>-1.6400934103219411E-2</v>
      </c>
      <c r="F113">
        <f t="shared" si="6"/>
        <v>-1.1134955508883297E-2</v>
      </c>
      <c r="G113">
        <f t="shared" si="7"/>
        <v>3.3131118545249565E-3</v>
      </c>
      <c r="H113">
        <f>0</f>
        <v>0</v>
      </c>
    </row>
    <row r="114" spans="1:8" x14ac:dyDescent="0.2">
      <c r="A114" s="6">
        <v>45191</v>
      </c>
      <c r="B114">
        <v>139.70220947265619</v>
      </c>
      <c r="C114">
        <v>4320.06005859375</v>
      </c>
      <c r="D114">
        <f t="shared" si="4"/>
        <v>-9.5828597434326479E-3</v>
      </c>
      <c r="E114">
        <f t="shared" si="5"/>
        <v>-2.2955984771939608E-3</v>
      </c>
      <c r="F114">
        <f t="shared" si="6"/>
        <v>-5.6480941045095067E-4</v>
      </c>
      <c r="G114">
        <f t="shared" si="7"/>
        <v>-9.0180503329816974E-3</v>
      </c>
      <c r="H114">
        <f>0</f>
        <v>0</v>
      </c>
    </row>
    <row r="115" spans="1:8" x14ac:dyDescent="0.2">
      <c r="A115" s="6">
        <v>45194</v>
      </c>
      <c r="B115">
        <v>140.39244079589841</v>
      </c>
      <c r="C115">
        <v>4337.43994140625</v>
      </c>
      <c r="D115">
        <f t="shared" si="4"/>
        <v>4.940733048157897E-3</v>
      </c>
      <c r="E115">
        <f t="shared" si="5"/>
        <v>4.0230650909416354E-3</v>
      </c>
      <c r="F115">
        <f t="shared" si="6"/>
        <v>4.170221278134989E-3</v>
      </c>
      <c r="G115">
        <f t="shared" si="7"/>
        <v>7.7051177002290805E-4</v>
      </c>
      <c r="H115">
        <f>0</f>
        <v>0</v>
      </c>
    </row>
    <row r="116" spans="1:8" x14ac:dyDescent="0.2">
      <c r="A116" s="6">
        <v>45195</v>
      </c>
      <c r="B116">
        <v>138.935302734375</v>
      </c>
      <c r="C116">
        <v>4273.52978515625</v>
      </c>
      <c r="D116">
        <f t="shared" si="4"/>
        <v>-1.0379035033957318E-2</v>
      </c>
      <c r="E116">
        <f t="shared" si="5"/>
        <v>-1.4734533990868215E-2</v>
      </c>
      <c r="F116">
        <f t="shared" si="6"/>
        <v>-9.8862016250340651E-3</v>
      </c>
      <c r="G116">
        <f t="shared" si="7"/>
        <v>-4.9283340892325271E-4</v>
      </c>
      <c r="H116">
        <f>0</f>
        <v>0</v>
      </c>
    </row>
    <row r="117" spans="1:8" x14ac:dyDescent="0.2">
      <c r="A117" s="6">
        <v>45196</v>
      </c>
      <c r="B117">
        <v>139.75016784667969</v>
      </c>
      <c r="C117">
        <v>4274.509765625</v>
      </c>
      <c r="D117">
        <f t="shared" si="4"/>
        <v>5.8650688217276592E-3</v>
      </c>
      <c r="E117">
        <f t="shared" si="5"/>
        <v>2.2931406074522265E-4</v>
      </c>
      <c r="F117">
        <f t="shared" si="6"/>
        <v>1.3272898007537822E-3</v>
      </c>
      <c r="G117">
        <f t="shared" si="7"/>
        <v>4.5377790209738767E-3</v>
      </c>
      <c r="H117">
        <f>0</f>
        <v>0</v>
      </c>
    </row>
    <row r="118" spans="1:8" x14ac:dyDescent="0.2">
      <c r="A118" s="6">
        <v>45197</v>
      </c>
      <c r="B118">
        <v>141.48529052734381</v>
      </c>
      <c r="C118">
        <v>4299.7001953125</v>
      </c>
      <c r="D118">
        <f t="shared" si="4"/>
        <v>1.2415889779593847E-2</v>
      </c>
      <c r="E118">
        <f t="shared" si="5"/>
        <v>5.8931739705165853E-3</v>
      </c>
      <c r="F118">
        <f t="shared" si="6"/>
        <v>5.5716288448298627E-3</v>
      </c>
      <c r="G118">
        <f t="shared" si="7"/>
        <v>6.8442609347639845E-3</v>
      </c>
      <c r="H118">
        <f>0</f>
        <v>0</v>
      </c>
    </row>
    <row r="119" spans="1:8" x14ac:dyDescent="0.2">
      <c r="A119" s="6">
        <v>45198</v>
      </c>
      <c r="B119">
        <v>139.02159118652341</v>
      </c>
      <c r="C119">
        <v>4288.0498046875</v>
      </c>
      <c r="D119">
        <f t="shared" si="4"/>
        <v>-1.7413112922464946E-2</v>
      </c>
      <c r="E119">
        <f t="shared" si="5"/>
        <v>-2.7095820861420261E-3</v>
      </c>
      <c r="F119">
        <f t="shared" si="6"/>
        <v>-8.7503720970044316E-4</v>
      </c>
      <c r="G119">
        <f t="shared" si="7"/>
        <v>-1.6538075712764503E-2</v>
      </c>
      <c r="H119">
        <f>0</f>
        <v>0</v>
      </c>
    </row>
    <row r="120" spans="1:8" x14ac:dyDescent="0.2">
      <c r="A120" s="6">
        <v>45201</v>
      </c>
      <c r="B120">
        <v>137.82328796386719</v>
      </c>
      <c r="C120">
        <v>4288.39013671875</v>
      </c>
      <c r="D120">
        <f t="shared" si="4"/>
        <v>-8.6195475999729654E-3</v>
      </c>
      <c r="E120">
        <f t="shared" si="5"/>
        <v>7.9367555590792449E-5</v>
      </c>
      <c r="F120">
        <f t="shared" si="6"/>
        <v>1.2149240614014129E-3</v>
      </c>
      <c r="G120">
        <f t="shared" si="7"/>
        <v>-9.834471661374378E-3</v>
      </c>
      <c r="H120">
        <f>0</f>
        <v>0</v>
      </c>
    </row>
    <row r="121" spans="1:8" x14ac:dyDescent="0.2">
      <c r="A121" s="6">
        <v>45202</v>
      </c>
      <c r="B121">
        <v>136.80714416503909</v>
      </c>
      <c r="C121">
        <v>4229.4501953125</v>
      </c>
      <c r="D121">
        <f t="shared" si="4"/>
        <v>-7.3728018961098929E-3</v>
      </c>
      <c r="E121">
        <f t="shared" si="5"/>
        <v>-1.3744071674259506E-2</v>
      </c>
      <c r="F121">
        <f t="shared" si="6"/>
        <v>-9.1439767202803578E-3</v>
      </c>
      <c r="G121">
        <f t="shared" si="7"/>
        <v>1.7711748241704649E-3</v>
      </c>
      <c r="H121">
        <f>0</f>
        <v>0</v>
      </c>
    </row>
    <row r="122" spans="1:8" x14ac:dyDescent="0.2">
      <c r="A122" s="6">
        <v>45203</v>
      </c>
      <c r="B122">
        <v>137.42070007324219</v>
      </c>
      <c r="C122">
        <v>4263.75</v>
      </c>
      <c r="D122">
        <f t="shared" si="4"/>
        <v>4.4848235956371774E-3</v>
      </c>
      <c r="E122">
        <f t="shared" si="5"/>
        <v>8.1097549571607086E-3</v>
      </c>
      <c r="F122">
        <f t="shared" si="6"/>
        <v>7.2326729694805574E-3</v>
      </c>
      <c r="G122">
        <f t="shared" si="7"/>
        <v>-2.74784937384338E-3</v>
      </c>
      <c r="H122">
        <f>0</f>
        <v>0</v>
      </c>
    </row>
    <row r="123" spans="1:8" x14ac:dyDescent="0.2">
      <c r="A123" s="6">
        <v>45204</v>
      </c>
      <c r="B123">
        <v>138.0000915527344</v>
      </c>
      <c r="C123">
        <v>4258.18994140625</v>
      </c>
      <c r="D123">
        <f t="shared" si="4"/>
        <v>4.2161878027358046E-3</v>
      </c>
      <c r="E123">
        <f t="shared" si="5"/>
        <v>-1.304030159777203E-3</v>
      </c>
      <c r="F123">
        <f t="shared" si="6"/>
        <v>1.7824430053863818E-4</v>
      </c>
      <c r="G123">
        <f t="shared" si="7"/>
        <v>4.0379435021971662E-3</v>
      </c>
      <c r="H123">
        <f>0</f>
        <v>0</v>
      </c>
    </row>
    <row r="124" spans="1:8" x14ac:dyDescent="0.2">
      <c r="A124" s="6">
        <v>45205</v>
      </c>
      <c r="B124">
        <v>140.12467956542969</v>
      </c>
      <c r="C124">
        <v>4308.5</v>
      </c>
      <c r="D124">
        <f t="shared" si="4"/>
        <v>1.539555509558066E-2</v>
      </c>
      <c r="E124">
        <f t="shared" si="5"/>
        <v>1.1814893014644445E-2</v>
      </c>
      <c r="F124">
        <f t="shared" si="6"/>
        <v>1.0009200350382047E-2</v>
      </c>
      <c r="G124">
        <f t="shared" si="7"/>
        <v>5.3863547451986123E-3</v>
      </c>
      <c r="H124">
        <f>0</f>
        <v>0</v>
      </c>
    </row>
    <row r="125" spans="1:8" x14ac:dyDescent="0.2">
      <c r="A125" s="6">
        <v>45208</v>
      </c>
      <c r="B125">
        <v>139.80596923828119</v>
      </c>
      <c r="C125">
        <v>4335.66015625</v>
      </c>
      <c r="D125">
        <f t="shared" si="4"/>
        <v>-2.274476759817845E-3</v>
      </c>
      <c r="E125">
        <f t="shared" si="5"/>
        <v>6.3038542996403102E-3</v>
      </c>
      <c r="F125">
        <f t="shared" si="6"/>
        <v>5.8793812580784114E-3</v>
      </c>
      <c r="G125">
        <f t="shared" si="7"/>
        <v>-8.1538580178962573E-3</v>
      </c>
      <c r="H125">
        <f>0</f>
        <v>0</v>
      </c>
    </row>
    <row r="126" spans="1:8" x14ac:dyDescent="0.2">
      <c r="A126" s="6">
        <v>45209</v>
      </c>
      <c r="B126">
        <v>140.65580749511719</v>
      </c>
      <c r="C126">
        <v>4358.240234375</v>
      </c>
      <c r="D126">
        <f t="shared" si="4"/>
        <v>6.0786979373359529E-3</v>
      </c>
      <c r="E126">
        <f t="shared" si="5"/>
        <v>5.2079907813922244E-3</v>
      </c>
      <c r="F126">
        <f t="shared" si="6"/>
        <v>5.0581716251468841E-3</v>
      </c>
      <c r="G126">
        <f t="shared" si="7"/>
        <v>1.0205263121890688E-3</v>
      </c>
      <c r="H126">
        <f>0</f>
        <v>0</v>
      </c>
    </row>
    <row r="127" spans="1:8" x14ac:dyDescent="0.2">
      <c r="A127" s="6">
        <v>45210</v>
      </c>
      <c r="B127">
        <v>141.13865661621091</v>
      </c>
      <c r="C127">
        <v>4376.9501953125</v>
      </c>
      <c r="D127">
        <f t="shared" si="4"/>
        <v>3.4328416984168442E-3</v>
      </c>
      <c r="E127">
        <f t="shared" si="5"/>
        <v>4.2930081710337298E-3</v>
      </c>
      <c r="F127">
        <f t="shared" si="6"/>
        <v>4.372509112362033E-3</v>
      </c>
      <c r="G127">
        <f t="shared" si="7"/>
        <v>-9.3966741394518882E-4</v>
      </c>
      <c r="H127">
        <f>0</f>
        <v>0</v>
      </c>
    </row>
    <row r="128" spans="1:8" x14ac:dyDescent="0.2">
      <c r="A128" s="6">
        <v>45211</v>
      </c>
      <c r="B128">
        <v>140.81031799316409</v>
      </c>
      <c r="C128">
        <v>4349.60986328125</v>
      </c>
      <c r="D128">
        <f t="shared" si="4"/>
        <v>-2.3263550250420817E-3</v>
      </c>
      <c r="E128">
        <f t="shared" si="5"/>
        <v>-6.2464343461184901E-3</v>
      </c>
      <c r="F128">
        <f t="shared" si="6"/>
        <v>-3.5254558957715145E-3</v>
      </c>
      <c r="G128">
        <f t="shared" si="7"/>
        <v>1.1991008707294328E-3</v>
      </c>
      <c r="H128">
        <f>0</f>
        <v>0</v>
      </c>
    </row>
    <row r="129" spans="1:8" x14ac:dyDescent="0.2">
      <c r="A129" s="6">
        <v>45212</v>
      </c>
      <c r="B129">
        <v>142.92521667480469</v>
      </c>
      <c r="C129">
        <v>4327.77978515625</v>
      </c>
      <c r="D129">
        <f t="shared" si="4"/>
        <v>1.5019486581539176E-2</v>
      </c>
      <c r="E129">
        <f t="shared" si="5"/>
        <v>-5.018858888767519E-3</v>
      </c>
      <c r="F129">
        <f t="shared" si="6"/>
        <v>-2.6055449999890291E-3</v>
      </c>
      <c r="G129">
        <f t="shared" si="7"/>
        <v>1.7625031581528207E-2</v>
      </c>
      <c r="H129">
        <f>0</f>
        <v>0</v>
      </c>
    </row>
    <row r="130" spans="1:8" x14ac:dyDescent="0.2">
      <c r="A130" s="6">
        <v>45215</v>
      </c>
      <c r="B130">
        <v>142.7803649902344</v>
      </c>
      <c r="C130">
        <v>4373.6298828125</v>
      </c>
      <c r="D130">
        <f t="shared" ref="D130:D193" si="8">(B130/B129)-1</f>
        <v>-1.013478852369798E-3</v>
      </c>
      <c r="E130">
        <f t="shared" ref="E130:E193" si="9">(C130/C129)-1</f>
        <v>1.059436938392988E-2</v>
      </c>
      <c r="F130">
        <f t="shared" ref="F130:F193" si="10">alpha_jpm+beta_jpm*E130</f>
        <v>9.0945738972944314E-3</v>
      </c>
      <c r="G130">
        <f t="shared" ref="G130:G193" si="11">D130-F130</f>
        <v>-1.0108052749664229E-2</v>
      </c>
      <c r="H130">
        <f>0</f>
        <v>0</v>
      </c>
    </row>
    <row r="131" spans="1:8" x14ac:dyDescent="0.2">
      <c r="A131" s="6">
        <v>45216</v>
      </c>
      <c r="B131">
        <v>142.47135925292969</v>
      </c>
      <c r="C131">
        <v>4373.2001953125</v>
      </c>
      <c r="D131">
        <f t="shared" si="8"/>
        <v>-2.1642033015243367E-3</v>
      </c>
      <c r="E131">
        <f t="shared" si="9"/>
        <v>-9.824505308242415E-5</v>
      </c>
      <c r="F131">
        <f t="shared" si="10"/>
        <v>1.0818261137612547E-3</v>
      </c>
      <c r="G131">
        <f t="shared" si="11"/>
        <v>-3.2460294152855916E-3</v>
      </c>
      <c r="H131">
        <f>0</f>
        <v>0</v>
      </c>
    </row>
    <row r="132" spans="1:8" x14ac:dyDescent="0.2">
      <c r="A132" s="6">
        <v>45217</v>
      </c>
      <c r="B132">
        <v>140.9068908691406</v>
      </c>
      <c r="C132">
        <v>4314.60009765625</v>
      </c>
      <c r="D132">
        <f t="shared" si="8"/>
        <v>-1.0980932532634102E-2</v>
      </c>
      <c r="E132">
        <f t="shared" si="9"/>
        <v>-1.3399820506516447E-2</v>
      </c>
      <c r="F132">
        <f t="shared" si="10"/>
        <v>-8.886004472467535E-3</v>
      </c>
      <c r="G132">
        <f t="shared" si="11"/>
        <v>-2.0949280601665673E-3</v>
      </c>
      <c r="H132">
        <f>0</f>
        <v>0</v>
      </c>
    </row>
    <row r="133" spans="1:8" x14ac:dyDescent="0.2">
      <c r="A133" s="6">
        <v>45218</v>
      </c>
      <c r="B133">
        <v>140.30815124511719</v>
      </c>
      <c r="C133">
        <v>4278</v>
      </c>
      <c r="D133">
        <f t="shared" si="8"/>
        <v>-4.2491862557627602E-3</v>
      </c>
      <c r="E133">
        <f t="shared" si="9"/>
        <v>-8.4828481963210578E-3</v>
      </c>
      <c r="F133">
        <f t="shared" si="10"/>
        <v>-5.2013622166096028E-3</v>
      </c>
      <c r="G133">
        <f t="shared" si="11"/>
        <v>9.5217596084684261E-4</v>
      </c>
      <c r="H133">
        <f>0</f>
        <v>0</v>
      </c>
    </row>
    <row r="134" spans="1:8" x14ac:dyDescent="0.2">
      <c r="A134" s="6">
        <v>45219</v>
      </c>
      <c r="B134">
        <v>138.04835510253909</v>
      </c>
      <c r="C134">
        <v>4224.16015625</v>
      </c>
      <c r="D134">
        <f t="shared" si="8"/>
        <v>-1.6105950527637192E-2</v>
      </c>
      <c r="E134">
        <f t="shared" si="9"/>
        <v>-1.2585283719027562E-2</v>
      </c>
      <c r="F134">
        <f t="shared" si="10"/>
        <v>-8.275613264872337E-3</v>
      </c>
      <c r="G134">
        <f t="shared" si="11"/>
        <v>-7.8303372627648547E-3</v>
      </c>
      <c r="H134">
        <f>0</f>
        <v>0</v>
      </c>
    </row>
    <row r="135" spans="1:8" x14ac:dyDescent="0.2">
      <c r="A135" s="6">
        <v>45222</v>
      </c>
      <c r="B135">
        <v>136.1652526855469</v>
      </c>
      <c r="C135">
        <v>4217.0400390625</v>
      </c>
      <c r="D135">
        <f t="shared" si="8"/>
        <v>-1.3640889930151334E-2</v>
      </c>
      <c r="E135">
        <f t="shared" si="9"/>
        <v>-1.6855698941634634E-3</v>
      </c>
      <c r="F135">
        <f t="shared" si="10"/>
        <v>-1.0767096172415889E-4</v>
      </c>
      <c r="G135">
        <f t="shared" si="11"/>
        <v>-1.3533218968427175E-2</v>
      </c>
      <c r="H135">
        <f>0</f>
        <v>0</v>
      </c>
    </row>
    <row r="136" spans="1:8" x14ac:dyDescent="0.2">
      <c r="A136" s="6">
        <v>45223</v>
      </c>
      <c r="B136">
        <v>136.32940673828119</v>
      </c>
      <c r="C136">
        <v>4247.68017578125</v>
      </c>
      <c r="D136">
        <f t="shared" si="8"/>
        <v>1.2055502376466798E-3</v>
      </c>
      <c r="E136">
        <f t="shared" si="9"/>
        <v>7.2657922227272742E-3</v>
      </c>
      <c r="F136">
        <f t="shared" si="10"/>
        <v>6.600230775894304E-3</v>
      </c>
      <c r="G136">
        <f t="shared" si="11"/>
        <v>-5.3946805382476242E-3</v>
      </c>
      <c r="H136">
        <f>0</f>
        <v>0</v>
      </c>
    </row>
    <row r="137" spans="1:8" x14ac:dyDescent="0.2">
      <c r="A137" s="6">
        <v>45224</v>
      </c>
      <c r="B137">
        <v>135.58583068847659</v>
      </c>
      <c r="C137">
        <v>4186.77001953125</v>
      </c>
      <c r="D137">
        <f t="shared" si="8"/>
        <v>-5.4542601452970407E-3</v>
      </c>
      <c r="E137">
        <f t="shared" si="9"/>
        <v>-1.4339628627712542E-2</v>
      </c>
      <c r="F137">
        <f t="shared" si="10"/>
        <v>-9.5902705324120499E-3</v>
      </c>
      <c r="G137">
        <f t="shared" si="11"/>
        <v>4.1360103871150092E-3</v>
      </c>
      <c r="H137">
        <f>0</f>
        <v>0</v>
      </c>
    </row>
    <row r="138" spans="1:8" x14ac:dyDescent="0.2">
      <c r="A138" s="6">
        <v>45225</v>
      </c>
      <c r="B138">
        <v>135.93345642089841</v>
      </c>
      <c r="C138">
        <v>4137.22998046875</v>
      </c>
      <c r="D138">
        <f t="shared" si="8"/>
        <v>2.5638795046403207E-3</v>
      </c>
      <c r="E138">
        <f t="shared" si="9"/>
        <v>-1.1832519778109618E-2</v>
      </c>
      <c r="F138">
        <f t="shared" si="10"/>
        <v>-7.7115129099361943E-3</v>
      </c>
      <c r="G138">
        <f t="shared" si="11"/>
        <v>1.0275392414576515E-2</v>
      </c>
      <c r="H138">
        <f>0</f>
        <v>0</v>
      </c>
    </row>
    <row r="139" spans="1:8" x14ac:dyDescent="0.2">
      <c r="A139" s="6">
        <v>45226</v>
      </c>
      <c r="B139">
        <v>131.03730773925781</v>
      </c>
      <c r="C139">
        <v>4117.3701171875</v>
      </c>
      <c r="D139">
        <f t="shared" si="8"/>
        <v>-3.6018716882180724E-2</v>
      </c>
      <c r="E139">
        <f t="shared" si="9"/>
        <v>-4.8002802297685276E-3</v>
      </c>
      <c r="F139">
        <f t="shared" si="10"/>
        <v>-2.44174823393719E-3</v>
      </c>
      <c r="G139">
        <f t="shared" si="11"/>
        <v>-3.3576968648243534E-2</v>
      </c>
      <c r="H139">
        <f>0</f>
        <v>0</v>
      </c>
    </row>
    <row r="140" spans="1:8" x14ac:dyDescent="0.2">
      <c r="A140" s="6">
        <v>45229</v>
      </c>
      <c r="B140">
        <v>132.7080078125</v>
      </c>
      <c r="C140">
        <v>4166.81982421875</v>
      </c>
      <c r="D140">
        <f t="shared" si="8"/>
        <v>1.2749804632483652E-2</v>
      </c>
      <c r="E140">
        <f t="shared" si="9"/>
        <v>1.2010022325859904E-2</v>
      </c>
      <c r="F140">
        <f t="shared" si="10"/>
        <v>1.015542482758118E-2</v>
      </c>
      <c r="G140">
        <f t="shared" si="11"/>
        <v>2.5943798049024719E-3</v>
      </c>
      <c r="H140">
        <f>0</f>
        <v>0</v>
      </c>
    </row>
    <row r="141" spans="1:8" x14ac:dyDescent="0.2">
      <c r="A141" s="6">
        <v>45230</v>
      </c>
      <c r="B141">
        <v>134.29176330566409</v>
      </c>
      <c r="C141">
        <v>4193.7998046875</v>
      </c>
      <c r="D141">
        <f t="shared" si="8"/>
        <v>1.1934136600119327E-2</v>
      </c>
      <c r="E141">
        <f t="shared" si="9"/>
        <v>6.4749573072333533E-3</v>
      </c>
      <c r="F141">
        <f t="shared" si="10"/>
        <v>6.0076010917704693E-3</v>
      </c>
      <c r="G141">
        <f t="shared" si="11"/>
        <v>5.9265355083488579E-3</v>
      </c>
      <c r="H141">
        <f>0</f>
        <v>0</v>
      </c>
    </row>
    <row r="142" spans="1:8" x14ac:dyDescent="0.2">
      <c r="A142" s="6">
        <v>45231</v>
      </c>
      <c r="B142">
        <v>134.1758728027344</v>
      </c>
      <c r="C142">
        <v>4237.85986328125</v>
      </c>
      <c r="D142">
        <f t="shared" si="8"/>
        <v>-8.6297551001623951E-4</v>
      </c>
      <c r="E142">
        <f t="shared" si="9"/>
        <v>1.0505999486313922E-2</v>
      </c>
      <c r="F142">
        <f t="shared" si="10"/>
        <v>9.0283519545296849E-3</v>
      </c>
      <c r="G142">
        <f t="shared" si="11"/>
        <v>-9.8913274645459244E-3</v>
      </c>
      <c r="H142">
        <f>0</f>
        <v>0</v>
      </c>
    </row>
    <row r="143" spans="1:8" x14ac:dyDescent="0.2">
      <c r="A143" s="6">
        <v>45232</v>
      </c>
      <c r="B143">
        <v>136.57084655761719</v>
      </c>
      <c r="C143">
        <v>4317.77978515625</v>
      </c>
      <c r="D143">
        <f t="shared" si="8"/>
        <v>1.7849511278408947E-2</v>
      </c>
      <c r="E143">
        <f t="shared" si="9"/>
        <v>1.885855702012762E-2</v>
      </c>
      <c r="F143">
        <f t="shared" si="10"/>
        <v>1.528752619672742E-2</v>
      </c>
      <c r="G143">
        <f t="shared" si="11"/>
        <v>2.5619850816815271E-3</v>
      </c>
      <c r="H143">
        <f>0</f>
        <v>0</v>
      </c>
    </row>
    <row r="144" spans="1:8" x14ac:dyDescent="0.2">
      <c r="A144" s="6">
        <v>45233</v>
      </c>
      <c r="B144">
        <v>138.09666442871091</v>
      </c>
      <c r="C144">
        <v>4358.33984375</v>
      </c>
      <c r="D144">
        <f t="shared" si="8"/>
        <v>1.1172354199693757E-2</v>
      </c>
      <c r="E144">
        <f t="shared" si="9"/>
        <v>9.3937302530313627E-3</v>
      </c>
      <c r="F144">
        <f t="shared" si="10"/>
        <v>8.1948483351691036E-3</v>
      </c>
      <c r="G144">
        <f t="shared" si="11"/>
        <v>2.9775058645246533E-3</v>
      </c>
      <c r="H144">
        <f>0</f>
        <v>0</v>
      </c>
    </row>
    <row r="145" spans="1:8" x14ac:dyDescent="0.2">
      <c r="A145" s="6">
        <v>45236</v>
      </c>
      <c r="B145">
        <v>139.1396484375</v>
      </c>
      <c r="C145">
        <v>4365.97998046875</v>
      </c>
      <c r="D145">
        <f t="shared" si="8"/>
        <v>7.5525648146810287E-3</v>
      </c>
      <c r="E145">
        <f t="shared" si="9"/>
        <v>1.7529924220356374E-3</v>
      </c>
      <c r="F145">
        <f t="shared" si="10"/>
        <v>2.4690919749710159E-3</v>
      </c>
      <c r="G145">
        <f t="shared" si="11"/>
        <v>5.0834728397100128E-3</v>
      </c>
      <c r="H145">
        <f>0</f>
        <v>0</v>
      </c>
    </row>
    <row r="146" spans="1:8" x14ac:dyDescent="0.2">
      <c r="A146" s="6">
        <v>45237</v>
      </c>
      <c r="B146">
        <v>139.0720520019531</v>
      </c>
      <c r="C146">
        <v>4378.3798828125</v>
      </c>
      <c r="D146">
        <f t="shared" si="8"/>
        <v>-4.8581720815021878E-4</v>
      </c>
      <c r="E146">
        <f t="shared" si="9"/>
        <v>2.8401189192852616E-3</v>
      </c>
      <c r="F146">
        <f t="shared" si="10"/>
        <v>3.2837543274359645E-3</v>
      </c>
      <c r="G146">
        <f t="shared" si="11"/>
        <v>-3.7695715355861832E-3</v>
      </c>
      <c r="H146">
        <f>0</f>
        <v>0</v>
      </c>
    </row>
    <row r="147" spans="1:8" x14ac:dyDescent="0.2">
      <c r="A147" s="6">
        <v>45238</v>
      </c>
      <c r="B147">
        <v>139.75770568847659</v>
      </c>
      <c r="C147">
        <v>4382.77978515625</v>
      </c>
      <c r="D147">
        <f t="shared" si="8"/>
        <v>4.9302047151347228E-3</v>
      </c>
      <c r="E147">
        <f t="shared" si="9"/>
        <v>1.0049156221052513E-3</v>
      </c>
      <c r="F147">
        <f t="shared" si="10"/>
        <v>1.9085040330916064E-3</v>
      </c>
      <c r="G147">
        <f t="shared" si="11"/>
        <v>3.0217006820431164E-3</v>
      </c>
      <c r="H147">
        <f>0</f>
        <v>0</v>
      </c>
    </row>
    <row r="148" spans="1:8" x14ac:dyDescent="0.2">
      <c r="A148" s="6">
        <v>45239</v>
      </c>
      <c r="B148">
        <v>139.34242248535159</v>
      </c>
      <c r="C148">
        <v>4347.35009765625</v>
      </c>
      <c r="D148">
        <f t="shared" si="8"/>
        <v>-2.9714512060656784E-3</v>
      </c>
      <c r="E148">
        <f t="shared" si="9"/>
        <v>-8.0838393067328429E-3</v>
      </c>
      <c r="F148">
        <f t="shared" si="10"/>
        <v>-4.9023560554418448E-3</v>
      </c>
      <c r="G148">
        <f t="shared" si="11"/>
        <v>1.9309048493761664E-3</v>
      </c>
      <c r="H148">
        <f>0</f>
        <v>0</v>
      </c>
    </row>
    <row r="149" spans="1:8" x14ac:dyDescent="0.2">
      <c r="A149" s="6">
        <v>45240</v>
      </c>
      <c r="B149">
        <v>141.4090576171875</v>
      </c>
      <c r="C149">
        <v>4415.240234375</v>
      </c>
      <c r="D149">
        <f t="shared" si="8"/>
        <v>1.4831342063492237E-2</v>
      </c>
      <c r="E149">
        <f t="shared" si="9"/>
        <v>1.5616441094852496E-2</v>
      </c>
      <c r="F149">
        <f t="shared" si="10"/>
        <v>1.2857974720122917E-2</v>
      </c>
      <c r="G149">
        <f t="shared" si="11"/>
        <v>1.9733673433693193E-3</v>
      </c>
      <c r="H149">
        <f>0</f>
        <v>0</v>
      </c>
    </row>
    <row r="150" spans="1:8" x14ac:dyDescent="0.2">
      <c r="A150" s="6">
        <v>45243</v>
      </c>
      <c r="B150">
        <v>140.7813415527344</v>
      </c>
      <c r="C150">
        <v>4411.5498046875</v>
      </c>
      <c r="D150">
        <f t="shared" si="8"/>
        <v>-4.4390088939876282E-3</v>
      </c>
      <c r="E150">
        <f t="shared" si="9"/>
        <v>-8.3583893324035152E-4</v>
      </c>
      <c r="F150">
        <f t="shared" si="10"/>
        <v>5.2909378031760503E-4</v>
      </c>
      <c r="G150">
        <f t="shared" si="11"/>
        <v>-4.9681026743052335E-3</v>
      </c>
      <c r="H150">
        <f>0</f>
        <v>0</v>
      </c>
    </row>
    <row r="151" spans="1:8" x14ac:dyDescent="0.2">
      <c r="A151" s="6">
        <v>45244</v>
      </c>
      <c r="B151">
        <v>143.3501281738281</v>
      </c>
      <c r="C151">
        <v>4495.7001953125</v>
      </c>
      <c r="D151">
        <f t="shared" si="8"/>
        <v>1.8246641158277788E-2</v>
      </c>
      <c r="E151">
        <f t="shared" si="9"/>
        <v>1.9075017703661823E-2</v>
      </c>
      <c r="F151">
        <f t="shared" si="10"/>
        <v>1.5449735810889417E-2</v>
      </c>
      <c r="G151">
        <f t="shared" si="11"/>
        <v>2.7969053473883704E-3</v>
      </c>
      <c r="H151">
        <f>0</f>
        <v>0</v>
      </c>
    </row>
    <row r="152" spans="1:8" x14ac:dyDescent="0.2">
      <c r="A152" s="6">
        <v>45245</v>
      </c>
      <c r="B152">
        <v>144.60554504394531</v>
      </c>
      <c r="C152">
        <v>4502.8798828125</v>
      </c>
      <c r="D152">
        <f t="shared" si="8"/>
        <v>8.7576961814423981E-3</v>
      </c>
      <c r="E152">
        <f t="shared" si="9"/>
        <v>1.5970120755575135E-3</v>
      </c>
      <c r="F152">
        <f t="shared" si="10"/>
        <v>2.3522046427961033E-3</v>
      </c>
      <c r="G152">
        <f t="shared" si="11"/>
        <v>6.4054915386462952E-3</v>
      </c>
      <c r="H152">
        <f>0</f>
        <v>0</v>
      </c>
    </row>
    <row r="153" spans="1:8" x14ac:dyDescent="0.2">
      <c r="A153" s="6">
        <v>45246</v>
      </c>
      <c r="B153">
        <v>146.2569274902344</v>
      </c>
      <c r="C153">
        <v>4508.240234375</v>
      </c>
      <c r="D153">
        <f t="shared" si="8"/>
        <v>1.1419910943160749E-2</v>
      </c>
      <c r="E153">
        <f t="shared" si="9"/>
        <v>1.1904273935798848E-3</v>
      </c>
      <c r="F153">
        <f t="shared" si="10"/>
        <v>2.0475213935752436E-3</v>
      </c>
      <c r="G153">
        <f t="shared" si="11"/>
        <v>9.3723895495855056E-3</v>
      </c>
      <c r="H153">
        <f>0</f>
        <v>0</v>
      </c>
    </row>
    <row r="154" spans="1:8" x14ac:dyDescent="0.2">
      <c r="A154" s="6">
        <v>45247</v>
      </c>
      <c r="B154">
        <v>147.5799560546875</v>
      </c>
      <c r="C154">
        <v>4514.02001953125</v>
      </c>
      <c r="D154">
        <f t="shared" si="8"/>
        <v>9.045920676416852E-3</v>
      </c>
      <c r="E154">
        <f t="shared" si="9"/>
        <v>1.2820490603360213E-3</v>
      </c>
      <c r="F154">
        <f t="shared" si="10"/>
        <v>2.1161801216672835E-3</v>
      </c>
      <c r="G154">
        <f t="shared" si="11"/>
        <v>6.9297405547495685E-3</v>
      </c>
      <c r="H154">
        <f>0</f>
        <v>0</v>
      </c>
    </row>
    <row r="155" spans="1:8" x14ac:dyDescent="0.2">
      <c r="A155" s="6">
        <v>45250</v>
      </c>
      <c r="B155">
        <v>148.0338439941406</v>
      </c>
      <c r="C155">
        <v>4547.3798828125</v>
      </c>
      <c r="D155">
        <f t="shared" si="8"/>
        <v>3.0755391964265577E-3</v>
      </c>
      <c r="E155">
        <f t="shared" si="9"/>
        <v>7.3902780973298388E-3</v>
      </c>
      <c r="F155">
        <f t="shared" si="10"/>
        <v>6.6935170270425873E-3</v>
      </c>
      <c r="G155">
        <f t="shared" si="11"/>
        <v>-3.6179778306160296E-3</v>
      </c>
      <c r="H155">
        <f>0</f>
        <v>0</v>
      </c>
    </row>
    <row r="156" spans="1:8" x14ac:dyDescent="0.2">
      <c r="A156" s="6">
        <v>45251</v>
      </c>
      <c r="B156">
        <v>147.72480773925781</v>
      </c>
      <c r="C156">
        <v>4538.18994140625</v>
      </c>
      <c r="D156">
        <f t="shared" si="8"/>
        <v>-2.0876054187650706E-3</v>
      </c>
      <c r="E156">
        <f t="shared" si="9"/>
        <v>-2.0209310950652926E-3</v>
      </c>
      <c r="F156">
        <f t="shared" si="10"/>
        <v>-3.5898131571088644E-4</v>
      </c>
      <c r="G156">
        <f t="shared" si="11"/>
        <v>-1.7286241030541841E-3</v>
      </c>
      <c r="H156">
        <f>0</f>
        <v>0</v>
      </c>
    </row>
    <row r="157" spans="1:8" x14ac:dyDescent="0.2">
      <c r="A157" s="6">
        <v>45252</v>
      </c>
      <c r="B157">
        <v>148.07246398925781</v>
      </c>
      <c r="C157">
        <v>4556.6201171875</v>
      </c>
      <c r="D157">
        <f t="shared" si="8"/>
        <v>2.3534046536966002E-3</v>
      </c>
      <c r="E157">
        <f t="shared" si="9"/>
        <v>4.06112922094648E-3</v>
      </c>
      <c r="F157">
        <f t="shared" si="10"/>
        <v>4.1987454781914962E-3</v>
      </c>
      <c r="G157">
        <f t="shared" si="11"/>
        <v>-1.845340824494896E-3</v>
      </c>
      <c r="H157">
        <f>0</f>
        <v>0</v>
      </c>
    </row>
    <row r="158" spans="1:8" x14ac:dyDescent="0.2">
      <c r="A158" s="6">
        <v>45254</v>
      </c>
      <c r="B158">
        <v>148.27525329589841</v>
      </c>
      <c r="C158">
        <v>4559.33984375</v>
      </c>
      <c r="D158">
        <f t="shared" si="8"/>
        <v>1.3695274676817082E-3</v>
      </c>
      <c r="E158">
        <f t="shared" si="9"/>
        <v>5.9687366788407914E-4</v>
      </c>
      <c r="F158">
        <f t="shared" si="10"/>
        <v>1.6027287445937067E-3</v>
      </c>
      <c r="G158">
        <f t="shared" si="11"/>
        <v>-2.3320127691199848E-4</v>
      </c>
      <c r="H158">
        <f>0</f>
        <v>0</v>
      </c>
    </row>
    <row r="159" spans="1:8" x14ac:dyDescent="0.2">
      <c r="A159" s="6">
        <v>45257</v>
      </c>
      <c r="B159">
        <v>147.93727111816409</v>
      </c>
      <c r="C159">
        <v>4550.43017578125</v>
      </c>
      <c r="D159">
        <f t="shared" si="8"/>
        <v>-2.2794240456284198E-3</v>
      </c>
      <c r="E159">
        <f t="shared" si="9"/>
        <v>-1.9541574600900891E-3</v>
      </c>
      <c r="F159">
        <f t="shared" si="10"/>
        <v>-3.0894301134689662E-4</v>
      </c>
      <c r="G159">
        <f t="shared" si="11"/>
        <v>-1.9704810342815234E-3</v>
      </c>
      <c r="H159">
        <f>0</f>
        <v>0</v>
      </c>
    </row>
    <row r="160" spans="1:8" x14ac:dyDescent="0.2">
      <c r="A160" s="6">
        <v>45258</v>
      </c>
      <c r="B160">
        <v>148.27525329589841</v>
      </c>
      <c r="C160">
        <v>4554.89013671875</v>
      </c>
      <c r="D160">
        <f t="shared" si="8"/>
        <v>2.2846316900380081E-3</v>
      </c>
      <c r="E160">
        <f t="shared" si="9"/>
        <v>9.8011853060331333E-4</v>
      </c>
      <c r="F160">
        <f t="shared" si="10"/>
        <v>1.8899217825914432E-3</v>
      </c>
      <c r="G160">
        <f t="shared" si="11"/>
        <v>3.9470990744656497E-4</v>
      </c>
      <c r="H160">
        <f>0</f>
        <v>0</v>
      </c>
    </row>
    <row r="161" spans="1:8" x14ac:dyDescent="0.2">
      <c r="A161" s="6">
        <v>45259</v>
      </c>
      <c r="B161">
        <v>149.02851867675781</v>
      </c>
      <c r="C161">
        <v>4550.580078125</v>
      </c>
      <c r="D161">
        <f t="shared" si="8"/>
        <v>5.0801827285109624E-3</v>
      </c>
      <c r="E161">
        <f t="shared" si="9"/>
        <v>-9.4624863923831182E-4</v>
      </c>
      <c r="F161">
        <f t="shared" si="10"/>
        <v>4.4635581831334683E-4</v>
      </c>
      <c r="G161">
        <f t="shared" si="11"/>
        <v>4.6338269101976158E-3</v>
      </c>
      <c r="H161">
        <f>0</f>
        <v>0</v>
      </c>
    </row>
    <row r="162" spans="1:8" x14ac:dyDescent="0.2">
      <c r="A162" s="6">
        <v>45260</v>
      </c>
      <c r="B162">
        <v>150.72816467285159</v>
      </c>
      <c r="C162">
        <v>4567.7998046875</v>
      </c>
      <c r="D162">
        <f t="shared" si="8"/>
        <v>1.1404837216293595E-2</v>
      </c>
      <c r="E162">
        <f t="shared" si="9"/>
        <v>3.7840728581564065E-3</v>
      </c>
      <c r="F162">
        <f t="shared" si="10"/>
        <v>3.9911271478067882E-3</v>
      </c>
      <c r="G162">
        <f t="shared" si="11"/>
        <v>7.4137100684868069E-3</v>
      </c>
      <c r="H162">
        <f>0</f>
        <v>0</v>
      </c>
    </row>
    <row r="163" spans="1:8" x14ac:dyDescent="0.2">
      <c r="A163" s="6">
        <v>45261</v>
      </c>
      <c r="B163">
        <v>151.46211242675781</v>
      </c>
      <c r="C163">
        <v>4594.6298828125</v>
      </c>
      <c r="D163">
        <f t="shared" si="8"/>
        <v>4.8693471157112977E-3</v>
      </c>
      <c r="E163">
        <f t="shared" si="9"/>
        <v>5.8737421236076948E-3</v>
      </c>
      <c r="F163">
        <f t="shared" si="10"/>
        <v>5.5570671593630971E-3</v>
      </c>
      <c r="G163">
        <f t="shared" si="11"/>
        <v>-6.8772004365179936E-4</v>
      </c>
      <c r="H163">
        <f>0</f>
        <v>0</v>
      </c>
    </row>
    <row r="164" spans="1:8" x14ac:dyDescent="0.2">
      <c r="A164" s="6">
        <v>45264</v>
      </c>
      <c r="B164">
        <v>152.57267761230469</v>
      </c>
      <c r="C164">
        <v>4569.77978515625</v>
      </c>
      <c r="D164">
        <f t="shared" si="8"/>
        <v>7.3322969536946392E-3</v>
      </c>
      <c r="E164">
        <f t="shared" si="9"/>
        <v>-5.4085091269721053E-3</v>
      </c>
      <c r="F164">
        <f t="shared" si="10"/>
        <v>-2.8975380481737313E-3</v>
      </c>
      <c r="G164">
        <f t="shared" si="11"/>
        <v>1.022983500186837E-2</v>
      </c>
      <c r="H164">
        <f>0</f>
        <v>0</v>
      </c>
    </row>
    <row r="165" spans="1:8" x14ac:dyDescent="0.2">
      <c r="A165" s="6">
        <v>45265</v>
      </c>
      <c r="B165">
        <v>152.55335998535159</v>
      </c>
      <c r="C165">
        <v>4567.18017578125</v>
      </c>
      <c r="D165">
        <f t="shared" si="8"/>
        <v>-1.2661262327839928E-4</v>
      </c>
      <c r="E165">
        <f t="shared" si="9"/>
        <v>-5.6886972616143616E-4</v>
      </c>
      <c r="F165">
        <f t="shared" si="10"/>
        <v>7.291530768436757E-4</v>
      </c>
      <c r="G165">
        <f t="shared" si="11"/>
        <v>-8.5576570012207498E-4</v>
      </c>
      <c r="H165">
        <f>0</f>
        <v>0</v>
      </c>
    </row>
    <row r="166" spans="1:8" x14ac:dyDescent="0.2">
      <c r="A166" s="6">
        <v>45266</v>
      </c>
      <c r="B166">
        <v>150.9502868652344</v>
      </c>
      <c r="C166">
        <v>4549.33984375</v>
      </c>
      <c r="D166">
        <f t="shared" si="8"/>
        <v>-1.0508278023316664E-2</v>
      </c>
      <c r="E166">
        <f t="shared" si="9"/>
        <v>-3.9062028088695522E-3</v>
      </c>
      <c r="F166">
        <f t="shared" si="10"/>
        <v>-1.7717514885371875E-3</v>
      </c>
      <c r="G166">
        <f t="shared" si="11"/>
        <v>-8.7365265347794756E-3</v>
      </c>
      <c r="H166">
        <f>0</f>
        <v>0</v>
      </c>
    </row>
    <row r="167" spans="1:8" x14ac:dyDescent="0.2">
      <c r="A167" s="6">
        <v>45267</v>
      </c>
      <c r="B167">
        <v>151.4138488769531</v>
      </c>
      <c r="C167">
        <v>4585.58984375</v>
      </c>
      <c r="D167">
        <f t="shared" si="8"/>
        <v>3.0709581369166017E-3</v>
      </c>
      <c r="E167">
        <f t="shared" si="9"/>
        <v>7.9681890658929166E-3</v>
      </c>
      <c r="F167">
        <f t="shared" si="10"/>
        <v>7.1265874290206465E-3</v>
      </c>
      <c r="G167">
        <f t="shared" si="11"/>
        <v>-4.0556292921040448E-3</v>
      </c>
      <c r="H167">
        <f>0</f>
        <v>0</v>
      </c>
    </row>
    <row r="168" spans="1:8" x14ac:dyDescent="0.2">
      <c r="A168" s="6">
        <v>45268</v>
      </c>
      <c r="B168">
        <v>153.0845031738281</v>
      </c>
      <c r="C168">
        <v>4604.3701171875</v>
      </c>
      <c r="D168">
        <f t="shared" si="8"/>
        <v>1.1033695459605308E-2</v>
      </c>
      <c r="E168">
        <f t="shared" si="9"/>
        <v>4.0954978699407896E-3</v>
      </c>
      <c r="F168">
        <f t="shared" si="10"/>
        <v>4.2245003875894197E-3</v>
      </c>
      <c r="G168">
        <f t="shared" si="11"/>
        <v>6.8091950720158886E-3</v>
      </c>
      <c r="H168">
        <f>0</f>
        <v>0</v>
      </c>
    </row>
    <row r="169" spans="1:8" x14ac:dyDescent="0.2">
      <c r="A169" s="6">
        <v>45271</v>
      </c>
      <c r="B169">
        <v>153.64463806152341</v>
      </c>
      <c r="C169">
        <v>4622.43994140625</v>
      </c>
      <c r="D169">
        <f t="shared" si="8"/>
        <v>3.6589914464384421E-3</v>
      </c>
      <c r="E169">
        <f t="shared" si="9"/>
        <v>3.924494286698943E-3</v>
      </c>
      <c r="F169">
        <f t="shared" si="10"/>
        <v>4.0963550597400977E-3</v>
      </c>
      <c r="G169">
        <f t="shared" si="11"/>
        <v>-4.3736361330165563E-4</v>
      </c>
      <c r="H169">
        <f>0</f>
        <v>0</v>
      </c>
    </row>
    <row r="170" spans="1:8" x14ac:dyDescent="0.2">
      <c r="A170" s="6">
        <v>45272</v>
      </c>
      <c r="B170">
        <v>155.01594543457031</v>
      </c>
      <c r="C170">
        <v>4643.7001953125</v>
      </c>
      <c r="D170">
        <f t="shared" si="8"/>
        <v>8.9251886063073105E-3</v>
      </c>
      <c r="E170">
        <f t="shared" si="9"/>
        <v>4.5993575202152304E-3</v>
      </c>
      <c r="F170">
        <f t="shared" si="10"/>
        <v>4.602078791798336E-3</v>
      </c>
      <c r="G170">
        <f t="shared" si="11"/>
        <v>4.3231098145089745E-3</v>
      </c>
      <c r="H170">
        <f>0</f>
        <v>0</v>
      </c>
    </row>
    <row r="171" spans="1:8" x14ac:dyDescent="0.2">
      <c r="A171" s="6">
        <v>45273</v>
      </c>
      <c r="B171">
        <v>155.53741455078119</v>
      </c>
      <c r="C171">
        <v>4707.08984375</v>
      </c>
      <c r="D171">
        <f t="shared" si="8"/>
        <v>3.3639708144153069E-3</v>
      </c>
      <c r="E171">
        <f t="shared" si="9"/>
        <v>1.3650676351045998E-2</v>
      </c>
      <c r="F171">
        <f t="shared" si="10"/>
        <v>1.1384885309981958E-2</v>
      </c>
      <c r="G171">
        <f t="shared" si="11"/>
        <v>-8.0209144955666507E-3</v>
      </c>
      <c r="H171">
        <f>0</f>
        <v>0</v>
      </c>
    </row>
    <row r="172" spans="1:8" x14ac:dyDescent="0.2">
      <c r="A172" s="6">
        <v>45274</v>
      </c>
      <c r="B172">
        <v>158.36695861816409</v>
      </c>
      <c r="C172">
        <v>4719.5498046875</v>
      </c>
      <c r="D172">
        <f t="shared" si="8"/>
        <v>1.8192047717618953E-2</v>
      </c>
      <c r="E172">
        <f t="shared" si="9"/>
        <v>2.6470624846992585E-3</v>
      </c>
      <c r="F172">
        <f t="shared" si="10"/>
        <v>3.139083206314155E-3</v>
      </c>
      <c r="G172">
        <f t="shared" si="11"/>
        <v>1.5052964511304799E-2</v>
      </c>
      <c r="H172">
        <f>0</f>
        <v>0</v>
      </c>
    </row>
    <row r="173" spans="1:8" x14ac:dyDescent="0.2">
      <c r="A173" s="6">
        <v>45275</v>
      </c>
      <c r="B173">
        <v>159.5644226074219</v>
      </c>
      <c r="C173">
        <v>4719.18994140625</v>
      </c>
      <c r="D173">
        <f t="shared" si="8"/>
        <v>7.5613246582892923E-3</v>
      </c>
      <c r="E173">
        <f t="shared" si="9"/>
        <v>-7.62494933082003E-5</v>
      </c>
      <c r="F173">
        <f t="shared" si="10"/>
        <v>1.0983089743251235E-3</v>
      </c>
      <c r="G173">
        <f t="shared" si="11"/>
        <v>6.4630156839641691E-3</v>
      </c>
      <c r="H173">
        <f>0</f>
        <v>0</v>
      </c>
    </row>
    <row r="174" spans="1:8" x14ac:dyDescent="0.2">
      <c r="A174" s="6">
        <v>45278</v>
      </c>
      <c r="B174">
        <v>160.53013610839841</v>
      </c>
      <c r="C174">
        <v>4740.56005859375</v>
      </c>
      <c r="D174">
        <f t="shared" si="8"/>
        <v>6.0521856012505371E-3</v>
      </c>
      <c r="E174">
        <f t="shared" si="9"/>
        <v>4.5283443669004164E-3</v>
      </c>
      <c r="F174">
        <f t="shared" si="10"/>
        <v>4.5488635103368303E-3</v>
      </c>
      <c r="G174">
        <f t="shared" si="11"/>
        <v>1.5033220909137068E-3</v>
      </c>
      <c r="H174">
        <f>0</f>
        <v>0</v>
      </c>
    </row>
    <row r="175" spans="1:8" x14ac:dyDescent="0.2">
      <c r="A175" s="6">
        <v>45279</v>
      </c>
      <c r="B175">
        <v>162.67401123046881</v>
      </c>
      <c r="C175">
        <v>4768.3701171875</v>
      </c>
      <c r="D175">
        <f t="shared" si="8"/>
        <v>1.335496981465667E-2</v>
      </c>
      <c r="E175">
        <f t="shared" si="9"/>
        <v>5.8664078189105684E-3</v>
      </c>
      <c r="F175">
        <f t="shared" si="10"/>
        <v>5.5515710354682498E-3</v>
      </c>
      <c r="G175">
        <f t="shared" si="11"/>
        <v>7.80339877918842E-3</v>
      </c>
      <c r="H175">
        <f>0</f>
        <v>0</v>
      </c>
    </row>
    <row r="176" spans="1:8" x14ac:dyDescent="0.2">
      <c r="A176" s="6">
        <v>45280</v>
      </c>
      <c r="B176">
        <v>160.83915710449219</v>
      </c>
      <c r="C176">
        <v>4698.35009765625</v>
      </c>
      <c r="D176">
        <f t="shared" si="8"/>
        <v>-1.1279331665198122E-2</v>
      </c>
      <c r="E176">
        <f t="shared" si="9"/>
        <v>-1.4684266911006771E-2</v>
      </c>
      <c r="F176">
        <f t="shared" si="10"/>
        <v>-9.8485328738491095E-3</v>
      </c>
      <c r="G176">
        <f t="shared" si="11"/>
        <v>-1.4307987913490128E-3</v>
      </c>
      <c r="H176">
        <f>0</f>
        <v>0</v>
      </c>
    </row>
    <row r="177" spans="1:8" x14ac:dyDescent="0.2">
      <c r="A177" s="6">
        <v>45281</v>
      </c>
      <c r="B177">
        <v>161.756591796875</v>
      </c>
      <c r="C177">
        <v>4746.75</v>
      </c>
      <c r="D177">
        <f t="shared" si="8"/>
        <v>5.7040506111754041E-3</v>
      </c>
      <c r="E177">
        <f t="shared" si="9"/>
        <v>1.0301467821202559E-2</v>
      </c>
      <c r="F177">
        <f t="shared" si="10"/>
        <v>8.8750816149006304E-3</v>
      </c>
      <c r="G177">
        <f t="shared" si="11"/>
        <v>-3.1710310037252262E-3</v>
      </c>
      <c r="H177">
        <f>0</f>
        <v>0</v>
      </c>
    </row>
    <row r="178" spans="1:8" x14ac:dyDescent="0.2">
      <c r="A178" s="6">
        <v>45282</v>
      </c>
      <c r="B178">
        <v>161.6600036621094</v>
      </c>
      <c r="C178">
        <v>4754.6298828125</v>
      </c>
      <c r="D178">
        <f t="shared" si="8"/>
        <v>-5.9712023907432243E-4</v>
      </c>
      <c r="E178">
        <f t="shared" si="9"/>
        <v>1.6600585268868873E-3</v>
      </c>
      <c r="F178">
        <f t="shared" si="10"/>
        <v>2.3994498994286085E-3</v>
      </c>
      <c r="G178">
        <f t="shared" si="11"/>
        <v>-2.996570138502931E-3</v>
      </c>
      <c r="H178">
        <f>0</f>
        <v>0</v>
      </c>
    </row>
    <row r="179" spans="1:8" x14ac:dyDescent="0.2">
      <c r="A179" s="6">
        <v>45286</v>
      </c>
      <c r="B179">
        <v>162.61607360839841</v>
      </c>
      <c r="C179">
        <v>4774.75</v>
      </c>
      <c r="D179">
        <f t="shared" si="8"/>
        <v>5.9140784648707978E-3</v>
      </c>
      <c r="E179">
        <f t="shared" si="9"/>
        <v>4.2316894655107795E-3</v>
      </c>
      <c r="F179">
        <f t="shared" si="10"/>
        <v>4.3265585803698384E-3</v>
      </c>
      <c r="G179">
        <f t="shared" si="11"/>
        <v>1.5875198845009594E-3</v>
      </c>
      <c r="H179">
        <f>0</f>
        <v>0</v>
      </c>
    </row>
    <row r="180" spans="1:8" x14ac:dyDescent="0.2">
      <c r="A180" s="6">
        <v>45287</v>
      </c>
      <c r="B180">
        <v>163.5914306640625</v>
      </c>
      <c r="C180">
        <v>4781.580078125</v>
      </c>
      <c r="D180">
        <f t="shared" si="8"/>
        <v>5.9979129616232196E-3</v>
      </c>
      <c r="E180">
        <f t="shared" si="9"/>
        <v>1.4304577464787638E-3</v>
      </c>
      <c r="F180">
        <f t="shared" si="10"/>
        <v>2.2273934622354299E-3</v>
      </c>
      <c r="G180">
        <f t="shared" si="11"/>
        <v>3.7705194993877898E-3</v>
      </c>
      <c r="H180">
        <f>0</f>
        <v>0</v>
      </c>
    </row>
    <row r="181" spans="1:8" x14ac:dyDescent="0.2">
      <c r="A181" s="6">
        <v>45288</v>
      </c>
      <c r="B181">
        <v>164.46058654785159</v>
      </c>
      <c r="C181">
        <v>4783.35009765625</v>
      </c>
      <c r="D181">
        <f t="shared" si="8"/>
        <v>5.3129670683906838E-3</v>
      </c>
      <c r="E181">
        <f t="shared" si="9"/>
        <v>3.7017460804378288E-4</v>
      </c>
      <c r="F181">
        <f t="shared" si="10"/>
        <v>1.4328467760662839E-3</v>
      </c>
      <c r="G181">
        <f t="shared" si="11"/>
        <v>3.8801202923243999E-3</v>
      </c>
      <c r="H181">
        <f>0</f>
        <v>0</v>
      </c>
    </row>
    <row r="182" spans="1:8" x14ac:dyDescent="0.2">
      <c r="A182" s="6">
        <v>45289</v>
      </c>
      <c r="B182">
        <v>164.2674560546875</v>
      </c>
      <c r="C182">
        <v>4769.830078125</v>
      </c>
      <c r="D182">
        <f t="shared" si="8"/>
        <v>-1.1743269145394475E-3</v>
      </c>
      <c r="E182">
        <f t="shared" si="9"/>
        <v>-2.8264750133749628E-3</v>
      </c>
      <c r="F182">
        <f t="shared" si="10"/>
        <v>-9.6263351733071522E-4</v>
      </c>
      <c r="G182">
        <f t="shared" si="11"/>
        <v>-2.1169339720873226E-4</v>
      </c>
      <c r="H182">
        <f>0</f>
        <v>0</v>
      </c>
    </row>
    <row r="183" spans="1:8" x14ac:dyDescent="0.2">
      <c r="A183" s="6">
        <v>45293</v>
      </c>
      <c r="B183">
        <v>166.17955017089841</v>
      </c>
      <c r="C183">
        <v>4742.830078125</v>
      </c>
      <c r="D183">
        <f t="shared" si="8"/>
        <v>1.1640127400367906E-2</v>
      </c>
      <c r="E183">
        <f t="shared" si="9"/>
        <v>-5.6605790054923277E-3</v>
      </c>
      <c r="F183">
        <f t="shared" si="10"/>
        <v>-3.0864322023870343E-3</v>
      </c>
      <c r="G183">
        <f t="shared" si="11"/>
        <v>1.472655960275494E-2</v>
      </c>
      <c r="H183">
        <f>0</f>
        <v>0</v>
      </c>
    </row>
    <row r="184" spans="1:8" x14ac:dyDescent="0.2">
      <c r="A184" s="6">
        <v>45294</v>
      </c>
      <c r="B184">
        <v>165.45527648925781</v>
      </c>
      <c r="C184">
        <v>4704.81005859375</v>
      </c>
      <c r="D184">
        <f t="shared" si="8"/>
        <v>-4.3583803235461849E-3</v>
      </c>
      <c r="E184">
        <f t="shared" si="9"/>
        <v>-8.016314922730805E-3</v>
      </c>
      <c r="F184">
        <f t="shared" si="10"/>
        <v>-4.8517551606434761E-3</v>
      </c>
      <c r="G184">
        <f t="shared" si="11"/>
        <v>4.9337483709729121E-4</v>
      </c>
      <c r="H184">
        <f>0</f>
        <v>0</v>
      </c>
    </row>
    <row r="185" spans="1:8" x14ac:dyDescent="0.2">
      <c r="A185" s="6">
        <v>45295</v>
      </c>
      <c r="B185">
        <v>166.5532531738281</v>
      </c>
      <c r="C185">
        <v>4688.68017578125</v>
      </c>
      <c r="D185">
        <f t="shared" si="8"/>
        <v>6.636093498302964E-3</v>
      </c>
      <c r="E185">
        <f t="shared" si="9"/>
        <v>-3.4283812973570083E-3</v>
      </c>
      <c r="F185">
        <f t="shared" si="10"/>
        <v>-1.4136853411182968E-3</v>
      </c>
      <c r="G185">
        <f t="shared" si="11"/>
        <v>8.0497788394212604E-3</v>
      </c>
      <c r="H185">
        <f>0</f>
        <v>0</v>
      </c>
    </row>
    <row r="186" spans="1:8" x14ac:dyDescent="0.2">
      <c r="A186" s="6">
        <v>45296</v>
      </c>
      <c r="B186">
        <v>167.3888854980469</v>
      </c>
      <c r="C186">
        <v>4697.240234375</v>
      </c>
      <c r="D186">
        <f t="shared" si="8"/>
        <v>5.0172080598549496E-3</v>
      </c>
      <c r="E186">
        <f t="shared" si="9"/>
        <v>1.8256861788026324E-3</v>
      </c>
      <c r="F186">
        <f t="shared" si="10"/>
        <v>2.5235666539040937E-3</v>
      </c>
      <c r="G186">
        <f t="shared" si="11"/>
        <v>2.4936414059508558E-3</v>
      </c>
      <c r="H186">
        <f>0</f>
        <v>0</v>
      </c>
    </row>
    <row r="187" spans="1:8" x14ac:dyDescent="0.2">
      <c r="A187" s="6">
        <v>45299</v>
      </c>
      <c r="B187">
        <v>167.1459655761719</v>
      </c>
      <c r="C187">
        <v>4763.5400390625</v>
      </c>
      <c r="D187">
        <f t="shared" si="8"/>
        <v>-1.4512308935699103E-3</v>
      </c>
      <c r="E187">
        <f t="shared" si="9"/>
        <v>1.4114629309846638E-2</v>
      </c>
      <c r="F187">
        <f t="shared" si="10"/>
        <v>1.1732558749830802E-2</v>
      </c>
      <c r="G187">
        <f t="shared" si="11"/>
        <v>-1.3183789643400712E-2</v>
      </c>
      <c r="H187">
        <f>0</f>
        <v>0</v>
      </c>
    </row>
    <row r="188" spans="1:8" x14ac:dyDescent="0.2">
      <c r="A188" s="6">
        <v>45300</v>
      </c>
      <c r="B188">
        <v>165.82450866699219</v>
      </c>
      <c r="C188">
        <v>4756.5</v>
      </c>
      <c r="D188">
        <f t="shared" si="8"/>
        <v>-7.9060054164304949E-3</v>
      </c>
      <c r="E188">
        <f t="shared" si="9"/>
        <v>-1.4779006799081618E-3</v>
      </c>
      <c r="F188">
        <f t="shared" si="10"/>
        <v>4.7950569944684709E-5</v>
      </c>
      <c r="G188">
        <f t="shared" si="11"/>
        <v>-7.9539559863751799E-3</v>
      </c>
      <c r="H188">
        <f>0</f>
        <v>0</v>
      </c>
    </row>
    <row r="189" spans="1:8" x14ac:dyDescent="0.2">
      <c r="A189" s="6">
        <v>45301</v>
      </c>
      <c r="B189">
        <v>166.1742858886719</v>
      </c>
      <c r="C189">
        <v>4783.4501953125</v>
      </c>
      <c r="D189">
        <f t="shared" si="8"/>
        <v>2.109321622548288E-3</v>
      </c>
      <c r="E189">
        <f t="shared" si="9"/>
        <v>5.6659718937244197E-3</v>
      </c>
      <c r="F189">
        <f t="shared" si="10"/>
        <v>5.4013699293929719E-3</v>
      </c>
      <c r="G189">
        <f t="shared" si="11"/>
        <v>-3.2920483068446839E-3</v>
      </c>
      <c r="H189">
        <f>0</f>
        <v>0</v>
      </c>
    </row>
    <row r="190" spans="1:8" x14ac:dyDescent="0.2">
      <c r="A190" s="6">
        <v>45302</v>
      </c>
      <c r="B190">
        <v>165.4747009277344</v>
      </c>
      <c r="C190">
        <v>4780.240234375</v>
      </c>
      <c r="D190">
        <f t="shared" si="8"/>
        <v>-4.2099471479370987E-3</v>
      </c>
      <c r="E190">
        <f t="shared" si="9"/>
        <v>-6.7105557838686991E-4</v>
      </c>
      <c r="F190">
        <f t="shared" si="10"/>
        <v>6.525778420635299E-4</v>
      </c>
      <c r="G190">
        <f t="shared" si="11"/>
        <v>-4.8625249900006284E-3</v>
      </c>
      <c r="H190">
        <f>0</f>
        <v>0</v>
      </c>
    </row>
    <row r="191" spans="1:8" x14ac:dyDescent="0.2">
      <c r="A191" s="6">
        <v>45303</v>
      </c>
      <c r="B191">
        <v>164.2601318359375</v>
      </c>
      <c r="C191">
        <v>4783.830078125</v>
      </c>
      <c r="D191">
        <f t="shared" si="8"/>
        <v>-7.3399080644196424E-3</v>
      </c>
      <c r="E191">
        <f t="shared" si="9"/>
        <v>7.5097559411041459E-4</v>
      </c>
      <c r="F191">
        <f t="shared" si="10"/>
        <v>1.7182084408908155E-3</v>
      </c>
      <c r="G191">
        <f t="shared" si="11"/>
        <v>-9.0581165053104581E-3</v>
      </c>
      <c r="H191">
        <f>0</f>
        <v>0</v>
      </c>
    </row>
    <row r="192" spans="1:8" x14ac:dyDescent="0.2">
      <c r="A192" s="6">
        <v>45307</v>
      </c>
      <c r="B192">
        <v>163.23016357421881</v>
      </c>
      <c r="C192">
        <v>4765.97998046875</v>
      </c>
      <c r="D192">
        <f t="shared" si="8"/>
        <v>-6.2703484418691335E-3</v>
      </c>
      <c r="E192">
        <f t="shared" si="9"/>
        <v>-3.7313402367431525E-3</v>
      </c>
      <c r="F192">
        <f t="shared" si="10"/>
        <v>-1.6407143417773891E-3</v>
      </c>
      <c r="G192">
        <f t="shared" si="11"/>
        <v>-4.6296341000917444E-3</v>
      </c>
      <c r="H192">
        <f>0</f>
        <v>0</v>
      </c>
    </row>
    <row r="193" spans="1:8" x14ac:dyDescent="0.2">
      <c r="A193" s="6">
        <v>45308</v>
      </c>
      <c r="B193">
        <v>162.35565185546881</v>
      </c>
      <c r="C193">
        <v>4739.2099609375</v>
      </c>
      <c r="D193">
        <f t="shared" si="8"/>
        <v>-5.3575374771487327E-3</v>
      </c>
      <c r="E193">
        <f t="shared" si="9"/>
        <v>-5.6168971839904991E-3</v>
      </c>
      <c r="F193">
        <f t="shared" si="10"/>
        <v>-3.053698260610558E-3</v>
      </c>
      <c r="G193">
        <f t="shared" si="11"/>
        <v>-2.3038392165381748E-3</v>
      </c>
      <c r="H193">
        <f>0</f>
        <v>0</v>
      </c>
    </row>
    <row r="194" spans="1:8" x14ac:dyDescent="0.2">
      <c r="A194" s="6">
        <v>45309</v>
      </c>
      <c r="B194">
        <v>162.6763000488281</v>
      </c>
      <c r="C194">
        <v>4780.93994140625</v>
      </c>
      <c r="D194">
        <f t="shared" ref="D194:D257" si="12">(B194/B193)-1</f>
        <v>1.974974013499331E-3</v>
      </c>
      <c r="E194">
        <f t="shared" ref="E194:E257" si="13">(C194/C193)-1</f>
        <v>8.805260963896E-3</v>
      </c>
      <c r="F194">
        <f t="shared" ref="F194:F257" si="14">alpha_jpm+beta_jpm*E194</f>
        <v>7.753865821493594E-3</v>
      </c>
      <c r="G194">
        <f t="shared" ref="G194:G257" si="15">D194-F194</f>
        <v>-5.7788918079942631E-3</v>
      </c>
      <c r="H194">
        <f>0</f>
        <v>0</v>
      </c>
    </row>
    <row r="195" spans="1:8" x14ac:dyDescent="0.2">
      <c r="A195" s="6">
        <v>45310</v>
      </c>
      <c r="B195">
        <v>165.4844055175781</v>
      </c>
      <c r="C195">
        <v>4839.81005859375</v>
      </c>
      <c r="D195">
        <f t="shared" si="12"/>
        <v>1.7261921176638051E-2</v>
      </c>
      <c r="E195">
        <f t="shared" si="13"/>
        <v>1.2313502764936146E-2</v>
      </c>
      <c r="F195">
        <f t="shared" si="14"/>
        <v>1.0382844625599567E-2</v>
      </c>
      <c r="G195">
        <f t="shared" si="15"/>
        <v>6.8790765510384835E-3</v>
      </c>
      <c r="H195">
        <f>0</f>
        <v>0</v>
      </c>
    </row>
    <row r="196" spans="1:8" x14ac:dyDescent="0.2">
      <c r="A196" s="6">
        <v>45313</v>
      </c>
      <c r="B196">
        <v>165.29008483886719</v>
      </c>
      <c r="C196">
        <v>4850.43017578125</v>
      </c>
      <c r="D196">
        <f t="shared" si="12"/>
        <v>-1.174253719576468E-3</v>
      </c>
      <c r="E196">
        <f t="shared" si="13"/>
        <v>2.1943252026270788E-3</v>
      </c>
      <c r="F196">
        <f t="shared" si="14"/>
        <v>2.7998144825781175E-3</v>
      </c>
      <c r="G196">
        <f t="shared" si="15"/>
        <v>-3.9740682021545855E-3</v>
      </c>
      <c r="H196">
        <f>0</f>
        <v>0</v>
      </c>
    </row>
    <row r="197" spans="1:8" x14ac:dyDescent="0.2">
      <c r="A197" s="6">
        <v>45314</v>
      </c>
      <c r="B197">
        <v>164.20184326171881</v>
      </c>
      <c r="C197">
        <v>4864.60009765625</v>
      </c>
      <c r="D197">
        <f t="shared" si="12"/>
        <v>-6.583828535203784E-3</v>
      </c>
      <c r="E197">
        <f t="shared" si="13"/>
        <v>2.921374261968035E-3</v>
      </c>
      <c r="F197">
        <f t="shared" si="14"/>
        <v>3.3446448206653772E-3</v>
      </c>
      <c r="G197">
        <f t="shared" si="15"/>
        <v>-9.9284733558691607E-3</v>
      </c>
      <c r="H197">
        <f>0</f>
        <v>0</v>
      </c>
    </row>
    <row r="198" spans="1:8" x14ac:dyDescent="0.2">
      <c r="A198" s="6">
        <v>45315</v>
      </c>
      <c r="B198">
        <v>165.66902160644531</v>
      </c>
      <c r="C198">
        <v>4868.5498046875</v>
      </c>
      <c r="D198">
        <f t="shared" si="12"/>
        <v>8.9352123921531135E-3</v>
      </c>
      <c r="E198">
        <f t="shared" si="13"/>
        <v>8.1192841178312491E-4</v>
      </c>
      <c r="F198">
        <f t="shared" si="14"/>
        <v>1.7638847867072816E-3</v>
      </c>
      <c r="G198">
        <f t="shared" si="15"/>
        <v>7.1713276054458323E-3</v>
      </c>
      <c r="H198">
        <f>0</f>
        <v>0</v>
      </c>
    </row>
    <row r="199" spans="1:8" x14ac:dyDescent="0.2">
      <c r="A199" s="6">
        <v>45316</v>
      </c>
      <c r="B199">
        <v>168.0399169921875</v>
      </c>
      <c r="C199">
        <v>4894.16015625</v>
      </c>
      <c r="D199">
        <f t="shared" si="12"/>
        <v>1.4311036322616655E-2</v>
      </c>
      <c r="E199">
        <f t="shared" si="13"/>
        <v>5.2603655277063677E-3</v>
      </c>
      <c r="F199">
        <f t="shared" si="14"/>
        <v>5.0974198029348251E-3</v>
      </c>
      <c r="G199">
        <f t="shared" si="15"/>
        <v>9.2136165196818297E-3</v>
      </c>
      <c r="H199">
        <f>0</f>
        <v>0</v>
      </c>
    </row>
    <row r="200" spans="1:8" x14ac:dyDescent="0.2">
      <c r="A200" s="6">
        <v>45317</v>
      </c>
      <c r="B200">
        <v>167.3985900878906</v>
      </c>
      <c r="C200">
        <v>4890.97021484375</v>
      </c>
      <c r="D200">
        <f t="shared" si="12"/>
        <v>-3.8165152409991299E-3</v>
      </c>
      <c r="E200">
        <f t="shared" si="13"/>
        <v>-6.5178525107645324E-4</v>
      </c>
      <c r="F200">
        <f t="shared" si="14"/>
        <v>6.6701848923678055E-4</v>
      </c>
      <c r="G200">
        <f t="shared" si="15"/>
        <v>-4.4835337302359104E-3</v>
      </c>
      <c r="H200">
        <f>0</f>
        <v>0</v>
      </c>
    </row>
    <row r="201" spans="1:8" x14ac:dyDescent="0.2">
      <c r="A201" s="6">
        <v>45320</v>
      </c>
      <c r="B201">
        <v>167.8358459472656</v>
      </c>
      <c r="C201">
        <v>4927.93017578125</v>
      </c>
      <c r="D201">
        <f t="shared" si="12"/>
        <v>2.6120641705849046E-3</v>
      </c>
      <c r="E201">
        <f t="shared" si="13"/>
        <v>7.5567748961808956E-3</v>
      </c>
      <c r="F201">
        <f t="shared" si="14"/>
        <v>6.8182850960511569E-3</v>
      </c>
      <c r="G201">
        <f t="shared" si="15"/>
        <v>-4.2062209254662523E-3</v>
      </c>
      <c r="H201">
        <f>0</f>
        <v>0</v>
      </c>
    </row>
    <row r="202" spans="1:8" x14ac:dyDescent="0.2">
      <c r="A202" s="6">
        <v>45321</v>
      </c>
      <c r="B202">
        <v>171.27555847167969</v>
      </c>
      <c r="C202">
        <v>4924.97021484375</v>
      </c>
      <c r="D202">
        <f t="shared" si="12"/>
        <v>2.0494504645300005E-2</v>
      </c>
      <c r="E202">
        <f t="shared" si="13"/>
        <v>-6.0064993453989857E-4</v>
      </c>
      <c r="F202">
        <f t="shared" si="14"/>
        <v>7.0533787283114796E-4</v>
      </c>
      <c r="G202">
        <f t="shared" si="15"/>
        <v>1.9789166772468857E-2</v>
      </c>
      <c r="H202">
        <f>0</f>
        <v>0</v>
      </c>
    </row>
    <row r="203" spans="1:8" x14ac:dyDescent="0.2">
      <c r="A203" s="6">
        <v>45322</v>
      </c>
      <c r="B203">
        <v>169.41966247558591</v>
      </c>
      <c r="C203">
        <v>4845.64990234375</v>
      </c>
      <c r="D203">
        <f t="shared" si="12"/>
        <v>-1.0835731686728911E-2</v>
      </c>
      <c r="E203">
        <f t="shared" si="13"/>
        <v>-1.6105744611597972E-2</v>
      </c>
      <c r="F203">
        <f t="shared" si="14"/>
        <v>-1.0913748716227929E-2</v>
      </c>
      <c r="G203">
        <f t="shared" si="15"/>
        <v>7.8017029499017482E-5</v>
      </c>
      <c r="H203">
        <f>0</f>
        <v>0</v>
      </c>
    </row>
    <row r="204" spans="1:8" x14ac:dyDescent="0.2">
      <c r="A204" s="6">
        <v>45323</v>
      </c>
      <c r="B204">
        <v>168.8074951171875</v>
      </c>
      <c r="C204">
        <v>4906.18994140625</v>
      </c>
      <c r="D204">
        <f t="shared" si="12"/>
        <v>-3.6133194308932692E-3</v>
      </c>
      <c r="E204">
        <f t="shared" si="13"/>
        <v>1.2493688211609788E-2</v>
      </c>
      <c r="F204">
        <f t="shared" si="14"/>
        <v>1.0517870586459199E-2</v>
      </c>
      <c r="G204">
        <f t="shared" si="15"/>
        <v>-1.4131190017352468E-2</v>
      </c>
      <c r="H204">
        <f>0</f>
        <v>0</v>
      </c>
    </row>
    <row r="205" spans="1:8" x14ac:dyDescent="0.2">
      <c r="A205" s="6">
        <v>45324</v>
      </c>
      <c r="B205">
        <v>169.77915954589841</v>
      </c>
      <c r="C205">
        <v>4958.60986328125</v>
      </c>
      <c r="D205">
        <f t="shared" si="12"/>
        <v>5.7560502751159426E-3</v>
      </c>
      <c r="E205">
        <f t="shared" si="13"/>
        <v>1.068444607751462E-2</v>
      </c>
      <c r="F205">
        <f t="shared" si="14"/>
        <v>9.1620748654739955E-3</v>
      </c>
      <c r="G205">
        <f t="shared" si="15"/>
        <v>-3.4060245903580529E-3</v>
      </c>
      <c r="H205">
        <f>0</f>
        <v>0</v>
      </c>
    </row>
    <row r="206" spans="1:8" x14ac:dyDescent="0.2">
      <c r="A206" s="6">
        <v>45327</v>
      </c>
      <c r="B206">
        <v>169.5556945800781</v>
      </c>
      <c r="C206">
        <v>4942.81005859375</v>
      </c>
      <c r="D206">
        <f t="shared" si="12"/>
        <v>-1.3162096362003828E-3</v>
      </c>
      <c r="E206">
        <f t="shared" si="13"/>
        <v>-3.1863375266721894E-3</v>
      </c>
      <c r="F206">
        <f t="shared" si="14"/>
        <v>-1.2323044731839335E-3</v>
      </c>
      <c r="G206">
        <f t="shared" si="15"/>
        <v>-8.3905163016449302E-5</v>
      </c>
      <c r="H206">
        <f>0</f>
        <v>0</v>
      </c>
    </row>
    <row r="207" spans="1:8" x14ac:dyDescent="0.2">
      <c r="A207" s="6">
        <v>45328</v>
      </c>
      <c r="B207">
        <v>170.13868713378909</v>
      </c>
      <c r="C207">
        <v>4954.22998046875</v>
      </c>
      <c r="D207">
        <f t="shared" si="12"/>
        <v>3.4383543127516347E-3</v>
      </c>
      <c r="E207">
        <f t="shared" si="13"/>
        <v>2.3104108269635937E-3</v>
      </c>
      <c r="F207">
        <f t="shared" si="14"/>
        <v>2.8868058198775089E-3</v>
      </c>
      <c r="G207">
        <f t="shared" si="15"/>
        <v>5.5154849287412586E-4</v>
      </c>
      <c r="H207">
        <f>0</f>
        <v>0</v>
      </c>
    </row>
    <row r="208" spans="1:8" x14ac:dyDescent="0.2">
      <c r="A208" s="6">
        <v>45329</v>
      </c>
      <c r="B208">
        <v>170.45933532714841</v>
      </c>
      <c r="C208">
        <v>4995.06005859375</v>
      </c>
      <c r="D208">
        <f t="shared" si="12"/>
        <v>1.8846283509121875E-3</v>
      </c>
      <c r="E208">
        <f t="shared" si="13"/>
        <v>8.241457963390042E-3</v>
      </c>
      <c r="F208">
        <f t="shared" si="14"/>
        <v>7.3313675382845941E-3</v>
      </c>
      <c r="G208">
        <f t="shared" si="15"/>
        <v>-5.4467391873724066E-3</v>
      </c>
      <c r="H208">
        <f>0</f>
        <v>0</v>
      </c>
    </row>
    <row r="209" spans="1:8" x14ac:dyDescent="0.2">
      <c r="A209" s="6">
        <v>45330</v>
      </c>
      <c r="B209">
        <v>169.84721374511719</v>
      </c>
      <c r="C209">
        <v>4997.91015625</v>
      </c>
      <c r="D209">
        <f t="shared" si="12"/>
        <v>-3.5910123716981213E-3</v>
      </c>
      <c r="E209">
        <f t="shared" si="13"/>
        <v>5.7058326082515265E-4</v>
      </c>
      <c r="F209">
        <f t="shared" si="14"/>
        <v>1.5830274449601571E-3</v>
      </c>
      <c r="G209">
        <f t="shared" si="15"/>
        <v>-5.1740398166582784E-3</v>
      </c>
      <c r="H209">
        <f>0</f>
        <v>0</v>
      </c>
    </row>
    <row r="210" spans="1:8" x14ac:dyDescent="0.2">
      <c r="A210" s="6">
        <v>45331</v>
      </c>
      <c r="B210">
        <v>170.0512390136719</v>
      </c>
      <c r="C210">
        <v>5026.60986328125</v>
      </c>
      <c r="D210">
        <f t="shared" si="12"/>
        <v>1.2012282336339997E-3</v>
      </c>
      <c r="E210">
        <f t="shared" si="13"/>
        <v>5.7423415255595245E-3</v>
      </c>
      <c r="F210">
        <f t="shared" si="14"/>
        <v>5.4585992068368304E-3</v>
      </c>
      <c r="G210">
        <f t="shared" si="15"/>
        <v>-4.2573709732028307E-3</v>
      </c>
      <c r="H210">
        <f>0</f>
        <v>0</v>
      </c>
    </row>
    <row r="211" spans="1:8" x14ac:dyDescent="0.2">
      <c r="A211" s="6">
        <v>45334</v>
      </c>
      <c r="B211">
        <v>170.80912780761719</v>
      </c>
      <c r="C211">
        <v>5021.83984375</v>
      </c>
      <c r="D211">
        <f t="shared" si="12"/>
        <v>4.4568260621984379E-3</v>
      </c>
      <c r="E211">
        <f t="shared" si="13"/>
        <v>-9.489536011326738E-4</v>
      </c>
      <c r="F211">
        <f t="shared" si="14"/>
        <v>4.443287951235304E-4</v>
      </c>
      <c r="G211">
        <f t="shared" si="15"/>
        <v>4.0124972670749076E-3</v>
      </c>
      <c r="H211">
        <f>0</f>
        <v>0</v>
      </c>
    </row>
    <row r="212" spans="1:8" x14ac:dyDescent="0.2">
      <c r="A212" s="6">
        <v>45335</v>
      </c>
      <c r="B212">
        <v>169.3224792480469</v>
      </c>
      <c r="C212">
        <v>4953.169921875</v>
      </c>
      <c r="D212">
        <f t="shared" si="12"/>
        <v>-8.7035662476111497E-3</v>
      </c>
      <c r="E212">
        <f t="shared" si="13"/>
        <v>-1.3674255653625456E-2</v>
      </c>
      <c r="F212">
        <f t="shared" si="14"/>
        <v>-9.0916585367447969E-3</v>
      </c>
      <c r="G212">
        <f t="shared" si="15"/>
        <v>3.8809228913364718E-4</v>
      </c>
      <c r="H212">
        <f>0</f>
        <v>0</v>
      </c>
    </row>
    <row r="213" spans="1:8" x14ac:dyDescent="0.2">
      <c r="A213" s="6">
        <v>45336</v>
      </c>
      <c r="B213">
        <v>171.04234313964841</v>
      </c>
      <c r="C213">
        <v>5000.6201171875</v>
      </c>
      <c r="D213">
        <f t="shared" si="12"/>
        <v>1.015732759902499E-2</v>
      </c>
      <c r="E213">
        <f t="shared" si="13"/>
        <v>9.5797632750176387E-3</v>
      </c>
      <c r="F213">
        <f t="shared" si="14"/>
        <v>8.334256306284633E-3</v>
      </c>
      <c r="G213">
        <f t="shared" si="15"/>
        <v>1.823071292740357E-3</v>
      </c>
      <c r="H213">
        <f>0</f>
        <v>0</v>
      </c>
    </row>
    <row r="214" spans="1:8" x14ac:dyDescent="0.2">
      <c r="A214" s="6">
        <v>45337</v>
      </c>
      <c r="B214">
        <v>174.7735290527344</v>
      </c>
      <c r="C214">
        <v>5029.72998046875</v>
      </c>
      <c r="D214">
        <f t="shared" si="12"/>
        <v>2.1814398964586479E-2</v>
      </c>
      <c r="E214">
        <f t="shared" si="13"/>
        <v>5.8212506847294954E-3</v>
      </c>
      <c r="F214">
        <f t="shared" si="14"/>
        <v>5.5177315354141164E-3</v>
      </c>
      <c r="G214">
        <f t="shared" si="15"/>
        <v>1.6296667429172362E-2</v>
      </c>
      <c r="H214">
        <f>0</f>
        <v>0</v>
      </c>
    </row>
    <row r="215" spans="1:8" x14ac:dyDescent="0.2">
      <c r="A215" s="6">
        <v>45338</v>
      </c>
      <c r="B215">
        <v>173.95735168457031</v>
      </c>
      <c r="C215">
        <v>5005.56982421875</v>
      </c>
      <c r="D215">
        <f t="shared" si="12"/>
        <v>-4.6699141030551727E-3</v>
      </c>
      <c r="E215">
        <f t="shared" si="13"/>
        <v>-4.8034698371121065E-3</v>
      </c>
      <c r="F215">
        <f t="shared" si="14"/>
        <v>-2.4441384369434946E-3</v>
      </c>
      <c r="G215">
        <f t="shared" si="15"/>
        <v>-2.2257756661116781E-3</v>
      </c>
      <c r="H215">
        <f>0</f>
        <v>0</v>
      </c>
    </row>
    <row r="216" spans="1:8" x14ac:dyDescent="0.2">
      <c r="A216" s="6">
        <v>45342</v>
      </c>
      <c r="B216">
        <v>174.63751220703119</v>
      </c>
      <c r="C216">
        <v>4975.509765625</v>
      </c>
      <c r="D216">
        <f t="shared" si="12"/>
        <v>3.9099268635347517E-3</v>
      </c>
      <c r="E216">
        <f t="shared" si="13"/>
        <v>-6.0053220011653252E-3</v>
      </c>
      <c r="F216">
        <f t="shared" si="14"/>
        <v>-3.3447730123675763E-3</v>
      </c>
      <c r="G216">
        <f t="shared" si="15"/>
        <v>7.254699875902328E-3</v>
      </c>
      <c r="H216">
        <f>0</f>
        <v>0</v>
      </c>
    </row>
    <row r="217" spans="1:8" x14ac:dyDescent="0.2">
      <c r="A217" s="6">
        <v>45343</v>
      </c>
      <c r="B217">
        <v>175.77435302734381</v>
      </c>
      <c r="C217">
        <v>4981.7998046875</v>
      </c>
      <c r="D217">
        <f t="shared" si="12"/>
        <v>6.5097172190868857E-3</v>
      </c>
      <c r="E217">
        <f t="shared" si="13"/>
        <v>1.264199922982101E-3</v>
      </c>
      <c r="F217">
        <f t="shared" si="14"/>
        <v>2.1028044747089924E-3</v>
      </c>
      <c r="G217">
        <f t="shared" si="15"/>
        <v>4.4069127443778933E-3</v>
      </c>
      <c r="H217">
        <f>0</f>
        <v>0</v>
      </c>
    </row>
    <row r="218" spans="1:8" x14ac:dyDescent="0.2">
      <c r="A218" s="6">
        <v>45344</v>
      </c>
      <c r="B218">
        <v>177.88288879394531</v>
      </c>
      <c r="C218">
        <v>5087.02978515625</v>
      </c>
      <c r="D218">
        <f t="shared" si="12"/>
        <v>1.1995696358919394E-2</v>
      </c>
      <c r="E218">
        <f t="shared" si="13"/>
        <v>2.112288421741404E-2</v>
      </c>
      <c r="F218">
        <f t="shared" si="14"/>
        <v>1.6984350003302479E-2</v>
      </c>
      <c r="G218">
        <f t="shared" si="15"/>
        <v>-4.9886536443830842E-3</v>
      </c>
      <c r="H218">
        <f>0</f>
        <v>0</v>
      </c>
    </row>
    <row r="219" spans="1:8" x14ac:dyDescent="0.2">
      <c r="A219" s="6">
        <v>45345</v>
      </c>
      <c r="B219">
        <v>178.77680969238281</v>
      </c>
      <c r="C219">
        <v>5088.7998046875</v>
      </c>
      <c r="D219">
        <f t="shared" si="12"/>
        <v>5.0253338277690407E-3</v>
      </c>
      <c r="E219">
        <f t="shared" si="13"/>
        <v>3.4794754621159107E-4</v>
      </c>
      <c r="F219">
        <f t="shared" si="14"/>
        <v>1.4161904343007136E-3</v>
      </c>
      <c r="G219">
        <f t="shared" si="15"/>
        <v>3.6091433934683269E-3</v>
      </c>
      <c r="H219">
        <f>0</f>
        <v>0</v>
      </c>
    </row>
    <row r="220" spans="1:8" x14ac:dyDescent="0.2">
      <c r="A220" s="6">
        <v>45348</v>
      </c>
      <c r="B220">
        <v>178.16465759277341</v>
      </c>
      <c r="C220">
        <v>5069.52978515625</v>
      </c>
      <c r="D220">
        <f t="shared" si="12"/>
        <v>-3.4241135674292211E-3</v>
      </c>
      <c r="E220">
        <f t="shared" si="13"/>
        <v>-3.7867513501905758E-3</v>
      </c>
      <c r="F220">
        <f t="shared" si="14"/>
        <v>-1.6822378886212803E-3</v>
      </c>
      <c r="G220">
        <f t="shared" si="15"/>
        <v>-1.7418756788079408E-3</v>
      </c>
      <c r="H220">
        <f>0</f>
        <v>0</v>
      </c>
    </row>
    <row r="221" spans="1:8" x14ac:dyDescent="0.2">
      <c r="A221" s="6">
        <v>45349</v>
      </c>
      <c r="B221">
        <v>178.2521057128906</v>
      </c>
      <c r="C221">
        <v>5078.18017578125</v>
      </c>
      <c r="D221">
        <f t="shared" si="12"/>
        <v>4.9082753728324491E-4</v>
      </c>
      <c r="E221">
        <f t="shared" si="13"/>
        <v>1.7063496993998672E-3</v>
      </c>
      <c r="F221">
        <f t="shared" si="14"/>
        <v>2.4341392162589804E-3</v>
      </c>
      <c r="G221">
        <f t="shared" si="15"/>
        <v>-1.9433116789757355E-3</v>
      </c>
      <c r="H221">
        <f>0</f>
        <v>0</v>
      </c>
    </row>
    <row r="222" spans="1:8" x14ac:dyDescent="0.2">
      <c r="A222" s="6">
        <v>45350</v>
      </c>
      <c r="B222">
        <v>179.15576171875</v>
      </c>
      <c r="C222">
        <v>5069.759765625</v>
      </c>
      <c r="D222">
        <f t="shared" si="12"/>
        <v>5.0695390230897086E-3</v>
      </c>
      <c r="E222">
        <f t="shared" si="13"/>
        <v>-1.6581550604305439E-3</v>
      </c>
      <c r="F222">
        <f t="shared" si="14"/>
        <v>-8.7127048023408378E-5</v>
      </c>
      <c r="G222">
        <f t="shared" si="15"/>
        <v>5.156666071113117E-3</v>
      </c>
      <c r="H222">
        <f>0</f>
        <v>0</v>
      </c>
    </row>
    <row r="223" spans="1:8" x14ac:dyDescent="0.2">
      <c r="A223" s="6">
        <v>45351</v>
      </c>
      <c r="B223">
        <v>180.78814697265619</v>
      </c>
      <c r="C223">
        <v>5096.27001953125</v>
      </c>
      <c r="D223">
        <f t="shared" si="12"/>
        <v>9.1115420360792232E-3</v>
      </c>
      <c r="E223">
        <f t="shared" si="13"/>
        <v>5.2290946971491614E-3</v>
      </c>
      <c r="F223">
        <f t="shared" si="14"/>
        <v>5.0739863124903209E-3</v>
      </c>
      <c r="G223">
        <f t="shared" si="15"/>
        <v>4.0375557235889023E-3</v>
      </c>
      <c r="H223">
        <f>0</f>
        <v>0</v>
      </c>
    </row>
    <row r="224" spans="1:8" x14ac:dyDescent="0.2">
      <c r="A224" s="6">
        <v>45352</v>
      </c>
      <c r="B224">
        <v>180.03996276855469</v>
      </c>
      <c r="C224">
        <v>5137.080078125</v>
      </c>
      <c r="D224">
        <f t="shared" si="12"/>
        <v>-4.1384582818622118E-3</v>
      </c>
      <c r="E224">
        <f t="shared" si="13"/>
        <v>8.0078289488876297E-3</v>
      </c>
      <c r="F224">
        <f t="shared" si="14"/>
        <v>7.1562924545292769E-3</v>
      </c>
      <c r="G224">
        <f t="shared" si="15"/>
        <v>-1.1294750736391489E-2</v>
      </c>
      <c r="H224">
        <f>0</f>
        <v>0</v>
      </c>
    </row>
    <row r="225" spans="1:8" x14ac:dyDescent="0.2">
      <c r="A225" s="6">
        <v>45355</v>
      </c>
      <c r="B225">
        <v>181.39057922363281</v>
      </c>
      <c r="C225">
        <v>5130.9501953125</v>
      </c>
      <c r="D225">
        <f t="shared" si="12"/>
        <v>7.5017592444981407E-3</v>
      </c>
      <c r="E225">
        <f t="shared" si="13"/>
        <v>-1.1932620709189656E-3</v>
      </c>
      <c r="F225">
        <f t="shared" si="14"/>
        <v>2.6125082468794129E-4</v>
      </c>
      <c r="G225">
        <f t="shared" si="15"/>
        <v>7.2405084198101993E-3</v>
      </c>
      <c r="H225">
        <f>0</f>
        <v>0</v>
      </c>
    </row>
    <row r="226" spans="1:8" x14ac:dyDescent="0.2">
      <c r="A226" s="6">
        <v>45356</v>
      </c>
      <c r="B226">
        <v>183.20759582519531</v>
      </c>
      <c r="C226">
        <v>5078.64990234375</v>
      </c>
      <c r="D226">
        <f t="shared" si="12"/>
        <v>1.0017149784401713E-2</v>
      </c>
      <c r="E226">
        <f t="shared" si="13"/>
        <v>-1.0193100883444606E-2</v>
      </c>
      <c r="F226">
        <f t="shared" si="14"/>
        <v>-6.482977999985773E-3</v>
      </c>
      <c r="G226">
        <f t="shared" si="15"/>
        <v>1.6500127784387485E-2</v>
      </c>
      <c r="H226">
        <f>0</f>
        <v>0</v>
      </c>
    </row>
    <row r="227" spans="1:8" x14ac:dyDescent="0.2">
      <c r="A227" s="6">
        <v>45357</v>
      </c>
      <c r="B227">
        <v>184.1598205566406</v>
      </c>
      <c r="C227">
        <v>5104.759765625</v>
      </c>
      <c r="D227">
        <f t="shared" si="12"/>
        <v>5.1975177511407455E-3</v>
      </c>
      <c r="E227">
        <f t="shared" si="13"/>
        <v>5.1411032032746551E-3</v>
      </c>
      <c r="F227">
        <f t="shared" si="14"/>
        <v>5.0080479349619783E-3</v>
      </c>
      <c r="G227">
        <f t="shared" si="15"/>
        <v>1.894698161787672E-4</v>
      </c>
      <c r="H227">
        <f>0</f>
        <v>0</v>
      </c>
    </row>
    <row r="228" spans="1:8" x14ac:dyDescent="0.2">
      <c r="A228" s="6">
        <v>45358</v>
      </c>
      <c r="B228">
        <v>182.54685974121091</v>
      </c>
      <c r="C228">
        <v>5157.35986328125</v>
      </c>
      <c r="D228">
        <f t="shared" si="12"/>
        <v>-8.7584838568715018E-3</v>
      </c>
      <c r="E228">
        <f t="shared" si="13"/>
        <v>1.0304127925951478E-2</v>
      </c>
      <c r="F228">
        <f t="shared" si="14"/>
        <v>8.8770750233936081E-3</v>
      </c>
      <c r="G228">
        <f t="shared" si="15"/>
        <v>-1.763555888026511E-2</v>
      </c>
      <c r="H228">
        <f>0</f>
        <v>0</v>
      </c>
    </row>
    <row r="229" spans="1:8" x14ac:dyDescent="0.2">
      <c r="A229" s="6">
        <v>45359</v>
      </c>
      <c r="B229">
        <v>182.886962890625</v>
      </c>
      <c r="C229">
        <v>5123.68994140625</v>
      </c>
      <c r="D229">
        <f t="shared" si="12"/>
        <v>1.86310052058003E-3</v>
      </c>
      <c r="E229">
        <f t="shared" si="13"/>
        <v>-6.5285190034379825E-3</v>
      </c>
      <c r="F229">
        <f t="shared" si="14"/>
        <v>-3.7368422901861093E-3</v>
      </c>
      <c r="G229">
        <f t="shared" si="15"/>
        <v>5.5999428107661392E-3</v>
      </c>
      <c r="H229">
        <f>0</f>
        <v>0</v>
      </c>
    </row>
    <row r="230" spans="1:8" x14ac:dyDescent="0.2">
      <c r="A230" s="6">
        <v>45362</v>
      </c>
      <c r="B230">
        <v>182.9549560546875</v>
      </c>
      <c r="C230">
        <v>5117.93994140625</v>
      </c>
      <c r="D230">
        <f t="shared" si="12"/>
        <v>3.7177698720469721E-4</v>
      </c>
      <c r="E230">
        <f t="shared" si="13"/>
        <v>-1.122238087346461E-3</v>
      </c>
      <c r="F230">
        <f t="shared" si="14"/>
        <v>3.144742220432562E-4</v>
      </c>
      <c r="G230">
        <f t="shared" si="15"/>
        <v>5.7302765161441004E-5</v>
      </c>
      <c r="H230">
        <f>0</f>
        <v>0</v>
      </c>
    </row>
    <row r="231" spans="1:8" x14ac:dyDescent="0.2">
      <c r="A231" s="6">
        <v>45363</v>
      </c>
      <c r="B231">
        <v>184.46104431152341</v>
      </c>
      <c r="C231">
        <v>5175.27001953125</v>
      </c>
      <c r="D231">
        <f t="shared" si="12"/>
        <v>8.2320167177418746E-3</v>
      </c>
      <c r="E231">
        <f t="shared" si="13"/>
        <v>1.1201787981366396E-2</v>
      </c>
      <c r="F231">
        <f t="shared" si="14"/>
        <v>9.5497564954286091E-3</v>
      </c>
      <c r="G231">
        <f t="shared" si="15"/>
        <v>-1.3177397776867345E-3</v>
      </c>
      <c r="H231">
        <f>0</f>
        <v>0</v>
      </c>
    </row>
    <row r="232" spans="1:8" x14ac:dyDescent="0.2">
      <c r="A232" s="6">
        <v>45364</v>
      </c>
      <c r="B232">
        <v>185.95741271972659</v>
      </c>
      <c r="C232">
        <v>5165.31005859375</v>
      </c>
      <c r="D232">
        <f t="shared" si="12"/>
        <v>8.1121106832511281E-3</v>
      </c>
      <c r="E232">
        <f t="shared" si="13"/>
        <v>-1.9245297153407392E-3</v>
      </c>
      <c r="F232">
        <f t="shared" si="14"/>
        <v>-2.8674080369507247E-4</v>
      </c>
      <c r="G232">
        <f t="shared" si="15"/>
        <v>8.398851486946201E-3</v>
      </c>
      <c r="H232">
        <f>0</f>
        <v>0</v>
      </c>
    </row>
    <row r="233" spans="1:8" x14ac:dyDescent="0.2">
      <c r="A233" s="6">
        <v>45365</v>
      </c>
      <c r="B233">
        <v>182.64402770996091</v>
      </c>
      <c r="C233">
        <v>5150.47998046875</v>
      </c>
      <c r="D233">
        <f t="shared" si="12"/>
        <v>-1.7817977575110611E-2</v>
      </c>
      <c r="E233">
        <f t="shared" si="13"/>
        <v>-2.8710915621273925E-3</v>
      </c>
      <c r="F233">
        <f t="shared" si="14"/>
        <v>-9.9606791770406487E-4</v>
      </c>
      <c r="G233">
        <f t="shared" si="15"/>
        <v>-1.6821909657406545E-2</v>
      </c>
      <c r="H233">
        <f>0</f>
        <v>0</v>
      </c>
    </row>
    <row r="234" spans="1:8" x14ac:dyDescent="0.2">
      <c r="A234" s="6">
        <v>45366</v>
      </c>
      <c r="B234">
        <v>184.90800476074219</v>
      </c>
      <c r="C234">
        <v>5117.08984375</v>
      </c>
      <c r="D234">
        <f t="shared" si="12"/>
        <v>1.23955712057362E-2</v>
      </c>
      <c r="E234">
        <f t="shared" si="13"/>
        <v>-6.4829174844615034E-3</v>
      </c>
      <c r="F234">
        <f t="shared" si="14"/>
        <v>-3.702669780529376E-3</v>
      </c>
      <c r="G234">
        <f t="shared" si="15"/>
        <v>1.6098240986265576E-2</v>
      </c>
      <c r="H234">
        <f>0</f>
        <v>0</v>
      </c>
    </row>
    <row r="235" spans="1:8" x14ac:dyDescent="0.2">
      <c r="A235" s="6">
        <v>45369</v>
      </c>
      <c r="B235">
        <v>187.20115661621091</v>
      </c>
      <c r="C235">
        <v>5149.419921875</v>
      </c>
      <c r="D235">
        <f t="shared" si="12"/>
        <v>1.2401582389231391E-2</v>
      </c>
      <c r="E235">
        <f t="shared" si="13"/>
        <v>6.3180595049523447E-3</v>
      </c>
      <c r="F235">
        <f t="shared" si="14"/>
        <v>5.8900262437410981E-3</v>
      </c>
      <c r="G235">
        <f t="shared" si="15"/>
        <v>6.5115561454902934E-3</v>
      </c>
      <c r="H235">
        <f>0</f>
        <v>0</v>
      </c>
    </row>
    <row r="236" spans="1:8" x14ac:dyDescent="0.2">
      <c r="A236" s="6">
        <v>45370</v>
      </c>
      <c r="B236">
        <v>188.29911804199219</v>
      </c>
      <c r="C236">
        <v>5178.509765625</v>
      </c>
      <c r="D236">
        <f t="shared" si="12"/>
        <v>5.8651423187103813E-3</v>
      </c>
      <c r="E236">
        <f t="shared" si="13"/>
        <v>5.6491496501236416E-3</v>
      </c>
      <c r="F236">
        <f t="shared" si="14"/>
        <v>5.388763808044426E-3</v>
      </c>
      <c r="G236">
        <f t="shared" si="15"/>
        <v>4.7637851066595523E-4</v>
      </c>
      <c r="H236">
        <f>0</f>
        <v>0</v>
      </c>
    </row>
    <row r="237" spans="1:8" x14ac:dyDescent="0.2">
      <c r="A237" s="6">
        <v>45371</v>
      </c>
      <c r="B237">
        <v>190.7671813964844</v>
      </c>
      <c r="C237">
        <v>5224.6201171875</v>
      </c>
      <c r="D237">
        <f t="shared" si="12"/>
        <v>1.3107142402769112E-2</v>
      </c>
      <c r="E237">
        <f t="shared" si="13"/>
        <v>8.9041739128465913E-3</v>
      </c>
      <c r="F237">
        <f t="shared" si="14"/>
        <v>7.8279884336138941E-3</v>
      </c>
      <c r="G237">
        <f t="shared" si="15"/>
        <v>5.2791539691552179E-3</v>
      </c>
      <c r="H237">
        <f>0</f>
        <v>0</v>
      </c>
    </row>
    <row r="238" spans="1:8" x14ac:dyDescent="0.2">
      <c r="A238" s="6">
        <v>45372</v>
      </c>
      <c r="B238">
        <v>193.4197998046875</v>
      </c>
      <c r="C238">
        <v>5241.52978515625</v>
      </c>
      <c r="D238">
        <f t="shared" si="12"/>
        <v>1.3905003936132809E-2</v>
      </c>
      <c r="E238">
        <f t="shared" si="13"/>
        <v>3.2365354015160275E-3</v>
      </c>
      <c r="F238">
        <f t="shared" si="14"/>
        <v>3.5808178106525278E-3</v>
      </c>
      <c r="G238">
        <f t="shared" si="15"/>
        <v>1.0324186125480282E-2</v>
      </c>
      <c r="H238">
        <f>0</f>
        <v>0</v>
      </c>
    </row>
    <row r="239" spans="1:8" x14ac:dyDescent="0.2">
      <c r="A239" s="6">
        <v>45373</v>
      </c>
      <c r="B239">
        <v>191.04893493652341</v>
      </c>
      <c r="C239">
        <v>5234.18017578125</v>
      </c>
      <c r="D239">
        <f t="shared" si="12"/>
        <v>-1.2257612046740585E-2</v>
      </c>
      <c r="E239">
        <f t="shared" si="13"/>
        <v>-1.4021878490156903E-3</v>
      </c>
      <c r="F239">
        <f t="shared" si="14"/>
        <v>1.0468765903476752E-4</v>
      </c>
      <c r="G239">
        <f t="shared" si="15"/>
        <v>-1.2362299705775352E-2</v>
      </c>
      <c r="H239">
        <f>0</f>
        <v>0</v>
      </c>
    </row>
    <row r="240" spans="1:8" x14ac:dyDescent="0.2">
      <c r="A240" s="6">
        <v>45376</v>
      </c>
      <c r="B240">
        <v>189.2999572753906</v>
      </c>
      <c r="C240">
        <v>5218.18994140625</v>
      </c>
      <c r="D240">
        <f t="shared" si="12"/>
        <v>-9.1546056601358172E-3</v>
      </c>
      <c r="E240">
        <f t="shared" si="13"/>
        <v>-3.0549644525015296E-3</v>
      </c>
      <c r="F240">
        <f t="shared" si="14"/>
        <v>-1.1338571462857399E-3</v>
      </c>
      <c r="G240">
        <f t="shared" si="15"/>
        <v>-8.0207485138500782E-3</v>
      </c>
      <c r="H240">
        <f>0</f>
        <v>0</v>
      </c>
    </row>
    <row r="241" spans="1:8" x14ac:dyDescent="0.2">
      <c r="A241" s="6">
        <v>45377</v>
      </c>
      <c r="B241">
        <v>190.1841735839844</v>
      </c>
      <c r="C241">
        <v>5203.580078125</v>
      </c>
      <c r="D241">
        <f t="shared" si="12"/>
        <v>4.6709799691473375E-3</v>
      </c>
      <c r="E241">
        <f t="shared" si="13"/>
        <v>-2.799795225030266E-3</v>
      </c>
      <c r="F241">
        <f t="shared" si="14"/>
        <v>-9.4264042619445236E-4</v>
      </c>
      <c r="G241">
        <f t="shared" si="15"/>
        <v>5.6136203953417903E-3</v>
      </c>
      <c r="H241">
        <f>0</f>
        <v>0</v>
      </c>
    </row>
    <row r="242" spans="1:8" x14ac:dyDescent="0.2">
      <c r="A242" s="6">
        <v>45378</v>
      </c>
      <c r="B242">
        <v>193.8667907714844</v>
      </c>
      <c r="C242">
        <v>5248.490234375</v>
      </c>
      <c r="D242">
        <f t="shared" si="12"/>
        <v>1.9363426083789159E-2</v>
      </c>
      <c r="E242">
        <f t="shared" si="13"/>
        <v>8.6306265255329251E-3</v>
      </c>
      <c r="F242">
        <f t="shared" si="14"/>
        <v>7.6229996318292002E-3</v>
      </c>
      <c r="G242">
        <f t="shared" si="15"/>
        <v>1.1740426451959959E-2</v>
      </c>
      <c r="H242">
        <f>0</f>
        <v>0</v>
      </c>
    </row>
    <row r="243" spans="1:8" x14ac:dyDescent="0.2">
      <c r="A243" s="6">
        <v>45379</v>
      </c>
      <c r="B243">
        <v>194.62467956542969</v>
      </c>
      <c r="C243">
        <v>5254.35009765625</v>
      </c>
      <c r="D243">
        <f t="shared" si="12"/>
        <v>3.9093275899875213E-3</v>
      </c>
      <c r="E243">
        <f t="shared" si="13"/>
        <v>1.1164855071790214E-3</v>
      </c>
      <c r="F243">
        <f t="shared" si="14"/>
        <v>1.9921114010183318E-3</v>
      </c>
      <c r="G243">
        <f t="shared" si="15"/>
        <v>1.9172161889691895E-3</v>
      </c>
      <c r="H243">
        <f>0</f>
        <v>0</v>
      </c>
    </row>
    <row r="244" spans="1:8" x14ac:dyDescent="0.2">
      <c r="A244" s="6">
        <v>45383</v>
      </c>
      <c r="B244">
        <v>193.30320739746091</v>
      </c>
      <c r="C244">
        <v>5243.77001953125</v>
      </c>
      <c r="D244">
        <f t="shared" si="12"/>
        <v>-6.7898489077512503E-3</v>
      </c>
      <c r="E244">
        <f t="shared" si="13"/>
        <v>-2.0135845401164643E-3</v>
      </c>
      <c r="F244">
        <f t="shared" si="14"/>
        <v>-3.5347601181822362E-4</v>
      </c>
      <c r="G244">
        <f t="shared" si="15"/>
        <v>-6.4363728959330267E-3</v>
      </c>
      <c r="H244">
        <f>0</f>
        <v>0</v>
      </c>
    </row>
    <row r="245" spans="1:8" x14ac:dyDescent="0.2">
      <c r="A245" s="6">
        <v>45384</v>
      </c>
      <c r="B245">
        <v>193.22547912597659</v>
      </c>
      <c r="C245">
        <v>5205.81005859375</v>
      </c>
      <c r="D245">
        <f t="shared" si="12"/>
        <v>-4.0210544113994384E-4</v>
      </c>
      <c r="E245">
        <f t="shared" si="13"/>
        <v>-7.2390590731691296E-3</v>
      </c>
      <c r="F245">
        <f t="shared" si="14"/>
        <v>-4.2693012507507237E-3</v>
      </c>
      <c r="G245">
        <f t="shared" si="15"/>
        <v>3.8671958096107798E-3</v>
      </c>
      <c r="H245">
        <f>0</f>
        <v>0</v>
      </c>
    </row>
    <row r="246" spans="1:8" x14ac:dyDescent="0.2">
      <c r="A246" s="6">
        <v>45385</v>
      </c>
      <c r="B246">
        <v>192.68133544921881</v>
      </c>
      <c r="C246">
        <v>5211.490234375</v>
      </c>
      <c r="D246">
        <f t="shared" si="12"/>
        <v>-2.8161072712518109E-3</v>
      </c>
      <c r="E246">
        <f t="shared" si="13"/>
        <v>1.091122364688113E-3</v>
      </c>
      <c r="F246">
        <f t="shared" si="14"/>
        <v>1.9731049676549447E-3</v>
      </c>
      <c r="G246">
        <f t="shared" si="15"/>
        <v>-4.7892122389067556E-3</v>
      </c>
      <c r="H246">
        <f>0</f>
        <v>0</v>
      </c>
    </row>
    <row r="247" spans="1:8" x14ac:dyDescent="0.2">
      <c r="A247" s="6">
        <v>45386</v>
      </c>
      <c r="B247">
        <v>191.21534729003909</v>
      </c>
      <c r="C247">
        <v>5147.2099609375</v>
      </c>
      <c r="D247">
        <f t="shared" si="12"/>
        <v>-7.6083558158962505E-3</v>
      </c>
      <c r="E247">
        <f t="shared" si="13"/>
        <v>-1.2334336350379616E-2</v>
      </c>
      <c r="F247">
        <f t="shared" si="14"/>
        <v>-8.0875602883283548E-3</v>
      </c>
      <c r="G247">
        <f t="shared" si="15"/>
        <v>4.7920447243210429E-4</v>
      </c>
      <c r="H247">
        <f>0</f>
        <v>0</v>
      </c>
    </row>
    <row r="248" spans="1:8" x14ac:dyDescent="0.2">
      <c r="A248" s="6">
        <v>45387</v>
      </c>
      <c r="B248">
        <v>192.97454833984381</v>
      </c>
      <c r="C248">
        <v>5204.33984375</v>
      </c>
      <c r="D248">
        <f t="shared" si="12"/>
        <v>9.2001038344287078E-3</v>
      </c>
      <c r="E248">
        <f t="shared" si="13"/>
        <v>1.1099194174331695E-2</v>
      </c>
      <c r="F248">
        <f t="shared" si="14"/>
        <v>9.4728755506639697E-3</v>
      </c>
      <c r="G248">
        <f t="shared" si="15"/>
        <v>-2.7277171623526185E-4</v>
      </c>
      <c r="H248">
        <f>0</f>
        <v>0</v>
      </c>
    </row>
    <row r="249" spans="1:8" x14ac:dyDescent="0.2">
      <c r="A249" s="6">
        <v>45390</v>
      </c>
      <c r="B249">
        <v>193.981201171875</v>
      </c>
      <c r="C249">
        <v>5202.39013671875</v>
      </c>
      <c r="D249">
        <f t="shared" si="12"/>
        <v>5.2165057034276874E-3</v>
      </c>
      <c r="E249">
        <f t="shared" si="13"/>
        <v>-3.7463099831791524E-4</v>
      </c>
      <c r="F249">
        <f t="shared" si="14"/>
        <v>8.7471017564049315E-4</v>
      </c>
      <c r="G249">
        <f t="shared" si="15"/>
        <v>4.341795527787194E-3</v>
      </c>
      <c r="H249">
        <f>0</f>
        <v>0</v>
      </c>
    </row>
    <row r="250" spans="1:8" x14ac:dyDescent="0.2">
      <c r="A250" s="6">
        <v>45391</v>
      </c>
      <c r="B250">
        <v>192.68133544921881</v>
      </c>
      <c r="C250">
        <v>5209.91015625</v>
      </c>
      <c r="D250">
        <f t="shared" si="12"/>
        <v>-6.7009881102059188E-3</v>
      </c>
      <c r="E250">
        <f t="shared" si="13"/>
        <v>1.4454931932483817E-3</v>
      </c>
      <c r="F250">
        <f t="shared" si="14"/>
        <v>2.2386606077485667E-3</v>
      </c>
      <c r="G250">
        <f t="shared" si="15"/>
        <v>-8.9396487179544855E-3</v>
      </c>
      <c r="H250">
        <f>0</f>
        <v>0</v>
      </c>
    </row>
    <row r="251" spans="1:8" x14ac:dyDescent="0.2">
      <c r="A251" s="6">
        <v>45392</v>
      </c>
      <c r="B251">
        <v>191.0394287109375</v>
      </c>
      <c r="C251">
        <v>5160.64013671875</v>
      </c>
      <c r="D251">
        <f t="shared" si="12"/>
        <v>-8.5213585138038672E-3</v>
      </c>
      <c r="E251">
        <f t="shared" si="13"/>
        <v>-9.4569806491084929E-3</v>
      </c>
      <c r="F251">
        <f t="shared" si="14"/>
        <v>-5.9313499757231956E-3</v>
      </c>
      <c r="G251">
        <f t="shared" si="15"/>
        <v>-2.5900085380806716E-3</v>
      </c>
      <c r="H251">
        <f>0</f>
        <v>0</v>
      </c>
    </row>
    <row r="252" spans="1:8" x14ac:dyDescent="0.2">
      <c r="A252" s="6">
        <v>45393</v>
      </c>
      <c r="B252">
        <v>191.0003356933594</v>
      </c>
      <c r="C252">
        <v>5199.06005859375</v>
      </c>
      <c r="D252">
        <f t="shared" si="12"/>
        <v>-2.0463324163955132E-4</v>
      </c>
      <c r="E252">
        <f t="shared" si="13"/>
        <v>7.4447977105855934E-3</v>
      </c>
      <c r="F252">
        <f t="shared" si="14"/>
        <v>6.7343725084449638E-3</v>
      </c>
      <c r="G252">
        <f t="shared" si="15"/>
        <v>-6.9390057500845152E-3</v>
      </c>
      <c r="H252">
        <f>0</f>
        <v>0</v>
      </c>
    </row>
    <row r="253" spans="1:8" x14ac:dyDescent="0.2">
      <c r="A253" s="6">
        <v>45394</v>
      </c>
      <c r="B253">
        <v>178.6468200683594</v>
      </c>
      <c r="C253">
        <v>5123.41015625</v>
      </c>
      <c r="D253">
        <f t="shared" si="12"/>
        <v>-6.4677978602262209E-2</v>
      </c>
      <c r="E253">
        <f t="shared" si="13"/>
        <v>-1.4550688295801639E-2</v>
      </c>
      <c r="F253">
        <f t="shared" si="14"/>
        <v>-9.7484327758592844E-3</v>
      </c>
      <c r="G253">
        <f t="shared" si="15"/>
        <v>-5.4929545826402928E-2</v>
      </c>
      <c r="H253">
        <f>0</f>
        <v>0</v>
      </c>
    </row>
    <row r="254" spans="1:8" x14ac:dyDescent="0.2">
      <c r="A254" s="6">
        <v>45397</v>
      </c>
      <c r="B254">
        <v>178.74455261230469</v>
      </c>
      <c r="C254">
        <v>5061.81982421875</v>
      </c>
      <c r="D254">
        <f t="shared" si="12"/>
        <v>5.4707127676767442E-4</v>
      </c>
      <c r="E254">
        <f t="shared" si="13"/>
        <v>-1.202135494776202E-2</v>
      </c>
      <c r="F254">
        <f t="shared" si="14"/>
        <v>-7.8530207325551282E-3</v>
      </c>
      <c r="G254">
        <f t="shared" si="15"/>
        <v>8.4000920093228026E-3</v>
      </c>
      <c r="H254">
        <f>0</f>
        <v>0</v>
      </c>
    </row>
    <row r="255" spans="1:8" x14ac:dyDescent="0.2">
      <c r="A255" s="6">
        <v>45398</v>
      </c>
      <c r="B255">
        <v>176.7019348144531</v>
      </c>
      <c r="C255">
        <v>5051.41015625</v>
      </c>
      <c r="D255">
        <f t="shared" si="12"/>
        <v>-1.142758068986871E-2</v>
      </c>
      <c r="E255">
        <f t="shared" si="13"/>
        <v>-2.0565070133361507E-3</v>
      </c>
      <c r="F255">
        <f t="shared" si="14"/>
        <v>-3.8564091911763077E-4</v>
      </c>
      <c r="G255">
        <f t="shared" si="15"/>
        <v>-1.104193977075108E-2</v>
      </c>
      <c r="H255">
        <f>0</f>
        <v>0</v>
      </c>
    </row>
    <row r="256" spans="1:8" x14ac:dyDescent="0.2">
      <c r="A256" s="6">
        <v>45399</v>
      </c>
      <c r="B256">
        <v>175.99827575683591</v>
      </c>
      <c r="C256">
        <v>5022.2099609375</v>
      </c>
      <c r="D256">
        <f t="shared" si="12"/>
        <v>-3.9821808309913331E-3</v>
      </c>
      <c r="E256">
        <f t="shared" si="13"/>
        <v>-5.780602724641426E-3</v>
      </c>
      <c r="F256">
        <f t="shared" si="14"/>
        <v>-3.1763746383785879E-3</v>
      </c>
      <c r="G256">
        <f t="shared" si="15"/>
        <v>-8.0580619261274525E-4</v>
      </c>
      <c r="H256">
        <f>0</f>
        <v>0</v>
      </c>
    </row>
    <row r="257" spans="1:15" x14ac:dyDescent="0.2">
      <c r="A257" s="6">
        <v>45400</v>
      </c>
      <c r="B257">
        <v>177.14173889160159</v>
      </c>
      <c r="C257">
        <v>5011.1201171875</v>
      </c>
      <c r="D257">
        <f t="shared" si="12"/>
        <v>6.4970132795250102E-3</v>
      </c>
      <c r="E257">
        <f t="shared" si="13"/>
        <v>-2.2081601199982481E-3</v>
      </c>
      <c r="F257">
        <f t="shared" si="14"/>
        <v>-4.992855381610701E-4</v>
      </c>
      <c r="G257">
        <f t="shared" si="15"/>
        <v>6.9962988176860801E-3</v>
      </c>
      <c r="H257">
        <f>0</f>
        <v>0</v>
      </c>
    </row>
    <row r="258" spans="1:15" x14ac:dyDescent="0.2">
      <c r="A258" s="6">
        <v>45401</v>
      </c>
      <c r="B258">
        <v>181.58860778808591</v>
      </c>
      <c r="C258">
        <v>4967.22998046875</v>
      </c>
      <c r="D258">
        <f t="shared" ref="D258:D300" si="16">(B258/B257)-1</f>
        <v>2.5103450628344071E-2</v>
      </c>
      <c r="E258">
        <f t="shared" ref="E258:E300" si="17">(C258/C257)-1</f>
        <v>-8.7585481274361499E-3</v>
      </c>
      <c r="F258">
        <f t="shared" ref="F258:F300" si="18">alpha_jpm+beta_jpm*E258</f>
        <v>-5.4079640748339016E-3</v>
      </c>
      <c r="G258">
        <f t="shared" ref="G258:G300" si="19">D258-F258</f>
        <v>3.0511414703177971E-2</v>
      </c>
      <c r="H258">
        <f>0</f>
        <v>0</v>
      </c>
    </row>
    <row r="259" spans="1:15" x14ac:dyDescent="0.2">
      <c r="A259" s="6">
        <v>45404</v>
      </c>
      <c r="B259">
        <v>185.1167907714844</v>
      </c>
      <c r="C259">
        <v>5010.60009765625</v>
      </c>
      <c r="D259">
        <f t="shared" si="16"/>
        <v>1.9429539255655826E-2</v>
      </c>
      <c r="E259">
        <f t="shared" si="17"/>
        <v>8.7312480714667462E-3</v>
      </c>
      <c r="F259">
        <f t="shared" si="18"/>
        <v>7.6984026189944408E-3</v>
      </c>
      <c r="G259">
        <f t="shared" si="19"/>
        <v>1.1731136636661385E-2</v>
      </c>
      <c r="H259">
        <f>0</f>
        <v>0</v>
      </c>
    </row>
    <row r="260" spans="1:15" x14ac:dyDescent="0.2">
      <c r="A260" s="6">
        <v>45405</v>
      </c>
      <c r="B260">
        <v>187.78489685058591</v>
      </c>
      <c r="C260">
        <v>5070.5498046875</v>
      </c>
      <c r="D260">
        <f t="shared" si="16"/>
        <v>1.4413096013506044E-2</v>
      </c>
      <c r="E260">
        <f t="shared" si="17"/>
        <v>1.1964576270872662E-2</v>
      </c>
      <c r="F260">
        <f t="shared" si="18"/>
        <v>1.0121368818312871E-2</v>
      </c>
      <c r="G260">
        <f t="shared" si="19"/>
        <v>4.2917271951931728E-3</v>
      </c>
      <c r="H260">
        <f>0</f>
        <v>0</v>
      </c>
    </row>
    <row r="261" spans="1:15" x14ac:dyDescent="0.2">
      <c r="A261" s="6">
        <v>45406</v>
      </c>
      <c r="B261">
        <v>188.70359802246091</v>
      </c>
      <c r="C261">
        <v>5071.6298828125</v>
      </c>
      <c r="D261">
        <f t="shared" si="16"/>
        <v>4.8923059696648341E-3</v>
      </c>
      <c r="E261">
        <f t="shared" si="17"/>
        <v>2.130100613548791E-4</v>
      </c>
      <c r="F261">
        <f t="shared" si="18"/>
        <v>1.3150720371986413E-3</v>
      </c>
      <c r="G261">
        <f t="shared" si="19"/>
        <v>3.5772339324661928E-3</v>
      </c>
      <c r="H261">
        <f>0</f>
        <v>0</v>
      </c>
    </row>
    <row r="262" spans="1:15" x14ac:dyDescent="0.2">
      <c r="A262" s="6">
        <v>45407</v>
      </c>
      <c r="B262">
        <v>188.98701477050781</v>
      </c>
      <c r="C262">
        <v>5048.419921875</v>
      </c>
      <c r="D262">
        <f t="shared" si="16"/>
        <v>1.5019149132131648E-3</v>
      </c>
      <c r="E262">
        <f t="shared" si="17"/>
        <v>-4.5764303535156259E-3</v>
      </c>
      <c r="F262">
        <f t="shared" si="18"/>
        <v>-2.2740013643240001E-3</v>
      </c>
      <c r="G262">
        <f t="shared" si="19"/>
        <v>3.7759162775371649E-3</v>
      </c>
      <c r="H262">
        <f>0</f>
        <v>0</v>
      </c>
    </row>
    <row r="263" spans="1:15" x14ac:dyDescent="0.2">
      <c r="A263" s="6">
        <v>45408</v>
      </c>
      <c r="B263">
        <v>189.10429382324219</v>
      </c>
      <c r="C263">
        <v>5099.9599609375</v>
      </c>
      <c r="D263">
        <f t="shared" si="16"/>
        <v>6.2056672452759365E-4</v>
      </c>
      <c r="E263">
        <f t="shared" si="17"/>
        <v>1.020914263474304E-2</v>
      </c>
      <c r="F263">
        <f t="shared" si="18"/>
        <v>8.805895688715256E-3</v>
      </c>
      <c r="G263">
        <f t="shared" si="19"/>
        <v>-8.1853289641876624E-3</v>
      </c>
      <c r="H263">
        <f>0</f>
        <v>0</v>
      </c>
    </row>
    <row r="264" spans="1:15" x14ac:dyDescent="0.2">
      <c r="A264" s="6">
        <v>45411</v>
      </c>
      <c r="B264">
        <v>188.8990783691406</v>
      </c>
      <c r="C264">
        <v>5116.169921875</v>
      </c>
      <c r="D264">
        <f t="shared" si="16"/>
        <v>-1.0851972208172356E-3</v>
      </c>
      <c r="E264">
        <f t="shared" si="17"/>
        <v>3.1784486665891176E-3</v>
      </c>
      <c r="F264">
        <f t="shared" si="18"/>
        <v>3.5372892275094582E-3</v>
      </c>
      <c r="G264">
        <f t="shared" si="19"/>
        <v>-4.6224864483266938E-3</v>
      </c>
      <c r="H264">
        <f>0</f>
        <v>0</v>
      </c>
    </row>
    <row r="265" spans="1:15" x14ac:dyDescent="0.2">
      <c r="A265" s="6">
        <v>45412</v>
      </c>
      <c r="B265">
        <v>187.3939514160156</v>
      </c>
      <c r="C265">
        <v>5035.68994140625</v>
      </c>
      <c r="D265">
        <f t="shared" si="16"/>
        <v>-7.9678893413324126E-3</v>
      </c>
      <c r="E265">
        <f t="shared" si="17"/>
        <v>-1.5730513586862171E-2</v>
      </c>
      <c r="F265">
        <f t="shared" si="18"/>
        <v>-1.0632561025464737E-2</v>
      </c>
      <c r="G265">
        <f t="shared" si="19"/>
        <v>2.6646716841323241E-3</v>
      </c>
      <c r="H265">
        <f>0</f>
        <v>0</v>
      </c>
    </row>
    <row r="266" spans="1:15" x14ac:dyDescent="0.2">
      <c r="A266" s="6">
        <v>45413</v>
      </c>
      <c r="B266">
        <v>187.5112609863281</v>
      </c>
      <c r="C266">
        <v>5018.39013671875</v>
      </c>
      <c r="D266">
        <f t="shared" si="16"/>
        <v>6.2600510542676346E-4</v>
      </c>
      <c r="E266">
        <f t="shared" si="17"/>
        <v>-3.4354388154940185E-3</v>
      </c>
      <c r="F266">
        <f t="shared" si="18"/>
        <v>-1.4189740488653774E-3</v>
      </c>
      <c r="G266">
        <f t="shared" si="19"/>
        <v>2.0449791542921409E-3</v>
      </c>
      <c r="H266">
        <f>0</f>
        <v>0</v>
      </c>
    </row>
    <row r="267" spans="1:15" x14ac:dyDescent="0.2">
      <c r="A267" s="6">
        <v>45414</v>
      </c>
      <c r="B267">
        <v>187.31578063964841</v>
      </c>
      <c r="C267">
        <v>5064.2001953125</v>
      </c>
      <c r="D267">
        <f t="shared" si="16"/>
        <v>-1.0424992379201026E-3</v>
      </c>
      <c r="E267">
        <f t="shared" si="17"/>
        <v>9.1284370775730483E-3</v>
      </c>
      <c r="F267">
        <f t="shared" si="18"/>
        <v>7.996045010111209E-3</v>
      </c>
      <c r="G267">
        <f t="shared" si="19"/>
        <v>-9.0385442480313116E-3</v>
      </c>
      <c r="H267">
        <f>0</f>
        <v>0</v>
      </c>
    </row>
    <row r="268" spans="1:15" x14ac:dyDescent="0.2">
      <c r="A268" s="6">
        <v>45415</v>
      </c>
      <c r="B268">
        <v>186.19183349609381</v>
      </c>
      <c r="C268">
        <v>5127.7900390625</v>
      </c>
      <c r="D268">
        <f t="shared" si="16"/>
        <v>-6.0002800603159434E-3</v>
      </c>
      <c r="E268">
        <f t="shared" si="17"/>
        <v>1.2556739721478527E-2</v>
      </c>
      <c r="F268">
        <f t="shared" si="18"/>
        <v>1.0565119633820372E-2</v>
      </c>
      <c r="G268">
        <f t="shared" si="19"/>
        <v>-1.6565399694136316E-2</v>
      </c>
      <c r="H268">
        <f>0</f>
        <v>0</v>
      </c>
    </row>
    <row r="269" spans="1:15" x14ac:dyDescent="0.2">
      <c r="A269" s="6">
        <v>45418</v>
      </c>
      <c r="B269">
        <v>187.6480712890625</v>
      </c>
      <c r="C269">
        <v>5180.740234375</v>
      </c>
      <c r="D269">
        <f t="shared" si="16"/>
        <v>7.8211689826839237E-3</v>
      </c>
      <c r="E269">
        <f t="shared" si="17"/>
        <v>1.0326123907011819E-2</v>
      </c>
      <c r="F269">
        <f t="shared" si="18"/>
        <v>8.8935581996575711E-3</v>
      </c>
      <c r="G269">
        <f t="shared" si="19"/>
        <v>-1.0723892169736474E-3</v>
      </c>
      <c r="H269">
        <f>0</f>
        <v>0</v>
      </c>
    </row>
    <row r="270" spans="1:15" x14ac:dyDescent="0.2">
      <c r="A270" s="6">
        <v>45419</v>
      </c>
      <c r="B270">
        <v>187.40373229980469</v>
      </c>
      <c r="C270">
        <v>5187.7001953125</v>
      </c>
      <c r="D270">
        <f t="shared" si="16"/>
        <v>-1.3021129797887721E-3</v>
      </c>
      <c r="E270">
        <f t="shared" si="17"/>
        <v>1.3434298232750663E-3</v>
      </c>
      <c r="F270">
        <f t="shared" si="18"/>
        <v>2.1621771577606218E-3</v>
      </c>
      <c r="G270">
        <f t="shared" si="19"/>
        <v>-3.4642901375493938E-3</v>
      </c>
      <c r="H270">
        <f>0</f>
        <v>0</v>
      </c>
    </row>
    <row r="271" spans="1:15" x14ac:dyDescent="0.2">
      <c r="A271" s="6">
        <v>45420</v>
      </c>
      <c r="B271">
        <v>191.21534729003909</v>
      </c>
      <c r="C271">
        <v>5187.669921875</v>
      </c>
      <c r="D271">
        <f t="shared" si="16"/>
        <v>2.0339055916648752E-2</v>
      </c>
      <c r="E271">
        <f t="shared" si="17"/>
        <v>-5.8356181661389783E-6</v>
      </c>
      <c r="F271">
        <f t="shared" si="18"/>
        <v>1.1510751733962818E-3</v>
      </c>
      <c r="G271">
        <f t="shared" si="19"/>
        <v>1.918798074325247E-2</v>
      </c>
      <c r="H271">
        <f>0</f>
        <v>0</v>
      </c>
    </row>
    <row r="272" spans="1:15" x14ac:dyDescent="0.2">
      <c r="A272" s="6">
        <v>45421</v>
      </c>
      <c r="B272">
        <v>193.0234069824219</v>
      </c>
      <c r="C272">
        <v>5214.080078125</v>
      </c>
      <c r="D272">
        <f t="shared" si="16"/>
        <v>9.455620158147271E-3</v>
      </c>
      <c r="E272">
        <f t="shared" si="17"/>
        <v>5.0909476986258362E-3</v>
      </c>
      <c r="F272">
        <f t="shared" si="18"/>
        <v>4.9704627951372687E-3</v>
      </c>
      <c r="G272">
        <f t="shared" si="19"/>
        <v>4.4851573630100023E-3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194.26463317871091</v>
      </c>
      <c r="C273">
        <v>5222.68017578125</v>
      </c>
      <c r="D273">
        <f t="shared" si="16"/>
        <v>6.4304439326472451E-3</v>
      </c>
      <c r="E273">
        <f t="shared" si="17"/>
        <v>1.6493988445498431E-3</v>
      </c>
      <c r="F273">
        <f t="shared" si="18"/>
        <v>2.3914618300445983E-3</v>
      </c>
      <c r="G273">
        <f t="shared" si="19"/>
        <v>4.0389821026026469E-3</v>
      </c>
      <c r="H273">
        <f>0</f>
        <v>0</v>
      </c>
      <c r="K273">
        <f>SUM(G273:G275)</f>
        <v>1.2071143230549149E-2</v>
      </c>
      <c r="L273">
        <f>SUM(G272:G276)</f>
        <v>9.5987564249962777E-3</v>
      </c>
      <c r="M273">
        <f>SUM(G271:G277)</f>
        <v>3.0972426061233606E-2</v>
      </c>
      <c r="N273">
        <f>SUM(G269:G279)</f>
        <v>-1.0949110965012908E-2</v>
      </c>
      <c r="O273">
        <f>SUM(G264:G284)</f>
        <v>-2.1702731551749354E-2</v>
      </c>
    </row>
    <row r="274" spans="1:15" x14ac:dyDescent="0.2">
      <c r="A274" s="7">
        <v>45425</v>
      </c>
      <c r="B274" s="5">
        <v>194.22552490234381</v>
      </c>
      <c r="C274" s="5">
        <v>5221.419921875</v>
      </c>
      <c r="D274" s="5">
        <f t="shared" si="16"/>
        <v>-2.0131444271243026E-4</v>
      </c>
      <c r="E274" s="5">
        <f t="shared" si="17"/>
        <v>-2.4130405535727206E-4</v>
      </c>
      <c r="F274" s="5">
        <f t="shared" si="18"/>
        <v>9.7462167745198574E-4</v>
      </c>
      <c r="G274" s="5">
        <f t="shared" si="19"/>
        <v>-1.175936120164416E-3</v>
      </c>
      <c r="H274" s="5">
        <f>0</f>
        <v>0</v>
      </c>
      <c r="K274">
        <f>_xlfn.T.TEST(G273:G275, H273:H275, 2, 1)</f>
        <v>0.31157429464278608</v>
      </c>
      <c r="L274">
        <f>_xlfn.T.TEST(G272:G276, H272:H276, 2, 1)</f>
        <v>0.52529362155776049</v>
      </c>
      <c r="M274">
        <f>_xlfn.T.TEST(G271:G277, H271:H277, 2, 1)</f>
        <v>0.20500396265099707</v>
      </c>
      <c r="N274">
        <f>_xlfn.T.TEST(G269:G279, H269:H279, 2, 1)</f>
        <v>0.84826751585367055</v>
      </c>
      <c r="O274">
        <f>_xlfn.T.TEST(G264:G284, H264:H284, 2, 1)</f>
        <v>0.73306230894160063</v>
      </c>
    </row>
    <row r="275" spans="1:15" x14ac:dyDescent="0.2">
      <c r="A275" s="6">
        <v>45426</v>
      </c>
      <c r="B275">
        <v>196.94252014160159</v>
      </c>
      <c r="C275">
        <v>5246.68017578125</v>
      </c>
      <c r="D275">
        <f t="shared" si="16"/>
        <v>1.3988868047203784E-2</v>
      </c>
      <c r="E275">
        <f t="shared" si="17"/>
        <v>4.8378131397597279E-3</v>
      </c>
      <c r="F275">
        <f t="shared" si="18"/>
        <v>4.7807707990928667E-3</v>
      </c>
      <c r="G275">
        <f t="shared" si="19"/>
        <v>9.2080972481109174E-3</v>
      </c>
      <c r="H275">
        <f>0</f>
        <v>0</v>
      </c>
    </row>
    <row r="276" spans="1:15" x14ac:dyDescent="0.2">
      <c r="A276" s="6">
        <v>45427</v>
      </c>
      <c r="B276">
        <v>197.52891540527341</v>
      </c>
      <c r="C276">
        <v>5308.14990234375</v>
      </c>
      <c r="D276">
        <f t="shared" si="16"/>
        <v>2.977494465137287E-3</v>
      </c>
      <c r="E276">
        <f t="shared" si="17"/>
        <v>1.1715927882596233E-2</v>
      </c>
      <c r="F276">
        <f t="shared" si="18"/>
        <v>9.9350386337001585E-3</v>
      </c>
      <c r="G276">
        <f t="shared" si="19"/>
        <v>-6.9575441685628715E-3</v>
      </c>
      <c r="H276">
        <f>0</f>
        <v>0</v>
      </c>
    </row>
    <row r="277" spans="1:15" x14ac:dyDescent="0.2">
      <c r="A277" s="6">
        <v>45428</v>
      </c>
      <c r="B277">
        <v>197.88075256347659</v>
      </c>
      <c r="C277">
        <v>5297.10009765625</v>
      </c>
      <c r="D277">
        <f t="shared" si="16"/>
        <v>1.7811931862294905E-3</v>
      </c>
      <c r="E277">
        <f t="shared" si="17"/>
        <v>-2.0816677921287052E-3</v>
      </c>
      <c r="F277">
        <f t="shared" si="18"/>
        <v>-4.0449570675536229E-4</v>
      </c>
      <c r="G277">
        <f t="shared" si="19"/>
        <v>2.1856888929848526E-3</v>
      </c>
      <c r="H277">
        <f>0</f>
        <v>0</v>
      </c>
    </row>
    <row r="278" spans="1:15" x14ac:dyDescent="0.2">
      <c r="A278" s="6">
        <v>45429</v>
      </c>
      <c r="B278">
        <v>200.1481628417969</v>
      </c>
      <c r="C278">
        <v>5303.27001953125</v>
      </c>
      <c r="D278">
        <f t="shared" si="16"/>
        <v>1.1458468036667613E-2</v>
      </c>
      <c r="E278">
        <f t="shared" si="17"/>
        <v>1.1647735102702228E-3</v>
      </c>
      <c r="F278">
        <f t="shared" si="18"/>
        <v>2.0282970871308833E-3</v>
      </c>
      <c r="G278">
        <f t="shared" si="19"/>
        <v>9.4301709495367286E-3</v>
      </c>
      <c r="H278">
        <f>0</f>
        <v>0</v>
      </c>
    </row>
    <row r="279" spans="1:15" x14ac:dyDescent="0.2">
      <c r="A279" s="6">
        <v>45432</v>
      </c>
      <c r="B279">
        <v>191.14692687988281</v>
      </c>
      <c r="C279">
        <v>5308.1298828125</v>
      </c>
      <c r="D279">
        <f t="shared" si="16"/>
        <v>-4.4972863273438746E-2</v>
      </c>
      <c r="E279">
        <f t="shared" si="17"/>
        <v>9.163899374069473E-4</v>
      </c>
      <c r="F279">
        <f t="shared" si="18"/>
        <v>1.8421653478214496E-3</v>
      </c>
      <c r="G279">
        <f t="shared" si="19"/>
        <v>-4.6815028621260198E-2</v>
      </c>
      <c r="H279">
        <f>0</f>
        <v>0</v>
      </c>
    </row>
    <row r="280" spans="1:15" x14ac:dyDescent="0.2">
      <c r="A280" s="6">
        <v>45433</v>
      </c>
      <c r="B280">
        <v>194.99763488769531</v>
      </c>
      <c r="C280">
        <v>5321.41015625</v>
      </c>
      <c r="D280">
        <f t="shared" si="16"/>
        <v>2.0145278141104006E-2</v>
      </c>
      <c r="E280">
        <f t="shared" si="17"/>
        <v>2.501874243978186E-3</v>
      </c>
      <c r="F280">
        <f t="shared" si="18"/>
        <v>3.030283177950099E-3</v>
      </c>
      <c r="G280">
        <f t="shared" si="19"/>
        <v>1.7114994963153905E-2</v>
      </c>
      <c r="H280">
        <f>0</f>
        <v>0</v>
      </c>
    </row>
    <row r="281" spans="1:15" x14ac:dyDescent="0.2">
      <c r="A281" s="6">
        <v>45434</v>
      </c>
      <c r="B281">
        <v>193.81504821777341</v>
      </c>
      <c r="C281">
        <v>5307.009765625</v>
      </c>
      <c r="D281">
        <f t="shared" si="16"/>
        <v>-6.0646205816957677E-3</v>
      </c>
      <c r="E281">
        <f t="shared" si="17"/>
        <v>-2.7061230392261271E-3</v>
      </c>
      <c r="F281">
        <f t="shared" si="18"/>
        <v>-8.7244509617462763E-4</v>
      </c>
      <c r="G281">
        <f t="shared" si="19"/>
        <v>-5.19217548552114E-3</v>
      </c>
      <c r="H281">
        <f>0</f>
        <v>0</v>
      </c>
    </row>
    <row r="282" spans="1:15" x14ac:dyDescent="0.2">
      <c r="A282" s="6">
        <v>45435</v>
      </c>
      <c r="B282">
        <v>192.45655822753909</v>
      </c>
      <c r="C282">
        <v>5267.83984375</v>
      </c>
      <c r="D282">
        <f t="shared" si="16"/>
        <v>-7.009208019327251E-3</v>
      </c>
      <c r="E282">
        <f t="shared" si="17"/>
        <v>-7.3807894850155265E-3</v>
      </c>
      <c r="F282">
        <f t="shared" si="18"/>
        <v>-4.3755100783551704E-3</v>
      </c>
      <c r="G282">
        <f t="shared" si="19"/>
        <v>-2.6336979409720806E-3</v>
      </c>
      <c r="H282">
        <f>0</f>
        <v>0</v>
      </c>
    </row>
    <row r="283" spans="1:15" x14ac:dyDescent="0.2">
      <c r="A283" s="6">
        <v>45436</v>
      </c>
      <c r="B283">
        <v>196.16065979003909</v>
      </c>
      <c r="C283">
        <v>5304.72021484375</v>
      </c>
      <c r="D283">
        <f t="shared" si="16"/>
        <v>1.9246429410426646E-2</v>
      </c>
      <c r="E283">
        <f t="shared" si="17"/>
        <v>7.0010425881694704E-3</v>
      </c>
      <c r="F283">
        <f t="shared" si="18"/>
        <v>6.4018347652655882E-3</v>
      </c>
      <c r="G283">
        <f t="shared" si="19"/>
        <v>1.2844594645161057E-2</v>
      </c>
      <c r="H283">
        <f>0</f>
        <v>0</v>
      </c>
    </row>
    <row r="284" spans="1:15" x14ac:dyDescent="0.2">
      <c r="A284" s="6">
        <v>45440</v>
      </c>
      <c r="B284">
        <v>194.97807312011719</v>
      </c>
      <c r="C284">
        <v>5306.0400390625</v>
      </c>
      <c r="D284">
        <f t="shared" si="16"/>
        <v>-6.0286638064314113E-3</v>
      </c>
      <c r="E284">
        <f t="shared" si="17"/>
        <v>2.4880185293407742E-4</v>
      </c>
      <c r="F284">
        <f t="shared" si="18"/>
        <v>1.3418934100569184E-3</v>
      </c>
      <c r="G284">
        <f t="shared" si="19"/>
        <v>-7.3705572164883297E-3</v>
      </c>
      <c r="H284">
        <f>0</f>
        <v>0</v>
      </c>
    </row>
    <row r="285" spans="1:15" x14ac:dyDescent="0.2">
      <c r="A285" s="6">
        <v>45441</v>
      </c>
      <c r="B285">
        <v>193.61958312988281</v>
      </c>
      <c r="C285">
        <v>5266.9501953125</v>
      </c>
      <c r="D285">
        <f t="shared" si="16"/>
        <v>-6.9673987874393495E-3</v>
      </c>
      <c r="E285">
        <f t="shared" si="17"/>
        <v>-7.3670465096804527E-3</v>
      </c>
      <c r="F285">
        <f t="shared" si="18"/>
        <v>-4.365211474977676E-3</v>
      </c>
      <c r="G285">
        <f t="shared" si="19"/>
        <v>-2.6021873124616735E-3</v>
      </c>
      <c r="H285">
        <f>0</f>
        <v>0</v>
      </c>
    </row>
    <row r="286" spans="1:15" x14ac:dyDescent="0.2">
      <c r="A286" s="6">
        <v>45442</v>
      </c>
      <c r="B286">
        <v>194.81193542480469</v>
      </c>
      <c r="C286">
        <v>5235.47998046875</v>
      </c>
      <c r="D286">
        <f t="shared" si="16"/>
        <v>6.1582215788680283E-3</v>
      </c>
      <c r="E286">
        <f t="shared" si="17"/>
        <v>-5.9750355854433224E-3</v>
      </c>
      <c r="F286">
        <f t="shared" si="18"/>
        <v>-3.3220772150135058E-3</v>
      </c>
      <c r="G286">
        <f t="shared" si="19"/>
        <v>9.480298793881535E-3</v>
      </c>
      <c r="H286">
        <f>0</f>
        <v>0</v>
      </c>
    </row>
    <row r="287" spans="1:15" x14ac:dyDescent="0.2">
      <c r="A287" s="6">
        <v>45443</v>
      </c>
      <c r="B287">
        <v>198.03712463378909</v>
      </c>
      <c r="C287">
        <v>5277.509765625</v>
      </c>
      <c r="D287">
        <f t="shared" si="16"/>
        <v>1.6555398425417867E-2</v>
      </c>
      <c r="E287">
        <f t="shared" si="17"/>
        <v>8.0278762048646701E-3</v>
      </c>
      <c r="F287">
        <f t="shared" si="18"/>
        <v>7.1713153104306293E-3</v>
      </c>
      <c r="G287">
        <f t="shared" si="19"/>
        <v>9.3840831149872364E-3</v>
      </c>
      <c r="H287">
        <f>0</f>
        <v>0</v>
      </c>
    </row>
    <row r="288" spans="1:15" x14ac:dyDescent="0.2">
      <c r="A288" s="6">
        <v>45446</v>
      </c>
      <c r="B288">
        <v>197.24549865722659</v>
      </c>
      <c r="C288">
        <v>5283.39990234375</v>
      </c>
      <c r="D288">
        <f t="shared" si="16"/>
        <v>-3.997361494852969E-3</v>
      </c>
      <c r="E288">
        <f t="shared" si="17"/>
        <v>1.1160825806737495E-3</v>
      </c>
      <c r="F288">
        <f t="shared" si="18"/>
        <v>1.9918094591049613E-3</v>
      </c>
      <c r="G288">
        <f t="shared" si="19"/>
        <v>-5.9891709539579303E-3</v>
      </c>
      <c r="H288">
        <f>0</f>
        <v>0</v>
      </c>
    </row>
    <row r="289" spans="1:8" x14ac:dyDescent="0.2">
      <c r="A289" s="6">
        <v>45447</v>
      </c>
      <c r="B289">
        <v>194.64579772949219</v>
      </c>
      <c r="C289">
        <v>5291.33984375</v>
      </c>
      <c r="D289">
        <f t="shared" si="16"/>
        <v>-1.3180026644117104E-2</v>
      </c>
      <c r="E289">
        <f t="shared" si="17"/>
        <v>1.5028090913065117E-3</v>
      </c>
      <c r="F289">
        <f t="shared" si="18"/>
        <v>2.2816115471873616E-3</v>
      </c>
      <c r="G289">
        <f t="shared" si="19"/>
        <v>-1.5461638191304465E-2</v>
      </c>
      <c r="H289">
        <f>0</f>
        <v>0</v>
      </c>
    </row>
    <row r="290" spans="1:8" x14ac:dyDescent="0.2">
      <c r="A290" s="6">
        <v>45448</v>
      </c>
      <c r="B290">
        <v>192.7888488769531</v>
      </c>
      <c r="C290">
        <v>5354.02978515625</v>
      </c>
      <c r="D290">
        <f t="shared" si="16"/>
        <v>-9.5401435540867219E-3</v>
      </c>
      <c r="E290">
        <f t="shared" si="17"/>
        <v>1.1847649793331305E-2</v>
      </c>
      <c r="F290">
        <f t="shared" si="18"/>
        <v>1.0033747369014859E-2</v>
      </c>
      <c r="G290">
        <f t="shared" si="19"/>
        <v>-1.9573890923101581E-2</v>
      </c>
      <c r="H290">
        <f>0</f>
        <v>0</v>
      </c>
    </row>
    <row r="291" spans="1:8" x14ac:dyDescent="0.2">
      <c r="A291" s="6">
        <v>45449</v>
      </c>
      <c r="B291">
        <v>192.44677734375</v>
      </c>
      <c r="C291">
        <v>5352.9599609375</v>
      </c>
      <c r="D291">
        <f t="shared" si="16"/>
        <v>-1.774332567447523E-3</v>
      </c>
      <c r="E291">
        <f t="shared" si="17"/>
        <v>-1.9981663563317653E-4</v>
      </c>
      <c r="F291">
        <f t="shared" si="18"/>
        <v>1.005711195585929E-3</v>
      </c>
      <c r="G291">
        <f t="shared" si="19"/>
        <v>-2.7800437630334518E-3</v>
      </c>
      <c r="H291">
        <f>0</f>
        <v>0</v>
      </c>
    </row>
    <row r="292" spans="1:8" x14ac:dyDescent="0.2">
      <c r="A292" s="6">
        <v>45450</v>
      </c>
      <c r="B292">
        <v>195.4178771972656</v>
      </c>
      <c r="C292">
        <v>5346.990234375</v>
      </c>
      <c r="D292">
        <f t="shared" si="16"/>
        <v>1.5438553425130008E-2</v>
      </c>
      <c r="E292">
        <f t="shared" si="17"/>
        <v>-1.1152197300303701E-3</v>
      </c>
      <c r="F292">
        <f t="shared" si="18"/>
        <v>3.197335837606197E-4</v>
      </c>
      <c r="G292">
        <f t="shared" si="19"/>
        <v>1.5118819841369389E-2</v>
      </c>
      <c r="H292">
        <f>0</f>
        <v>0</v>
      </c>
    </row>
    <row r="293" spans="1:8" x14ac:dyDescent="0.2">
      <c r="A293" s="6">
        <v>45453</v>
      </c>
      <c r="B293">
        <v>195.0855712890625</v>
      </c>
      <c r="C293">
        <v>5360.7900390625</v>
      </c>
      <c r="D293">
        <f t="shared" si="16"/>
        <v>-1.7004887831610915E-3</v>
      </c>
      <c r="E293">
        <f t="shared" si="17"/>
        <v>2.5808546645145203E-3</v>
      </c>
      <c r="F293">
        <f t="shared" si="18"/>
        <v>3.0894689078128004E-3</v>
      </c>
      <c r="G293">
        <f t="shared" si="19"/>
        <v>-4.7899576909738919E-3</v>
      </c>
      <c r="H293">
        <f>0</f>
        <v>0</v>
      </c>
    </row>
    <row r="294" spans="1:8" x14ac:dyDescent="0.2">
      <c r="A294" s="6">
        <v>45454</v>
      </c>
      <c r="B294">
        <v>189.95458984375</v>
      </c>
      <c r="C294">
        <v>5375.31982421875</v>
      </c>
      <c r="D294">
        <f t="shared" si="16"/>
        <v>-2.6301183687797214E-2</v>
      </c>
      <c r="E294">
        <f t="shared" si="17"/>
        <v>2.7103813151374556E-3</v>
      </c>
      <c r="F294">
        <f t="shared" si="18"/>
        <v>3.1865325762730464E-3</v>
      </c>
      <c r="G294">
        <f t="shared" si="19"/>
        <v>-2.9487716264070259E-2</v>
      </c>
      <c r="H294">
        <f>0</f>
        <v>0</v>
      </c>
    </row>
    <row r="295" spans="1:8" x14ac:dyDescent="0.2">
      <c r="A295" s="6">
        <v>45455</v>
      </c>
      <c r="B295">
        <v>187.18873596191409</v>
      </c>
      <c r="C295">
        <v>5421.02978515625</v>
      </c>
      <c r="D295">
        <f t="shared" si="16"/>
        <v>-1.4560605690607464E-2</v>
      </c>
      <c r="E295">
        <f t="shared" si="17"/>
        <v>8.5036727919987065E-3</v>
      </c>
      <c r="F295">
        <f t="shared" si="18"/>
        <v>7.5278640358549939E-3</v>
      </c>
      <c r="G295">
        <f t="shared" si="19"/>
        <v>-2.2088469726462459E-2</v>
      </c>
      <c r="H295">
        <f>0</f>
        <v>0</v>
      </c>
    </row>
    <row r="296" spans="1:8" x14ac:dyDescent="0.2">
      <c r="A296" s="6">
        <v>45456</v>
      </c>
      <c r="B296">
        <v>189.27046203613281</v>
      </c>
      <c r="C296">
        <v>5433.740234375</v>
      </c>
      <c r="D296">
        <f t="shared" si="16"/>
        <v>1.1121000756382449E-2</v>
      </c>
      <c r="E296">
        <f t="shared" si="17"/>
        <v>2.3446558536817097E-3</v>
      </c>
      <c r="F296">
        <f t="shared" si="18"/>
        <v>2.9124680901809058E-3</v>
      </c>
      <c r="G296">
        <f t="shared" si="19"/>
        <v>8.2085326662015429E-3</v>
      </c>
      <c r="H296">
        <f>0</f>
        <v>0</v>
      </c>
    </row>
    <row r="297" spans="1:8" x14ac:dyDescent="0.2">
      <c r="A297" s="6">
        <v>45457</v>
      </c>
      <c r="B297">
        <v>189.38771057128909</v>
      </c>
      <c r="C297">
        <v>5431.60009765625</v>
      </c>
      <c r="D297">
        <f t="shared" si="16"/>
        <v>6.1947613956747638E-4</v>
      </c>
      <c r="E297">
        <f t="shared" si="17"/>
        <v>-3.9386069750091401E-4</v>
      </c>
      <c r="F297">
        <f t="shared" si="18"/>
        <v>8.6029997405562828E-4</v>
      </c>
      <c r="G297">
        <f t="shared" si="19"/>
        <v>-2.408238344881519E-4</v>
      </c>
      <c r="H297">
        <f>0</f>
        <v>0</v>
      </c>
    </row>
    <row r="298" spans="1:8" x14ac:dyDescent="0.2">
      <c r="A298" s="6">
        <v>45460</v>
      </c>
      <c r="B298">
        <v>190.56053161621091</v>
      </c>
      <c r="C298">
        <v>5473.22998046875</v>
      </c>
      <c r="D298">
        <f t="shared" si="16"/>
        <v>6.1926987838016867E-3</v>
      </c>
      <c r="E298">
        <f t="shared" si="17"/>
        <v>7.6643865645527054E-3</v>
      </c>
      <c r="F298">
        <f t="shared" si="18"/>
        <v>6.8989262865016242E-3</v>
      </c>
      <c r="G298">
        <f t="shared" si="19"/>
        <v>-7.0622750269993748E-4</v>
      </c>
      <c r="H298">
        <f>0</f>
        <v>0</v>
      </c>
    </row>
    <row r="299" spans="1:8" x14ac:dyDescent="0.2">
      <c r="A299" s="6">
        <v>45461</v>
      </c>
      <c r="B299">
        <v>192.53474426269531</v>
      </c>
      <c r="C299">
        <v>5487.02978515625</v>
      </c>
      <c r="D299">
        <f t="shared" si="16"/>
        <v>1.0360029066567078E-2</v>
      </c>
      <c r="E299">
        <f t="shared" si="17"/>
        <v>2.5213273947457537E-3</v>
      </c>
      <c r="F299">
        <f t="shared" si="18"/>
        <v>3.04486082793587E-3</v>
      </c>
      <c r="G299">
        <f t="shared" si="19"/>
        <v>7.315168238631208E-3</v>
      </c>
      <c r="H299">
        <f>0</f>
        <v>0</v>
      </c>
    </row>
    <row r="300" spans="1:8" x14ac:dyDescent="0.2">
      <c r="A300" s="6">
        <v>45463</v>
      </c>
      <c r="B300">
        <v>194.16688537597659</v>
      </c>
      <c r="C300">
        <v>5473.169921875</v>
      </c>
      <c r="D300">
        <f t="shared" si="16"/>
        <v>8.4771251003630255E-3</v>
      </c>
      <c r="E300">
        <f t="shared" si="17"/>
        <v>-2.5259318472709014E-3</v>
      </c>
      <c r="F300">
        <f t="shared" si="18"/>
        <v>-7.3741482996081431E-4</v>
      </c>
      <c r="G300">
        <f t="shared" si="19"/>
        <v>9.2145399303238396E-3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5"/>
  <sheetViews>
    <sheetView zoomScale="75" zoomScaleNormal="100" workbookViewId="0">
      <selection activeCell="Q1" sqref="Q1:Q300"/>
    </sheetView>
  </sheetViews>
  <sheetFormatPr baseColWidth="10" defaultColWidth="8.83203125" defaultRowHeight="15" x14ac:dyDescent="0.2"/>
  <cols>
    <col min="1" max="1" width="26.83203125" style="3" customWidth="1"/>
    <col min="2" max="11" width="8.83203125" customWidth="1"/>
  </cols>
  <sheetData>
    <row r="1" spans="1:1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>
        <v>45029</v>
      </c>
      <c r="B2">
        <v>163.6923828125</v>
      </c>
      <c r="C2">
        <v>378.79998779296881</v>
      </c>
      <c r="D2">
        <v>92.089996337890625</v>
      </c>
      <c r="E2">
        <v>26.856693267822269</v>
      </c>
      <c r="F2">
        <v>17.989999771118161</v>
      </c>
      <c r="G2">
        <v>192.33465576171881</v>
      </c>
      <c r="H2">
        <v>107.5506973266602</v>
      </c>
      <c r="I2">
        <v>122.81121826171881</v>
      </c>
      <c r="J2">
        <v>219.14775085449219</v>
      </c>
      <c r="K2">
        <v>284.779541015625</v>
      </c>
      <c r="L2">
        <v>483.5</v>
      </c>
      <c r="M2">
        <v>26.443990707397461</v>
      </c>
      <c r="N2">
        <v>10.016604423522949</v>
      </c>
      <c r="O2">
        <v>84.308189392089844</v>
      </c>
      <c r="P2">
        <v>37.315204620361328</v>
      </c>
      <c r="Q2">
        <v>4146.22021484375</v>
      </c>
    </row>
    <row r="3" spans="1:17" x14ac:dyDescent="0.2">
      <c r="A3" s="2">
        <v>45030</v>
      </c>
      <c r="B3">
        <v>163.3463439941406</v>
      </c>
      <c r="C3">
        <v>379.3800048828125</v>
      </c>
      <c r="D3">
        <v>91.75</v>
      </c>
      <c r="E3">
        <v>27.759439468383789</v>
      </c>
      <c r="F3">
        <v>18.280000686645511</v>
      </c>
      <c r="G3">
        <v>192.9591979980469</v>
      </c>
      <c r="H3">
        <v>108.8132019042969</v>
      </c>
      <c r="I3">
        <v>132.08464050292969</v>
      </c>
      <c r="J3">
        <v>220.28153991699219</v>
      </c>
      <c r="K3">
        <v>281.14419555664062</v>
      </c>
      <c r="L3">
        <v>463.02999877929688</v>
      </c>
      <c r="M3">
        <v>26.738775253295898</v>
      </c>
      <c r="N3">
        <v>10.016604423522949</v>
      </c>
      <c r="O3">
        <v>84.453453063964844</v>
      </c>
      <c r="P3">
        <v>37.296382904052727</v>
      </c>
      <c r="Q3">
        <v>4137.64013671875</v>
      </c>
    </row>
    <row r="4" spans="1:17" x14ac:dyDescent="0.2">
      <c r="A4" s="2">
        <v>45033</v>
      </c>
      <c r="B4">
        <v>163.3661193847656</v>
      </c>
      <c r="C4">
        <v>377.92001342773438</v>
      </c>
      <c r="D4">
        <v>89.870002746582031</v>
      </c>
      <c r="E4">
        <v>28.558744430541989</v>
      </c>
      <c r="F4">
        <v>17.940000534057621</v>
      </c>
      <c r="G4">
        <v>195.3680725097656</v>
      </c>
      <c r="H4">
        <v>105.79116058349609</v>
      </c>
      <c r="I4">
        <v>133.1319580078125</v>
      </c>
      <c r="J4">
        <v>217.66587829589841</v>
      </c>
      <c r="K4">
        <v>283.75772094726562</v>
      </c>
      <c r="L4">
        <v>470.54998779296881</v>
      </c>
      <c r="M4">
        <v>26.982599258422852</v>
      </c>
      <c r="N4">
        <v>9.9783382415771484</v>
      </c>
      <c r="O4">
        <v>85.218574523925781</v>
      </c>
      <c r="P4">
        <v>38.858245849609382</v>
      </c>
      <c r="Q4">
        <v>4151.31982421875</v>
      </c>
    </row>
    <row r="5" spans="1:17" x14ac:dyDescent="0.2">
      <c r="A5" s="2">
        <v>45034</v>
      </c>
      <c r="B5">
        <v>164.59211730957031</v>
      </c>
      <c r="C5">
        <v>377.54998779296881</v>
      </c>
      <c r="D5">
        <v>89.779998779296875</v>
      </c>
      <c r="E5">
        <v>28.737411499023441</v>
      </c>
      <c r="F5">
        <v>17.29999923706055</v>
      </c>
      <c r="G5">
        <v>196.77574157714841</v>
      </c>
      <c r="H5">
        <v>104.49884033203119</v>
      </c>
      <c r="I5">
        <v>134.6267395019531</v>
      </c>
      <c r="J5">
        <v>216.70115661621091</v>
      </c>
      <c r="K5">
        <v>283.33523559570312</v>
      </c>
      <c r="L5">
        <v>475.989990234375</v>
      </c>
      <c r="M5">
        <v>27.647125244140621</v>
      </c>
      <c r="N5">
        <v>10.054873466491699</v>
      </c>
      <c r="O5">
        <v>85.363853454589844</v>
      </c>
      <c r="P5">
        <v>39.394546508789062</v>
      </c>
      <c r="Q5">
        <v>4154.8701171875</v>
      </c>
    </row>
    <row r="6" spans="1:17" x14ac:dyDescent="0.2">
      <c r="A6" s="2">
        <v>45035</v>
      </c>
      <c r="B6">
        <v>165.7390441894531</v>
      </c>
      <c r="C6">
        <v>380.1099853515625</v>
      </c>
      <c r="D6">
        <v>89.94000244140625</v>
      </c>
      <c r="E6">
        <v>28.26723480224609</v>
      </c>
      <c r="F6">
        <v>17.629999160766602</v>
      </c>
      <c r="G6">
        <v>197.19207763671881</v>
      </c>
      <c r="H6">
        <v>104.39942932128911</v>
      </c>
      <c r="I6">
        <v>134.45538330078119</v>
      </c>
      <c r="J6">
        <v>214.5231018066406</v>
      </c>
      <c r="K6">
        <v>283.413818359375</v>
      </c>
      <c r="L6">
        <v>475.58999633789062</v>
      </c>
      <c r="M6">
        <v>27.910932540893551</v>
      </c>
      <c r="N6">
        <v>9.9496364593505859</v>
      </c>
      <c r="O6">
        <v>84.482528686523438</v>
      </c>
      <c r="P6">
        <v>39.742671966552727</v>
      </c>
      <c r="Q6">
        <v>4154.52001953125</v>
      </c>
    </row>
    <row r="7" spans="1:17" x14ac:dyDescent="0.2">
      <c r="A7" s="2">
        <v>45036</v>
      </c>
      <c r="B7">
        <v>164.7700500488281</v>
      </c>
      <c r="C7">
        <v>380.260009765625</v>
      </c>
      <c r="D7">
        <v>90.110000610351562</v>
      </c>
      <c r="E7">
        <v>28.116775512695309</v>
      </c>
      <c r="F7">
        <v>18.60000038146973</v>
      </c>
      <c r="G7">
        <v>195.7943420410156</v>
      </c>
      <c r="H7">
        <v>105.27423095703119</v>
      </c>
      <c r="I7">
        <v>134.0650329589844</v>
      </c>
      <c r="J7">
        <v>211.90745544433591</v>
      </c>
      <c r="K7">
        <v>281.11468505859381</v>
      </c>
      <c r="L7">
        <v>467.69000244140619</v>
      </c>
      <c r="M7">
        <v>27.084529876708981</v>
      </c>
      <c r="N7">
        <v>10.00703811645508</v>
      </c>
      <c r="O7">
        <v>86.477630615234375</v>
      </c>
      <c r="P7">
        <v>39.206356048583977</v>
      </c>
      <c r="Q7">
        <v>4129.7900390625</v>
      </c>
    </row>
    <row r="8" spans="1:17" x14ac:dyDescent="0.2">
      <c r="A8" s="2">
        <v>45037</v>
      </c>
      <c r="B8">
        <v>163.15850830078119</v>
      </c>
      <c r="C8">
        <v>377.67001342773438</v>
      </c>
      <c r="D8">
        <v>88.430000305175781</v>
      </c>
      <c r="E8">
        <v>28.088563919067379</v>
      </c>
      <c r="F8">
        <v>18.479999542236332</v>
      </c>
      <c r="G8">
        <v>197.30113220214841</v>
      </c>
      <c r="H8">
        <v>105.2841796875</v>
      </c>
      <c r="I8">
        <v>133.8079528808594</v>
      </c>
      <c r="J8">
        <v>211.72845458984381</v>
      </c>
      <c r="K8">
        <v>280.77084350585938</v>
      </c>
      <c r="L8">
        <v>473.30999755859381</v>
      </c>
      <c r="M8">
        <v>27.099514007568359</v>
      </c>
      <c r="N8">
        <v>10.093141555786129</v>
      </c>
      <c r="O8">
        <v>82.681106567382812</v>
      </c>
      <c r="P8">
        <v>38.801792144775391</v>
      </c>
      <c r="Q8">
        <v>4133.52001953125</v>
      </c>
    </row>
    <row r="9" spans="1:17" x14ac:dyDescent="0.2">
      <c r="A9" s="2">
        <v>45040</v>
      </c>
      <c r="B9">
        <v>163.4649658203125</v>
      </c>
      <c r="C9">
        <v>377.33999633789062</v>
      </c>
      <c r="D9">
        <v>87.569999694824219</v>
      </c>
      <c r="E9">
        <v>27.985126495361332</v>
      </c>
      <c r="F9">
        <v>18.440000534057621</v>
      </c>
      <c r="G9">
        <v>193.2268371582031</v>
      </c>
      <c r="H9">
        <v>106.14903259277339</v>
      </c>
      <c r="I9">
        <v>133.9888610839844</v>
      </c>
      <c r="J9">
        <v>211.62898254394531</v>
      </c>
      <c r="K9">
        <v>276.85040283203119</v>
      </c>
      <c r="L9">
        <v>473</v>
      </c>
      <c r="M9">
        <v>27.022575378417969</v>
      </c>
      <c r="N9">
        <v>10.11227416992188</v>
      </c>
      <c r="O9">
        <v>81.974098205566406</v>
      </c>
      <c r="P9">
        <v>38.999374389648438</v>
      </c>
      <c r="Q9">
        <v>4137.0400390625</v>
      </c>
    </row>
    <row r="10" spans="1:17" x14ac:dyDescent="0.2">
      <c r="A10" s="2">
        <v>45041</v>
      </c>
      <c r="B10">
        <v>161.9225769042969</v>
      </c>
      <c r="C10">
        <v>369.58999633789062</v>
      </c>
      <c r="D10">
        <v>83.800003051757812</v>
      </c>
      <c r="E10">
        <v>27.119993209838871</v>
      </c>
      <c r="F10">
        <v>18.059999465942379</v>
      </c>
      <c r="G10">
        <v>189.01374816894531</v>
      </c>
      <c r="H10">
        <v>103.9918518066406</v>
      </c>
      <c r="I10">
        <v>131.07542419433591</v>
      </c>
      <c r="J10">
        <v>206.41758728027341</v>
      </c>
      <c r="K10">
        <v>270.61135864257812</v>
      </c>
      <c r="L10">
        <v>442.27999877929688</v>
      </c>
      <c r="M10">
        <v>26.222148895263668</v>
      </c>
      <c r="N10">
        <v>9.997471809387207</v>
      </c>
      <c r="O10">
        <v>79.698104858398438</v>
      </c>
      <c r="P10">
        <v>38.152584075927727</v>
      </c>
      <c r="Q10">
        <v>4071.6298828125</v>
      </c>
    </row>
    <row r="11" spans="1:17" x14ac:dyDescent="0.2">
      <c r="A11" s="2">
        <v>45042</v>
      </c>
      <c r="B11">
        <v>161.91267395019531</v>
      </c>
      <c r="C11">
        <v>363.05999755859381</v>
      </c>
      <c r="D11">
        <v>85.94000244140625</v>
      </c>
      <c r="E11">
        <v>26.743852615356449</v>
      </c>
      <c r="F11">
        <v>18.340000152587891</v>
      </c>
      <c r="G11">
        <v>189.85636901855469</v>
      </c>
      <c r="H11">
        <v>103.8328018188477</v>
      </c>
      <c r="I11">
        <v>128.7523193359375</v>
      </c>
      <c r="J11">
        <v>208.25749206542969</v>
      </c>
      <c r="K11">
        <v>290.21304321289062</v>
      </c>
      <c r="L11">
        <v>454.02999877929688</v>
      </c>
      <c r="M11">
        <v>26.9366340637207</v>
      </c>
      <c r="N11">
        <v>10.13140869140625</v>
      </c>
      <c r="O11">
        <v>79.65936279296875</v>
      </c>
      <c r="P11">
        <v>37.127029418945312</v>
      </c>
      <c r="Q11">
        <v>4055.989990234375</v>
      </c>
    </row>
    <row r="12" spans="1:17" x14ac:dyDescent="0.2">
      <c r="A12" s="2">
        <v>45043</v>
      </c>
      <c r="B12">
        <v>166.51023864746091</v>
      </c>
      <c r="C12">
        <v>371.42001342773438</v>
      </c>
      <c r="D12">
        <v>87.44000244140625</v>
      </c>
      <c r="E12">
        <v>27.167009353637699</v>
      </c>
      <c r="F12">
        <v>18.129999160766602</v>
      </c>
      <c r="G12">
        <v>194.23797607421881</v>
      </c>
      <c r="H12">
        <v>107.7296447753906</v>
      </c>
      <c r="I12">
        <v>130.48512268066409</v>
      </c>
      <c r="J12">
        <v>237.2583923339844</v>
      </c>
      <c r="K12">
        <v>299.50784301757812</v>
      </c>
      <c r="L12">
        <v>454.33999633789062</v>
      </c>
      <c r="M12">
        <v>27.206441879272461</v>
      </c>
      <c r="N12">
        <v>10.207944869995121</v>
      </c>
      <c r="O12">
        <v>81.034637451171875</v>
      </c>
      <c r="P12">
        <v>37.315204620361328</v>
      </c>
      <c r="Q12">
        <v>4135.35009765625</v>
      </c>
    </row>
    <row r="13" spans="1:17" x14ac:dyDescent="0.2">
      <c r="A13" s="2">
        <v>45044</v>
      </c>
      <c r="B13">
        <v>167.76591491699219</v>
      </c>
      <c r="C13">
        <v>377.55999755859381</v>
      </c>
      <c r="D13">
        <v>89.370002746582031</v>
      </c>
      <c r="E13">
        <v>27.53375244140625</v>
      </c>
      <c r="F13">
        <v>17.979999542236332</v>
      </c>
      <c r="G13">
        <v>196.64686584472659</v>
      </c>
      <c r="H13">
        <v>107.5805282592773</v>
      </c>
      <c r="I13">
        <v>131.6181335449219</v>
      </c>
      <c r="J13">
        <v>239.0087890625</v>
      </c>
      <c r="K13">
        <v>301.89544677734381</v>
      </c>
      <c r="L13">
        <v>459.42001342773438</v>
      </c>
      <c r="M13">
        <v>27.72906494140625</v>
      </c>
      <c r="N13">
        <v>10.56192207336426</v>
      </c>
      <c r="O13">
        <v>81.644805908203125</v>
      </c>
      <c r="P13">
        <v>37.399883270263672</v>
      </c>
      <c r="Q13">
        <v>4169.47998046875</v>
      </c>
    </row>
    <row r="14" spans="1:17" x14ac:dyDescent="0.2">
      <c r="A14" s="2">
        <v>45047</v>
      </c>
      <c r="B14">
        <v>167.67694091796881</v>
      </c>
      <c r="C14">
        <v>374.14999389648438</v>
      </c>
      <c r="D14">
        <v>89.69000244140625</v>
      </c>
      <c r="E14">
        <v>27.30806732177734</v>
      </c>
      <c r="F14">
        <v>17.60000038146973</v>
      </c>
      <c r="G14">
        <v>196.07191467285159</v>
      </c>
      <c r="H14">
        <v>107.07354736328119</v>
      </c>
      <c r="I14">
        <v>134.43632507324219</v>
      </c>
      <c r="J14">
        <v>241.85316467285159</v>
      </c>
      <c r="K14">
        <v>300.22509765625</v>
      </c>
      <c r="L14">
        <v>450.41000366210938</v>
      </c>
      <c r="M14">
        <v>28.889230728149411</v>
      </c>
      <c r="N14">
        <v>10.485385894775391</v>
      </c>
      <c r="O14">
        <v>81.334884643554688</v>
      </c>
      <c r="P14">
        <v>38.002037048339837</v>
      </c>
      <c r="Q14">
        <v>4167.8701171875</v>
      </c>
    </row>
    <row r="15" spans="1:17" x14ac:dyDescent="0.2">
      <c r="A15" s="2">
        <v>45048</v>
      </c>
      <c r="B15">
        <v>166.63877868652341</v>
      </c>
      <c r="C15">
        <v>368.66000366210938</v>
      </c>
      <c r="D15">
        <v>89.910003662109375</v>
      </c>
      <c r="E15">
        <v>26.480548858642582</v>
      </c>
      <c r="F15">
        <v>9.0799999237060547</v>
      </c>
      <c r="G15">
        <v>192.15620422363281</v>
      </c>
      <c r="H15">
        <v>105.353759765625</v>
      </c>
      <c r="I15">
        <v>132.26556396484381</v>
      </c>
      <c r="J15">
        <v>237.9346618652344</v>
      </c>
      <c r="K15">
        <v>300.07769775390619</v>
      </c>
      <c r="L15">
        <v>443.67999267578119</v>
      </c>
      <c r="M15">
        <v>28.18973350524902</v>
      </c>
      <c r="N15">
        <v>8.9546718597412109</v>
      </c>
      <c r="O15">
        <v>80.347015380859375</v>
      </c>
      <c r="P15">
        <v>36.543682098388672</v>
      </c>
      <c r="Q15">
        <v>4119.580078125</v>
      </c>
    </row>
    <row r="16" spans="1:17" x14ac:dyDescent="0.2">
      <c r="A16" s="2">
        <v>45049</v>
      </c>
      <c r="B16">
        <v>165.56108093261719</v>
      </c>
      <c r="C16">
        <v>345.25</v>
      </c>
      <c r="D16">
        <v>81.620002746582031</v>
      </c>
      <c r="E16">
        <v>26.198442459106449</v>
      </c>
      <c r="F16">
        <v>10.170000076293951</v>
      </c>
      <c r="G16">
        <v>190.9369201660156</v>
      </c>
      <c r="H16">
        <v>105.49293518066411</v>
      </c>
      <c r="I16">
        <v>129.46636962890619</v>
      </c>
      <c r="J16">
        <v>235.73674011230469</v>
      </c>
      <c r="K16">
        <v>299.08535766601562</v>
      </c>
      <c r="L16">
        <v>437.07998657226562</v>
      </c>
      <c r="M16">
        <v>27.782028198242191</v>
      </c>
      <c r="N16">
        <v>9.9400701522827148</v>
      </c>
      <c r="O16">
        <v>80.095184326171875</v>
      </c>
      <c r="P16">
        <v>36.364917755126953</v>
      </c>
      <c r="Q16">
        <v>4090.75</v>
      </c>
    </row>
    <row r="17" spans="1:17" x14ac:dyDescent="0.2">
      <c r="A17" s="2">
        <v>45050</v>
      </c>
      <c r="B17">
        <v>163.9197998046875</v>
      </c>
      <c r="C17">
        <v>335.82998657226562</v>
      </c>
      <c r="D17">
        <v>86.610000610351562</v>
      </c>
      <c r="E17">
        <v>25.380327224731449</v>
      </c>
      <c r="F17">
        <v>9.4399995803833008</v>
      </c>
      <c r="G17">
        <v>190.7088928222656</v>
      </c>
      <c r="H17">
        <v>104.5883102416992</v>
      </c>
      <c r="I17">
        <v>127.69545745849609</v>
      </c>
      <c r="J17">
        <v>232.24589538574219</v>
      </c>
      <c r="K17">
        <v>300.07769775390619</v>
      </c>
      <c r="L17">
        <v>430.510009765625</v>
      </c>
      <c r="M17">
        <v>27.54219818115234</v>
      </c>
      <c r="N17">
        <v>9.7487306594848633</v>
      </c>
      <c r="O17">
        <v>80.860305786132812</v>
      </c>
      <c r="P17">
        <v>34.819290161132812</v>
      </c>
      <c r="Q17">
        <v>4061.219970703125</v>
      </c>
    </row>
    <row r="18" spans="1:17" x14ac:dyDescent="0.2">
      <c r="A18" s="2">
        <v>45051</v>
      </c>
      <c r="B18">
        <v>171.6120300292969</v>
      </c>
      <c r="C18">
        <v>348.39999389648438</v>
      </c>
      <c r="D18">
        <v>89.839996337890625</v>
      </c>
      <c r="E18">
        <v>26.05738639831543</v>
      </c>
      <c r="F18">
        <v>10.14000034332275</v>
      </c>
      <c r="G18">
        <v>195.87364196777341</v>
      </c>
      <c r="H18">
        <v>105.5873641967773</v>
      </c>
      <c r="I18">
        <v>130.18998718261719</v>
      </c>
      <c r="J18">
        <v>231.50993347167969</v>
      </c>
      <c r="K18">
        <v>305.2261962890625</v>
      </c>
      <c r="L18">
        <v>434.79998779296881</v>
      </c>
      <c r="M18">
        <v>28.659395217895511</v>
      </c>
      <c r="N18">
        <v>9.8731012344360352</v>
      </c>
      <c r="O18">
        <v>82.293701171875</v>
      </c>
      <c r="P18">
        <v>35.976142883300781</v>
      </c>
      <c r="Q18">
        <v>4136.25</v>
      </c>
    </row>
    <row r="19" spans="1:17" x14ac:dyDescent="0.2">
      <c r="A19" s="2">
        <v>45054</v>
      </c>
      <c r="B19">
        <v>171.5428161621094</v>
      </c>
      <c r="C19">
        <v>344.05999755859381</v>
      </c>
      <c r="D19">
        <v>95.040000915527344</v>
      </c>
      <c r="E19">
        <v>26.038578033447269</v>
      </c>
      <c r="F19">
        <v>10.10000038146973</v>
      </c>
      <c r="G19">
        <v>196.1809387207031</v>
      </c>
      <c r="H19">
        <v>107.6004104614258</v>
      </c>
      <c r="I19">
        <v>130.5041809082031</v>
      </c>
      <c r="J19">
        <v>231.99725341796881</v>
      </c>
      <c r="K19">
        <v>303.26113891601562</v>
      </c>
      <c r="L19">
        <v>438.989990234375</v>
      </c>
      <c r="M19">
        <v>29.130056381225589</v>
      </c>
      <c r="N19">
        <v>9.7869987487792969</v>
      </c>
      <c r="O19">
        <v>82.845741271972656</v>
      </c>
      <c r="P19">
        <v>36.393363952636719</v>
      </c>
      <c r="Q19">
        <v>4138.1201171875</v>
      </c>
    </row>
    <row r="20" spans="1:17" x14ac:dyDescent="0.2">
      <c r="A20" s="2">
        <v>45055</v>
      </c>
      <c r="B20">
        <v>169.8323669433594</v>
      </c>
      <c r="C20">
        <v>342.64999389648438</v>
      </c>
      <c r="D20">
        <v>95.05999755859375</v>
      </c>
      <c r="E20">
        <v>26.010366439819339</v>
      </c>
      <c r="F20">
        <v>9.9799995422363281</v>
      </c>
      <c r="G20">
        <v>199.4324645996094</v>
      </c>
      <c r="H20">
        <v>107.3021774291992</v>
      </c>
      <c r="I20">
        <v>129.87580871582031</v>
      </c>
      <c r="J20">
        <v>232.09669494628909</v>
      </c>
      <c r="K20">
        <v>301.63992309570312</v>
      </c>
      <c r="L20">
        <v>441.3900146484375</v>
      </c>
      <c r="M20">
        <v>28.550474166870121</v>
      </c>
      <c r="N20">
        <v>9.8922348022460938</v>
      </c>
      <c r="O20">
        <v>82.380859375</v>
      </c>
      <c r="P20">
        <v>36.545085906982422</v>
      </c>
      <c r="Q20">
        <v>4119.169921875</v>
      </c>
    </row>
    <row r="21" spans="1:17" x14ac:dyDescent="0.2">
      <c r="A21" s="2">
        <v>45056</v>
      </c>
      <c r="B21">
        <v>171.60212707519531</v>
      </c>
      <c r="C21">
        <v>344.01998901367188</v>
      </c>
      <c r="D21">
        <v>97.019996643066406</v>
      </c>
      <c r="E21">
        <v>25.690645217895511</v>
      </c>
      <c r="F21">
        <v>9.8000001907348633</v>
      </c>
      <c r="G21">
        <v>203.0705871582031</v>
      </c>
      <c r="H21">
        <v>111.6165390014648</v>
      </c>
      <c r="I21">
        <v>129.94242858886719</v>
      </c>
      <c r="J21">
        <v>231.80828857421881</v>
      </c>
      <c r="K21">
        <v>306.85723876953119</v>
      </c>
      <c r="L21">
        <v>454.1400146484375</v>
      </c>
      <c r="M21">
        <v>28.864248275756839</v>
      </c>
      <c r="N21">
        <v>9.5669584274291992</v>
      </c>
      <c r="O21">
        <v>82.225898742675781</v>
      </c>
      <c r="P21">
        <v>36.298542022705078</v>
      </c>
      <c r="Q21">
        <v>4137.64013671875</v>
      </c>
    </row>
    <row r="22" spans="1:17" x14ac:dyDescent="0.2">
      <c r="A22" s="2">
        <v>45057</v>
      </c>
      <c r="B22">
        <v>171.78999328613281</v>
      </c>
      <c r="C22">
        <v>341.57998657226562</v>
      </c>
      <c r="D22">
        <v>97.099998474121094</v>
      </c>
      <c r="E22">
        <v>25.7564697265625</v>
      </c>
      <c r="F22">
        <v>9.4700002670288086</v>
      </c>
      <c r="G22">
        <v>201.70257568359381</v>
      </c>
      <c r="H22">
        <v>116.209228515625</v>
      </c>
      <c r="I22">
        <v>129.53302001953119</v>
      </c>
      <c r="J22">
        <v>234.50347900390619</v>
      </c>
      <c r="K22">
        <v>304.69558715820312</v>
      </c>
      <c r="L22">
        <v>452.57000732421881</v>
      </c>
      <c r="M22">
        <v>28.557468414306641</v>
      </c>
      <c r="N22">
        <v>9.6817617416381836</v>
      </c>
      <c r="O22">
        <v>80.802207946777344</v>
      </c>
      <c r="P22">
        <v>36.345954895019531</v>
      </c>
      <c r="Q22">
        <v>4130.6201171875</v>
      </c>
    </row>
    <row r="23" spans="1:17" x14ac:dyDescent="0.2">
      <c r="A23" s="2">
        <v>45058</v>
      </c>
      <c r="B23">
        <v>170.85932922363281</v>
      </c>
      <c r="C23">
        <v>335.45001220703119</v>
      </c>
      <c r="D23">
        <v>95.260002136230469</v>
      </c>
      <c r="E23">
        <v>25.474365234375</v>
      </c>
      <c r="F23">
        <v>9.7100000381469727</v>
      </c>
      <c r="G23">
        <v>200.05699157714841</v>
      </c>
      <c r="H23">
        <v>117.2231979370117</v>
      </c>
      <c r="I23">
        <v>127.6764373779297</v>
      </c>
      <c r="J23">
        <v>232.5343017578125</v>
      </c>
      <c r="K23">
        <v>303.57562255859381</v>
      </c>
      <c r="L23">
        <v>455.20001220703119</v>
      </c>
      <c r="M23">
        <v>28.31964111328125</v>
      </c>
      <c r="N23">
        <v>9.7487306594848633</v>
      </c>
      <c r="O23">
        <v>80.802207946777344</v>
      </c>
      <c r="P23">
        <v>35.549434661865227</v>
      </c>
      <c r="Q23">
        <v>4124.080078125</v>
      </c>
    </row>
    <row r="24" spans="1:17" x14ac:dyDescent="0.2">
      <c r="A24" s="2">
        <v>45061</v>
      </c>
      <c r="B24">
        <v>170.36427307128909</v>
      </c>
      <c r="C24">
        <v>345.67001342773438</v>
      </c>
      <c r="D24">
        <v>97.400001525878906</v>
      </c>
      <c r="E24">
        <v>26.0009651184082</v>
      </c>
      <c r="F24">
        <v>9.6599998474121094</v>
      </c>
      <c r="G24">
        <v>201.56379699707031</v>
      </c>
      <c r="H24">
        <v>116.2688751220703</v>
      </c>
      <c r="I24">
        <v>128.7523193359375</v>
      </c>
      <c r="J24">
        <v>237.55674743652341</v>
      </c>
      <c r="K24">
        <v>304.0570068359375</v>
      </c>
      <c r="L24">
        <v>463.1400146484375</v>
      </c>
      <c r="M24">
        <v>28.932199478149411</v>
      </c>
      <c r="N24">
        <v>9.7678651809692383</v>
      </c>
      <c r="O24">
        <v>82.96197509765625</v>
      </c>
      <c r="P24">
        <v>36.763179779052727</v>
      </c>
      <c r="Q24">
        <v>4136.27978515625</v>
      </c>
    </row>
    <row r="25" spans="1:17" x14ac:dyDescent="0.2">
      <c r="A25" s="2">
        <v>45062</v>
      </c>
      <c r="B25">
        <v>170.36427307128909</v>
      </c>
      <c r="C25">
        <v>345.1099853515625</v>
      </c>
      <c r="D25">
        <v>101.48000335693359</v>
      </c>
      <c r="E25">
        <v>25.72825813293457</v>
      </c>
      <c r="F25">
        <v>9.2200002670288086</v>
      </c>
      <c r="G25">
        <v>202.78309631347659</v>
      </c>
      <c r="H25">
        <v>119.38038635253911</v>
      </c>
      <c r="I25">
        <v>127.8858947753906</v>
      </c>
      <c r="J25">
        <v>237.51698303222659</v>
      </c>
      <c r="K25">
        <v>306.29718017578119</v>
      </c>
      <c r="L25">
        <v>468.239990234375</v>
      </c>
      <c r="M25">
        <v>29.192012786865231</v>
      </c>
      <c r="N25">
        <v>9.7487306594848633</v>
      </c>
      <c r="O25">
        <v>83.175033569335938</v>
      </c>
      <c r="P25">
        <v>36.402839660644531</v>
      </c>
      <c r="Q25">
        <v>4109.89990234375</v>
      </c>
    </row>
    <row r="26" spans="1:17" x14ac:dyDescent="0.2">
      <c r="A26" s="2">
        <v>45063</v>
      </c>
      <c r="B26">
        <v>170.9781188964844</v>
      </c>
      <c r="C26">
        <v>356.6300048828125</v>
      </c>
      <c r="D26">
        <v>103.75</v>
      </c>
      <c r="E26">
        <v>26.866094589233398</v>
      </c>
      <c r="F26">
        <v>9.1499996185302734</v>
      </c>
      <c r="G26">
        <v>207.56123352050781</v>
      </c>
      <c r="H26">
        <v>120.7621688842773</v>
      </c>
      <c r="I26">
        <v>131.81805419921881</v>
      </c>
      <c r="J26">
        <v>241.16694641113281</v>
      </c>
      <c r="K26">
        <v>309.19216918945312</v>
      </c>
      <c r="L26">
        <v>492.92001342773438</v>
      </c>
      <c r="M26">
        <v>30.156318664550781</v>
      </c>
      <c r="N26">
        <v>9.8635349273681641</v>
      </c>
      <c r="O26">
        <v>88.017562866210938</v>
      </c>
      <c r="P26">
        <v>38.365695953369141</v>
      </c>
      <c r="Q26">
        <v>4158.77001953125</v>
      </c>
    </row>
    <row r="27" spans="1:17" x14ac:dyDescent="0.2">
      <c r="A27" s="2">
        <v>45064</v>
      </c>
      <c r="B27">
        <v>173.31471252441409</v>
      </c>
      <c r="C27">
        <v>360.42999267578119</v>
      </c>
      <c r="D27">
        <v>107.9300003051758</v>
      </c>
      <c r="E27">
        <v>26.77205657958984</v>
      </c>
      <c r="F27">
        <v>9.4300003051757812</v>
      </c>
      <c r="G27">
        <v>211.46702575683591</v>
      </c>
      <c r="H27">
        <v>122.7901077270508</v>
      </c>
      <c r="I27">
        <v>132.81776428222659</v>
      </c>
      <c r="J27">
        <v>245.50315856933591</v>
      </c>
      <c r="K27">
        <v>313.64297485351562</v>
      </c>
      <c r="L27">
        <v>510.17001342773438</v>
      </c>
      <c r="M27">
        <v>31.655239105224609</v>
      </c>
      <c r="N27">
        <v>9.8539676666259766</v>
      </c>
      <c r="O27">
        <v>89.731796264648438</v>
      </c>
      <c r="P27">
        <v>38.128639221191413</v>
      </c>
      <c r="Q27">
        <v>4198.0498046875</v>
      </c>
    </row>
    <row r="28" spans="1:17" x14ac:dyDescent="0.2">
      <c r="A28" s="2">
        <v>45065</v>
      </c>
      <c r="B28">
        <v>173.42364501953119</v>
      </c>
      <c r="C28">
        <v>371.25</v>
      </c>
      <c r="D28">
        <v>105.8199996948242</v>
      </c>
      <c r="E28">
        <v>26.43353271484375</v>
      </c>
      <c r="F28">
        <v>9.2200002670288086</v>
      </c>
      <c r="G28">
        <v>208.53273010253909</v>
      </c>
      <c r="H28">
        <v>122.52170562744141</v>
      </c>
      <c r="I28">
        <v>132.51307678222659</v>
      </c>
      <c r="J28">
        <v>244.29975891113281</v>
      </c>
      <c r="K28">
        <v>313.46575927734381</v>
      </c>
      <c r="L28">
        <v>510.29998779296881</v>
      </c>
      <c r="M28">
        <v>31.241535186767582</v>
      </c>
      <c r="N28">
        <v>9.8252668380737305</v>
      </c>
      <c r="O28">
        <v>89.66400146484375</v>
      </c>
      <c r="P28">
        <v>37.957954406738281</v>
      </c>
      <c r="Q28">
        <v>4191.97998046875</v>
      </c>
    </row>
    <row r="29" spans="1:17" x14ac:dyDescent="0.2">
      <c r="A29" s="2">
        <v>45068</v>
      </c>
      <c r="B29">
        <v>172.47314453125</v>
      </c>
      <c r="C29">
        <v>372.04998779296881</v>
      </c>
      <c r="D29">
        <v>108</v>
      </c>
      <c r="E29">
        <v>26.64981651306152</v>
      </c>
      <c r="F29">
        <v>9.4499998092651367</v>
      </c>
      <c r="G29">
        <v>208.43360900878909</v>
      </c>
      <c r="H29">
        <v>125.1262283325195</v>
      </c>
      <c r="I29">
        <v>131.41819763183591</v>
      </c>
      <c r="J29">
        <v>246.96513366699219</v>
      </c>
      <c r="K29">
        <v>316.26226806640619</v>
      </c>
      <c r="L29">
        <v>511.3900146484375</v>
      </c>
      <c r="M29">
        <v>31.15360069274902</v>
      </c>
      <c r="N29">
        <v>9.7774324417114258</v>
      </c>
      <c r="O29">
        <v>88.831092834472656</v>
      </c>
      <c r="P29">
        <v>38.858783721923828</v>
      </c>
      <c r="Q29">
        <v>4192.6298828125</v>
      </c>
    </row>
    <row r="30" spans="1:17" x14ac:dyDescent="0.2">
      <c r="A30" s="2">
        <v>45069</v>
      </c>
      <c r="B30">
        <v>169.85932922363281</v>
      </c>
      <c r="C30">
        <v>370.42001342773438</v>
      </c>
      <c r="D30">
        <v>108.120002746582</v>
      </c>
      <c r="E30">
        <v>26.87550163269043</v>
      </c>
      <c r="F30">
        <v>9.4700002670288086</v>
      </c>
      <c r="G30">
        <v>204.84503173828119</v>
      </c>
      <c r="H30">
        <v>122.5614700317383</v>
      </c>
      <c r="I30">
        <v>130.0471496582031</v>
      </c>
      <c r="J30">
        <v>245.3937683105469</v>
      </c>
      <c r="K30">
        <v>310.43292236328119</v>
      </c>
      <c r="L30">
        <v>500.1400146484375</v>
      </c>
      <c r="M30">
        <v>30.665952682495121</v>
      </c>
      <c r="N30">
        <v>9.796565055847168</v>
      </c>
      <c r="O30">
        <v>87.591407775878906</v>
      </c>
      <c r="P30">
        <v>39.076877593994141</v>
      </c>
      <c r="Q30">
        <v>4145.580078125</v>
      </c>
    </row>
    <row r="31" spans="1:17" x14ac:dyDescent="0.2">
      <c r="A31" s="2">
        <v>45070</v>
      </c>
      <c r="B31">
        <v>170.13655090332031</v>
      </c>
      <c r="C31">
        <v>365.760009765625</v>
      </c>
      <c r="D31">
        <v>108.26999664306641</v>
      </c>
      <c r="E31">
        <v>26.424127578735352</v>
      </c>
      <c r="F31">
        <v>9.6899995803833008</v>
      </c>
      <c r="G31">
        <v>207.2440185546875</v>
      </c>
      <c r="H31">
        <v>120.9212188720703</v>
      </c>
      <c r="I31">
        <v>128.85707092285159</v>
      </c>
      <c r="J31">
        <v>247.85028076171881</v>
      </c>
      <c r="K31">
        <v>309.04449462890619</v>
      </c>
      <c r="L31">
        <v>502.54998779296881</v>
      </c>
      <c r="M31">
        <v>30.516061782836911</v>
      </c>
      <c r="N31">
        <v>9.6243610382080078</v>
      </c>
      <c r="O31">
        <v>87.291175842285156</v>
      </c>
      <c r="P31">
        <v>38.754474639892578</v>
      </c>
      <c r="Q31">
        <v>4115.240234375</v>
      </c>
    </row>
    <row r="32" spans="1:17" x14ac:dyDescent="0.2">
      <c r="A32" s="2">
        <v>45071</v>
      </c>
      <c r="B32">
        <v>171.27516174316409</v>
      </c>
      <c r="C32">
        <v>392.05999755859381</v>
      </c>
      <c r="D32">
        <v>120.34999847412109</v>
      </c>
      <c r="E32">
        <v>26.489950180053711</v>
      </c>
      <c r="F32">
        <v>9.3199996948242188</v>
      </c>
      <c r="G32">
        <v>208.08665466308591</v>
      </c>
      <c r="H32">
        <v>123.61521148681641</v>
      </c>
      <c r="I32">
        <v>129.17121887207031</v>
      </c>
      <c r="J32">
        <v>251.31129455566409</v>
      </c>
      <c r="K32">
        <v>320.92971801757812</v>
      </c>
      <c r="L32">
        <v>531.780029296875</v>
      </c>
      <c r="M32">
        <v>37.952713012695312</v>
      </c>
      <c r="N32">
        <v>9.3947525024414062</v>
      </c>
      <c r="O32">
        <v>97.770370483398438</v>
      </c>
      <c r="P32">
        <v>38.782928466796882</v>
      </c>
      <c r="Q32">
        <v>4151.27978515625</v>
      </c>
    </row>
    <row r="33" spans="1:17" x14ac:dyDescent="0.2">
      <c r="A33" s="2">
        <v>45072</v>
      </c>
      <c r="B33">
        <v>173.69096374511719</v>
      </c>
      <c r="C33">
        <v>415.3900146484375</v>
      </c>
      <c r="D33">
        <v>127.0299987792969</v>
      </c>
      <c r="E33">
        <v>26.621601104736332</v>
      </c>
      <c r="F33">
        <v>9.1999998092651367</v>
      </c>
      <c r="G33">
        <v>213.568603515625</v>
      </c>
      <c r="H33">
        <v>124.688835144043</v>
      </c>
      <c r="I33">
        <v>130.38038635253909</v>
      </c>
      <c r="J33">
        <v>260.61029052734381</v>
      </c>
      <c r="K33">
        <v>327.79296875</v>
      </c>
      <c r="L33">
        <v>537.46002197265625</v>
      </c>
      <c r="M33">
        <v>38.918014526367188</v>
      </c>
      <c r="N33">
        <v>9.4043197631835938</v>
      </c>
      <c r="O33">
        <v>99.959182739257812</v>
      </c>
      <c r="P33">
        <v>39.095836639404297</v>
      </c>
      <c r="Q33">
        <v>4205.4501953125</v>
      </c>
    </row>
    <row r="34" spans="1:17" x14ac:dyDescent="0.2">
      <c r="A34" s="2">
        <v>45076</v>
      </c>
      <c r="B34">
        <v>175.54241943359381</v>
      </c>
      <c r="C34">
        <v>417.20999145507812</v>
      </c>
      <c r="D34">
        <v>125.26999664306641</v>
      </c>
      <c r="E34">
        <v>26.574583053588871</v>
      </c>
      <c r="F34">
        <v>9.1099996566772461</v>
      </c>
      <c r="G34">
        <v>216.96879577636719</v>
      </c>
      <c r="H34">
        <v>123.9034957885742</v>
      </c>
      <c r="I34">
        <v>130.87548828125</v>
      </c>
      <c r="J34">
        <v>261.08767700195312</v>
      </c>
      <c r="K34">
        <v>326.138671875</v>
      </c>
      <c r="L34">
        <v>549.1199951171875</v>
      </c>
      <c r="M34">
        <v>40.082180023193359</v>
      </c>
      <c r="N34">
        <v>9.4999895095825195</v>
      </c>
      <c r="O34">
        <v>98.767929077148438</v>
      </c>
      <c r="P34">
        <v>38.858783721923828</v>
      </c>
      <c r="Q34">
        <v>4205.52001953125</v>
      </c>
    </row>
    <row r="35" spans="1:17" x14ac:dyDescent="0.2">
      <c r="A35" s="2">
        <v>45077</v>
      </c>
      <c r="B35">
        <v>175.492919921875</v>
      </c>
      <c r="C35">
        <v>417.79000854492188</v>
      </c>
      <c r="D35">
        <v>118.2099990844727</v>
      </c>
      <c r="E35">
        <v>26.132614135742191</v>
      </c>
      <c r="F35">
        <v>8.9799995422363281</v>
      </c>
      <c r="G35">
        <v>221.43963623046881</v>
      </c>
      <c r="H35">
        <v>122.64101409912109</v>
      </c>
      <c r="I35">
        <v>129.20933532714841</v>
      </c>
      <c r="J35">
        <v>263.27566528320312</v>
      </c>
      <c r="K35">
        <v>323.36184692382812</v>
      </c>
      <c r="L35">
        <v>544.780029296875</v>
      </c>
      <c r="M35">
        <v>37.806812286376953</v>
      </c>
      <c r="N35">
        <v>9.4234542846679688</v>
      </c>
      <c r="O35">
        <v>95.484710693359375</v>
      </c>
      <c r="P35">
        <v>37.749343872070312</v>
      </c>
      <c r="Q35">
        <v>4179.830078125</v>
      </c>
    </row>
    <row r="36" spans="1:17" x14ac:dyDescent="0.2">
      <c r="A36" s="2">
        <v>45078</v>
      </c>
      <c r="B36">
        <v>178.30473327636719</v>
      </c>
      <c r="C36">
        <v>426.75</v>
      </c>
      <c r="D36">
        <v>119.4700012207031</v>
      </c>
      <c r="E36">
        <v>26.331668853759769</v>
      </c>
      <c r="F36">
        <v>9.0200004577636719</v>
      </c>
      <c r="G36">
        <v>211.05064392089841</v>
      </c>
      <c r="H36">
        <v>123.6350936889648</v>
      </c>
      <c r="I36">
        <v>130.98974609375</v>
      </c>
      <c r="J36">
        <v>271.12258911132812</v>
      </c>
      <c r="K36">
        <v>327.4876708984375</v>
      </c>
      <c r="L36">
        <v>542.96002197265625</v>
      </c>
      <c r="M36">
        <v>39.741432189941413</v>
      </c>
      <c r="N36">
        <v>9.64349365234375</v>
      </c>
      <c r="O36">
        <v>95.726821899414062</v>
      </c>
      <c r="P36">
        <v>37.986408233642578</v>
      </c>
      <c r="Q36">
        <v>4221.02001953125</v>
      </c>
    </row>
    <row r="37" spans="1:17" x14ac:dyDescent="0.2">
      <c r="A37" s="2">
        <v>45079</v>
      </c>
      <c r="B37">
        <v>179.15625</v>
      </c>
      <c r="C37">
        <v>436.3699951171875</v>
      </c>
      <c r="D37">
        <v>117.86000061035161</v>
      </c>
      <c r="E37">
        <v>27.213178634643551</v>
      </c>
      <c r="F37">
        <v>9.6099996566772461</v>
      </c>
      <c r="G37">
        <v>211.17951965332031</v>
      </c>
      <c r="H37">
        <v>124.49001312255859</v>
      </c>
      <c r="I37">
        <v>133.7413024902344</v>
      </c>
      <c r="J37">
        <v>271.12258911132812</v>
      </c>
      <c r="K37">
        <v>330.26449584960938</v>
      </c>
      <c r="L37">
        <v>548.17999267578125</v>
      </c>
      <c r="M37">
        <v>39.298748016357422</v>
      </c>
      <c r="N37">
        <v>9.7582969665527344</v>
      </c>
      <c r="O37">
        <v>95.823677062988281</v>
      </c>
      <c r="P37">
        <v>39.105327606201172</v>
      </c>
      <c r="Q37">
        <v>4282.3701171875</v>
      </c>
    </row>
    <row r="38" spans="1:17" x14ac:dyDescent="0.2">
      <c r="A38" s="2">
        <v>45082</v>
      </c>
      <c r="B38">
        <v>177.7998352050781</v>
      </c>
      <c r="C38">
        <v>434.17999267578119</v>
      </c>
      <c r="D38">
        <v>117.9300003051758</v>
      </c>
      <c r="E38">
        <v>27.052042007446289</v>
      </c>
      <c r="F38">
        <v>9.4799995422363281</v>
      </c>
      <c r="G38">
        <v>208.0370788574219</v>
      </c>
      <c r="H38">
        <v>125.88173675537109</v>
      </c>
      <c r="I38">
        <v>132.42741394042969</v>
      </c>
      <c r="J38">
        <v>269.9093017578125</v>
      </c>
      <c r="K38">
        <v>330.7962646484375</v>
      </c>
      <c r="L38">
        <v>556.71002197265625</v>
      </c>
      <c r="M38">
        <v>39.142864227294922</v>
      </c>
      <c r="N38">
        <v>9.7008962631225586</v>
      </c>
      <c r="O38">
        <v>94.961715698242188</v>
      </c>
      <c r="P38">
        <v>38.356220245361328</v>
      </c>
      <c r="Q38">
        <v>4273.7900390625</v>
      </c>
    </row>
    <row r="39" spans="1:17" x14ac:dyDescent="0.2">
      <c r="A39" s="2">
        <v>45083</v>
      </c>
      <c r="B39">
        <v>177.4335021972656</v>
      </c>
      <c r="C39">
        <v>432.8900146484375</v>
      </c>
      <c r="D39">
        <v>124.23000335693359</v>
      </c>
      <c r="E39">
        <v>27.706069946289059</v>
      </c>
      <c r="F39">
        <v>10.069999694824221</v>
      </c>
      <c r="G39">
        <v>211.00111389160159</v>
      </c>
      <c r="H39">
        <v>127.1541748046875</v>
      </c>
      <c r="I39">
        <v>132.6654357910156</v>
      </c>
      <c r="J39">
        <v>269.6407470703125</v>
      </c>
      <c r="K39">
        <v>328.57086181640619</v>
      </c>
      <c r="L39">
        <v>555.79998779296875</v>
      </c>
      <c r="M39">
        <v>38.626232147216797</v>
      </c>
      <c r="N39">
        <v>9.7200298309326172</v>
      </c>
      <c r="O39">
        <v>96.675971984863281</v>
      </c>
      <c r="P39">
        <v>39.124282836914062</v>
      </c>
      <c r="Q39">
        <v>4283.85009765625</v>
      </c>
    </row>
    <row r="40" spans="1:17" x14ac:dyDescent="0.2">
      <c r="A40" s="2">
        <v>45084</v>
      </c>
      <c r="B40">
        <v>176.0572814941406</v>
      </c>
      <c r="C40">
        <v>418.32000732421881</v>
      </c>
      <c r="D40">
        <v>117.8300018310547</v>
      </c>
      <c r="E40">
        <v>27.943037033081051</v>
      </c>
      <c r="F40">
        <v>10.14000034332275</v>
      </c>
      <c r="G40">
        <v>203.94294738769531</v>
      </c>
      <c r="H40">
        <v>122.2135467529297</v>
      </c>
      <c r="I40">
        <v>133.95075988769531</v>
      </c>
      <c r="J40">
        <v>262.16177368164062</v>
      </c>
      <c r="K40">
        <v>318.42855834960938</v>
      </c>
      <c r="L40">
        <v>528.32000732421875</v>
      </c>
      <c r="M40">
        <v>37.451946258544922</v>
      </c>
      <c r="N40">
        <v>9.796565055847168</v>
      </c>
      <c r="O40">
        <v>97.131172180175781</v>
      </c>
      <c r="P40">
        <v>39.892364501953118</v>
      </c>
      <c r="Q40">
        <v>4267.52001953125</v>
      </c>
    </row>
    <row r="41" spans="1:17" x14ac:dyDescent="0.2">
      <c r="A41" s="2">
        <v>45085</v>
      </c>
      <c r="B41">
        <v>178.7799987792969</v>
      </c>
      <c r="C41">
        <v>439.02999877929688</v>
      </c>
      <c r="D41">
        <v>121.0500030517578</v>
      </c>
      <c r="E41">
        <v>27.706069946289059</v>
      </c>
      <c r="F41">
        <v>10.35999965667725</v>
      </c>
      <c r="G41">
        <v>207.7099304199219</v>
      </c>
      <c r="H41">
        <v>121.9451446533203</v>
      </c>
      <c r="I41">
        <v>133.9888610839844</v>
      </c>
      <c r="J41">
        <v>263.13641357421881</v>
      </c>
      <c r="K41">
        <v>320.27975463867188</v>
      </c>
      <c r="L41">
        <v>535.34002685546875</v>
      </c>
      <c r="M41">
        <v>38.486320495605469</v>
      </c>
      <c r="N41">
        <v>9.815699577331543</v>
      </c>
      <c r="O41">
        <v>96.792182922363281</v>
      </c>
      <c r="P41">
        <v>40.176834106445312</v>
      </c>
      <c r="Q41">
        <v>4293.93017578125</v>
      </c>
    </row>
    <row r="42" spans="1:17" x14ac:dyDescent="0.2">
      <c r="A42" s="2">
        <v>45086</v>
      </c>
      <c r="B42">
        <v>179.16615295410159</v>
      </c>
      <c r="C42">
        <v>454</v>
      </c>
      <c r="D42">
        <v>124.9199981689453</v>
      </c>
      <c r="E42">
        <v>27.743986129760739</v>
      </c>
      <c r="F42">
        <v>10.5</v>
      </c>
      <c r="G42">
        <v>213.4397277832031</v>
      </c>
      <c r="H42">
        <v>122.1439590454102</v>
      </c>
      <c r="I42">
        <v>134.25543212890619</v>
      </c>
      <c r="J42">
        <v>263.50442504882812</v>
      </c>
      <c r="K42">
        <v>321.78634643554688</v>
      </c>
      <c r="L42">
        <v>534.030029296875</v>
      </c>
      <c r="M42">
        <v>38.74615478515625</v>
      </c>
      <c r="N42">
        <v>9.8252668380737305</v>
      </c>
      <c r="O42">
        <v>99.562103271484375</v>
      </c>
      <c r="P42">
        <v>39.949260711669922</v>
      </c>
      <c r="Q42">
        <v>4298.85986328125</v>
      </c>
    </row>
    <row r="43" spans="1:17" x14ac:dyDescent="0.2">
      <c r="A43" s="2">
        <v>45089</v>
      </c>
      <c r="B43">
        <v>181.96807861328119</v>
      </c>
      <c r="C43">
        <v>474.6300048828125</v>
      </c>
      <c r="D43">
        <v>129.19000244140619</v>
      </c>
      <c r="E43">
        <v>27.611282348632809</v>
      </c>
      <c r="F43">
        <v>10.930000305175779</v>
      </c>
      <c r="G43">
        <v>211.83380126953119</v>
      </c>
      <c r="H43">
        <v>123.61521148681641</v>
      </c>
      <c r="I43">
        <v>134.24592590332031</v>
      </c>
      <c r="J43">
        <v>269.57110595703119</v>
      </c>
      <c r="K43">
        <v>326.76889038085938</v>
      </c>
      <c r="L43">
        <v>546.3499755859375</v>
      </c>
      <c r="M43">
        <v>39.457717895507812</v>
      </c>
      <c r="N43">
        <v>9.7582969665527344</v>
      </c>
      <c r="O43">
        <v>103.6879196166992</v>
      </c>
      <c r="P43">
        <v>39.664787292480469</v>
      </c>
      <c r="Q43">
        <v>4338.93017578125</v>
      </c>
    </row>
    <row r="44" spans="1:17" x14ac:dyDescent="0.2">
      <c r="A44" s="2">
        <v>45090</v>
      </c>
      <c r="B44">
        <v>181.4928283691406</v>
      </c>
      <c r="C44">
        <v>478.989990234375</v>
      </c>
      <c r="D44">
        <v>124.5299987792969</v>
      </c>
      <c r="E44">
        <v>27.867208480834961</v>
      </c>
      <c r="F44">
        <v>10.60999965667725</v>
      </c>
      <c r="G44">
        <v>207.1647033691406</v>
      </c>
      <c r="H44">
        <v>123.6947402954102</v>
      </c>
      <c r="I44">
        <v>135.21705627441409</v>
      </c>
      <c r="J44">
        <v>269.83966064453119</v>
      </c>
      <c r="K44">
        <v>329.1715087890625</v>
      </c>
      <c r="L44">
        <v>554.719970703125</v>
      </c>
      <c r="M44">
        <v>40.99676513671875</v>
      </c>
      <c r="N44">
        <v>9.8444013595581055</v>
      </c>
      <c r="O44">
        <v>103.4361190795898</v>
      </c>
      <c r="P44">
        <v>40.442340850830078</v>
      </c>
      <c r="Q44">
        <v>4369.009765625</v>
      </c>
    </row>
    <row r="45" spans="1:17" x14ac:dyDescent="0.2">
      <c r="A45" s="2">
        <v>45091</v>
      </c>
      <c r="B45">
        <v>182.12648010253909</v>
      </c>
      <c r="C45">
        <v>479.52999877929688</v>
      </c>
      <c r="D45">
        <v>127.3300018310547</v>
      </c>
      <c r="E45">
        <v>27.601806640625</v>
      </c>
      <c r="F45">
        <v>10.189999580383301</v>
      </c>
      <c r="G45">
        <v>207.5810241699219</v>
      </c>
      <c r="H45">
        <v>123.64503479003911</v>
      </c>
      <c r="I45">
        <v>134.7124328613281</v>
      </c>
      <c r="J45">
        <v>271.85855102539062</v>
      </c>
      <c r="K45">
        <v>332.17477416992188</v>
      </c>
      <c r="L45">
        <v>567.30999755859375</v>
      </c>
      <c r="M45">
        <v>42.970554351806641</v>
      </c>
      <c r="N45">
        <v>9.9113693237304688</v>
      </c>
      <c r="O45">
        <v>104.02691650390619</v>
      </c>
      <c r="P45">
        <v>39.901844024658203</v>
      </c>
      <c r="Q45">
        <v>4372.58984375</v>
      </c>
    </row>
    <row r="46" spans="1:17" x14ac:dyDescent="0.2">
      <c r="A46" s="2">
        <v>45092</v>
      </c>
      <c r="B46">
        <v>184.16609191894531</v>
      </c>
      <c r="C46">
        <v>490.91000366210938</v>
      </c>
      <c r="D46">
        <v>124.2399978637695</v>
      </c>
      <c r="E46">
        <v>27.838771820068359</v>
      </c>
      <c r="F46">
        <v>10.22000026702881</v>
      </c>
      <c r="G46">
        <v>210.07916259765619</v>
      </c>
      <c r="H46">
        <v>125.0467071533203</v>
      </c>
      <c r="I46">
        <v>136.2358093261719</v>
      </c>
      <c r="J46">
        <v>280.29232788085938</v>
      </c>
      <c r="K46">
        <v>342.77008056640619</v>
      </c>
      <c r="L46">
        <v>574.3699951171875</v>
      </c>
      <c r="M46">
        <v>42.62677001953125</v>
      </c>
      <c r="N46">
        <v>10.02617168426514</v>
      </c>
      <c r="O46">
        <v>102.29380035400391</v>
      </c>
      <c r="P46">
        <v>40.167350769042969</v>
      </c>
      <c r="Q46">
        <v>4425.83984375</v>
      </c>
    </row>
    <row r="47" spans="1:17" x14ac:dyDescent="0.2">
      <c r="A47" s="2">
        <v>45093</v>
      </c>
      <c r="B47">
        <v>183.08689880371091</v>
      </c>
      <c r="C47">
        <v>495.17999267578119</v>
      </c>
      <c r="D47">
        <v>120.0800018310547</v>
      </c>
      <c r="E47">
        <v>27.668155670166019</v>
      </c>
      <c r="F47">
        <v>9.8000001907348633</v>
      </c>
      <c r="G47">
        <v>209.92054748535159</v>
      </c>
      <c r="H47">
        <v>123.32691955566411</v>
      </c>
      <c r="I47">
        <v>136.39764404296881</v>
      </c>
      <c r="J47">
        <v>279.46682739257812</v>
      </c>
      <c r="K47">
        <v>337.08843994140619</v>
      </c>
      <c r="L47">
        <v>565.47998046875</v>
      </c>
      <c r="M47">
        <v>42.665740966796882</v>
      </c>
      <c r="N47">
        <v>10.093141555786129</v>
      </c>
      <c r="O47">
        <v>101.70054626464839</v>
      </c>
      <c r="P47">
        <v>39.996669769287109</v>
      </c>
      <c r="Q47">
        <v>4409.58984375</v>
      </c>
    </row>
    <row r="48" spans="1:17" x14ac:dyDescent="0.2">
      <c r="A48" s="2">
        <v>45097</v>
      </c>
      <c r="B48">
        <v>183.17597961425781</v>
      </c>
      <c r="C48">
        <v>485.8599853515625</v>
      </c>
      <c r="D48">
        <v>118.9300003051758</v>
      </c>
      <c r="E48">
        <v>27.364839553833011</v>
      </c>
      <c r="F48">
        <v>9.619999885559082</v>
      </c>
      <c r="G48">
        <v>215.0852966308594</v>
      </c>
      <c r="H48">
        <v>123.1181564331055</v>
      </c>
      <c r="I48">
        <v>135.70263671875</v>
      </c>
      <c r="J48">
        <v>282.77865600585938</v>
      </c>
      <c r="K48">
        <v>332.87393188476562</v>
      </c>
      <c r="L48">
        <v>559.489990234375</v>
      </c>
      <c r="M48">
        <v>43.781055450439453</v>
      </c>
      <c r="N48">
        <v>9.9879045486450195</v>
      </c>
      <c r="O48">
        <v>101.1267395019531</v>
      </c>
      <c r="P48">
        <v>39.7216796875</v>
      </c>
      <c r="Q48">
        <v>4388.7099609375</v>
      </c>
    </row>
    <row r="49" spans="1:17" x14ac:dyDescent="0.2">
      <c r="A49" s="2">
        <v>45098</v>
      </c>
      <c r="B49">
        <v>182.13639831542969</v>
      </c>
      <c r="C49">
        <v>477.48001098632812</v>
      </c>
      <c r="D49">
        <v>112.11000061035161</v>
      </c>
      <c r="E49">
        <v>27.080478668212891</v>
      </c>
      <c r="F49">
        <v>9.5200004577636719</v>
      </c>
      <c r="G49">
        <v>207.7694091796875</v>
      </c>
      <c r="H49">
        <v>120.54347991943359</v>
      </c>
      <c r="I49">
        <v>135.50270080566409</v>
      </c>
      <c r="J49">
        <v>280.10342407226562</v>
      </c>
      <c r="K49">
        <v>328.45266723632812</v>
      </c>
      <c r="L49">
        <v>546.79998779296875</v>
      </c>
      <c r="M49">
        <v>43.018527984619141</v>
      </c>
      <c r="N49">
        <v>9.8826684951782227</v>
      </c>
      <c r="O49">
        <v>98.850959777832031</v>
      </c>
      <c r="P49">
        <v>39.494102478027337</v>
      </c>
      <c r="Q49">
        <v>4365.68994140625</v>
      </c>
    </row>
    <row r="50" spans="1:17" x14ac:dyDescent="0.2">
      <c r="A50" s="2">
        <v>45099</v>
      </c>
      <c r="B50">
        <v>185.1462707519531</v>
      </c>
      <c r="C50">
        <v>477.57998657226562</v>
      </c>
      <c r="D50">
        <v>110.6999969482422</v>
      </c>
      <c r="E50">
        <v>26.50228118896484</v>
      </c>
      <c r="F50">
        <v>9.2399997711181641</v>
      </c>
      <c r="G50">
        <v>211.4372863769531</v>
      </c>
      <c r="H50">
        <v>123.13804626464839</v>
      </c>
      <c r="I50">
        <v>132.8939514160156</v>
      </c>
      <c r="J50">
        <v>283.32568359375</v>
      </c>
      <c r="K50">
        <v>334.50851440429688</v>
      </c>
      <c r="L50">
        <v>549.8699951171875</v>
      </c>
      <c r="M50">
        <v>42.998538970947273</v>
      </c>
      <c r="N50">
        <v>9.8061332702636719</v>
      </c>
      <c r="O50">
        <v>100.3000564575195</v>
      </c>
      <c r="P50">
        <v>38.934638977050781</v>
      </c>
      <c r="Q50">
        <v>4381.89013671875</v>
      </c>
    </row>
    <row r="51" spans="1:17" x14ac:dyDescent="0.2">
      <c r="A51" s="2">
        <v>45100</v>
      </c>
      <c r="B51">
        <v>184.8294372558594</v>
      </c>
      <c r="C51">
        <v>484.72000122070312</v>
      </c>
      <c r="D51">
        <v>110.0100021362305</v>
      </c>
      <c r="E51">
        <v>26.303230285644531</v>
      </c>
      <c r="F51">
        <v>8.869999885559082</v>
      </c>
      <c r="G51">
        <v>208.2650451660156</v>
      </c>
      <c r="H51">
        <v>122.29307556152339</v>
      </c>
      <c r="I51">
        <v>132.19891357421881</v>
      </c>
      <c r="J51">
        <v>287.15463256835938</v>
      </c>
      <c r="K51">
        <v>329.89035034179688</v>
      </c>
      <c r="L51">
        <v>542.989990234375</v>
      </c>
      <c r="M51">
        <v>42.183040618896477</v>
      </c>
      <c r="N51">
        <v>9.8922348022460938</v>
      </c>
      <c r="O51">
        <v>99.113548278808594</v>
      </c>
      <c r="P51">
        <v>38.5079345703125</v>
      </c>
      <c r="Q51">
        <v>4348.330078125</v>
      </c>
    </row>
    <row r="52" spans="1:17" x14ac:dyDescent="0.2">
      <c r="A52" s="2">
        <v>45103</v>
      </c>
      <c r="B52">
        <v>183.43342590332031</v>
      </c>
      <c r="C52">
        <v>479.510009765625</v>
      </c>
      <c r="D52">
        <v>107.5100021362305</v>
      </c>
      <c r="E52">
        <v>26.625505447387699</v>
      </c>
      <c r="F52">
        <v>8.7399997711181641</v>
      </c>
      <c r="G52">
        <v>205.55879211425781</v>
      </c>
      <c r="H52">
        <v>118.38629150390619</v>
      </c>
      <c r="I52">
        <v>132.52259826660159</v>
      </c>
      <c r="J52">
        <v>276.95059204101562</v>
      </c>
      <c r="K52">
        <v>323.56866455078119</v>
      </c>
      <c r="L52">
        <v>537.969970703125</v>
      </c>
      <c r="M52">
        <v>40.607009887695312</v>
      </c>
      <c r="N52">
        <v>9.8635349273681641</v>
      </c>
      <c r="O52">
        <v>97.362922668457031</v>
      </c>
      <c r="P52">
        <v>38.488967895507812</v>
      </c>
      <c r="Q52">
        <v>4328.81982421875</v>
      </c>
    </row>
    <row r="53" spans="1:17" x14ac:dyDescent="0.2">
      <c r="A53" s="2">
        <v>45104</v>
      </c>
      <c r="B53">
        <v>186.1957702636719</v>
      </c>
      <c r="C53">
        <v>489.26998901367188</v>
      </c>
      <c r="D53">
        <v>110.38999938964839</v>
      </c>
      <c r="E53">
        <v>26.767684936523441</v>
      </c>
      <c r="F53">
        <v>8.6999998092651367</v>
      </c>
      <c r="G53">
        <v>207.00611877441409</v>
      </c>
      <c r="H53">
        <v>118.3067626953125</v>
      </c>
      <c r="I53">
        <v>132.53215026855469</v>
      </c>
      <c r="J53">
        <v>285.4837646484375</v>
      </c>
      <c r="K53">
        <v>329.44723510742188</v>
      </c>
      <c r="L53">
        <v>539.96002197265625</v>
      </c>
      <c r="M53">
        <v>41.850242614746087</v>
      </c>
      <c r="N53">
        <v>10.083573341369631</v>
      </c>
      <c r="O53">
        <v>99.27886962890625</v>
      </c>
      <c r="P53">
        <v>38.792404174804688</v>
      </c>
      <c r="Q53">
        <v>4378.41015625</v>
      </c>
    </row>
    <row r="54" spans="1:17" x14ac:dyDescent="0.2">
      <c r="A54" s="2">
        <v>45105</v>
      </c>
      <c r="B54">
        <v>187.37397766113281</v>
      </c>
      <c r="C54">
        <v>482.42999267578119</v>
      </c>
      <c r="D54">
        <v>110.1699981689453</v>
      </c>
      <c r="E54">
        <v>26.606546401977539</v>
      </c>
      <c r="F54">
        <v>8.8299999237060547</v>
      </c>
      <c r="G54">
        <v>210.3269958496094</v>
      </c>
      <c r="H54">
        <v>120.3645401000977</v>
      </c>
      <c r="I54">
        <v>131.95135498046881</v>
      </c>
      <c r="J54">
        <v>283.7333984375</v>
      </c>
      <c r="K54">
        <v>330.70767211914062</v>
      </c>
      <c r="L54">
        <v>548.66998291015625</v>
      </c>
      <c r="M54">
        <v>41.091712951660163</v>
      </c>
      <c r="N54">
        <v>10.016604423522949</v>
      </c>
      <c r="O54">
        <v>98.150703430175781</v>
      </c>
      <c r="P54">
        <v>38.517414093017578</v>
      </c>
      <c r="Q54">
        <v>4376.85986328125</v>
      </c>
    </row>
    <row r="55" spans="1:17" x14ac:dyDescent="0.2">
      <c r="A55" s="2">
        <v>45106</v>
      </c>
      <c r="B55">
        <v>187.71058654785159</v>
      </c>
      <c r="C55">
        <v>483.76998901367188</v>
      </c>
      <c r="D55">
        <v>111.2399978637695</v>
      </c>
      <c r="E55">
        <v>27.16578483581543</v>
      </c>
      <c r="F55">
        <v>8.8299999237060547</v>
      </c>
      <c r="G55">
        <v>208.60209655761719</v>
      </c>
      <c r="H55">
        <v>119.3008575439453</v>
      </c>
      <c r="I55">
        <v>136.55950927734381</v>
      </c>
      <c r="J55">
        <v>279.993896484375</v>
      </c>
      <c r="K55">
        <v>329.919921875</v>
      </c>
      <c r="L55">
        <v>548.08001708984375</v>
      </c>
      <c r="M55">
        <v>40.796890258789062</v>
      </c>
      <c r="N55">
        <v>9.8731012344360352</v>
      </c>
      <c r="O55">
        <v>97.878379821777344</v>
      </c>
      <c r="P55">
        <v>40.252696990966797</v>
      </c>
      <c r="Q55">
        <v>4396.43994140625</v>
      </c>
    </row>
    <row r="56" spans="1:17" x14ac:dyDescent="0.2">
      <c r="A56" s="2">
        <v>45107</v>
      </c>
      <c r="B56">
        <v>192.04718017578119</v>
      </c>
      <c r="C56">
        <v>488.989990234375</v>
      </c>
      <c r="D56">
        <v>113.9100036621094</v>
      </c>
      <c r="E56">
        <v>27.194223403930661</v>
      </c>
      <c r="F56">
        <v>8.880000114440918</v>
      </c>
      <c r="G56">
        <v>209.4248962402344</v>
      </c>
      <c r="H56">
        <v>120.2551803588867</v>
      </c>
      <c r="I56">
        <v>138.4732360839844</v>
      </c>
      <c r="J56">
        <v>285.41421508789062</v>
      </c>
      <c r="K56">
        <v>335.32583618164062</v>
      </c>
      <c r="L56">
        <v>561.969970703125</v>
      </c>
      <c r="M56">
        <v>42.275981903076172</v>
      </c>
      <c r="N56">
        <v>10.02617168426514</v>
      </c>
      <c r="O56">
        <v>98.150703430175781</v>
      </c>
      <c r="P56">
        <v>40.470783233642578</v>
      </c>
      <c r="Q56">
        <v>4450.3798828125</v>
      </c>
    </row>
    <row r="57" spans="1:17" x14ac:dyDescent="0.2">
      <c r="A57" s="2">
        <v>45110</v>
      </c>
      <c r="B57">
        <v>190.5521240234375</v>
      </c>
      <c r="C57">
        <v>485.20999145507812</v>
      </c>
      <c r="D57">
        <v>115.8199996948242</v>
      </c>
      <c r="E57">
        <v>27.67763519287109</v>
      </c>
      <c r="F57">
        <v>9.4200000762939453</v>
      </c>
      <c r="G57">
        <v>209.81150817871091</v>
      </c>
      <c r="H57">
        <v>119.8476104736328</v>
      </c>
      <c r="I57">
        <v>139.58717346191409</v>
      </c>
      <c r="J57">
        <v>284.45941162109381</v>
      </c>
      <c r="K57">
        <v>332.81488037109381</v>
      </c>
      <c r="L57">
        <v>562.8699951171875</v>
      </c>
      <c r="M57">
        <v>42.386913299560547</v>
      </c>
      <c r="N57">
        <v>9.9592046737670898</v>
      </c>
      <c r="O57">
        <v>100.3195114135742</v>
      </c>
      <c r="P57">
        <v>41.153518676757812</v>
      </c>
      <c r="Q57">
        <v>4455.58984375</v>
      </c>
    </row>
    <row r="58" spans="1:17" x14ac:dyDescent="0.2">
      <c r="A58" s="2">
        <v>45112</v>
      </c>
      <c r="B58">
        <v>189.43333435058591</v>
      </c>
      <c r="C58">
        <v>487.260009765625</v>
      </c>
      <c r="D58">
        <v>113.9499969482422</v>
      </c>
      <c r="E58">
        <v>27.563888549804691</v>
      </c>
      <c r="F58">
        <v>8.9700002670288086</v>
      </c>
      <c r="G58">
        <v>211.96266174316409</v>
      </c>
      <c r="H58">
        <v>121.90538024902339</v>
      </c>
      <c r="I58">
        <v>138.65730285644531</v>
      </c>
      <c r="J58">
        <v>292.76385498046881</v>
      </c>
      <c r="K58">
        <v>332.97238159179688</v>
      </c>
      <c r="L58">
        <v>565.760009765625</v>
      </c>
      <c r="M58">
        <v>42.290977478027337</v>
      </c>
      <c r="N58">
        <v>10.13140869140625</v>
      </c>
      <c r="O58">
        <v>98.218772888183594</v>
      </c>
      <c r="P58">
        <v>41.229381561279297</v>
      </c>
      <c r="Q58">
        <v>4446.81982421875</v>
      </c>
    </row>
    <row r="59" spans="1:17" x14ac:dyDescent="0.2">
      <c r="A59" s="2">
        <v>45113</v>
      </c>
      <c r="B59">
        <v>189.90858459472659</v>
      </c>
      <c r="C59">
        <v>481.29000854492188</v>
      </c>
      <c r="D59">
        <v>113.48000335693359</v>
      </c>
      <c r="E59">
        <v>26.805601119995121</v>
      </c>
      <c r="F59">
        <v>8.6599998474121094</v>
      </c>
      <c r="G59">
        <v>208.31462097167969</v>
      </c>
      <c r="H59">
        <v>120.2154235839844</v>
      </c>
      <c r="I59">
        <v>137.28645324707031</v>
      </c>
      <c r="J59">
        <v>290.3968505859375</v>
      </c>
      <c r="K59">
        <v>336.044677734375</v>
      </c>
      <c r="L59">
        <v>555.83001708984375</v>
      </c>
      <c r="M59">
        <v>42.077102661132812</v>
      </c>
      <c r="N59">
        <v>9.9400701522827148</v>
      </c>
      <c r="O59">
        <v>96.682144165039062</v>
      </c>
      <c r="P59">
        <v>40.669918060302727</v>
      </c>
      <c r="Q59">
        <v>4411.58984375</v>
      </c>
    </row>
    <row r="60" spans="1:17" x14ac:dyDescent="0.2">
      <c r="A60" s="2">
        <v>45114</v>
      </c>
      <c r="B60">
        <v>188.789794921875</v>
      </c>
      <c r="C60">
        <v>485.26998901367188</v>
      </c>
      <c r="D60">
        <v>113.1699981689453</v>
      </c>
      <c r="E60">
        <v>27.04256439208984</v>
      </c>
      <c r="F60">
        <v>8.9899997711181641</v>
      </c>
      <c r="G60">
        <v>207.7694091796875</v>
      </c>
      <c r="H60">
        <v>119.4300918579102</v>
      </c>
      <c r="I60">
        <v>138.36970520019531</v>
      </c>
      <c r="J60">
        <v>288.94482421875</v>
      </c>
      <c r="K60">
        <v>332.056640625</v>
      </c>
      <c r="L60">
        <v>552.97998046875</v>
      </c>
      <c r="M60">
        <v>42.476860046386719</v>
      </c>
      <c r="N60">
        <v>10.00703811645508</v>
      </c>
      <c r="O60">
        <v>97.479652404785156</v>
      </c>
      <c r="P60">
        <v>40.556125640869141</v>
      </c>
      <c r="Q60">
        <v>4398.9501953125</v>
      </c>
    </row>
    <row r="61" spans="1:17" x14ac:dyDescent="0.2">
      <c r="A61" s="2">
        <v>45117</v>
      </c>
      <c r="B61">
        <v>186.74031066894531</v>
      </c>
      <c r="C61">
        <v>496.35000610351562</v>
      </c>
      <c r="D61">
        <v>113.5800018310547</v>
      </c>
      <c r="E61">
        <v>27.16578483581543</v>
      </c>
      <c r="F61">
        <v>8.8999996185302734</v>
      </c>
      <c r="G61">
        <v>210.9614562988281</v>
      </c>
      <c r="H61">
        <v>116.1794128417969</v>
      </c>
      <c r="I61">
        <v>139.14619445800781</v>
      </c>
      <c r="J61">
        <v>292.49539184570312</v>
      </c>
      <c r="K61">
        <v>326.74911499023438</v>
      </c>
      <c r="L61">
        <v>565.5999755859375</v>
      </c>
      <c r="M61">
        <v>42.154060363769531</v>
      </c>
      <c r="N61">
        <v>10.045305252075201</v>
      </c>
      <c r="O61">
        <v>97.032264709472656</v>
      </c>
      <c r="P61">
        <v>40.129417419433587</v>
      </c>
      <c r="Q61">
        <v>4409.52978515625</v>
      </c>
    </row>
    <row r="62" spans="1:17" x14ac:dyDescent="0.2">
      <c r="A62" s="2">
        <v>45118</v>
      </c>
      <c r="B62">
        <v>186.215576171875</v>
      </c>
      <c r="C62">
        <v>504.739990234375</v>
      </c>
      <c r="D62">
        <v>111.3199996948242</v>
      </c>
      <c r="E62">
        <v>27.50701904296875</v>
      </c>
      <c r="F62">
        <v>9.1700000762939453</v>
      </c>
      <c r="G62">
        <v>219.24884033203119</v>
      </c>
      <c r="H62">
        <v>117.0144424438477</v>
      </c>
      <c r="I62">
        <v>141.32232666015619</v>
      </c>
      <c r="J62">
        <v>296.6624755859375</v>
      </c>
      <c r="K62">
        <v>327.37942504882812</v>
      </c>
      <c r="L62">
        <v>561.44000244140625</v>
      </c>
      <c r="M62">
        <v>42.378917694091797</v>
      </c>
      <c r="N62">
        <v>10.14097690582275</v>
      </c>
      <c r="O62">
        <v>98.481376647949219</v>
      </c>
      <c r="P62">
        <v>40.527683258056641</v>
      </c>
      <c r="Q62">
        <v>4439.259765625</v>
      </c>
    </row>
    <row r="63" spans="1:17" x14ac:dyDescent="0.2">
      <c r="A63" s="2">
        <v>45119</v>
      </c>
      <c r="B63">
        <v>187.8888244628906</v>
      </c>
      <c r="C63">
        <v>507.3599853515625</v>
      </c>
      <c r="D63">
        <v>114.5800018310547</v>
      </c>
      <c r="E63">
        <v>27.829294204711911</v>
      </c>
      <c r="F63">
        <v>9.3900003433227539</v>
      </c>
      <c r="G63">
        <v>225.30574035644531</v>
      </c>
      <c r="H63">
        <v>118.9131622314453</v>
      </c>
      <c r="I63">
        <v>142.0221252441406</v>
      </c>
      <c r="J63">
        <v>307.65225219726562</v>
      </c>
      <c r="K63">
        <v>332.03695678710938</v>
      </c>
      <c r="L63">
        <v>561.34002685546875</v>
      </c>
      <c r="M63">
        <v>43.874996185302727</v>
      </c>
      <c r="N63">
        <v>10.44711875915527</v>
      </c>
      <c r="O63">
        <v>101.04893493652339</v>
      </c>
      <c r="P63">
        <v>41.020759582519531</v>
      </c>
      <c r="Q63">
        <v>4472.16015625</v>
      </c>
    </row>
    <row r="64" spans="1:17" x14ac:dyDescent="0.2">
      <c r="A64" s="2">
        <v>45120</v>
      </c>
      <c r="B64">
        <v>188.65118408203119</v>
      </c>
      <c r="C64">
        <v>517.280029296875</v>
      </c>
      <c r="D64">
        <v>115.9199981689453</v>
      </c>
      <c r="E64">
        <v>28.123128890991211</v>
      </c>
      <c r="F64">
        <v>9.4799995422363281</v>
      </c>
      <c r="G64">
        <v>228.36891174316409</v>
      </c>
      <c r="H64">
        <v>124.0923767089844</v>
      </c>
      <c r="I64">
        <v>142.71234130859381</v>
      </c>
      <c r="J64">
        <v>311.70001220703119</v>
      </c>
      <c r="K64">
        <v>337.41336059570312</v>
      </c>
      <c r="L64">
        <v>577.45001220703125</v>
      </c>
      <c r="M64">
        <v>45.948722839355469</v>
      </c>
      <c r="N64">
        <v>10.542788505554199</v>
      </c>
      <c r="O64">
        <v>102.6731033325195</v>
      </c>
      <c r="P64">
        <v>41.447467803955078</v>
      </c>
      <c r="Q64">
        <v>4510.0400390625</v>
      </c>
    </row>
    <row r="65" spans="1:17" x14ac:dyDescent="0.2">
      <c r="A65" s="2">
        <v>45121</v>
      </c>
      <c r="B65">
        <v>188.7996826171875</v>
      </c>
      <c r="C65">
        <v>514.83001708984375</v>
      </c>
      <c r="D65">
        <v>115.94000244140619</v>
      </c>
      <c r="E65">
        <v>27.592325210571289</v>
      </c>
      <c r="F65">
        <v>9.1800003051757812</v>
      </c>
      <c r="G65">
        <v>227.33795166015619</v>
      </c>
      <c r="H65">
        <v>124.9572372436523</v>
      </c>
      <c r="I65">
        <v>143.57511901855469</v>
      </c>
      <c r="J65">
        <v>307.18478393554688</v>
      </c>
      <c r="K65">
        <v>339.95382690429688</v>
      </c>
      <c r="L65">
        <v>580.3800048828125</v>
      </c>
      <c r="M65">
        <v>45.441032409667969</v>
      </c>
      <c r="N65">
        <v>10.46625232696533</v>
      </c>
      <c r="O65">
        <v>102.25489807128911</v>
      </c>
      <c r="P65">
        <v>41.30523681640625</v>
      </c>
      <c r="Q65">
        <v>4505.419921875</v>
      </c>
    </row>
    <row r="66" spans="1:17" x14ac:dyDescent="0.2">
      <c r="A66" s="2">
        <v>45124</v>
      </c>
      <c r="B66">
        <v>192.0669860839844</v>
      </c>
      <c r="C66">
        <v>522</v>
      </c>
      <c r="D66">
        <v>118.3199996948242</v>
      </c>
      <c r="E66">
        <v>27.867208480834961</v>
      </c>
      <c r="F66">
        <v>9.119999885559082</v>
      </c>
      <c r="G66">
        <v>226.01947021484381</v>
      </c>
      <c r="H66">
        <v>124.32102203369141</v>
      </c>
      <c r="I66">
        <v>147.0357971191406</v>
      </c>
      <c r="J66">
        <v>308.92520141601562</v>
      </c>
      <c r="K66">
        <v>340.43630981445312</v>
      </c>
      <c r="L66">
        <v>592.3800048828125</v>
      </c>
      <c r="M66">
        <v>46.432422637939453</v>
      </c>
      <c r="N66">
        <v>10.485385894775391</v>
      </c>
      <c r="O66">
        <v>101.9145126342773</v>
      </c>
      <c r="P66">
        <v>42.424160003662109</v>
      </c>
      <c r="Q66">
        <v>4522.7900390625</v>
      </c>
    </row>
    <row r="67" spans="1:17" x14ac:dyDescent="0.2">
      <c r="A67" s="2">
        <v>45125</v>
      </c>
      <c r="B67">
        <v>191.8095703125</v>
      </c>
      <c r="C67">
        <v>532.22998046875</v>
      </c>
      <c r="D67">
        <v>117.9300003051758</v>
      </c>
      <c r="E67">
        <v>29.099430084228519</v>
      </c>
      <c r="F67">
        <v>9.3599996566772461</v>
      </c>
      <c r="G67">
        <v>225.6527099609375</v>
      </c>
      <c r="H67">
        <v>123.346809387207</v>
      </c>
      <c r="I67">
        <v>147.3042297363281</v>
      </c>
      <c r="J67">
        <v>310.34738159179688</v>
      </c>
      <c r="K67">
        <v>353.9857177734375</v>
      </c>
      <c r="L67">
        <v>597.1300048828125</v>
      </c>
      <c r="M67">
        <v>47.464790344238281</v>
      </c>
      <c r="N67">
        <v>10.57149028778076</v>
      </c>
      <c r="O67">
        <v>100.3195114135742</v>
      </c>
      <c r="P67">
        <v>43.239639282226562</v>
      </c>
      <c r="Q67">
        <v>4554.97998046875</v>
      </c>
    </row>
    <row r="68" spans="1:17" x14ac:dyDescent="0.2">
      <c r="A68" s="2">
        <v>45126</v>
      </c>
      <c r="B68">
        <v>193.16596984863281</v>
      </c>
      <c r="C68">
        <v>527.16998291015625</v>
      </c>
      <c r="D68">
        <v>116.4300003051758</v>
      </c>
      <c r="E68">
        <v>29.88615608215332</v>
      </c>
      <c r="F68">
        <v>9.5900001525878906</v>
      </c>
      <c r="G68">
        <v>232.33415222167969</v>
      </c>
      <c r="H68">
        <v>122.0544815063477</v>
      </c>
      <c r="I68">
        <v>147.86979675292969</v>
      </c>
      <c r="J68">
        <v>314.28582763671881</v>
      </c>
      <c r="K68">
        <v>349.64315795898438</v>
      </c>
      <c r="L68">
        <v>603.25</v>
      </c>
      <c r="M68">
        <v>47.048046112060547</v>
      </c>
      <c r="N68">
        <v>10.648025512695311</v>
      </c>
      <c r="O68">
        <v>100.2319793701172</v>
      </c>
      <c r="P68">
        <v>43.865474700927727</v>
      </c>
      <c r="Q68">
        <v>4565.72021484375</v>
      </c>
    </row>
    <row r="69" spans="1:17" x14ac:dyDescent="0.2">
      <c r="A69" s="2">
        <v>45127</v>
      </c>
      <c r="B69">
        <v>191.21551513671881</v>
      </c>
      <c r="C69">
        <v>516.8800048828125</v>
      </c>
      <c r="D69">
        <v>110.25</v>
      </c>
      <c r="E69">
        <v>30.03781700134277</v>
      </c>
      <c r="F69">
        <v>9.5799999237060547</v>
      </c>
      <c r="G69">
        <v>226.17811584472659</v>
      </c>
      <c r="H69">
        <v>118.8236999511719</v>
      </c>
      <c r="I69">
        <v>149.69123840332031</v>
      </c>
      <c r="J69">
        <v>300.86944580078119</v>
      </c>
      <c r="K69">
        <v>341.55892944335938</v>
      </c>
      <c r="L69">
        <v>578.8800048828125</v>
      </c>
      <c r="M69">
        <v>45.49200439453125</v>
      </c>
      <c r="N69">
        <v>10.5906229019165</v>
      </c>
      <c r="O69">
        <v>95.1746826171875</v>
      </c>
      <c r="P69">
        <v>44.690441131591797</v>
      </c>
      <c r="Q69">
        <v>4534.8701171875</v>
      </c>
    </row>
    <row r="70" spans="1:17" x14ac:dyDescent="0.2">
      <c r="A70" s="2">
        <v>45128</v>
      </c>
      <c r="B70">
        <v>190.03729248046881</v>
      </c>
      <c r="C70">
        <v>520.22998046875</v>
      </c>
      <c r="D70">
        <v>110.9499969482422</v>
      </c>
      <c r="E70">
        <v>30.31269454956055</v>
      </c>
      <c r="F70">
        <v>9.6000003814697266</v>
      </c>
      <c r="G70">
        <v>226.07896423339841</v>
      </c>
      <c r="H70">
        <v>119.5990753173828</v>
      </c>
      <c r="I70">
        <v>148.54084777832031</v>
      </c>
      <c r="J70">
        <v>292.654541015625</v>
      </c>
      <c r="K70">
        <v>338.50634765625</v>
      </c>
      <c r="L70">
        <v>582.02001953125</v>
      </c>
      <c r="M70">
        <v>44.281749725341797</v>
      </c>
      <c r="N70">
        <v>10.57149028778076</v>
      </c>
      <c r="O70">
        <v>94.581413269042969</v>
      </c>
      <c r="P70">
        <v>43.581005096435547</v>
      </c>
      <c r="Q70">
        <v>4536.33984375</v>
      </c>
    </row>
    <row r="71" spans="1:17" x14ac:dyDescent="0.2">
      <c r="A71" s="2">
        <v>45131</v>
      </c>
      <c r="B71">
        <v>190.8392639160156</v>
      </c>
      <c r="C71">
        <v>523.8599853515625</v>
      </c>
      <c r="D71">
        <v>110.61000061035161</v>
      </c>
      <c r="E71">
        <v>30.947761535644531</v>
      </c>
      <c r="F71">
        <v>9.869999885559082</v>
      </c>
      <c r="G71">
        <v>223.6998291015625</v>
      </c>
      <c r="H71">
        <v>121.15980529785161</v>
      </c>
      <c r="I71">
        <v>151.46470642089841</v>
      </c>
      <c r="J71">
        <v>290.01889038085938</v>
      </c>
      <c r="K71">
        <v>339.82586669921881</v>
      </c>
      <c r="L71">
        <v>578.03997802734375</v>
      </c>
      <c r="M71">
        <v>44.584564208984382</v>
      </c>
      <c r="N71">
        <v>10.53322124481201</v>
      </c>
      <c r="O71">
        <v>95.553970336914062</v>
      </c>
      <c r="P71">
        <v>44.017192840576172</v>
      </c>
      <c r="Q71">
        <v>4554.64013671875</v>
      </c>
    </row>
    <row r="72" spans="1:17" x14ac:dyDescent="0.2">
      <c r="A72" s="2">
        <v>45132</v>
      </c>
      <c r="B72">
        <v>191.70062255859381</v>
      </c>
      <c r="C72">
        <v>525.34002685546875</v>
      </c>
      <c r="D72">
        <v>113</v>
      </c>
      <c r="E72">
        <v>30.473834991455082</v>
      </c>
      <c r="F72">
        <v>10.090000152587891</v>
      </c>
      <c r="G72">
        <v>224.06660461425781</v>
      </c>
      <c r="H72">
        <v>122.06443786621089</v>
      </c>
      <c r="I72">
        <v>150.3335266113281</v>
      </c>
      <c r="J72">
        <v>292.86331176757812</v>
      </c>
      <c r="K72">
        <v>345.60595703125</v>
      </c>
      <c r="L72">
        <v>582.3800048828125</v>
      </c>
      <c r="M72">
        <v>45.650905609130859</v>
      </c>
      <c r="N72">
        <v>10.55235481262207</v>
      </c>
      <c r="O72">
        <v>97.567169189453125</v>
      </c>
      <c r="P72">
        <v>43.125846862792969</v>
      </c>
      <c r="Q72">
        <v>4567.4599609375</v>
      </c>
    </row>
    <row r="73" spans="1:17" x14ac:dyDescent="0.2">
      <c r="A73" s="2">
        <v>45133</v>
      </c>
      <c r="B73">
        <v>192.57191467285159</v>
      </c>
      <c r="C73">
        <v>514.54998779296875</v>
      </c>
      <c r="D73">
        <v>110.0899963378906</v>
      </c>
      <c r="E73">
        <v>30.72027587890625</v>
      </c>
      <c r="F73">
        <v>10.10000038146973</v>
      </c>
      <c r="G73">
        <v>223.62052917480469</v>
      </c>
      <c r="H73">
        <v>128.89384460449219</v>
      </c>
      <c r="I73">
        <v>151.23463439941409</v>
      </c>
      <c r="J73">
        <v>296.94097900390619</v>
      </c>
      <c r="K73">
        <v>332.59820556640619</v>
      </c>
      <c r="L73">
        <v>577.27001953125</v>
      </c>
      <c r="M73">
        <v>45.424045562744141</v>
      </c>
      <c r="N73">
        <v>10.68629264831543</v>
      </c>
      <c r="O73">
        <v>96.682144165039062</v>
      </c>
      <c r="P73">
        <v>44.036155700683587</v>
      </c>
      <c r="Q73">
        <v>4566.75</v>
      </c>
    </row>
    <row r="74" spans="1:17" x14ac:dyDescent="0.2">
      <c r="A74" s="2">
        <v>45134</v>
      </c>
      <c r="B74">
        <v>191.30461120605469</v>
      </c>
      <c r="C74">
        <v>513.969970703125</v>
      </c>
      <c r="D74">
        <v>111.09999847412109</v>
      </c>
      <c r="E74">
        <v>30.284259796142582</v>
      </c>
      <c r="F74">
        <v>9.8900003433227539</v>
      </c>
      <c r="G74">
        <v>223.1942443847656</v>
      </c>
      <c r="H74">
        <v>129.10258483886719</v>
      </c>
      <c r="I74">
        <v>149.5666198730469</v>
      </c>
      <c r="J74">
        <v>310.00927734375</v>
      </c>
      <c r="K74">
        <v>325.65615844726562</v>
      </c>
      <c r="L74">
        <v>559.8900146484375</v>
      </c>
      <c r="M74">
        <v>45.871772766113281</v>
      </c>
      <c r="N74">
        <v>10.5906229019165</v>
      </c>
      <c r="O74">
        <v>96.623786926269531</v>
      </c>
      <c r="P74">
        <v>43.400836944580078</v>
      </c>
      <c r="Q74">
        <v>4537.41015625</v>
      </c>
    </row>
    <row r="75" spans="1:17" x14ac:dyDescent="0.2">
      <c r="A75" s="2">
        <v>45135</v>
      </c>
      <c r="B75">
        <v>193.88871765136719</v>
      </c>
      <c r="C75">
        <v>528.8699951171875</v>
      </c>
      <c r="D75">
        <v>112.9599990844727</v>
      </c>
      <c r="E75">
        <v>30.23686599731445</v>
      </c>
      <c r="F75">
        <v>10.189999580383301</v>
      </c>
      <c r="G75">
        <v>223.6403503417969</v>
      </c>
      <c r="H75">
        <v>132.22404479980469</v>
      </c>
      <c r="I75">
        <v>150.4197998046875</v>
      </c>
      <c r="J75">
        <v>323.70416259765619</v>
      </c>
      <c r="K75">
        <v>333.18902587890619</v>
      </c>
      <c r="L75">
        <v>569.53997802734375</v>
      </c>
      <c r="M75">
        <v>46.721244812011719</v>
      </c>
      <c r="N75">
        <v>10.628890037536619</v>
      </c>
      <c r="O75">
        <v>98.09234619140625</v>
      </c>
      <c r="P75">
        <v>43.751686096191413</v>
      </c>
      <c r="Q75">
        <v>4582.22998046875</v>
      </c>
    </row>
    <row r="76" spans="1:17" x14ac:dyDescent="0.2">
      <c r="A76" s="2">
        <v>45138</v>
      </c>
      <c r="B76">
        <v>194.5025939941406</v>
      </c>
      <c r="C76">
        <v>546.16998291015625</v>
      </c>
      <c r="D76">
        <v>114.40000152587891</v>
      </c>
      <c r="E76">
        <v>30.3316535949707</v>
      </c>
      <c r="F76">
        <v>10.13000011444092</v>
      </c>
      <c r="G76">
        <v>223.05543518066409</v>
      </c>
      <c r="H76">
        <v>132.3234558105469</v>
      </c>
      <c r="I76">
        <v>151.4263610839844</v>
      </c>
      <c r="J76">
        <v>316.86166381835938</v>
      </c>
      <c r="K76">
        <v>330.77655029296881</v>
      </c>
      <c r="L76">
        <v>583</v>
      </c>
      <c r="M76">
        <v>46.700260162353523</v>
      </c>
      <c r="N76">
        <v>10.55235481262207</v>
      </c>
      <c r="O76">
        <v>96.429275512695312</v>
      </c>
      <c r="P76">
        <v>43.770656585693359</v>
      </c>
      <c r="Q76">
        <v>4588.9599609375</v>
      </c>
    </row>
    <row r="77" spans="1:17" x14ac:dyDescent="0.2">
      <c r="A77" s="2">
        <v>45139</v>
      </c>
      <c r="B77">
        <v>193.67091369628909</v>
      </c>
      <c r="C77">
        <v>549.0999755859375</v>
      </c>
      <c r="D77">
        <v>117.59999847412109</v>
      </c>
      <c r="E77">
        <v>29.971466064453121</v>
      </c>
      <c r="F77">
        <v>10.340000152587891</v>
      </c>
      <c r="G77">
        <v>222.3218994140625</v>
      </c>
      <c r="H77">
        <v>131.11064147949219</v>
      </c>
      <c r="I77">
        <v>150.67860412597659</v>
      </c>
      <c r="J77">
        <v>320.94921875</v>
      </c>
      <c r="K77">
        <v>331.19015502929688</v>
      </c>
      <c r="L77">
        <v>590.3900146484375</v>
      </c>
      <c r="M77">
        <v>46.4783935546875</v>
      </c>
      <c r="N77">
        <v>10.294047355651861</v>
      </c>
      <c r="O77">
        <v>95.699859619140625</v>
      </c>
      <c r="P77">
        <v>43.343944549560547</v>
      </c>
      <c r="Q77">
        <v>4576.72998046875</v>
      </c>
    </row>
    <row r="78" spans="1:17" x14ac:dyDescent="0.2">
      <c r="A78" s="2">
        <v>45140</v>
      </c>
      <c r="B78">
        <v>190.67094421386719</v>
      </c>
      <c r="C78">
        <v>530.29998779296875</v>
      </c>
      <c r="D78">
        <v>109.34999847412109</v>
      </c>
      <c r="E78">
        <v>29.56388092041016</v>
      </c>
      <c r="F78">
        <v>10.159999847412109</v>
      </c>
      <c r="G78">
        <v>218.5846252441406</v>
      </c>
      <c r="H78">
        <v>127.87986755371089</v>
      </c>
      <c r="I78">
        <v>148.97224426269531</v>
      </c>
      <c r="J78">
        <v>312.59506225585938</v>
      </c>
      <c r="K78">
        <v>322.4854736328125</v>
      </c>
      <c r="L78">
        <v>563.16998291015625</v>
      </c>
      <c r="M78">
        <v>44.241775512695312</v>
      </c>
      <c r="N78">
        <v>10.093141555786129</v>
      </c>
      <c r="O78">
        <v>93.073944091796875</v>
      </c>
      <c r="P78">
        <v>42.765525817871087</v>
      </c>
      <c r="Q78">
        <v>4513.39013671875</v>
      </c>
    </row>
    <row r="79" spans="1:17" x14ac:dyDescent="0.2">
      <c r="A79" s="2">
        <v>45141</v>
      </c>
      <c r="B79">
        <v>189.27491760253909</v>
      </c>
      <c r="C79">
        <v>523.760009765625</v>
      </c>
      <c r="D79">
        <v>113.15000152587891</v>
      </c>
      <c r="E79">
        <v>29.77241325378418</v>
      </c>
      <c r="F79">
        <v>10.439999580383301</v>
      </c>
      <c r="G79">
        <v>213.68754577636719</v>
      </c>
      <c r="H79">
        <v>128.00909423828119</v>
      </c>
      <c r="I79">
        <v>149.88294982910159</v>
      </c>
      <c r="J79">
        <v>311.48123168945312</v>
      </c>
      <c r="K79">
        <v>321.65838623046881</v>
      </c>
      <c r="L79">
        <v>560.4000244140625</v>
      </c>
      <c r="M79">
        <v>44.487621307373047</v>
      </c>
      <c r="N79">
        <v>10.045305252075201</v>
      </c>
      <c r="O79">
        <v>92.373703002929688</v>
      </c>
      <c r="P79">
        <v>43.147789001464837</v>
      </c>
      <c r="Q79">
        <v>4501.89013671875</v>
      </c>
    </row>
    <row r="80" spans="1:17" x14ac:dyDescent="0.2">
      <c r="A80" s="2">
        <v>45142</v>
      </c>
      <c r="B80">
        <v>180.1859436035156</v>
      </c>
      <c r="C80">
        <v>526.8800048828125</v>
      </c>
      <c r="D80">
        <v>115.8199996948242</v>
      </c>
      <c r="E80">
        <v>29.668146133422852</v>
      </c>
      <c r="F80">
        <v>10.489999771118161</v>
      </c>
      <c r="G80">
        <v>212.72596740722659</v>
      </c>
      <c r="H80">
        <v>127.7804489135742</v>
      </c>
      <c r="I80">
        <v>149.5666198730469</v>
      </c>
      <c r="J80">
        <v>309.03466796875</v>
      </c>
      <c r="K80">
        <v>322.76119995117188</v>
      </c>
      <c r="L80">
        <v>551.6300048828125</v>
      </c>
      <c r="M80">
        <v>44.652519226074219</v>
      </c>
      <c r="N80">
        <v>10.07400608062744</v>
      </c>
      <c r="O80">
        <v>93.521324157714844</v>
      </c>
      <c r="P80">
        <v>42.861080169677727</v>
      </c>
      <c r="Q80">
        <v>4478.02978515625</v>
      </c>
    </row>
    <row r="81" spans="1:17" x14ac:dyDescent="0.2">
      <c r="A81" s="2">
        <v>45145</v>
      </c>
      <c r="B81">
        <v>177.07707214355469</v>
      </c>
      <c r="C81">
        <v>529.72998046875</v>
      </c>
      <c r="D81">
        <v>116.80999755859381</v>
      </c>
      <c r="E81">
        <v>30.2179069519043</v>
      </c>
      <c r="F81">
        <v>10.02999973297119</v>
      </c>
      <c r="G81">
        <v>214.1831970214844</v>
      </c>
      <c r="H81">
        <v>131.1603698730469</v>
      </c>
      <c r="I81">
        <v>150.2760009765625</v>
      </c>
      <c r="J81">
        <v>314.83282470703119</v>
      </c>
      <c r="K81">
        <v>325.05557250976562</v>
      </c>
      <c r="L81">
        <v>554.8900146484375</v>
      </c>
      <c r="M81">
        <v>45.389068603515618</v>
      </c>
      <c r="N81">
        <v>10.227077484130859</v>
      </c>
      <c r="O81">
        <v>93.706108093261719</v>
      </c>
      <c r="P81">
        <v>43.061775207519531</v>
      </c>
      <c r="Q81">
        <v>4518.43994140625</v>
      </c>
    </row>
    <row r="82" spans="1:17" x14ac:dyDescent="0.2">
      <c r="A82" s="2">
        <v>45146</v>
      </c>
      <c r="B82">
        <v>178.01763916015619</v>
      </c>
      <c r="C82">
        <v>520.5999755859375</v>
      </c>
      <c r="D82">
        <v>113.23000335693359</v>
      </c>
      <c r="E82">
        <v>29.639715194702148</v>
      </c>
      <c r="F82">
        <v>10.460000038146971</v>
      </c>
      <c r="G82">
        <v>209.74212646484381</v>
      </c>
      <c r="H82">
        <v>131.0609436035156</v>
      </c>
      <c r="I82">
        <v>149.4324035644531</v>
      </c>
      <c r="J82">
        <v>310.93423461914062</v>
      </c>
      <c r="K82">
        <v>321.05767822265619</v>
      </c>
      <c r="L82">
        <v>552.83001708984375</v>
      </c>
      <c r="M82">
        <v>44.63653564453125</v>
      </c>
      <c r="N82">
        <v>10.351449012756349</v>
      </c>
      <c r="O82">
        <v>91.897132873535156</v>
      </c>
      <c r="P82">
        <v>42.507495880126953</v>
      </c>
      <c r="Q82">
        <v>4499.3798828125</v>
      </c>
    </row>
    <row r="83" spans="1:17" x14ac:dyDescent="0.2">
      <c r="A83" s="2">
        <v>45147</v>
      </c>
      <c r="B83">
        <v>176.42359924316409</v>
      </c>
      <c r="C83">
        <v>513.780029296875</v>
      </c>
      <c r="D83">
        <v>110.4700012207031</v>
      </c>
      <c r="E83">
        <v>29.2510871887207</v>
      </c>
      <c r="F83">
        <v>10.13000011444092</v>
      </c>
      <c r="G83">
        <v>204.0718078613281</v>
      </c>
      <c r="H83">
        <v>129.38092041015619</v>
      </c>
      <c r="I83">
        <v>147.42884826660159</v>
      </c>
      <c r="J83">
        <v>303.54473876953119</v>
      </c>
      <c r="K83">
        <v>317.29620361328119</v>
      </c>
      <c r="L83">
        <v>550.33001708984375</v>
      </c>
      <c r="M83">
        <v>42.52783203125</v>
      </c>
      <c r="N83">
        <v>10.23664569854736</v>
      </c>
      <c r="O83">
        <v>91.401145935058594</v>
      </c>
      <c r="P83">
        <v>41.781192779541023</v>
      </c>
      <c r="Q83">
        <v>4467.7099609375</v>
      </c>
    </row>
    <row r="84" spans="1:17" x14ac:dyDescent="0.2">
      <c r="A84" s="2">
        <v>45148</v>
      </c>
      <c r="B84">
        <v>176.2057800292969</v>
      </c>
      <c r="C84">
        <v>515.83001708984375</v>
      </c>
      <c r="D84">
        <v>110.23000335693359</v>
      </c>
      <c r="E84">
        <v>29.32691764831543</v>
      </c>
      <c r="F84">
        <v>10.289999961853029</v>
      </c>
      <c r="G84">
        <v>206.4410400390625</v>
      </c>
      <c r="H84">
        <v>129.4405822753906</v>
      </c>
      <c r="I84">
        <v>147.2083740234375</v>
      </c>
      <c r="J84">
        <v>304.07183837890619</v>
      </c>
      <c r="K84">
        <v>317.98541259765619</v>
      </c>
      <c r="L84">
        <v>555</v>
      </c>
      <c r="M84">
        <v>42.361934661865227</v>
      </c>
      <c r="N84">
        <v>10.27523708343506</v>
      </c>
      <c r="O84">
        <v>92.198654174804688</v>
      </c>
      <c r="P84">
        <v>41.733409881591797</v>
      </c>
      <c r="Q84">
        <v>4468.830078125</v>
      </c>
    </row>
    <row r="85" spans="1:17" x14ac:dyDescent="0.2">
      <c r="A85" s="2">
        <v>45149</v>
      </c>
      <c r="B85">
        <v>176.26524353027341</v>
      </c>
      <c r="C85">
        <v>508.45001220703119</v>
      </c>
      <c r="D85">
        <v>107.5699996948242</v>
      </c>
      <c r="E85">
        <v>29.65866851806641</v>
      </c>
      <c r="F85">
        <v>10.14999961853027</v>
      </c>
      <c r="G85">
        <v>206.88713073730469</v>
      </c>
      <c r="H85">
        <v>129.40083312988281</v>
      </c>
      <c r="I85">
        <v>148.06153869628909</v>
      </c>
      <c r="J85">
        <v>299.99423217773438</v>
      </c>
      <c r="K85">
        <v>316.09487915039062</v>
      </c>
      <c r="L85">
        <v>557.44000244140625</v>
      </c>
      <c r="M85">
        <v>40.829864501953118</v>
      </c>
      <c r="N85">
        <v>10.15946006774902</v>
      </c>
      <c r="O85">
        <v>89.465728759765625</v>
      </c>
      <c r="P85">
        <v>41.790756225585938</v>
      </c>
      <c r="Q85">
        <v>4464.0498046875</v>
      </c>
    </row>
    <row r="86" spans="1:17" x14ac:dyDescent="0.2">
      <c r="A86" s="2">
        <v>45152</v>
      </c>
      <c r="B86">
        <v>177.92095947265619</v>
      </c>
      <c r="C86">
        <v>522.25</v>
      </c>
      <c r="D86">
        <v>111.98000335693359</v>
      </c>
      <c r="E86">
        <v>29.317438125610352</v>
      </c>
      <c r="F86">
        <v>10.14999961853027</v>
      </c>
      <c r="G86">
        <v>210.21795654296881</v>
      </c>
      <c r="H86">
        <v>131.051025390625</v>
      </c>
      <c r="I86">
        <v>148.36830139160159</v>
      </c>
      <c r="J86">
        <v>304.51943969726562</v>
      </c>
      <c r="K86">
        <v>319.07843017578119</v>
      </c>
      <c r="L86">
        <v>566.21002197265625</v>
      </c>
      <c r="M86">
        <v>43.726093292236328</v>
      </c>
      <c r="N86">
        <v>10.13051605224609</v>
      </c>
      <c r="O86">
        <v>90.516098022460938</v>
      </c>
      <c r="P86">
        <v>41.800308227539062</v>
      </c>
      <c r="Q86">
        <v>4489.72021484375</v>
      </c>
    </row>
    <row r="87" spans="1:17" x14ac:dyDescent="0.2">
      <c r="A87" s="2">
        <v>45153</v>
      </c>
      <c r="B87">
        <v>175.92816162109381</v>
      </c>
      <c r="C87">
        <v>518.70001220703125</v>
      </c>
      <c r="D87">
        <v>111.34999847412109</v>
      </c>
      <c r="E87">
        <v>28.37905311584473</v>
      </c>
      <c r="F87">
        <v>9.8000001907348633</v>
      </c>
      <c r="G87">
        <v>206.96644592285159</v>
      </c>
      <c r="H87">
        <v>129.500244140625</v>
      </c>
      <c r="I87">
        <v>144.59129333496091</v>
      </c>
      <c r="J87">
        <v>300.30255126953119</v>
      </c>
      <c r="K87">
        <v>316.93182373046881</v>
      </c>
      <c r="L87">
        <v>559.5999755859375</v>
      </c>
      <c r="M87">
        <v>43.912971496582031</v>
      </c>
      <c r="N87">
        <v>10.062980651855471</v>
      </c>
      <c r="O87">
        <v>89.164260864257812</v>
      </c>
      <c r="P87">
        <v>40.835098266601562</v>
      </c>
      <c r="Q87">
        <v>4437.85986328125</v>
      </c>
    </row>
    <row r="88" spans="1:17" x14ac:dyDescent="0.2">
      <c r="A88" s="2">
        <v>45154</v>
      </c>
      <c r="B88">
        <v>175.05572509765619</v>
      </c>
      <c r="C88">
        <v>514.489990234375</v>
      </c>
      <c r="D88">
        <v>107.19000244140619</v>
      </c>
      <c r="E88">
        <v>27.762943267822269</v>
      </c>
      <c r="F88">
        <v>9.5299997329711914</v>
      </c>
      <c r="G88">
        <v>205.19200134277341</v>
      </c>
      <c r="H88">
        <v>128.34710693359381</v>
      </c>
      <c r="I88">
        <v>143.9777526855469</v>
      </c>
      <c r="J88">
        <v>292.68435668945312</v>
      </c>
      <c r="K88">
        <v>316.16217041015619</v>
      </c>
      <c r="L88">
        <v>549.5</v>
      </c>
      <c r="M88">
        <v>43.459255218505859</v>
      </c>
      <c r="N88">
        <v>10.024387359619141</v>
      </c>
      <c r="O88">
        <v>89.261505126953125</v>
      </c>
      <c r="P88">
        <v>40.34771728515625</v>
      </c>
      <c r="Q88">
        <v>4404.330078125</v>
      </c>
    </row>
    <row r="89" spans="1:17" x14ac:dyDescent="0.2">
      <c r="A89" s="2">
        <v>45155</v>
      </c>
      <c r="B89">
        <v>172.5077819824219</v>
      </c>
      <c r="C89">
        <v>511.67001342773438</v>
      </c>
      <c r="D89">
        <v>104.44000244140619</v>
      </c>
      <c r="E89">
        <v>27.753463745117191</v>
      </c>
      <c r="F89">
        <v>10.60999965667725</v>
      </c>
      <c r="G89">
        <v>202.06935119628909</v>
      </c>
      <c r="H89">
        <v>129.6891174316406</v>
      </c>
      <c r="I89">
        <v>142.48228454589841</v>
      </c>
      <c r="J89">
        <v>283.53451538085938</v>
      </c>
      <c r="K89">
        <v>312.68875122070312</v>
      </c>
      <c r="L89">
        <v>543.6400146484375</v>
      </c>
      <c r="M89">
        <v>43.317340850830078</v>
      </c>
      <c r="N89">
        <v>10.01473903656006</v>
      </c>
      <c r="O89">
        <v>89.125350952148438</v>
      </c>
      <c r="P89">
        <v>40.586635589599609</v>
      </c>
      <c r="Q89">
        <v>4370.35986328125</v>
      </c>
    </row>
    <row r="90" spans="1:17" x14ac:dyDescent="0.2">
      <c r="A90" s="2">
        <v>45156</v>
      </c>
      <c r="B90">
        <v>172.99359130859381</v>
      </c>
      <c r="C90">
        <v>508.1300048828125</v>
      </c>
      <c r="D90">
        <v>105.4499969482422</v>
      </c>
      <c r="E90">
        <v>27.592325210571289</v>
      </c>
      <c r="F90">
        <v>10</v>
      </c>
      <c r="G90">
        <v>203.05076599121091</v>
      </c>
      <c r="H90">
        <v>127.3529968261719</v>
      </c>
      <c r="I90">
        <v>142.80821228027341</v>
      </c>
      <c r="J90">
        <v>281.70452880859381</v>
      </c>
      <c r="K90">
        <v>312.29400634765619</v>
      </c>
      <c r="L90">
        <v>541.5</v>
      </c>
      <c r="M90">
        <v>43.272369384765618</v>
      </c>
      <c r="N90">
        <v>9.9954423904418945</v>
      </c>
      <c r="O90">
        <v>88.600166320800781</v>
      </c>
      <c r="P90">
        <v>40.615299224853523</v>
      </c>
      <c r="Q90">
        <v>4369.7099609375</v>
      </c>
    </row>
    <row r="91" spans="1:17" x14ac:dyDescent="0.2">
      <c r="A91" s="2">
        <v>45159</v>
      </c>
      <c r="B91">
        <v>174.33198547363281</v>
      </c>
      <c r="C91">
        <v>520.469970703125</v>
      </c>
      <c r="D91">
        <v>108.2200012207031</v>
      </c>
      <c r="E91">
        <v>27.630239486694339</v>
      </c>
      <c r="F91">
        <v>10.05000019073486</v>
      </c>
      <c r="G91">
        <v>207.21427917480469</v>
      </c>
      <c r="H91">
        <v>128.16815185546881</v>
      </c>
      <c r="I91">
        <v>143.2970886230469</v>
      </c>
      <c r="J91">
        <v>288.31826782226562</v>
      </c>
      <c r="K91">
        <v>317.62258911132812</v>
      </c>
      <c r="L91">
        <v>554.70001220703125</v>
      </c>
      <c r="M91">
        <v>46.938114166259773</v>
      </c>
      <c r="N91">
        <v>9.9761476516723633</v>
      </c>
      <c r="O91">
        <v>90.020103454589844</v>
      </c>
      <c r="P91">
        <v>40.605743408203118</v>
      </c>
      <c r="Q91">
        <v>4399.77001953125</v>
      </c>
    </row>
    <row r="92" spans="1:17" x14ac:dyDescent="0.2">
      <c r="A92" s="2">
        <v>45160</v>
      </c>
      <c r="B92">
        <v>175.7100524902344</v>
      </c>
      <c r="C92">
        <v>519.47998046875</v>
      </c>
      <c r="D92">
        <v>105.6600036621094</v>
      </c>
      <c r="E92">
        <v>26.957258224487301</v>
      </c>
      <c r="F92">
        <v>9.7399997711181641</v>
      </c>
      <c r="G92">
        <v>204.9639892578125</v>
      </c>
      <c r="H92">
        <v>128.92366027832031</v>
      </c>
      <c r="I92">
        <v>140.32536315917969</v>
      </c>
      <c r="J92">
        <v>286.03076171875</v>
      </c>
      <c r="K92">
        <v>318.19488525390619</v>
      </c>
      <c r="L92">
        <v>561.82000732421875</v>
      </c>
      <c r="M92">
        <v>45.639915466308587</v>
      </c>
      <c r="N92">
        <v>10.08227634429932</v>
      </c>
      <c r="O92">
        <v>89.708892822265625</v>
      </c>
      <c r="P92">
        <v>39.659641265869141</v>
      </c>
      <c r="Q92">
        <v>4387.5498046875</v>
      </c>
    </row>
    <row r="93" spans="1:17" x14ac:dyDescent="0.2">
      <c r="A93" s="2">
        <v>45161</v>
      </c>
      <c r="B93">
        <v>179.56671142578119</v>
      </c>
      <c r="C93">
        <v>530.71002197265625</v>
      </c>
      <c r="D93">
        <v>109.4300003051758</v>
      </c>
      <c r="E93">
        <v>26.96673583984375</v>
      </c>
      <c r="F93">
        <v>9.8999996185302734</v>
      </c>
      <c r="G93">
        <v>207.31340026855469</v>
      </c>
      <c r="H93">
        <v>132.42286682128909</v>
      </c>
      <c r="I93">
        <v>141.2743835449219</v>
      </c>
      <c r="J93">
        <v>292.63455200195312</v>
      </c>
      <c r="K93">
        <v>322.67489624023438</v>
      </c>
      <c r="L93">
        <v>568</v>
      </c>
      <c r="M93">
        <v>47.087024688720703</v>
      </c>
      <c r="N93">
        <v>10.226997375488279</v>
      </c>
      <c r="O93">
        <v>91.634552001953125</v>
      </c>
      <c r="P93">
        <v>39.7647705078125</v>
      </c>
      <c r="Q93">
        <v>4436.009765625</v>
      </c>
    </row>
    <row r="94" spans="1:17" x14ac:dyDescent="0.2">
      <c r="A94" s="2">
        <v>45162</v>
      </c>
      <c r="B94">
        <v>174.86735534667969</v>
      </c>
      <c r="C94">
        <v>512.42999267578125</v>
      </c>
      <c r="D94">
        <v>101.8000030517578</v>
      </c>
      <c r="E94">
        <v>27.127874374389648</v>
      </c>
      <c r="F94">
        <v>9.5900001525878906</v>
      </c>
      <c r="G94">
        <v>203.724853515625</v>
      </c>
      <c r="H94">
        <v>129.64933776855469</v>
      </c>
      <c r="I94">
        <v>141.14018249511719</v>
      </c>
      <c r="J94">
        <v>285.18548583984381</v>
      </c>
      <c r="K94">
        <v>315.73785400390619</v>
      </c>
      <c r="L94">
        <v>549.53997802734375</v>
      </c>
      <c r="M94">
        <v>47.133995056152337</v>
      </c>
      <c r="N94">
        <v>10.140164375305179</v>
      </c>
      <c r="O94">
        <v>89.990921020507812</v>
      </c>
      <c r="P94">
        <v>39.592750549316413</v>
      </c>
      <c r="Q94">
        <v>4376.31005859375</v>
      </c>
    </row>
    <row r="95" spans="1:17" x14ac:dyDescent="0.2">
      <c r="A95" s="2">
        <v>45163</v>
      </c>
      <c r="B95">
        <v>177.07826232910159</v>
      </c>
      <c r="C95">
        <v>525.05999755859375</v>
      </c>
      <c r="D95">
        <v>102.25</v>
      </c>
      <c r="E95">
        <v>27.014129638671879</v>
      </c>
      <c r="F95">
        <v>9.5699996948242188</v>
      </c>
      <c r="G95">
        <v>207.65043640136719</v>
      </c>
      <c r="H95">
        <v>129.91773986816409</v>
      </c>
      <c r="I95">
        <v>140.9676208496094</v>
      </c>
      <c r="J95">
        <v>283.9422607421875</v>
      </c>
      <c r="K95">
        <v>318.7080078125</v>
      </c>
      <c r="L95">
        <v>563.6500244140625</v>
      </c>
      <c r="M95">
        <v>45.989696502685547</v>
      </c>
      <c r="N95">
        <v>10.11121940612793</v>
      </c>
      <c r="O95">
        <v>90.5452880859375</v>
      </c>
      <c r="P95">
        <v>39.401615142822273</v>
      </c>
      <c r="Q95">
        <v>4405.7099609375</v>
      </c>
    </row>
    <row r="96" spans="1:17" x14ac:dyDescent="0.2">
      <c r="A96" s="2">
        <v>45166</v>
      </c>
      <c r="B96">
        <v>178.64469909667969</v>
      </c>
      <c r="C96">
        <v>529.91998291015625</v>
      </c>
      <c r="D96">
        <v>102.61000061035161</v>
      </c>
      <c r="E96">
        <v>27.260574340820309</v>
      </c>
      <c r="F96">
        <v>9.9700002670288086</v>
      </c>
      <c r="G96">
        <v>209.88090515136719</v>
      </c>
      <c r="H96">
        <v>131.01124572753909</v>
      </c>
      <c r="I96">
        <v>141.45652770996091</v>
      </c>
      <c r="J96">
        <v>288.67626953125</v>
      </c>
      <c r="K96">
        <v>319.41851806640619</v>
      </c>
      <c r="L96">
        <v>568.30999755859375</v>
      </c>
      <c r="M96">
        <v>46.806198120117188</v>
      </c>
      <c r="N96">
        <v>10.178756713867189</v>
      </c>
      <c r="O96">
        <v>91.420600891113281</v>
      </c>
      <c r="P96">
        <v>40.022792816162109</v>
      </c>
      <c r="Q96">
        <v>4433.31005859375</v>
      </c>
    </row>
    <row r="97" spans="1:17" x14ac:dyDescent="0.2">
      <c r="A97" s="2">
        <v>45167</v>
      </c>
      <c r="B97">
        <v>182.5409851074219</v>
      </c>
      <c r="C97">
        <v>540.57000732421875</v>
      </c>
      <c r="D97">
        <v>105.9199981689453</v>
      </c>
      <c r="E97">
        <v>27.649198532104489</v>
      </c>
      <c r="F97">
        <v>9.8999996185302734</v>
      </c>
      <c r="G97">
        <v>210.11882019042969</v>
      </c>
      <c r="H97">
        <v>134.68939208984381</v>
      </c>
      <c r="I97">
        <v>142.60688781738281</v>
      </c>
      <c r="J97">
        <v>296.3641357421875</v>
      </c>
      <c r="K97">
        <v>324.06622314453119</v>
      </c>
      <c r="L97">
        <v>578.8699951171875</v>
      </c>
      <c r="M97">
        <v>48.753993988037109</v>
      </c>
      <c r="N97">
        <v>10.20770168304443</v>
      </c>
      <c r="O97">
        <v>92.470947265625</v>
      </c>
      <c r="P97">
        <v>40.137470245361328</v>
      </c>
      <c r="Q97">
        <v>4497.6298828125</v>
      </c>
    </row>
    <row r="98" spans="1:17" x14ac:dyDescent="0.2">
      <c r="A98" s="2">
        <v>45168</v>
      </c>
      <c r="B98">
        <v>186.04072570800781</v>
      </c>
      <c r="C98">
        <v>545.3599853515625</v>
      </c>
      <c r="D98">
        <v>106.5899963378906</v>
      </c>
      <c r="E98">
        <v>27.52597808837891</v>
      </c>
      <c r="F98">
        <v>10.079999923706049</v>
      </c>
      <c r="G98">
        <v>213.17205810546881</v>
      </c>
      <c r="H98">
        <v>136.1208801269531</v>
      </c>
      <c r="I98">
        <v>142.0317077636719</v>
      </c>
      <c r="J98">
        <v>293.4898681640625</v>
      </c>
      <c r="K98">
        <v>324.44119262695312</v>
      </c>
      <c r="L98">
        <v>588.239990234375</v>
      </c>
      <c r="M98">
        <v>49.23370361328125</v>
      </c>
      <c r="N98">
        <v>10.294533729553221</v>
      </c>
      <c r="O98">
        <v>92.179183959960938</v>
      </c>
      <c r="P98">
        <v>39.697872161865227</v>
      </c>
      <c r="Q98">
        <v>4514.8701171875</v>
      </c>
    </row>
    <row r="99" spans="1:17" x14ac:dyDescent="0.2">
      <c r="A99" s="2">
        <v>45169</v>
      </c>
      <c r="B99">
        <v>186.25880432128909</v>
      </c>
      <c r="C99">
        <v>559.34002685546875</v>
      </c>
      <c r="D99">
        <v>105.7200012207031</v>
      </c>
      <c r="E99">
        <v>27.401727676391602</v>
      </c>
      <c r="F99">
        <v>10.210000038146971</v>
      </c>
      <c r="G99">
        <v>219.53630065917969</v>
      </c>
      <c r="H99">
        <v>136.53840637207031</v>
      </c>
      <c r="I99">
        <v>140.27740478515619</v>
      </c>
      <c r="J99">
        <v>294.275634765625</v>
      </c>
      <c r="K99">
        <v>323.42483520507812</v>
      </c>
      <c r="L99">
        <v>588.83001708984375</v>
      </c>
      <c r="M99">
        <v>49.324649810791023</v>
      </c>
      <c r="N99">
        <v>10.19805240631104</v>
      </c>
      <c r="O99">
        <v>91.002395629882812</v>
      </c>
      <c r="P99">
        <v>39.458961486816413</v>
      </c>
      <c r="Q99">
        <v>4507.66015625</v>
      </c>
    </row>
    <row r="100" spans="1:17" x14ac:dyDescent="0.2">
      <c r="A100" s="2">
        <v>45170</v>
      </c>
      <c r="B100">
        <v>187.83518981933591</v>
      </c>
      <c r="C100">
        <v>563.21002197265625</v>
      </c>
      <c r="D100">
        <v>109.4499969482422</v>
      </c>
      <c r="E100">
        <v>27.698013305664059</v>
      </c>
      <c r="F100">
        <v>10.64000034332275</v>
      </c>
      <c r="G100">
        <v>219.60569763183591</v>
      </c>
      <c r="H100">
        <v>135.99163818359381</v>
      </c>
      <c r="I100">
        <v>140.74713134765619</v>
      </c>
      <c r="J100">
        <v>294.762939453125</v>
      </c>
      <c r="K100">
        <v>324.31289672851562</v>
      </c>
      <c r="L100">
        <v>590.8800048828125</v>
      </c>
      <c r="M100">
        <v>48.479167938232422</v>
      </c>
      <c r="N100">
        <v>10.15946006774902</v>
      </c>
      <c r="O100">
        <v>90.632827758789062</v>
      </c>
      <c r="P100">
        <v>39.802993774414062</v>
      </c>
      <c r="Q100">
        <v>4515.77001953125</v>
      </c>
    </row>
    <row r="101" spans="1:17" x14ac:dyDescent="0.2">
      <c r="A101" s="2">
        <v>45174</v>
      </c>
      <c r="B101">
        <v>188.0731201171875</v>
      </c>
      <c r="C101">
        <v>564.8800048828125</v>
      </c>
      <c r="D101">
        <v>110.7799987792969</v>
      </c>
      <c r="E101">
        <v>27.382608413696289</v>
      </c>
      <c r="F101">
        <v>10.47999954223633</v>
      </c>
      <c r="G101">
        <v>216.79035949707031</v>
      </c>
      <c r="H101">
        <v>135.90217590332031</v>
      </c>
      <c r="I101">
        <v>139.19415283203119</v>
      </c>
      <c r="J101">
        <v>298.51235961914062</v>
      </c>
      <c r="K101">
        <v>329.13821411132812</v>
      </c>
      <c r="L101">
        <v>597.15997314453125</v>
      </c>
      <c r="M101">
        <v>48.518142700195312</v>
      </c>
      <c r="N101">
        <v>10.265590667724609</v>
      </c>
      <c r="O101">
        <v>92.004135131835938</v>
      </c>
      <c r="P101">
        <v>39.697872161865227</v>
      </c>
      <c r="Q101">
        <v>4496.830078125</v>
      </c>
    </row>
    <row r="102" spans="1:17" x14ac:dyDescent="0.2">
      <c r="A102" s="2">
        <v>45175</v>
      </c>
      <c r="B102">
        <v>181.34135437011719</v>
      </c>
      <c r="C102">
        <v>561.94000244140625</v>
      </c>
      <c r="D102">
        <v>109.2799987792969</v>
      </c>
      <c r="E102">
        <v>27.134111404418949</v>
      </c>
      <c r="F102">
        <v>10.22000026702881</v>
      </c>
      <c r="G102">
        <v>219.69488525390619</v>
      </c>
      <c r="H102">
        <v>134.5700988769531</v>
      </c>
      <c r="I102">
        <v>138.9640808105469</v>
      </c>
      <c r="J102">
        <v>297.53768920898438</v>
      </c>
      <c r="K102">
        <v>328.47714233398438</v>
      </c>
      <c r="L102">
        <v>598.510009765625</v>
      </c>
      <c r="M102">
        <v>47.035926818847663</v>
      </c>
      <c r="N102">
        <v>10.362070083618161</v>
      </c>
      <c r="O102">
        <v>89.72833251953125</v>
      </c>
      <c r="P102">
        <v>39.200927734375</v>
      </c>
      <c r="Q102">
        <v>4465.47998046875</v>
      </c>
    </row>
    <row r="103" spans="1:17" x14ac:dyDescent="0.2">
      <c r="A103" s="2">
        <v>45176</v>
      </c>
      <c r="B103">
        <v>176.03727722167969</v>
      </c>
      <c r="C103">
        <v>560.46002197265625</v>
      </c>
      <c r="D103">
        <v>106.5899963378906</v>
      </c>
      <c r="E103">
        <v>26.885614395141602</v>
      </c>
      <c r="F103">
        <v>10.14999961853027</v>
      </c>
      <c r="G103">
        <v>220.5970153808594</v>
      </c>
      <c r="H103">
        <v>135.39518737792969</v>
      </c>
      <c r="I103">
        <v>137.7753601074219</v>
      </c>
      <c r="J103">
        <v>297.04043579101562</v>
      </c>
      <c r="K103">
        <v>325.54638671875</v>
      </c>
      <c r="L103">
        <v>599.32000732421875</v>
      </c>
      <c r="M103">
        <v>46.216365814208977</v>
      </c>
      <c r="N103">
        <v>10.41031074523926</v>
      </c>
      <c r="O103">
        <v>87.578994750976562</v>
      </c>
      <c r="P103">
        <v>38.637096405029297</v>
      </c>
      <c r="Q103">
        <v>4451.14013671875</v>
      </c>
    </row>
    <row r="104" spans="1:17" x14ac:dyDescent="0.2">
      <c r="A104" s="2">
        <v>45177</v>
      </c>
      <c r="B104">
        <v>176.65191650390619</v>
      </c>
      <c r="C104">
        <v>560.3599853515625</v>
      </c>
      <c r="D104">
        <v>106.0899963378906</v>
      </c>
      <c r="E104">
        <v>27.105440139770511</v>
      </c>
      <c r="F104">
        <v>10.189999580383301</v>
      </c>
      <c r="G104">
        <v>222.80763244628909</v>
      </c>
      <c r="H104">
        <v>136.3892822265625</v>
      </c>
      <c r="I104">
        <v>137.8808288574219</v>
      </c>
      <c r="J104">
        <v>296.26470947265619</v>
      </c>
      <c r="K104">
        <v>329.84866333007812</v>
      </c>
      <c r="L104">
        <v>600.07000732421875</v>
      </c>
      <c r="M104">
        <v>45.547725677490227</v>
      </c>
      <c r="N104">
        <v>10.5743293762207</v>
      </c>
      <c r="O104">
        <v>87.18023681640625</v>
      </c>
      <c r="P104">
        <v>39.181819915771477</v>
      </c>
      <c r="Q104">
        <v>4457.490234375</v>
      </c>
    </row>
    <row r="105" spans="1:17" x14ac:dyDescent="0.2">
      <c r="A105" s="2">
        <v>45180</v>
      </c>
      <c r="B105">
        <v>177.8218078613281</v>
      </c>
      <c r="C105">
        <v>564.5</v>
      </c>
      <c r="D105">
        <v>105.3199996948242</v>
      </c>
      <c r="E105">
        <v>27.220132827758789</v>
      </c>
      <c r="F105">
        <v>10.39999961853027</v>
      </c>
      <c r="G105">
        <v>223.35285949707031</v>
      </c>
      <c r="H105">
        <v>136.92608642578119</v>
      </c>
      <c r="I105">
        <v>138.48475646972659</v>
      </c>
      <c r="J105">
        <v>305.88192749023438</v>
      </c>
      <c r="K105">
        <v>333.47018432617188</v>
      </c>
      <c r="L105">
        <v>605.94000244140625</v>
      </c>
      <c r="M105">
        <v>45.153934478759773</v>
      </c>
      <c r="N105">
        <v>10.66116237640381</v>
      </c>
      <c r="O105">
        <v>87.141319274902344</v>
      </c>
      <c r="P105">
        <v>39.497184753417969</v>
      </c>
      <c r="Q105">
        <v>4487.4599609375</v>
      </c>
    </row>
    <row r="106" spans="1:17" x14ac:dyDescent="0.2">
      <c r="A106" s="2">
        <v>45181</v>
      </c>
      <c r="B106">
        <v>174.78804016113281</v>
      </c>
      <c r="C106">
        <v>542.21002197265625</v>
      </c>
      <c r="D106">
        <v>105.30999755859381</v>
      </c>
      <c r="E106">
        <v>27.688455581665039</v>
      </c>
      <c r="F106">
        <v>10.060000419616699</v>
      </c>
      <c r="G106">
        <v>219.73455810546881</v>
      </c>
      <c r="H106">
        <v>135.26597595214841</v>
      </c>
      <c r="I106">
        <v>140.2869873046875</v>
      </c>
      <c r="J106">
        <v>300.01409912109381</v>
      </c>
      <c r="K106">
        <v>327.38177490234381</v>
      </c>
      <c r="L106">
        <v>588.84002685546875</v>
      </c>
      <c r="M106">
        <v>44.846096038818359</v>
      </c>
      <c r="N106">
        <v>10.50679302215576</v>
      </c>
      <c r="O106">
        <v>87.997184753417969</v>
      </c>
      <c r="P106">
        <v>40.653526306152337</v>
      </c>
      <c r="Q106">
        <v>4461.89990234375</v>
      </c>
    </row>
    <row r="107" spans="1:17" x14ac:dyDescent="0.2">
      <c r="A107" s="2">
        <v>45182</v>
      </c>
      <c r="B107">
        <v>172.71598815917969</v>
      </c>
      <c r="C107">
        <v>553.55999755859375</v>
      </c>
      <c r="D107">
        <v>107.7099990844727</v>
      </c>
      <c r="E107">
        <v>27.602437973022461</v>
      </c>
      <c r="F107">
        <v>9.9300003051757812</v>
      </c>
      <c r="G107">
        <v>216.8994140625</v>
      </c>
      <c r="H107">
        <v>136.6875</v>
      </c>
      <c r="I107">
        <v>140.35411071777341</v>
      </c>
      <c r="J107">
        <v>303.39559936523438</v>
      </c>
      <c r="K107">
        <v>331.61502075195312</v>
      </c>
      <c r="L107">
        <v>591.3800048828125</v>
      </c>
      <c r="M107">
        <v>45.460773468017578</v>
      </c>
      <c r="N107">
        <v>10.66116237640381</v>
      </c>
      <c r="O107">
        <v>88.716873168945312</v>
      </c>
      <c r="P107">
        <v>40.376388549804688</v>
      </c>
      <c r="Q107">
        <v>4467.43994140625</v>
      </c>
    </row>
    <row r="108" spans="1:17" x14ac:dyDescent="0.2">
      <c r="A108" s="2">
        <v>45183</v>
      </c>
      <c r="B108">
        <v>174.23284912109381</v>
      </c>
      <c r="C108">
        <v>552.15997314453125</v>
      </c>
      <c r="D108">
        <v>106.629997253418</v>
      </c>
      <c r="E108">
        <v>27.908283233642582</v>
      </c>
      <c r="F108">
        <v>10.02000045776367</v>
      </c>
      <c r="G108">
        <v>216.87957763671881</v>
      </c>
      <c r="H108">
        <v>138.168701171875</v>
      </c>
      <c r="I108">
        <v>143.0766296386719</v>
      </c>
      <c r="J108">
        <v>310.01919555664062</v>
      </c>
      <c r="K108">
        <v>334.22012329101562</v>
      </c>
      <c r="L108">
        <v>590.1099853515625</v>
      </c>
      <c r="M108">
        <v>45.556720733642578</v>
      </c>
      <c r="N108">
        <v>10.69010639190674</v>
      </c>
      <c r="O108">
        <v>89.421737670898438</v>
      </c>
      <c r="P108">
        <v>41.140911102294922</v>
      </c>
      <c r="Q108">
        <v>4505.10009765625</v>
      </c>
    </row>
    <row r="109" spans="1:17" x14ac:dyDescent="0.2">
      <c r="A109" s="2">
        <v>45184</v>
      </c>
      <c r="B109">
        <v>173.50910949707031</v>
      </c>
      <c r="C109">
        <v>528.8900146484375</v>
      </c>
      <c r="D109">
        <v>101.4899978637695</v>
      </c>
      <c r="E109">
        <v>27.564207077026371</v>
      </c>
      <c r="F109">
        <v>9.8199996948242188</v>
      </c>
      <c r="G109">
        <v>212.74580383300781</v>
      </c>
      <c r="H109">
        <v>137.48277282714841</v>
      </c>
      <c r="I109">
        <v>142.65484619140619</v>
      </c>
      <c r="J109">
        <v>298.67147827148438</v>
      </c>
      <c r="K109">
        <v>325.85226440429688</v>
      </c>
      <c r="L109">
        <v>579.58001708984375</v>
      </c>
      <c r="M109">
        <v>43.876613616943359</v>
      </c>
      <c r="N109">
        <v>10.641865730285639</v>
      </c>
      <c r="O109">
        <v>87.251449584960938</v>
      </c>
      <c r="P109">
        <v>41.045352935791023</v>
      </c>
      <c r="Q109">
        <v>4450.31982421875</v>
      </c>
    </row>
    <row r="110" spans="1:17" x14ac:dyDescent="0.2">
      <c r="A110" s="2">
        <v>45187</v>
      </c>
      <c r="B110">
        <v>176.4437255859375</v>
      </c>
      <c r="C110">
        <v>532.41998291015625</v>
      </c>
      <c r="D110">
        <v>102.370002746582</v>
      </c>
      <c r="E110">
        <v>27.48774528503418</v>
      </c>
      <c r="F110">
        <v>9.75</v>
      </c>
      <c r="G110">
        <v>213.1324157714844</v>
      </c>
      <c r="H110">
        <v>138.13887023925781</v>
      </c>
      <c r="I110">
        <v>142.95198059082031</v>
      </c>
      <c r="J110">
        <v>300.8992919921875</v>
      </c>
      <c r="K110">
        <v>324.70761108398438</v>
      </c>
      <c r="L110">
        <v>578.510009765625</v>
      </c>
      <c r="M110">
        <v>43.942577362060547</v>
      </c>
      <c r="N110">
        <v>10.49714469909668</v>
      </c>
      <c r="O110">
        <v>86.840843200683594</v>
      </c>
      <c r="P110">
        <v>41.504055023193359</v>
      </c>
      <c r="Q110">
        <v>4453.52978515625</v>
      </c>
    </row>
    <row r="111" spans="1:17" x14ac:dyDescent="0.2">
      <c r="A111" s="2">
        <v>45188</v>
      </c>
      <c r="B111">
        <v>177.5343017578125</v>
      </c>
      <c r="C111">
        <v>541.69000244140625</v>
      </c>
      <c r="D111">
        <v>101.61000061035161</v>
      </c>
      <c r="E111">
        <v>27.382608413696289</v>
      </c>
      <c r="F111">
        <v>9.5</v>
      </c>
      <c r="G111">
        <v>213.82633972167969</v>
      </c>
      <c r="H111">
        <v>138.00965881347659</v>
      </c>
      <c r="I111">
        <v>142.76988220214841</v>
      </c>
      <c r="J111">
        <v>303.40545654296881</v>
      </c>
      <c r="K111">
        <v>324.30303955078119</v>
      </c>
      <c r="L111">
        <v>572.33001708984375</v>
      </c>
      <c r="M111">
        <v>43.496814727783203</v>
      </c>
      <c r="N111">
        <v>10.54538536071777</v>
      </c>
      <c r="O111">
        <v>86.195625305175781</v>
      </c>
      <c r="P111">
        <v>41.303375244140618</v>
      </c>
      <c r="Q111">
        <v>4443.9501953125</v>
      </c>
    </row>
    <row r="112" spans="1:17" x14ac:dyDescent="0.2">
      <c r="A112" s="2">
        <v>45189</v>
      </c>
      <c r="B112">
        <v>173.98500061035159</v>
      </c>
      <c r="C112">
        <v>535.780029296875</v>
      </c>
      <c r="D112">
        <v>100.3399963378906</v>
      </c>
      <c r="E112">
        <v>27.287031173706051</v>
      </c>
      <c r="F112">
        <v>9.4499998092651367</v>
      </c>
      <c r="G112">
        <v>211.17951965332031</v>
      </c>
      <c r="H112">
        <v>133.79472351074219</v>
      </c>
      <c r="I112">
        <v>142.16590881347659</v>
      </c>
      <c r="J112">
        <v>298.03494262695312</v>
      </c>
      <c r="K112">
        <v>316.52728271484381</v>
      </c>
      <c r="L112">
        <v>570.54998779296875</v>
      </c>
      <c r="M112">
        <v>42.216499328613281</v>
      </c>
      <c r="N112">
        <v>10.342775344848629</v>
      </c>
      <c r="O112">
        <v>85.3353271484375</v>
      </c>
      <c r="P112">
        <v>40.968891143798828</v>
      </c>
      <c r="Q112">
        <v>4402.2001953125</v>
      </c>
    </row>
    <row r="113" spans="1:17" x14ac:dyDescent="0.2">
      <c r="A113" s="2">
        <v>45190</v>
      </c>
      <c r="B113">
        <v>172.4383544921875</v>
      </c>
      <c r="C113">
        <v>513.8800048828125</v>
      </c>
      <c r="D113">
        <v>96.110000610351562</v>
      </c>
      <c r="E113">
        <v>26.809152603149411</v>
      </c>
      <c r="F113">
        <v>8.9700002670288086</v>
      </c>
      <c r="G113">
        <v>206.79791259765619</v>
      </c>
      <c r="H113">
        <v>130.58380126953119</v>
      </c>
      <c r="I113">
        <v>141.05390930175781</v>
      </c>
      <c r="J113">
        <v>294.11648559570312</v>
      </c>
      <c r="K113">
        <v>315.3037109375</v>
      </c>
      <c r="L113">
        <v>549.530029296875</v>
      </c>
      <c r="M113">
        <v>40.995147705078118</v>
      </c>
      <c r="N113">
        <v>10.19805240631104</v>
      </c>
      <c r="O113">
        <v>83.448554992675781</v>
      </c>
      <c r="P113">
        <v>40.443279266357422</v>
      </c>
      <c r="Q113">
        <v>4330</v>
      </c>
    </row>
    <row r="114" spans="1:17" x14ac:dyDescent="0.2">
      <c r="A114" s="2">
        <v>45191</v>
      </c>
      <c r="B114">
        <v>173.29096984863281</v>
      </c>
      <c r="C114">
        <v>512.9000244140625</v>
      </c>
      <c r="D114">
        <v>96.199996948242188</v>
      </c>
      <c r="E114">
        <v>26.417289733886719</v>
      </c>
      <c r="F114">
        <v>8.9399995803833008</v>
      </c>
      <c r="G114">
        <v>204.63685607910159</v>
      </c>
      <c r="H114">
        <v>130.4744567871094</v>
      </c>
      <c r="I114">
        <v>139.70220947265619</v>
      </c>
      <c r="J114">
        <v>297.44815063476562</v>
      </c>
      <c r="K114">
        <v>312.8170166015625</v>
      </c>
      <c r="L114">
        <v>554.09002685546875</v>
      </c>
      <c r="M114">
        <v>41.587833404541023</v>
      </c>
      <c r="N114">
        <v>10.169108390808111</v>
      </c>
      <c r="O114">
        <v>83.722274780273438</v>
      </c>
      <c r="P114">
        <v>39.401615142822273</v>
      </c>
      <c r="Q114">
        <v>4320.06005859375</v>
      </c>
    </row>
    <row r="115" spans="1:17" x14ac:dyDescent="0.2">
      <c r="A115" s="2">
        <v>45194</v>
      </c>
      <c r="B115">
        <v>174.5699157714844</v>
      </c>
      <c r="C115">
        <v>511.60000610351562</v>
      </c>
      <c r="D115">
        <v>97.379997253417969</v>
      </c>
      <c r="E115">
        <v>26.379058837890621</v>
      </c>
      <c r="F115">
        <v>8.9700002670288086</v>
      </c>
      <c r="G115">
        <v>204.54765319824219</v>
      </c>
      <c r="H115">
        <v>131.3890075683594</v>
      </c>
      <c r="I115">
        <v>140.39244079589841</v>
      </c>
      <c r="J115">
        <v>299.18862915039062</v>
      </c>
      <c r="K115">
        <v>313.33999633789062</v>
      </c>
      <c r="L115">
        <v>559.47998046875</v>
      </c>
      <c r="M115">
        <v>42.199512481689453</v>
      </c>
      <c r="N115">
        <v>10.178756713867189</v>
      </c>
      <c r="O115">
        <v>84.308837890625</v>
      </c>
      <c r="P115">
        <v>39.716983795166023</v>
      </c>
      <c r="Q115">
        <v>4337.43994140625</v>
      </c>
    </row>
    <row r="116" spans="1:17" x14ac:dyDescent="0.2">
      <c r="A116" s="2">
        <v>45195</v>
      </c>
      <c r="B116">
        <v>170.48527526855469</v>
      </c>
      <c r="C116">
        <v>506.29998779296881</v>
      </c>
      <c r="D116">
        <v>95.959999084472656</v>
      </c>
      <c r="E116">
        <v>25.968082427978519</v>
      </c>
      <c r="F116">
        <v>8.8400001525878906</v>
      </c>
      <c r="G116">
        <v>200.7310791015625</v>
      </c>
      <c r="H116">
        <v>128.68505859375</v>
      </c>
      <c r="I116">
        <v>138.935302734375</v>
      </c>
      <c r="J116">
        <v>297.32882690429688</v>
      </c>
      <c r="K116">
        <v>308.01144409179688</v>
      </c>
      <c r="L116">
        <v>544.6300048828125</v>
      </c>
      <c r="M116">
        <v>41.888675689697273</v>
      </c>
      <c r="N116">
        <v>10.08227634429932</v>
      </c>
      <c r="O116">
        <v>82.402511596679688</v>
      </c>
      <c r="P116">
        <v>38.847343444824219</v>
      </c>
      <c r="Q116">
        <v>4273.52978515625</v>
      </c>
    </row>
    <row r="117" spans="1:17" x14ac:dyDescent="0.2">
      <c r="A117" s="2">
        <v>45196</v>
      </c>
      <c r="B117">
        <v>168.9683532714844</v>
      </c>
      <c r="C117">
        <v>502.60000610351562</v>
      </c>
      <c r="D117">
        <v>98.069999694824219</v>
      </c>
      <c r="E117">
        <v>26.063657760620121</v>
      </c>
      <c r="F117">
        <v>8.7299995422363281</v>
      </c>
      <c r="G117">
        <v>200.96900939941409</v>
      </c>
      <c r="H117">
        <v>130.6831970214844</v>
      </c>
      <c r="I117">
        <v>139.75016784667969</v>
      </c>
      <c r="J117">
        <v>296.11550903320312</v>
      </c>
      <c r="K117">
        <v>308.65280151367188</v>
      </c>
      <c r="L117">
        <v>546.3800048828125</v>
      </c>
      <c r="M117">
        <v>42.445377349853523</v>
      </c>
      <c r="N117">
        <v>10.062980651855471</v>
      </c>
      <c r="O117">
        <v>83.526756286621094</v>
      </c>
      <c r="P117">
        <v>39.048027038574219</v>
      </c>
      <c r="Q117">
        <v>4274.509765625</v>
      </c>
    </row>
    <row r="118" spans="1:17" x14ac:dyDescent="0.2">
      <c r="A118" s="2">
        <v>45197</v>
      </c>
      <c r="B118">
        <v>169.2261657714844</v>
      </c>
      <c r="C118">
        <v>504.67001342773438</v>
      </c>
      <c r="D118">
        <v>102.7600021362305</v>
      </c>
      <c r="E118">
        <v>26.340827941894531</v>
      </c>
      <c r="F118">
        <v>8.9399995803833008</v>
      </c>
      <c r="G118">
        <v>201.43492126464841</v>
      </c>
      <c r="H118">
        <v>132.34333801269531</v>
      </c>
      <c r="I118">
        <v>141.48529052734381</v>
      </c>
      <c r="J118">
        <v>302.30157470703119</v>
      </c>
      <c r="K118">
        <v>309.49160766601562</v>
      </c>
      <c r="L118">
        <v>553.52001953125</v>
      </c>
      <c r="M118">
        <v>43.066047668457031</v>
      </c>
      <c r="N118">
        <v>10.178756713867189</v>
      </c>
      <c r="O118">
        <v>84.475044250488281</v>
      </c>
      <c r="P118">
        <v>39.095809936523438</v>
      </c>
      <c r="Q118">
        <v>4299.7001953125</v>
      </c>
    </row>
    <row r="119" spans="1:17" x14ac:dyDescent="0.2">
      <c r="A119" s="2">
        <v>45198</v>
      </c>
      <c r="B119">
        <v>169.74171447753909</v>
      </c>
      <c r="C119">
        <v>509.89999389648438</v>
      </c>
      <c r="D119">
        <v>102.8199996948242</v>
      </c>
      <c r="E119">
        <v>26.168788909912109</v>
      </c>
      <c r="F119">
        <v>8.9200000762939453</v>
      </c>
      <c r="G119">
        <v>201.01856994628909</v>
      </c>
      <c r="H119">
        <v>131.07090759277341</v>
      </c>
      <c r="I119">
        <v>139.02159118652341</v>
      </c>
      <c r="J119">
        <v>298.57205200195312</v>
      </c>
      <c r="K119">
        <v>311.57366943359381</v>
      </c>
      <c r="L119">
        <v>558.96002197265625</v>
      </c>
      <c r="M119">
        <v>43.475830078125</v>
      </c>
      <c r="N119">
        <v>10.169108390808111</v>
      </c>
      <c r="O119">
        <v>84.954063415527344</v>
      </c>
      <c r="P119">
        <v>39.048027038574219</v>
      </c>
      <c r="Q119">
        <v>4288.0498046875</v>
      </c>
    </row>
    <row r="120" spans="1:17" x14ac:dyDescent="0.2">
      <c r="A120" s="2">
        <v>45201</v>
      </c>
      <c r="B120">
        <v>172.25990295410159</v>
      </c>
      <c r="C120">
        <v>521.1300048828125</v>
      </c>
      <c r="D120">
        <v>103.26999664306641</v>
      </c>
      <c r="E120">
        <v>25.518877029418949</v>
      </c>
      <c r="F120">
        <v>8.75</v>
      </c>
      <c r="G120">
        <v>201.94049072265619</v>
      </c>
      <c r="H120">
        <v>134.37129211425781</v>
      </c>
      <c r="I120">
        <v>137.82328796386719</v>
      </c>
      <c r="J120">
        <v>305.14593505859381</v>
      </c>
      <c r="K120">
        <v>317.54360961914062</v>
      </c>
      <c r="L120">
        <v>555.22998046875</v>
      </c>
      <c r="M120">
        <v>44.758152008056641</v>
      </c>
      <c r="N120">
        <v>9.9568510055541992</v>
      </c>
      <c r="O120">
        <v>85.687263488769531</v>
      </c>
      <c r="P120">
        <v>37.853462219238281</v>
      </c>
      <c r="Q120">
        <v>4288.39013671875</v>
      </c>
    </row>
    <row r="121" spans="1:17" x14ac:dyDescent="0.2">
      <c r="A121" s="2">
        <v>45202</v>
      </c>
      <c r="B121">
        <v>170.9214782714844</v>
      </c>
      <c r="C121">
        <v>507.02999877929688</v>
      </c>
      <c r="D121">
        <v>100.0800018310547</v>
      </c>
      <c r="E121">
        <v>24.763822555541989</v>
      </c>
      <c r="F121">
        <v>8.6700000762939453</v>
      </c>
      <c r="G121">
        <v>198.0942077636719</v>
      </c>
      <c r="H121">
        <v>132.5123291015625</v>
      </c>
      <c r="I121">
        <v>136.80714416503909</v>
      </c>
      <c r="J121">
        <v>299.29800415039062</v>
      </c>
      <c r="K121">
        <v>309.24490356445312</v>
      </c>
      <c r="L121">
        <v>541.239990234375</v>
      </c>
      <c r="M121">
        <v>43.493816375732422</v>
      </c>
      <c r="N121">
        <v>10.062980651855471</v>
      </c>
      <c r="O121">
        <v>83.4974365234375</v>
      </c>
      <c r="P121">
        <v>36.955146789550781</v>
      </c>
      <c r="Q121">
        <v>4229.4501953125</v>
      </c>
    </row>
    <row r="122" spans="1:17" x14ac:dyDescent="0.2">
      <c r="A122" s="2">
        <v>45203</v>
      </c>
      <c r="B122">
        <v>172.17066955566409</v>
      </c>
      <c r="C122">
        <v>518.41998291015625</v>
      </c>
      <c r="D122">
        <v>104.0699996948242</v>
      </c>
      <c r="E122">
        <v>24.79249382019043</v>
      </c>
      <c r="F122">
        <v>8.4700002670288086</v>
      </c>
      <c r="G122">
        <v>200.116455078125</v>
      </c>
      <c r="H122">
        <v>135.46478271484381</v>
      </c>
      <c r="I122">
        <v>137.42070007324219</v>
      </c>
      <c r="J122">
        <v>303.9127197265625</v>
      </c>
      <c r="K122">
        <v>314.7412109375</v>
      </c>
      <c r="L122">
        <v>548.6400146484375</v>
      </c>
      <c r="M122">
        <v>44.017543792724609</v>
      </c>
      <c r="N122">
        <v>10.18840503692627</v>
      </c>
      <c r="O122">
        <v>84.729209899902344</v>
      </c>
      <c r="P122">
        <v>37.241840362548828</v>
      </c>
      <c r="Q122">
        <v>4263.75</v>
      </c>
    </row>
    <row r="123" spans="1:17" x14ac:dyDescent="0.2">
      <c r="A123" s="2">
        <v>45204</v>
      </c>
      <c r="B123">
        <v>173.40997314453119</v>
      </c>
      <c r="C123">
        <v>516.44000244140625</v>
      </c>
      <c r="D123">
        <v>102.9100036621094</v>
      </c>
      <c r="E123">
        <v>24.907186508178711</v>
      </c>
      <c r="F123">
        <v>8.4099998474121094</v>
      </c>
      <c r="G123">
        <v>200.2552490234375</v>
      </c>
      <c r="H123">
        <v>135.18646240234381</v>
      </c>
      <c r="I123">
        <v>138.0000915527344</v>
      </c>
      <c r="J123">
        <v>303.12701416015619</v>
      </c>
      <c r="K123">
        <v>315.13589477539062</v>
      </c>
      <c r="L123">
        <v>547.16998291015625</v>
      </c>
      <c r="M123">
        <v>44.664196014404297</v>
      </c>
      <c r="N123">
        <v>10.342775344848629</v>
      </c>
      <c r="O123">
        <v>85.081153869628906</v>
      </c>
      <c r="P123">
        <v>37.557205200195312</v>
      </c>
      <c r="Q123">
        <v>4258.18994140625</v>
      </c>
    </row>
    <row r="124" spans="1:17" x14ac:dyDescent="0.2">
      <c r="A124" s="2">
        <v>45205</v>
      </c>
      <c r="B124">
        <v>175.96784973144531</v>
      </c>
      <c r="C124">
        <v>526.67999267578125</v>
      </c>
      <c r="D124">
        <v>107.2399978637695</v>
      </c>
      <c r="E124">
        <v>24.916742324829102</v>
      </c>
      <c r="F124">
        <v>8.3599996566772461</v>
      </c>
      <c r="G124">
        <v>205.55879211425781</v>
      </c>
      <c r="H124">
        <v>137.91026306152341</v>
      </c>
      <c r="I124">
        <v>140.12467956542969</v>
      </c>
      <c r="J124">
        <v>313.70895385742188</v>
      </c>
      <c r="K124">
        <v>322.93142700195312</v>
      </c>
      <c r="L124">
        <v>560.719970703125</v>
      </c>
      <c r="M124">
        <v>45.737621307373047</v>
      </c>
      <c r="N124">
        <v>10.41031074523926</v>
      </c>
      <c r="O124">
        <v>87.290534973144531</v>
      </c>
      <c r="P124">
        <v>37.929908752441413</v>
      </c>
      <c r="Q124">
        <v>4308.5</v>
      </c>
    </row>
    <row r="125" spans="1:17" x14ac:dyDescent="0.2">
      <c r="A125" s="2">
        <v>45208</v>
      </c>
      <c r="B125">
        <v>177.45497131347659</v>
      </c>
      <c r="C125">
        <v>529.28997802734375</v>
      </c>
      <c r="D125">
        <v>106.9700012207031</v>
      </c>
      <c r="E125">
        <v>25.146123886108398</v>
      </c>
      <c r="F125">
        <v>8.2899999618530273</v>
      </c>
      <c r="G125">
        <v>205.41998291015619</v>
      </c>
      <c r="H125">
        <v>138.67567443847659</v>
      </c>
      <c r="I125">
        <v>139.80596923828119</v>
      </c>
      <c r="J125">
        <v>316.62298583984381</v>
      </c>
      <c r="K125">
        <v>325.45758056640619</v>
      </c>
      <c r="L125">
        <v>564.42999267578125</v>
      </c>
      <c r="M125">
        <v>45.248882293701172</v>
      </c>
      <c r="N125">
        <v>10.448904037475589</v>
      </c>
      <c r="O125">
        <v>86.997261047363281</v>
      </c>
      <c r="P125">
        <v>37.939468383789062</v>
      </c>
      <c r="Q125">
        <v>4335.66015625</v>
      </c>
    </row>
    <row r="126" spans="1:17" x14ac:dyDescent="0.2">
      <c r="A126" s="2">
        <v>45209</v>
      </c>
      <c r="B126">
        <v>176.86012268066409</v>
      </c>
      <c r="C126">
        <v>532.719970703125</v>
      </c>
      <c r="D126">
        <v>109.0100021362305</v>
      </c>
      <c r="E126">
        <v>25.81516075134277</v>
      </c>
      <c r="F126">
        <v>8.6800003051757812</v>
      </c>
      <c r="G126">
        <v>205.08296203613281</v>
      </c>
      <c r="H126">
        <v>138.37745666503909</v>
      </c>
      <c r="I126">
        <v>140.65580749511719</v>
      </c>
      <c r="J126">
        <v>320.08401489257812</v>
      </c>
      <c r="K126">
        <v>324.04647827148438</v>
      </c>
      <c r="L126">
        <v>558.29998779296875</v>
      </c>
      <c r="M126">
        <v>45.773601531982422</v>
      </c>
      <c r="N126">
        <v>10.555032730102541</v>
      </c>
      <c r="O126">
        <v>88.580986022949219</v>
      </c>
      <c r="P126">
        <v>38.054145812988281</v>
      </c>
      <c r="Q126">
        <v>4358.240234375</v>
      </c>
    </row>
    <row r="127" spans="1:17" x14ac:dyDescent="0.2">
      <c r="A127" s="2">
        <v>45210</v>
      </c>
      <c r="B127">
        <v>178.2580261230469</v>
      </c>
      <c r="C127">
        <v>549.90997314453125</v>
      </c>
      <c r="D127">
        <v>108.30999755859381</v>
      </c>
      <c r="E127">
        <v>25.82472038269043</v>
      </c>
      <c r="F127">
        <v>8.4499998092651367</v>
      </c>
      <c r="G127">
        <v>205.05322265625</v>
      </c>
      <c r="H127">
        <v>140.86268615722659</v>
      </c>
      <c r="I127">
        <v>141.13865661621091</v>
      </c>
      <c r="J127">
        <v>326.0313720703125</v>
      </c>
      <c r="K127">
        <v>328.02322387695312</v>
      </c>
      <c r="L127">
        <v>558.66998291015625</v>
      </c>
      <c r="M127">
        <v>46.78106689453125</v>
      </c>
      <c r="N127">
        <v>10.670810699462891</v>
      </c>
      <c r="O127">
        <v>89.939857482910156</v>
      </c>
      <c r="P127">
        <v>37.929908752441413</v>
      </c>
      <c r="Q127">
        <v>4376.9501953125</v>
      </c>
    </row>
    <row r="128" spans="1:17" x14ac:dyDescent="0.2">
      <c r="A128" s="2">
        <v>45211</v>
      </c>
      <c r="B128">
        <v>179.16021728515619</v>
      </c>
      <c r="C128">
        <v>559.6300048828125</v>
      </c>
      <c r="D128">
        <v>108.7900009155273</v>
      </c>
      <c r="E128">
        <v>25.710025787353519</v>
      </c>
      <c r="F128">
        <v>8.1999998092651367</v>
      </c>
      <c r="G128">
        <v>203.89337158203119</v>
      </c>
      <c r="H128">
        <v>139.46101379394531</v>
      </c>
      <c r="I128">
        <v>140.81031799316409</v>
      </c>
      <c r="J128">
        <v>322.39129638671881</v>
      </c>
      <c r="K128">
        <v>326.77984619140619</v>
      </c>
      <c r="L128">
        <v>560.1500244140625</v>
      </c>
      <c r="M128">
        <v>46.919994354248047</v>
      </c>
      <c r="N128">
        <v>10.58397769927979</v>
      </c>
      <c r="O128">
        <v>90.350448608398438</v>
      </c>
      <c r="P128">
        <v>37.977695465087891</v>
      </c>
      <c r="Q128">
        <v>4349.60986328125</v>
      </c>
    </row>
    <row r="129" spans="1:17" x14ac:dyDescent="0.2">
      <c r="A129" s="2">
        <v>45212</v>
      </c>
      <c r="B129">
        <v>177.31617736816409</v>
      </c>
      <c r="C129">
        <v>548.760009765625</v>
      </c>
      <c r="D129">
        <v>105.0899963378906</v>
      </c>
      <c r="E129">
        <v>25.57621955871582</v>
      </c>
      <c r="F129">
        <v>8.2600002288818359</v>
      </c>
      <c r="G129">
        <v>202.8128356933594</v>
      </c>
      <c r="H129">
        <v>137.76112365722659</v>
      </c>
      <c r="I129">
        <v>142.92521667480469</v>
      </c>
      <c r="J129">
        <v>312.97299194335938</v>
      </c>
      <c r="K129">
        <v>323.39523315429688</v>
      </c>
      <c r="L129">
        <v>549.65997314453125</v>
      </c>
      <c r="M129">
        <v>45.436779022216797</v>
      </c>
      <c r="N129">
        <v>10.58397769927979</v>
      </c>
      <c r="O129">
        <v>88.434349060058594</v>
      </c>
      <c r="P129">
        <v>39.143589019775391</v>
      </c>
      <c r="Q129">
        <v>4327.77978515625</v>
      </c>
    </row>
    <row r="130" spans="1:17" x14ac:dyDescent="0.2">
      <c r="A130" s="2">
        <v>45215</v>
      </c>
      <c r="B130">
        <v>177.1872863769531</v>
      </c>
      <c r="C130">
        <v>550.739990234375</v>
      </c>
      <c r="D130">
        <v>106.4599990844727</v>
      </c>
      <c r="E130">
        <v>25.79604339599609</v>
      </c>
      <c r="F130">
        <v>8.4899997711181641</v>
      </c>
      <c r="G130">
        <v>206.71861267089841</v>
      </c>
      <c r="H130">
        <v>139.65983581542969</v>
      </c>
      <c r="I130">
        <v>142.7803649902344</v>
      </c>
      <c r="J130">
        <v>319.39776611328119</v>
      </c>
      <c r="K130">
        <v>328.24026489257812</v>
      </c>
      <c r="L130">
        <v>551.6300048828125</v>
      </c>
      <c r="M130">
        <v>46.070449829101562</v>
      </c>
      <c r="N130">
        <v>10.757643699646</v>
      </c>
      <c r="O130">
        <v>89.177322387695312</v>
      </c>
      <c r="P130">
        <v>39.802993774414062</v>
      </c>
      <c r="Q130">
        <v>4373.6298828125</v>
      </c>
    </row>
    <row r="131" spans="1:17" x14ac:dyDescent="0.2">
      <c r="A131" s="2">
        <v>45216</v>
      </c>
      <c r="B131">
        <v>175.63075256347659</v>
      </c>
      <c r="C131">
        <v>560.09002685546875</v>
      </c>
      <c r="D131">
        <v>105.13999938964839</v>
      </c>
      <c r="E131">
        <v>26.398174285888668</v>
      </c>
      <c r="F131">
        <v>8.4399995803833008</v>
      </c>
      <c r="G131">
        <v>208.01725769042969</v>
      </c>
      <c r="H131">
        <v>140.1568908691406</v>
      </c>
      <c r="I131">
        <v>142.47135925292969</v>
      </c>
      <c r="J131">
        <v>322.23220825195312</v>
      </c>
      <c r="K131">
        <v>327.66790771484381</v>
      </c>
      <c r="L131">
        <v>568.469970703125</v>
      </c>
      <c r="M131">
        <v>43.914592742919922</v>
      </c>
      <c r="N131">
        <v>10.76729202270508</v>
      </c>
      <c r="O131">
        <v>88.962249755859375</v>
      </c>
      <c r="P131">
        <v>40.118354797363281</v>
      </c>
      <c r="Q131">
        <v>4373.2001953125</v>
      </c>
    </row>
    <row r="132" spans="1:17" x14ac:dyDescent="0.2">
      <c r="A132" s="2">
        <v>45217</v>
      </c>
      <c r="B132">
        <v>174.33198547363281</v>
      </c>
      <c r="C132">
        <v>557.8699951171875</v>
      </c>
      <c r="D132">
        <v>102.1699981689453</v>
      </c>
      <c r="E132">
        <v>26.101886749267582</v>
      </c>
      <c r="F132">
        <v>8.4200000762939453</v>
      </c>
      <c r="G132">
        <v>203.05076599121091</v>
      </c>
      <c r="H132">
        <v>138.45698547363281</v>
      </c>
      <c r="I132">
        <v>140.9068908691406</v>
      </c>
      <c r="J132">
        <v>315.24053955078119</v>
      </c>
      <c r="K132">
        <v>325.7437744140625</v>
      </c>
      <c r="L132">
        <v>550.67999267578125</v>
      </c>
      <c r="M132">
        <v>42.173519134521477</v>
      </c>
      <c r="N132">
        <v>10.69975471496582</v>
      </c>
      <c r="O132">
        <v>87.593605041503906</v>
      </c>
      <c r="P132">
        <v>39.688316345214837</v>
      </c>
      <c r="Q132">
        <v>4314.60009765625</v>
      </c>
    </row>
    <row r="133" spans="1:17" x14ac:dyDescent="0.2">
      <c r="A133" s="2">
        <v>45218</v>
      </c>
      <c r="B133">
        <v>173.95527648925781</v>
      </c>
      <c r="C133">
        <v>555.739990234375</v>
      </c>
      <c r="D133">
        <v>102.40000152587891</v>
      </c>
      <c r="E133">
        <v>25.76737213134766</v>
      </c>
      <c r="F133">
        <v>8.2399997711181641</v>
      </c>
      <c r="G133">
        <v>206.51045227050781</v>
      </c>
      <c r="H133">
        <v>138.15876770019531</v>
      </c>
      <c r="I133">
        <v>140.30815124511719</v>
      </c>
      <c r="J133">
        <v>311.103271484375</v>
      </c>
      <c r="K133">
        <v>326.93771362304688</v>
      </c>
      <c r="L133">
        <v>559.97998046875</v>
      </c>
      <c r="M133">
        <v>42.078575134277337</v>
      </c>
      <c r="N133">
        <v>10.555032730102541</v>
      </c>
      <c r="O133">
        <v>90.829483032226562</v>
      </c>
      <c r="P133">
        <v>39.353839874267578</v>
      </c>
      <c r="Q133">
        <v>4278</v>
      </c>
    </row>
    <row r="134" spans="1:17" x14ac:dyDescent="0.2">
      <c r="A134" s="2">
        <v>45219</v>
      </c>
      <c r="B134">
        <v>171.39739990234381</v>
      </c>
      <c r="C134">
        <v>540.96002197265625</v>
      </c>
      <c r="D134">
        <v>101.80999755859381</v>
      </c>
      <c r="E134">
        <v>25.146123886108398</v>
      </c>
      <c r="F134">
        <v>8.3900003433227539</v>
      </c>
      <c r="G134">
        <v>201.9602966308594</v>
      </c>
      <c r="H134">
        <v>135.9320068359375</v>
      </c>
      <c r="I134">
        <v>138.04835510253909</v>
      </c>
      <c r="J134">
        <v>306.96597290039062</v>
      </c>
      <c r="K134">
        <v>322.34921264648438</v>
      </c>
      <c r="L134">
        <v>542.510009765625</v>
      </c>
      <c r="M134">
        <v>41.364955902099609</v>
      </c>
      <c r="N134">
        <v>10.526088714599609</v>
      </c>
      <c r="O134">
        <v>89.26531982421875</v>
      </c>
      <c r="P134">
        <v>38.48419189453125</v>
      </c>
      <c r="Q134">
        <v>4224.16015625</v>
      </c>
    </row>
    <row r="135" spans="1:17" x14ac:dyDescent="0.2">
      <c r="A135" s="2">
        <v>45222</v>
      </c>
      <c r="B135">
        <v>171.5163269042969</v>
      </c>
      <c r="C135">
        <v>540.40997314453125</v>
      </c>
      <c r="D135">
        <v>100.0100021362305</v>
      </c>
      <c r="E135">
        <v>24.438859939575199</v>
      </c>
      <c r="F135">
        <v>8.3199996948242188</v>
      </c>
      <c r="G135">
        <v>200.24534606933591</v>
      </c>
      <c r="H135">
        <v>137.08514404296881</v>
      </c>
      <c r="I135">
        <v>136.1652526855469</v>
      </c>
      <c r="J135">
        <v>312.29669189453119</v>
      </c>
      <c r="K135">
        <v>324.96417236328119</v>
      </c>
      <c r="L135">
        <v>541.3800048828125</v>
      </c>
      <c r="M135">
        <v>42.952110290527337</v>
      </c>
      <c r="N135">
        <v>10.593625068664551</v>
      </c>
      <c r="O135">
        <v>89.069793701171875</v>
      </c>
      <c r="P135">
        <v>37.729228973388672</v>
      </c>
      <c r="Q135">
        <v>4217.0400390625</v>
      </c>
    </row>
    <row r="136" spans="1:17" x14ac:dyDescent="0.2">
      <c r="A136" s="2">
        <v>45223</v>
      </c>
      <c r="B136">
        <v>171.95257568359381</v>
      </c>
      <c r="C136">
        <v>539.55999755859375</v>
      </c>
      <c r="D136">
        <v>101.6699981689453</v>
      </c>
      <c r="E136">
        <v>24.34328460693359</v>
      </c>
      <c r="F136">
        <v>8.2799997329711914</v>
      </c>
      <c r="G136">
        <v>202.44606018066409</v>
      </c>
      <c r="H136">
        <v>139.29200744628909</v>
      </c>
      <c r="I136">
        <v>136.32940673828119</v>
      </c>
      <c r="J136">
        <v>310.8447265625</v>
      </c>
      <c r="K136">
        <v>326.15814208984381</v>
      </c>
      <c r="L136">
        <v>554.3900146484375</v>
      </c>
      <c r="M136">
        <v>43.639739990234382</v>
      </c>
      <c r="N136">
        <v>10.69975471496582</v>
      </c>
      <c r="O136">
        <v>89.587921142578125</v>
      </c>
      <c r="P136">
        <v>37.5380859375</v>
      </c>
      <c r="Q136">
        <v>4247.68017578125</v>
      </c>
    </row>
    <row r="137" spans="1:17" x14ac:dyDescent="0.2">
      <c r="A137" s="2">
        <v>45224</v>
      </c>
      <c r="B137">
        <v>169.6326599121094</v>
      </c>
      <c r="C137">
        <v>521.1400146484375</v>
      </c>
      <c r="D137">
        <v>96.05999755859375</v>
      </c>
      <c r="E137">
        <v>24.419742584228519</v>
      </c>
      <c r="F137">
        <v>8.3400001525878906</v>
      </c>
      <c r="G137">
        <v>195.34825134277341</v>
      </c>
      <c r="H137">
        <v>125.921516418457</v>
      </c>
      <c r="I137">
        <v>135.58583068847659</v>
      </c>
      <c r="J137">
        <v>297.89572143554688</v>
      </c>
      <c r="K137">
        <v>336.16409301757812</v>
      </c>
      <c r="L137">
        <v>530.16998291015625</v>
      </c>
      <c r="M137">
        <v>41.756740570068359</v>
      </c>
      <c r="N137">
        <v>10.71905040740967</v>
      </c>
      <c r="O137">
        <v>85.677497863769531</v>
      </c>
      <c r="P137">
        <v>37.299175262451172</v>
      </c>
      <c r="Q137">
        <v>4186.77001953125</v>
      </c>
    </row>
    <row r="138" spans="1:17" x14ac:dyDescent="0.2">
      <c r="A138" s="2">
        <v>45225</v>
      </c>
      <c r="B138">
        <v>165.45875549316409</v>
      </c>
      <c r="C138">
        <v>514.280029296875</v>
      </c>
      <c r="D138">
        <v>93.669998168945312</v>
      </c>
      <c r="E138">
        <v>24.964530944824219</v>
      </c>
      <c r="F138">
        <v>8.4799995422363281</v>
      </c>
      <c r="G138">
        <v>194.5452880859375</v>
      </c>
      <c r="H138">
        <v>122.71059417724609</v>
      </c>
      <c r="I138">
        <v>135.93345642089841</v>
      </c>
      <c r="J138">
        <v>286.77670288085938</v>
      </c>
      <c r="K138">
        <v>323.5531005859375</v>
      </c>
      <c r="L138">
        <v>550.95001220703125</v>
      </c>
      <c r="M138">
        <v>40.304519653320312</v>
      </c>
      <c r="N138">
        <v>10.81553268432617</v>
      </c>
      <c r="O138">
        <v>85.491752624511719</v>
      </c>
      <c r="P138">
        <v>37.891685485839837</v>
      </c>
      <c r="Q138">
        <v>4137.22998046875</v>
      </c>
    </row>
    <row r="139" spans="1:17" x14ac:dyDescent="0.2">
      <c r="A139" s="2">
        <v>45226</v>
      </c>
      <c r="B139">
        <v>166.77734375</v>
      </c>
      <c r="C139">
        <v>508.1199951171875</v>
      </c>
      <c r="D139">
        <v>96.430000305175781</v>
      </c>
      <c r="E139">
        <v>24.056552886962891</v>
      </c>
      <c r="F139">
        <v>8.4799995422363281</v>
      </c>
      <c r="G139">
        <v>194.8625183105469</v>
      </c>
      <c r="H139">
        <v>122.6708221435547</v>
      </c>
      <c r="I139">
        <v>131.03730773925781</v>
      </c>
      <c r="J139">
        <v>295.11099243164062</v>
      </c>
      <c r="K139">
        <v>325.44769287109381</v>
      </c>
      <c r="L139">
        <v>554.010009765625</v>
      </c>
      <c r="M139">
        <v>40.478427886962891</v>
      </c>
      <c r="N139">
        <v>10.69010639190674</v>
      </c>
      <c r="O139">
        <v>84.064445495605469</v>
      </c>
      <c r="P139">
        <v>37.041149139404297</v>
      </c>
      <c r="Q139">
        <v>4117.3701171875</v>
      </c>
    </row>
    <row r="140" spans="1:17" x14ac:dyDescent="0.2">
      <c r="A140" s="2">
        <v>45229</v>
      </c>
      <c r="B140">
        <v>168.82957458496091</v>
      </c>
      <c r="C140">
        <v>526.94000244140625</v>
      </c>
      <c r="D140">
        <v>96.180000305175781</v>
      </c>
      <c r="E140">
        <v>24.55355262756348</v>
      </c>
      <c r="F140">
        <v>8.869999885559082</v>
      </c>
      <c r="G140">
        <v>197.53907775878909</v>
      </c>
      <c r="H140">
        <v>125.00693511962891</v>
      </c>
      <c r="I140">
        <v>132.7080078125</v>
      </c>
      <c r="J140">
        <v>301.00863647460938</v>
      </c>
      <c r="K140">
        <v>332.8485107421875</v>
      </c>
      <c r="L140">
        <v>568.53997802734375</v>
      </c>
      <c r="M140">
        <v>41.139072418212891</v>
      </c>
      <c r="N140">
        <v>11.12427234649658</v>
      </c>
      <c r="O140">
        <v>84.132865905761719</v>
      </c>
      <c r="P140">
        <v>37.681442260742188</v>
      </c>
      <c r="Q140">
        <v>4166.81982421875</v>
      </c>
    </row>
    <row r="141" spans="1:17" x14ac:dyDescent="0.2">
      <c r="A141" s="2">
        <v>45230</v>
      </c>
      <c r="B141">
        <v>169.30548095703119</v>
      </c>
      <c r="C141">
        <v>532.05999755859375</v>
      </c>
      <c r="D141">
        <v>98.5</v>
      </c>
      <c r="E141">
        <v>25.174797058105469</v>
      </c>
      <c r="F141">
        <v>7.5300002098083496</v>
      </c>
      <c r="G141">
        <v>199.08551025390619</v>
      </c>
      <c r="H141">
        <v>124.5596084594727</v>
      </c>
      <c r="I141">
        <v>134.29176330566409</v>
      </c>
      <c r="J141">
        <v>299.62625122070312</v>
      </c>
      <c r="K141">
        <v>333.637939453125</v>
      </c>
      <c r="L141">
        <v>581.8499755859375</v>
      </c>
      <c r="M141">
        <v>40.758277893066413</v>
      </c>
      <c r="N141">
        <v>11.133920669555661</v>
      </c>
      <c r="O141">
        <v>84.377273559570312</v>
      </c>
      <c r="P141">
        <v>38.006366729736328</v>
      </c>
      <c r="Q141">
        <v>4193.7998046875</v>
      </c>
    </row>
    <row r="142" spans="1:17" x14ac:dyDescent="0.2">
      <c r="A142" s="2">
        <v>45231</v>
      </c>
      <c r="B142">
        <v>172.47802734375</v>
      </c>
      <c r="C142">
        <v>544.5</v>
      </c>
      <c r="D142">
        <v>108.0400009155273</v>
      </c>
      <c r="E142">
        <v>25.232145309448239</v>
      </c>
      <c r="F142">
        <v>7.5</v>
      </c>
      <c r="G142">
        <v>202.13873291015619</v>
      </c>
      <c r="H142">
        <v>126.81618499755859</v>
      </c>
      <c r="I142">
        <v>134.1758728027344</v>
      </c>
      <c r="J142">
        <v>310.14846801757812</v>
      </c>
      <c r="K142">
        <v>341.49264526367188</v>
      </c>
      <c r="L142">
        <v>593.47998046875</v>
      </c>
      <c r="M142">
        <v>42.302459716796882</v>
      </c>
      <c r="N142">
        <v>11.30758571624756</v>
      </c>
      <c r="O142">
        <v>85.833908081054688</v>
      </c>
      <c r="P142">
        <v>37.853462219238281</v>
      </c>
      <c r="Q142">
        <v>4237.85986328125</v>
      </c>
    </row>
    <row r="143" spans="1:17" x14ac:dyDescent="0.2">
      <c r="A143" s="2">
        <v>45232</v>
      </c>
      <c r="B143">
        <v>176.04718017578119</v>
      </c>
      <c r="C143">
        <v>558.71002197265625</v>
      </c>
      <c r="D143">
        <v>107.8300018310547</v>
      </c>
      <c r="E143">
        <v>26.398174285888668</v>
      </c>
      <c r="F143">
        <v>7.9899997711181641</v>
      </c>
      <c r="G143">
        <v>206.30226135253909</v>
      </c>
      <c r="H143">
        <v>127.8202209472656</v>
      </c>
      <c r="I143">
        <v>136.57084655761719</v>
      </c>
      <c r="J143">
        <v>309.17385864257812</v>
      </c>
      <c r="K143">
        <v>343.712890625</v>
      </c>
      <c r="L143">
        <v>599.42999267578125</v>
      </c>
      <c r="M143">
        <v>43.482822418212891</v>
      </c>
      <c r="N143">
        <v>11.33652973175049</v>
      </c>
      <c r="O143">
        <v>88.453895568847656</v>
      </c>
      <c r="P143">
        <v>39.058673858642578</v>
      </c>
      <c r="Q143">
        <v>4317.77978515625</v>
      </c>
    </row>
    <row r="144" spans="1:17" x14ac:dyDescent="0.2">
      <c r="A144" s="2">
        <v>45233</v>
      </c>
      <c r="B144">
        <v>175.13502502441409</v>
      </c>
      <c r="C144">
        <v>563.65997314453125</v>
      </c>
      <c r="D144">
        <v>112.25</v>
      </c>
      <c r="E144">
        <v>27.162784576416019</v>
      </c>
      <c r="F144">
        <v>8.3500003814697266</v>
      </c>
      <c r="G144">
        <v>205.6678161621094</v>
      </c>
      <c r="H144">
        <v>129.59962463378909</v>
      </c>
      <c r="I144">
        <v>138.09666442871091</v>
      </c>
      <c r="J144">
        <v>312.88351440429688</v>
      </c>
      <c r="K144">
        <v>348.13363647460938</v>
      </c>
      <c r="L144">
        <v>606.760009765625</v>
      </c>
      <c r="M144">
        <v>44.981025695800781</v>
      </c>
      <c r="N144">
        <v>11.3847713470459</v>
      </c>
      <c r="O144">
        <v>89.734565734863281</v>
      </c>
      <c r="P144">
        <v>40.128910064697273</v>
      </c>
      <c r="Q144">
        <v>4358.33984375</v>
      </c>
    </row>
    <row r="145" spans="1:17" x14ac:dyDescent="0.2">
      <c r="A145" s="2">
        <v>45236</v>
      </c>
      <c r="B145">
        <v>177.6929016113281</v>
      </c>
      <c r="C145">
        <v>565.45001220703125</v>
      </c>
      <c r="D145">
        <v>111.75</v>
      </c>
      <c r="E145">
        <v>27.076766967773441</v>
      </c>
      <c r="F145">
        <v>8.0200004577636719</v>
      </c>
      <c r="G145">
        <v>205.61822509765619</v>
      </c>
      <c r="H145">
        <v>130.67326354980469</v>
      </c>
      <c r="I145">
        <v>139.1396484375</v>
      </c>
      <c r="J145">
        <v>314.076904296875</v>
      </c>
      <c r="K145">
        <v>351.81427001953119</v>
      </c>
      <c r="L145">
        <v>609.25</v>
      </c>
      <c r="M145">
        <v>45.726627349853523</v>
      </c>
      <c r="N145">
        <v>11.36547374725342</v>
      </c>
      <c r="O145">
        <v>90.526420593261719</v>
      </c>
      <c r="P145">
        <v>39.858940124511719</v>
      </c>
      <c r="Q145">
        <v>4365.97998046875</v>
      </c>
    </row>
    <row r="146" spans="1:17" x14ac:dyDescent="0.2">
      <c r="A146" s="2">
        <v>45237</v>
      </c>
      <c r="B146">
        <v>180.26069641113281</v>
      </c>
      <c r="C146">
        <v>585.20001220703125</v>
      </c>
      <c r="D146">
        <v>113.4499969482422</v>
      </c>
      <c r="E146">
        <v>26.91428375244141</v>
      </c>
      <c r="F146">
        <v>8.619999885559082</v>
      </c>
      <c r="G146">
        <v>209.9998779296875</v>
      </c>
      <c r="H146">
        <v>131.61761474609381</v>
      </c>
      <c r="I146">
        <v>139.0720520019531</v>
      </c>
      <c r="J146">
        <v>317.0804443359375</v>
      </c>
      <c r="K146">
        <v>355.76141357421881</v>
      </c>
      <c r="L146">
        <v>613.90997314453125</v>
      </c>
      <c r="M146">
        <v>45.930522918701172</v>
      </c>
      <c r="N146">
        <v>11.471603393554689</v>
      </c>
      <c r="O146">
        <v>90.340675354003906</v>
      </c>
      <c r="P146">
        <v>39.569690704345703</v>
      </c>
      <c r="Q146">
        <v>4378.3798828125</v>
      </c>
    </row>
    <row r="147" spans="1:17" x14ac:dyDescent="0.2">
      <c r="A147" s="2">
        <v>45238</v>
      </c>
      <c r="B147">
        <v>181.321533203125</v>
      </c>
      <c r="C147">
        <v>585.30999755859375</v>
      </c>
      <c r="D147">
        <v>113.5899963378906</v>
      </c>
      <c r="E147">
        <v>26.656229019165039</v>
      </c>
      <c r="F147">
        <v>8.9099998474121094</v>
      </c>
      <c r="G147">
        <v>209.63307189941409</v>
      </c>
      <c r="H147">
        <v>132.4725646972656</v>
      </c>
      <c r="I147">
        <v>139.75770568847659</v>
      </c>
      <c r="J147">
        <v>318.03524780273438</v>
      </c>
      <c r="K147">
        <v>358.39605712890619</v>
      </c>
      <c r="L147">
        <v>625.33001708984375</v>
      </c>
      <c r="M147">
        <v>46.549190521240227</v>
      </c>
      <c r="N147">
        <v>11.52949142456055</v>
      </c>
      <c r="O147">
        <v>89.939857482910156</v>
      </c>
      <c r="P147">
        <v>39.511837005615227</v>
      </c>
      <c r="Q147">
        <v>4382.77978515625</v>
      </c>
    </row>
    <row r="148" spans="1:17" x14ac:dyDescent="0.2">
      <c r="A148" s="2">
        <v>45239</v>
      </c>
      <c r="B148">
        <v>180.84564208984381</v>
      </c>
      <c r="C148">
        <v>577.739990234375</v>
      </c>
      <c r="D148">
        <v>113.4899978637695</v>
      </c>
      <c r="E148">
        <v>26.31215667724609</v>
      </c>
      <c r="F148">
        <v>8.6000003814697266</v>
      </c>
      <c r="G148">
        <v>208.1857604980469</v>
      </c>
      <c r="H148">
        <v>130.9118347167969</v>
      </c>
      <c r="I148">
        <v>139.34242248535159</v>
      </c>
      <c r="J148">
        <v>318.801025390625</v>
      </c>
      <c r="K148">
        <v>355.91925048828119</v>
      </c>
      <c r="L148">
        <v>619.760009765625</v>
      </c>
      <c r="M148">
        <v>46.924991607666023</v>
      </c>
      <c r="N148">
        <v>11.500547409057621</v>
      </c>
      <c r="O148">
        <v>89.568367004394531</v>
      </c>
      <c r="P148">
        <v>38.952621459960938</v>
      </c>
      <c r="Q148">
        <v>4347.35009765625</v>
      </c>
    </row>
    <row r="149" spans="1:17" x14ac:dyDescent="0.2">
      <c r="A149" s="2">
        <v>45240</v>
      </c>
      <c r="B149">
        <v>185.0448913574219</v>
      </c>
      <c r="C149">
        <v>597.219970703125</v>
      </c>
      <c r="D149">
        <v>118.5899963378906</v>
      </c>
      <c r="E149">
        <v>26.455520629882809</v>
      </c>
      <c r="F149">
        <v>8.4399995803833008</v>
      </c>
      <c r="G149">
        <v>211.77430725097659</v>
      </c>
      <c r="H149">
        <v>133.267822265625</v>
      </c>
      <c r="I149">
        <v>141.4090576171875</v>
      </c>
      <c r="J149">
        <v>326.9761962890625</v>
      </c>
      <c r="K149">
        <v>364.780517578125</v>
      </c>
      <c r="L149">
        <v>634.760009765625</v>
      </c>
      <c r="M149">
        <v>48.309246063232422</v>
      </c>
      <c r="N149">
        <v>11.539140701293951</v>
      </c>
      <c r="O149">
        <v>95.258056640625</v>
      </c>
      <c r="P149">
        <v>39.425067901611328</v>
      </c>
      <c r="Q149">
        <v>4415.240234375</v>
      </c>
    </row>
    <row r="150" spans="1:17" x14ac:dyDescent="0.2">
      <c r="A150" s="2">
        <v>45243</v>
      </c>
      <c r="B150">
        <v>183.45654296875</v>
      </c>
      <c r="C150">
        <v>590.34002685546875</v>
      </c>
      <c r="D150">
        <v>116.7900009155273</v>
      </c>
      <c r="E150">
        <v>26.47463417053223</v>
      </c>
      <c r="F150">
        <v>8.5200004577636719</v>
      </c>
      <c r="G150">
        <v>213.40997314453119</v>
      </c>
      <c r="H150">
        <v>132.8503112792969</v>
      </c>
      <c r="I150">
        <v>140.7813415527344</v>
      </c>
      <c r="J150">
        <v>327.3939208984375</v>
      </c>
      <c r="K150">
        <v>361.83001708984381</v>
      </c>
      <c r="L150">
        <v>638.40997314453125</v>
      </c>
      <c r="M150">
        <v>48.594097137451172</v>
      </c>
      <c r="N150">
        <v>11.46195602416992</v>
      </c>
      <c r="O150">
        <v>94.260879516601562</v>
      </c>
      <c r="P150">
        <v>39.309360504150391</v>
      </c>
      <c r="Q150">
        <v>4411.5498046875</v>
      </c>
    </row>
    <row r="151" spans="1:17" x14ac:dyDescent="0.2">
      <c r="A151" s="2">
        <v>45244</v>
      </c>
      <c r="B151">
        <v>186.07733154296881</v>
      </c>
      <c r="C151">
        <v>604.33001708984375</v>
      </c>
      <c r="D151">
        <v>119.879997253418</v>
      </c>
      <c r="E151">
        <v>27.927394866943359</v>
      </c>
      <c r="F151">
        <v>8.8900003433227539</v>
      </c>
      <c r="G151">
        <v>219.25874328613281</v>
      </c>
      <c r="H151">
        <v>134.62974548339841</v>
      </c>
      <c r="I151">
        <v>143.3501281738281</v>
      </c>
      <c r="J151">
        <v>334.47503662109381</v>
      </c>
      <c r="K151">
        <v>365.37252807617188</v>
      </c>
      <c r="L151">
        <v>654.16998291015625</v>
      </c>
      <c r="M151">
        <v>49.629550933837891</v>
      </c>
      <c r="N151">
        <v>11.625973701477051</v>
      </c>
      <c r="O151">
        <v>96.695121765136719</v>
      </c>
      <c r="P151">
        <v>40.572433471679688</v>
      </c>
      <c r="Q151">
        <v>4495.7001953125</v>
      </c>
    </row>
    <row r="152" spans="1:17" x14ac:dyDescent="0.2">
      <c r="A152" s="2">
        <v>45245</v>
      </c>
      <c r="B152">
        <v>186.6431884765625</v>
      </c>
      <c r="C152">
        <v>595.30999755859375</v>
      </c>
      <c r="D152">
        <v>118</v>
      </c>
      <c r="E152">
        <v>28.3097038269043</v>
      </c>
      <c r="F152">
        <v>10.489999771118161</v>
      </c>
      <c r="G152">
        <v>217.5140075683594</v>
      </c>
      <c r="H152">
        <v>135.57414245605469</v>
      </c>
      <c r="I152">
        <v>144.60554504394531</v>
      </c>
      <c r="J152">
        <v>330.89468383789062</v>
      </c>
      <c r="K152">
        <v>365.5208740234375</v>
      </c>
      <c r="L152">
        <v>650.9000244140625</v>
      </c>
      <c r="M152">
        <v>48.861953735351562</v>
      </c>
      <c r="N152">
        <v>11.3847713470459</v>
      </c>
      <c r="O152">
        <v>96.58758544921875</v>
      </c>
      <c r="P152">
        <v>41.305202484130859</v>
      </c>
      <c r="Q152">
        <v>4502.8798828125</v>
      </c>
    </row>
    <row r="153" spans="1:17" x14ac:dyDescent="0.2">
      <c r="A153" s="2">
        <v>45246</v>
      </c>
      <c r="B153">
        <v>188.33082580566409</v>
      </c>
      <c r="C153">
        <v>602.05999755859375</v>
      </c>
      <c r="D153">
        <v>119.8300018310547</v>
      </c>
      <c r="E153">
        <v>28.233242034912109</v>
      </c>
      <c r="F153">
        <v>10.35999965667725</v>
      </c>
      <c r="G153">
        <v>219.52638244628909</v>
      </c>
      <c r="H153">
        <v>137.88041687011719</v>
      </c>
      <c r="I153">
        <v>146.2569274902344</v>
      </c>
      <c r="J153">
        <v>332.36663818359381</v>
      </c>
      <c r="K153">
        <v>371.94793701171881</v>
      </c>
      <c r="L153">
        <v>652.280029296875</v>
      </c>
      <c r="M153">
        <v>49.453647613525391</v>
      </c>
      <c r="N153">
        <v>11.45230674743652</v>
      </c>
      <c r="O153">
        <v>96.333412170410156</v>
      </c>
      <c r="P153">
        <v>41.006309509277337</v>
      </c>
      <c r="Q153">
        <v>4508.240234375</v>
      </c>
    </row>
    <row r="154" spans="1:17" x14ac:dyDescent="0.2">
      <c r="A154" s="2">
        <v>45247</v>
      </c>
      <c r="B154">
        <v>188.31098937988281</v>
      </c>
      <c r="C154">
        <v>602.65997314453125</v>
      </c>
      <c r="D154">
        <v>120.620002746582</v>
      </c>
      <c r="E154">
        <v>28.653776168823239</v>
      </c>
      <c r="F154">
        <v>10.460000038146971</v>
      </c>
      <c r="G154">
        <v>219.29840087890619</v>
      </c>
      <c r="H154">
        <v>136.13081359863281</v>
      </c>
      <c r="I154">
        <v>147.5799560546875</v>
      </c>
      <c r="J154">
        <v>333.21197509765619</v>
      </c>
      <c r="K154">
        <v>365.69888305664062</v>
      </c>
      <c r="L154">
        <v>654.3599853515625</v>
      </c>
      <c r="M154">
        <v>49.271743774414062</v>
      </c>
      <c r="N154">
        <v>11.45230674743652</v>
      </c>
      <c r="O154">
        <v>97.350128173828125</v>
      </c>
      <c r="P154">
        <v>41.4208984375</v>
      </c>
      <c r="Q154">
        <v>4514.02001953125</v>
      </c>
    </row>
    <row r="155" spans="1:17" x14ac:dyDescent="0.2">
      <c r="A155" s="2">
        <v>45250</v>
      </c>
      <c r="B155">
        <v>190.05818176269531</v>
      </c>
      <c r="C155">
        <v>612.70001220703125</v>
      </c>
      <c r="D155">
        <v>121.5299987792969</v>
      </c>
      <c r="E155">
        <v>28.682449340820309</v>
      </c>
      <c r="F155">
        <v>9.8100004196166992</v>
      </c>
      <c r="G155">
        <v>223.17442321777341</v>
      </c>
      <c r="H155">
        <v>137.10502624511719</v>
      </c>
      <c r="I155">
        <v>148.0338439941406</v>
      </c>
      <c r="J155">
        <v>338.11508178710938</v>
      </c>
      <c r="K155">
        <v>373.20364379882812</v>
      </c>
      <c r="L155">
        <v>666.91998291015625</v>
      </c>
      <c r="M155">
        <v>50.382148742675781</v>
      </c>
      <c r="N155">
        <v>11.548789024353029</v>
      </c>
      <c r="O155">
        <v>97.721611022949219</v>
      </c>
      <c r="P155">
        <v>41.256996154785163</v>
      </c>
      <c r="Q155">
        <v>4547.3798828125</v>
      </c>
    </row>
    <row r="156" spans="1:17" x14ac:dyDescent="0.2">
      <c r="A156" s="2">
        <v>45251</v>
      </c>
      <c r="B156">
        <v>189.2540588378906</v>
      </c>
      <c r="C156">
        <v>610.989990234375</v>
      </c>
      <c r="D156">
        <v>119.1600036621094</v>
      </c>
      <c r="E156">
        <v>28.347930908203121</v>
      </c>
      <c r="F156">
        <v>10.13000011444092</v>
      </c>
      <c r="G156">
        <v>222.37147521972659</v>
      </c>
      <c r="H156">
        <v>137.80088806152341</v>
      </c>
      <c r="I156">
        <v>147.72480773925781</v>
      </c>
      <c r="J156">
        <v>335.141357421875</v>
      </c>
      <c r="K156">
        <v>368.88272094726562</v>
      </c>
      <c r="L156">
        <v>668.4000244140625</v>
      </c>
      <c r="M156">
        <v>49.917392730712891</v>
      </c>
      <c r="N156">
        <v>11.664566040039061</v>
      </c>
      <c r="O156">
        <v>96.206321716308594</v>
      </c>
      <c r="P156">
        <v>41.073799133300781</v>
      </c>
      <c r="Q156">
        <v>4538.18994140625</v>
      </c>
    </row>
    <row r="157" spans="1:17" x14ac:dyDescent="0.2">
      <c r="A157" s="2">
        <v>45252</v>
      </c>
      <c r="B157">
        <v>189.91917419433591</v>
      </c>
      <c r="C157">
        <v>619.719970703125</v>
      </c>
      <c r="D157">
        <v>122.5100021362305</v>
      </c>
      <c r="E157">
        <v>28.319259643554691</v>
      </c>
      <c r="F157">
        <v>10.329999923706049</v>
      </c>
      <c r="G157">
        <v>221.8956298828125</v>
      </c>
      <c r="H157">
        <v>139.19261169433591</v>
      </c>
      <c r="I157">
        <v>148.07246398925781</v>
      </c>
      <c r="J157">
        <v>339.62677001953119</v>
      </c>
      <c r="K157">
        <v>373.60910034179688</v>
      </c>
      <c r="L157">
        <v>669.65997314453125</v>
      </c>
      <c r="M157">
        <v>48.690044403076172</v>
      </c>
      <c r="N157">
        <v>11.65491771697998</v>
      </c>
      <c r="O157">
        <v>96.440948486328125</v>
      </c>
      <c r="P157">
        <v>41.247348785400391</v>
      </c>
      <c r="Q157">
        <v>4556.6201171875</v>
      </c>
    </row>
    <row r="158" spans="1:17" x14ac:dyDescent="0.2">
      <c r="A158" s="2">
        <v>45254</v>
      </c>
      <c r="B158">
        <v>188.58892822265619</v>
      </c>
      <c r="C158">
        <v>619.42999267578125</v>
      </c>
      <c r="D158">
        <v>122.30999755859381</v>
      </c>
      <c r="E158">
        <v>28.414836883544918</v>
      </c>
      <c r="F158">
        <v>10.14999961853027</v>
      </c>
      <c r="G158">
        <v>222.4309387207031</v>
      </c>
      <c r="H158">
        <v>137.40324401855469</v>
      </c>
      <c r="I158">
        <v>148.27525329589841</v>
      </c>
      <c r="J158">
        <v>336.38458251953119</v>
      </c>
      <c r="K158">
        <v>373.19375610351562</v>
      </c>
      <c r="L158">
        <v>673.9000244140625</v>
      </c>
      <c r="M158">
        <v>47.75054931640625</v>
      </c>
      <c r="N158">
        <v>11.78999137878418</v>
      </c>
      <c r="O158">
        <v>95.639312744140625</v>
      </c>
      <c r="P158">
        <v>41.382331848144531</v>
      </c>
      <c r="Q158">
        <v>4559.33984375</v>
      </c>
    </row>
    <row r="159" spans="1:17" x14ac:dyDescent="0.2">
      <c r="A159" s="2">
        <v>45257</v>
      </c>
      <c r="B159">
        <v>188.41023254394531</v>
      </c>
      <c r="C159">
        <v>619.27001953125</v>
      </c>
      <c r="D159">
        <v>122.65000152587891</v>
      </c>
      <c r="E159">
        <v>28.252353668212891</v>
      </c>
      <c r="F159">
        <v>10.010000228881839</v>
      </c>
      <c r="G159">
        <v>222.8373718261719</v>
      </c>
      <c r="H159">
        <v>137.23426818847659</v>
      </c>
      <c r="I159">
        <v>147.93727111816409</v>
      </c>
      <c r="J159">
        <v>332.87384033203119</v>
      </c>
      <c r="K159">
        <v>374.36050415039062</v>
      </c>
      <c r="L159">
        <v>670.54998779296875</v>
      </c>
      <c r="M159">
        <v>48.216300964355469</v>
      </c>
      <c r="N159">
        <v>11.847879409790041</v>
      </c>
      <c r="O159">
        <v>95.033187866210938</v>
      </c>
      <c r="P159">
        <v>41.478752136230469</v>
      </c>
      <c r="Q159">
        <v>4550.43017578125</v>
      </c>
    </row>
    <row r="160" spans="1:17" x14ac:dyDescent="0.2">
      <c r="A160" s="2">
        <v>45258</v>
      </c>
      <c r="B160">
        <v>189.01579284667969</v>
      </c>
      <c r="C160">
        <v>623.32000732421875</v>
      </c>
      <c r="D160">
        <v>122.0100021362305</v>
      </c>
      <c r="E160">
        <v>28.223684310913089</v>
      </c>
      <c r="F160">
        <v>10.27999973297119</v>
      </c>
      <c r="G160">
        <v>222.96624755859381</v>
      </c>
      <c r="H160">
        <v>137.80088806152341</v>
      </c>
      <c r="I160">
        <v>148.27525329589841</v>
      </c>
      <c r="J160">
        <v>337.14044189453119</v>
      </c>
      <c r="K160">
        <v>378.40463256835938</v>
      </c>
      <c r="L160">
        <v>665.239990234375</v>
      </c>
      <c r="M160">
        <v>47.795524597167969</v>
      </c>
      <c r="N160">
        <v>11.42336273193359</v>
      </c>
      <c r="O160">
        <v>95.785957336425781</v>
      </c>
      <c r="P160">
        <v>41.816211700439453</v>
      </c>
      <c r="Q160">
        <v>4554.89013671875</v>
      </c>
    </row>
    <row r="161" spans="1:17" x14ac:dyDescent="0.2">
      <c r="A161" s="2">
        <v>45259</v>
      </c>
      <c r="B161">
        <v>187.99330139160159</v>
      </c>
      <c r="C161">
        <v>617.3900146484375</v>
      </c>
      <c r="D161">
        <v>123.84999847412109</v>
      </c>
      <c r="E161">
        <v>28.969179153442379</v>
      </c>
      <c r="F161">
        <v>10.19999980926514</v>
      </c>
      <c r="G161">
        <v>228.3490905761719</v>
      </c>
      <c r="H161">
        <v>135.593994140625</v>
      </c>
      <c r="I161">
        <v>149.02851867675781</v>
      </c>
      <c r="J161">
        <v>330.387451171875</v>
      </c>
      <c r="K161">
        <v>374.59786987304688</v>
      </c>
      <c r="L161">
        <v>678.92999267578125</v>
      </c>
      <c r="M161">
        <v>48.114356994628913</v>
      </c>
      <c r="N161">
        <v>11.36547374725342</v>
      </c>
      <c r="O161">
        <v>96.665794372558594</v>
      </c>
      <c r="P161">
        <v>42.211521148681641</v>
      </c>
      <c r="Q161">
        <v>4550.580078125</v>
      </c>
    </row>
    <row r="162" spans="1:17" x14ac:dyDescent="0.2">
      <c r="A162" s="2">
        <v>45260</v>
      </c>
      <c r="B162">
        <v>188.569091796875</v>
      </c>
      <c r="C162">
        <v>611.010009765625</v>
      </c>
      <c r="D162">
        <v>121.1600036621094</v>
      </c>
      <c r="E162">
        <v>29.37380218505859</v>
      </c>
      <c r="F162">
        <v>9.9300003051757812</v>
      </c>
      <c r="G162">
        <v>249.7118835449219</v>
      </c>
      <c r="H162">
        <v>133.128662109375</v>
      </c>
      <c r="I162">
        <v>150.72816467285159</v>
      </c>
      <c r="J162">
        <v>325.36502075195312</v>
      </c>
      <c r="K162">
        <v>374.65719604492188</v>
      </c>
      <c r="L162">
        <v>685.739990234375</v>
      </c>
      <c r="M162">
        <v>46.745090484619141</v>
      </c>
      <c r="N162">
        <v>11.43301200866699</v>
      </c>
      <c r="O162">
        <v>95.130950927734375</v>
      </c>
      <c r="P162">
        <v>42.992500305175781</v>
      </c>
      <c r="Q162">
        <v>4567.7998046875</v>
      </c>
    </row>
    <row r="163" spans="1:17" x14ac:dyDescent="0.2">
      <c r="A163" s="2">
        <v>45261</v>
      </c>
      <c r="B163">
        <v>189.8497009277344</v>
      </c>
      <c r="C163">
        <v>612.469970703125</v>
      </c>
      <c r="D163">
        <v>121.38999938964839</v>
      </c>
      <c r="E163">
        <v>29.826593399047852</v>
      </c>
      <c r="F163">
        <v>10.22999954223633</v>
      </c>
      <c r="G163">
        <v>257.74154663085938</v>
      </c>
      <c r="H163">
        <v>132.53221130371091</v>
      </c>
      <c r="I163">
        <v>151.46211242675781</v>
      </c>
      <c r="J163">
        <v>323.04776000976562</v>
      </c>
      <c r="K163">
        <v>370.30654907226562</v>
      </c>
      <c r="L163">
        <v>690.78997802734375</v>
      </c>
      <c r="M163">
        <v>46.740089416503913</v>
      </c>
      <c r="N163">
        <v>11.29793739318848</v>
      </c>
      <c r="O163">
        <v>96.343193054199219</v>
      </c>
      <c r="P163">
        <v>43.4071044921875</v>
      </c>
      <c r="Q163">
        <v>4594.6298828125</v>
      </c>
    </row>
    <row r="164" spans="1:17" x14ac:dyDescent="0.2">
      <c r="A164" s="2">
        <v>45264</v>
      </c>
      <c r="B164">
        <v>188.0528564453125</v>
      </c>
      <c r="C164">
        <v>604.55999755859375</v>
      </c>
      <c r="D164">
        <v>118.5699996948242</v>
      </c>
      <c r="E164">
        <v>29.691720962524411</v>
      </c>
      <c r="F164">
        <v>10.27000045776367</v>
      </c>
      <c r="G164">
        <v>248.48268127441409</v>
      </c>
      <c r="H164">
        <v>129.85810852050781</v>
      </c>
      <c r="I164">
        <v>152.57267761230469</v>
      </c>
      <c r="J164">
        <v>318.27389526367188</v>
      </c>
      <c r="K164">
        <v>364.996826171875</v>
      </c>
      <c r="L164">
        <v>687.6199951171875</v>
      </c>
      <c r="M164">
        <v>45.485755920410163</v>
      </c>
      <c r="N164">
        <v>11.3847713470459</v>
      </c>
      <c r="O164">
        <v>94.837669372558594</v>
      </c>
      <c r="P164">
        <v>43.503517150878913</v>
      </c>
      <c r="Q164">
        <v>4569.77978515625</v>
      </c>
    </row>
    <row r="165" spans="1:17" x14ac:dyDescent="0.2">
      <c r="A165" s="2">
        <v>45265</v>
      </c>
      <c r="B165">
        <v>192.01383972167969</v>
      </c>
      <c r="C165">
        <v>602.219970703125</v>
      </c>
      <c r="D165">
        <v>118.379997253418</v>
      </c>
      <c r="E165">
        <v>29.460508346557621</v>
      </c>
      <c r="F165">
        <v>10</v>
      </c>
      <c r="G165">
        <v>248.83952331542969</v>
      </c>
      <c r="H165">
        <v>131.6076965332031</v>
      </c>
      <c r="I165">
        <v>152.55335998535159</v>
      </c>
      <c r="J165">
        <v>316.5533447265625</v>
      </c>
      <c r="K165">
        <v>368.3388671875</v>
      </c>
      <c r="L165">
        <v>688.219970703125</v>
      </c>
      <c r="M165">
        <v>46.5452880859375</v>
      </c>
      <c r="N165">
        <v>11.43301200866699</v>
      </c>
      <c r="O165">
        <v>94.524848937988281</v>
      </c>
      <c r="P165">
        <v>42.896091461181641</v>
      </c>
      <c r="Q165">
        <v>4567.18017578125</v>
      </c>
    </row>
    <row r="166" spans="1:17" x14ac:dyDescent="0.2">
      <c r="A166" s="2">
        <v>45266</v>
      </c>
      <c r="B166">
        <v>190.92185974121091</v>
      </c>
      <c r="C166">
        <v>595.70001220703125</v>
      </c>
      <c r="D166">
        <v>116.8199996948242</v>
      </c>
      <c r="E166">
        <v>29.412336349487301</v>
      </c>
      <c r="F166">
        <v>10.510000228881839</v>
      </c>
      <c r="G166">
        <v>246.96595764160159</v>
      </c>
      <c r="H166">
        <v>130.65336608886719</v>
      </c>
      <c r="I166">
        <v>150.9502868652344</v>
      </c>
      <c r="J166">
        <v>315.71795654296881</v>
      </c>
      <c r="K166">
        <v>364.66061401367188</v>
      </c>
      <c r="L166">
        <v>686.22998046875</v>
      </c>
      <c r="M166">
        <v>45.482757568359382</v>
      </c>
      <c r="N166">
        <v>11.34617805480957</v>
      </c>
      <c r="O166">
        <v>95.658859252929688</v>
      </c>
      <c r="P166">
        <v>42.905727386474609</v>
      </c>
      <c r="Q166">
        <v>4549.33984375</v>
      </c>
    </row>
    <row r="167" spans="1:17" x14ac:dyDescent="0.2">
      <c r="A167" s="2">
        <v>45267</v>
      </c>
      <c r="B167">
        <v>192.85768127441409</v>
      </c>
      <c r="C167">
        <v>608.780029296875</v>
      </c>
      <c r="D167">
        <v>128.3699951171875</v>
      </c>
      <c r="E167">
        <v>29.537580490112301</v>
      </c>
      <c r="F167">
        <v>10.85000038146973</v>
      </c>
      <c r="G167">
        <v>246.6883850097656</v>
      </c>
      <c r="H167">
        <v>137.63189697265619</v>
      </c>
      <c r="I167">
        <v>151.4138488769531</v>
      </c>
      <c r="J167">
        <v>324.80804443359381</v>
      </c>
      <c r="K167">
        <v>366.78652954101562</v>
      </c>
      <c r="L167">
        <v>687.67999267578125</v>
      </c>
      <c r="M167">
        <v>46.575275421142578</v>
      </c>
      <c r="N167">
        <v>11.46195602416992</v>
      </c>
      <c r="O167">
        <v>97.066619873046875</v>
      </c>
      <c r="P167">
        <v>43.773483276367188</v>
      </c>
      <c r="Q167">
        <v>4585.58984375</v>
      </c>
    </row>
    <row r="168" spans="1:17" x14ac:dyDescent="0.2">
      <c r="A168" s="2">
        <v>45268</v>
      </c>
      <c r="B168">
        <v>194.2872009277344</v>
      </c>
      <c r="C168">
        <v>610.010009765625</v>
      </c>
      <c r="D168">
        <v>128.91999816894531</v>
      </c>
      <c r="E168">
        <v>29.826593399047852</v>
      </c>
      <c r="F168">
        <v>10.680000305175779</v>
      </c>
      <c r="G168">
        <v>248.63134765625</v>
      </c>
      <c r="H168">
        <v>135.83259582519531</v>
      </c>
      <c r="I168">
        <v>153.0845031738281</v>
      </c>
      <c r="J168">
        <v>330.93447875976562</v>
      </c>
      <c r="K168">
        <v>370.0296630859375</v>
      </c>
      <c r="L168">
        <v>699.08001708984375</v>
      </c>
      <c r="M168">
        <v>47.484867095947273</v>
      </c>
      <c r="N168">
        <v>11.65491771697998</v>
      </c>
      <c r="O168">
        <v>98.102874755859375</v>
      </c>
      <c r="P168">
        <v>44.448406219482422</v>
      </c>
      <c r="Q168">
        <v>4604.3701171875</v>
      </c>
    </row>
    <row r="169" spans="1:17" x14ac:dyDescent="0.2">
      <c r="A169" s="2">
        <v>45271</v>
      </c>
      <c r="B169">
        <v>191.77558898925781</v>
      </c>
      <c r="C169">
        <v>625.20001220703125</v>
      </c>
      <c r="D169">
        <v>134.4100036621094</v>
      </c>
      <c r="E169">
        <v>29.720623016357418</v>
      </c>
      <c r="F169">
        <v>10.670000076293951</v>
      </c>
      <c r="G169">
        <v>249.91015625</v>
      </c>
      <c r="H169">
        <v>133.904052734375</v>
      </c>
      <c r="I169">
        <v>153.64463806152341</v>
      </c>
      <c r="J169">
        <v>323.50521850585938</v>
      </c>
      <c r="K169">
        <v>367.13253784179688</v>
      </c>
      <c r="L169">
        <v>705.1199951171875</v>
      </c>
      <c r="M169">
        <v>46.606258392333977</v>
      </c>
      <c r="N169">
        <v>11.68386173248291</v>
      </c>
      <c r="O169">
        <v>98.689437866210938</v>
      </c>
      <c r="P169">
        <v>44.35198974609375</v>
      </c>
      <c r="Q169">
        <v>4622.43994140625</v>
      </c>
    </row>
    <row r="170" spans="1:17" x14ac:dyDescent="0.2">
      <c r="A170" s="2">
        <v>45272</v>
      </c>
      <c r="B170">
        <v>193.29447937011719</v>
      </c>
      <c r="C170">
        <v>633.65997314453125</v>
      </c>
      <c r="D170">
        <v>137.61000061035159</v>
      </c>
      <c r="E170">
        <v>29.61464881896973</v>
      </c>
      <c r="F170">
        <v>10.55000019073486</v>
      </c>
      <c r="G170">
        <v>254.22236633300781</v>
      </c>
      <c r="H170">
        <v>132.8503112792969</v>
      </c>
      <c r="I170">
        <v>155.01594543457031</v>
      </c>
      <c r="J170">
        <v>332.39645385742188</v>
      </c>
      <c r="K170">
        <v>370.17800903320312</v>
      </c>
      <c r="L170">
        <v>716.47998046875</v>
      </c>
      <c r="M170">
        <v>47.635807037353523</v>
      </c>
      <c r="N170">
        <v>11.635622024536129</v>
      </c>
      <c r="O170">
        <v>99.324897766113281</v>
      </c>
      <c r="P170">
        <v>44.805149078369141</v>
      </c>
      <c r="Q170">
        <v>4643.7001953125</v>
      </c>
    </row>
    <row r="171" spans="1:17" x14ac:dyDescent="0.2">
      <c r="A171" s="2">
        <v>45273</v>
      </c>
      <c r="B171">
        <v>196.5208740234375</v>
      </c>
      <c r="C171">
        <v>624.260009765625</v>
      </c>
      <c r="D171">
        <v>138.19000244140619</v>
      </c>
      <c r="E171">
        <v>30.867061614990231</v>
      </c>
      <c r="F171">
        <v>10.97999954223633</v>
      </c>
      <c r="G171">
        <v>255.0848083496094</v>
      </c>
      <c r="H171">
        <v>133.1783752441406</v>
      </c>
      <c r="I171">
        <v>155.53741455078119</v>
      </c>
      <c r="J171">
        <v>332.91357421875</v>
      </c>
      <c r="K171">
        <v>370.1680908203125</v>
      </c>
      <c r="L171">
        <v>715.6400146484375</v>
      </c>
      <c r="M171">
        <v>48.066616058349609</v>
      </c>
      <c r="N171">
        <v>11.664566040039061</v>
      </c>
      <c r="O171">
        <v>99.833251953125</v>
      </c>
      <c r="P171">
        <v>46.048931121826172</v>
      </c>
      <c r="Q171">
        <v>4707.08984375</v>
      </c>
    </row>
    <row r="172" spans="1:17" x14ac:dyDescent="0.2">
      <c r="A172" s="2">
        <v>45274</v>
      </c>
      <c r="B172">
        <v>196.6697692871094</v>
      </c>
      <c r="C172">
        <v>584.6400146484375</v>
      </c>
      <c r="D172">
        <v>138</v>
      </c>
      <c r="E172">
        <v>32.697498321533203</v>
      </c>
      <c r="F172">
        <v>11.069999694824221</v>
      </c>
      <c r="G172">
        <v>254.97576904296881</v>
      </c>
      <c r="H172">
        <v>132.41291809082031</v>
      </c>
      <c r="I172">
        <v>158.36695861816409</v>
      </c>
      <c r="J172">
        <v>331.35220336914062</v>
      </c>
      <c r="K172">
        <v>361.82284545898438</v>
      </c>
      <c r="L172">
        <v>680.3900146484375</v>
      </c>
      <c r="M172">
        <v>48.328495025634773</v>
      </c>
      <c r="N172">
        <v>11.60667705535889</v>
      </c>
      <c r="O172">
        <v>101.6100692749023</v>
      </c>
      <c r="P172">
        <v>48.700416564941413</v>
      </c>
      <c r="Q172">
        <v>4719.5498046875</v>
      </c>
    </row>
    <row r="173" spans="1:17" x14ac:dyDescent="0.2">
      <c r="A173" s="2">
        <v>45275</v>
      </c>
      <c r="B173">
        <v>196.1336669921875</v>
      </c>
      <c r="C173">
        <v>584.67999267578125</v>
      </c>
      <c r="D173">
        <v>139.1499938964844</v>
      </c>
      <c r="E173">
        <v>32.369949340820312</v>
      </c>
      <c r="F173">
        <v>10.670000076293951</v>
      </c>
      <c r="G173">
        <v>259.32763671875</v>
      </c>
      <c r="H173">
        <v>133.04913330078119</v>
      </c>
      <c r="I173">
        <v>159.5644226074219</v>
      </c>
      <c r="J173">
        <v>333.09262084960938</v>
      </c>
      <c r="K173">
        <v>366.5689697265625</v>
      </c>
      <c r="L173">
        <v>698.239990234375</v>
      </c>
      <c r="M173">
        <v>48.868251800537109</v>
      </c>
      <c r="N173">
        <v>11.471603393554689</v>
      </c>
      <c r="O173">
        <v>100.7162628173828</v>
      </c>
      <c r="P173">
        <v>48.507583618164062</v>
      </c>
      <c r="Q173">
        <v>4719.18994140625</v>
      </c>
    </row>
    <row r="174" spans="1:17" x14ac:dyDescent="0.2">
      <c r="A174" s="2">
        <v>45278</v>
      </c>
      <c r="B174">
        <v>194.46589660644531</v>
      </c>
      <c r="C174">
        <v>599.1300048828125</v>
      </c>
      <c r="D174">
        <v>138.8999938964844</v>
      </c>
      <c r="E174">
        <v>32.206172943115227</v>
      </c>
      <c r="F174">
        <v>11.02999973297119</v>
      </c>
      <c r="G174">
        <v>261.30038452148438</v>
      </c>
      <c r="H174">
        <v>136.37933349609381</v>
      </c>
      <c r="I174">
        <v>160.53013610839841</v>
      </c>
      <c r="J174">
        <v>342.73971557617188</v>
      </c>
      <c r="K174">
        <v>368.46737670898438</v>
      </c>
      <c r="L174">
        <v>703.719970703125</v>
      </c>
      <c r="M174">
        <v>50.054725646972663</v>
      </c>
      <c r="N174">
        <v>11.49090003967285</v>
      </c>
      <c r="O174">
        <v>101.0993270874023</v>
      </c>
      <c r="P174">
        <v>47.880867004394531</v>
      </c>
      <c r="Q174">
        <v>4740.56005859375</v>
      </c>
    </row>
    <row r="175" spans="1:17" x14ac:dyDescent="0.2">
      <c r="A175" s="2">
        <v>45279</v>
      </c>
      <c r="B175">
        <v>195.50828552246091</v>
      </c>
      <c r="C175">
        <v>604.6400146484375</v>
      </c>
      <c r="D175">
        <v>140.1499938964844</v>
      </c>
      <c r="E175">
        <v>32.283237457275391</v>
      </c>
      <c r="F175">
        <v>11.14000034332275</v>
      </c>
      <c r="G175">
        <v>262.0438232421875</v>
      </c>
      <c r="H175">
        <v>137.2839660644531</v>
      </c>
      <c r="I175">
        <v>162.67401123046881</v>
      </c>
      <c r="J175">
        <v>348.4483642578125</v>
      </c>
      <c r="K175">
        <v>369.07058715820312</v>
      </c>
      <c r="L175">
        <v>707.71002197265625</v>
      </c>
      <c r="M175">
        <v>49.581932067871087</v>
      </c>
      <c r="N175">
        <v>11.6452693939209</v>
      </c>
      <c r="O175">
        <v>102.0226135253906</v>
      </c>
      <c r="P175">
        <v>48.295459747314453</v>
      </c>
      <c r="Q175">
        <v>4768.3701171875</v>
      </c>
    </row>
    <row r="176" spans="1:17" x14ac:dyDescent="0.2">
      <c r="A176" s="2">
        <v>45280</v>
      </c>
      <c r="B176">
        <v>193.41361999511719</v>
      </c>
      <c r="C176">
        <v>596.05999755859375</v>
      </c>
      <c r="D176">
        <v>135.4700012207031</v>
      </c>
      <c r="E176">
        <v>31.772651672363281</v>
      </c>
      <c r="F176">
        <v>11</v>
      </c>
      <c r="G176">
        <v>257.98934936523438</v>
      </c>
      <c r="H176">
        <v>138.8347473144531</v>
      </c>
      <c r="I176">
        <v>160.83915710449219</v>
      </c>
      <c r="J176">
        <v>347.37429809570312</v>
      </c>
      <c r="K176">
        <v>366.46017456054688</v>
      </c>
      <c r="L176">
        <v>693.79998779296875</v>
      </c>
      <c r="M176">
        <v>48.089595794677727</v>
      </c>
      <c r="N176">
        <v>11.60667705535889</v>
      </c>
      <c r="O176">
        <v>98.260726928710938</v>
      </c>
      <c r="P176">
        <v>47.572334289550781</v>
      </c>
      <c r="Q176">
        <v>4698.35009765625</v>
      </c>
    </row>
    <row r="177" spans="1:17" x14ac:dyDescent="0.2">
      <c r="A177" s="2">
        <v>45281</v>
      </c>
      <c r="B177">
        <v>193.2646789550781</v>
      </c>
      <c r="C177">
        <v>600.1400146484375</v>
      </c>
      <c r="D177">
        <v>139.9100036621094</v>
      </c>
      <c r="E177">
        <v>31.984598159790039</v>
      </c>
      <c r="F177">
        <v>11.170000076293951</v>
      </c>
      <c r="G177">
        <v>264.92855834960938</v>
      </c>
      <c r="H177">
        <v>140.96211242675781</v>
      </c>
      <c r="I177">
        <v>161.756591796875</v>
      </c>
      <c r="J177">
        <v>352.15805053710938</v>
      </c>
      <c r="K177">
        <v>369.347412109375</v>
      </c>
      <c r="L177">
        <v>700.760009765625</v>
      </c>
      <c r="M177">
        <v>48.968208312988281</v>
      </c>
      <c r="N177">
        <v>11.78999137878418</v>
      </c>
      <c r="O177">
        <v>100.7260818481445</v>
      </c>
      <c r="P177">
        <v>47.678390502929688</v>
      </c>
      <c r="Q177">
        <v>4746.75</v>
      </c>
    </row>
    <row r="178" spans="1:17" x14ac:dyDescent="0.2">
      <c r="A178" s="2">
        <v>45282</v>
      </c>
      <c r="B178">
        <v>192.1925354003906</v>
      </c>
      <c r="C178">
        <v>598.75</v>
      </c>
      <c r="D178">
        <v>139.6000061035156</v>
      </c>
      <c r="E178">
        <v>32.206172943115227</v>
      </c>
      <c r="F178">
        <v>11.060000419616699</v>
      </c>
      <c r="G178">
        <v>264.02639770507812</v>
      </c>
      <c r="H178">
        <v>141.87664794921881</v>
      </c>
      <c r="I178">
        <v>161.6600036621094</v>
      </c>
      <c r="J178">
        <v>351.46188354492188</v>
      </c>
      <c r="K178">
        <v>370.37576293945312</v>
      </c>
      <c r="L178">
        <v>697.54998779296875</v>
      </c>
      <c r="M178">
        <v>48.808280944824219</v>
      </c>
      <c r="N178">
        <v>11.8768253326416</v>
      </c>
      <c r="O178">
        <v>101.31540679931641</v>
      </c>
      <c r="P178">
        <v>47.418064117431641</v>
      </c>
      <c r="Q178">
        <v>4754.6298828125</v>
      </c>
    </row>
    <row r="179" spans="1:17" x14ac:dyDescent="0.2">
      <c r="A179" s="2">
        <v>45286</v>
      </c>
      <c r="B179">
        <v>191.64654541015619</v>
      </c>
      <c r="C179">
        <v>598.260009765625</v>
      </c>
      <c r="D179">
        <v>143.4100036621094</v>
      </c>
      <c r="E179">
        <v>32.620429992675781</v>
      </c>
      <c r="F179">
        <v>11.11999988555908</v>
      </c>
      <c r="G179">
        <v>263.907470703125</v>
      </c>
      <c r="H179">
        <v>141.97607421875</v>
      </c>
      <c r="I179">
        <v>162.61607360839841</v>
      </c>
      <c r="J179">
        <v>352.89401245117188</v>
      </c>
      <c r="K179">
        <v>370.45486450195312</v>
      </c>
      <c r="L179">
        <v>701.22998046875</v>
      </c>
      <c r="M179">
        <v>49.257076263427727</v>
      </c>
      <c r="N179">
        <v>11.91541767120361</v>
      </c>
      <c r="O179">
        <v>102.5922775268555</v>
      </c>
      <c r="P179">
        <v>47.861583709716797</v>
      </c>
      <c r="Q179">
        <v>4774.75</v>
      </c>
    </row>
    <row r="180" spans="1:17" x14ac:dyDescent="0.2">
      <c r="A180" s="2">
        <v>45287</v>
      </c>
      <c r="B180">
        <v>191.74583435058591</v>
      </c>
      <c r="C180">
        <v>596.08001708984375</v>
      </c>
      <c r="D180">
        <v>146.07000732421881</v>
      </c>
      <c r="E180">
        <v>32.601165771484382</v>
      </c>
      <c r="F180">
        <v>11.289999961853029</v>
      </c>
      <c r="G180">
        <v>264.40316772460938</v>
      </c>
      <c r="H180">
        <v>140.60423278808591</v>
      </c>
      <c r="I180">
        <v>163.5914306640625</v>
      </c>
      <c r="J180">
        <v>355.87759399414062</v>
      </c>
      <c r="K180">
        <v>369.87155151367188</v>
      </c>
      <c r="L180">
        <v>703.760009765625</v>
      </c>
      <c r="M180">
        <v>49.39501953125</v>
      </c>
      <c r="N180">
        <v>11.8768253326416</v>
      </c>
      <c r="O180">
        <v>102.7887268066406</v>
      </c>
      <c r="P180">
        <v>47.562694549560547</v>
      </c>
      <c r="Q180">
        <v>4781.580078125</v>
      </c>
    </row>
    <row r="181" spans="1:17" x14ac:dyDescent="0.2">
      <c r="A181" s="2">
        <v>45288</v>
      </c>
      <c r="B181">
        <v>192.1726989746094</v>
      </c>
      <c r="C181">
        <v>595.52001953125</v>
      </c>
      <c r="D181">
        <v>148.75999450683591</v>
      </c>
      <c r="E181">
        <v>32.639698028564453</v>
      </c>
      <c r="F181">
        <v>11.409999847412109</v>
      </c>
      <c r="G181">
        <v>263.27304077148438</v>
      </c>
      <c r="H181">
        <v>140.44517517089841</v>
      </c>
      <c r="I181">
        <v>164.46058654785159</v>
      </c>
      <c r="J181">
        <v>356.364990234375</v>
      </c>
      <c r="K181">
        <v>371.06790161132812</v>
      </c>
      <c r="L181">
        <v>702.46002197265625</v>
      </c>
      <c r="M181">
        <v>49.499973297119141</v>
      </c>
      <c r="N181">
        <v>11.8671760559082</v>
      </c>
      <c r="O181">
        <v>102.8378372192383</v>
      </c>
      <c r="P181">
        <v>47.707317352294922</v>
      </c>
      <c r="Q181">
        <v>4783.35009765625</v>
      </c>
    </row>
    <row r="182" spans="1:17" x14ac:dyDescent="0.2">
      <c r="A182" s="2">
        <v>45289</v>
      </c>
      <c r="B182">
        <v>191.13032531738281</v>
      </c>
      <c r="C182">
        <v>596.5999755859375</v>
      </c>
      <c r="D182">
        <v>147.4100036621094</v>
      </c>
      <c r="E182">
        <v>32.437381744384773</v>
      </c>
      <c r="F182">
        <v>11.35999965667725</v>
      </c>
      <c r="G182">
        <v>260.85430908203119</v>
      </c>
      <c r="H182">
        <v>140.09724426269531</v>
      </c>
      <c r="I182">
        <v>164.2674560546875</v>
      </c>
      <c r="J182">
        <v>352.02874755859381</v>
      </c>
      <c r="K182">
        <v>371.81939697265619</v>
      </c>
      <c r="L182">
        <v>706.489990234375</v>
      </c>
      <c r="M182">
        <v>49.499973297119141</v>
      </c>
      <c r="N182">
        <v>11.857528686523439</v>
      </c>
      <c r="O182">
        <v>102.15029144287109</v>
      </c>
      <c r="P182">
        <v>47.456626892089837</v>
      </c>
      <c r="Q182">
        <v>4769.830078125</v>
      </c>
    </row>
    <row r="183" spans="1:17" x14ac:dyDescent="0.2">
      <c r="A183" s="2">
        <v>45293</v>
      </c>
      <c r="B183">
        <v>184.29042053222659</v>
      </c>
      <c r="C183">
        <v>580.07000732421875</v>
      </c>
      <c r="D183">
        <v>138.58000183105469</v>
      </c>
      <c r="E183">
        <v>32.658969879150391</v>
      </c>
      <c r="F183">
        <v>11.22999954223633</v>
      </c>
      <c r="G183">
        <v>253.9051513671875</v>
      </c>
      <c r="H183">
        <v>138.7353210449219</v>
      </c>
      <c r="I183">
        <v>166.17955017089841</v>
      </c>
      <c r="J183">
        <v>344.400634765625</v>
      </c>
      <c r="K183">
        <v>366.70736694335938</v>
      </c>
      <c r="L183">
        <v>687.52001953125</v>
      </c>
      <c r="M183">
        <v>48.146572113037109</v>
      </c>
      <c r="N183">
        <v>11.76104640960693</v>
      </c>
      <c r="O183">
        <v>99.724220275878906</v>
      </c>
      <c r="P183">
        <v>47.562694549560547</v>
      </c>
      <c r="Q183">
        <v>4742.830078125</v>
      </c>
    </row>
    <row r="184" spans="1:17" x14ac:dyDescent="0.2">
      <c r="A184" s="2">
        <v>45294</v>
      </c>
      <c r="B184">
        <v>182.9105224609375</v>
      </c>
      <c r="C184">
        <v>571.78997802734375</v>
      </c>
      <c r="D184">
        <v>135.32000732421881</v>
      </c>
      <c r="E184">
        <v>32.302513122558587</v>
      </c>
      <c r="F184">
        <v>11.069999694824221</v>
      </c>
      <c r="G184">
        <v>249.65242004394531</v>
      </c>
      <c r="H184">
        <v>139.53062438964841</v>
      </c>
      <c r="I184">
        <v>165.45527648925781</v>
      </c>
      <c r="J184">
        <v>342.59051513671881</v>
      </c>
      <c r="K184">
        <v>366.44046020507812</v>
      </c>
      <c r="L184">
        <v>675.29998779296875</v>
      </c>
      <c r="M184">
        <v>47.547840118408203</v>
      </c>
      <c r="N184">
        <v>11.83823204040527</v>
      </c>
      <c r="O184">
        <v>98.388412475585938</v>
      </c>
      <c r="P184">
        <v>46.93597412109375</v>
      </c>
      <c r="Q184">
        <v>4704.81005859375</v>
      </c>
    </row>
    <row r="185" spans="1:17" x14ac:dyDescent="0.2">
      <c r="A185" s="2">
        <v>45295</v>
      </c>
      <c r="B185">
        <v>180.58753967285159</v>
      </c>
      <c r="C185">
        <v>567.04998779296875</v>
      </c>
      <c r="D185">
        <v>136.00999450683591</v>
      </c>
      <c r="E185">
        <v>32.562625885009773</v>
      </c>
      <c r="F185">
        <v>10.680000305175779</v>
      </c>
      <c r="G185">
        <v>249.05763244628909</v>
      </c>
      <c r="H185">
        <v>137.22431945800781</v>
      </c>
      <c r="I185">
        <v>166.5532531738281</v>
      </c>
      <c r="J185">
        <v>345.22607421875</v>
      </c>
      <c r="K185">
        <v>363.81027221679688</v>
      </c>
      <c r="L185">
        <v>671.8699951171875</v>
      </c>
      <c r="M185">
        <v>47.976650238037109</v>
      </c>
      <c r="N185">
        <v>11.973305702209471</v>
      </c>
      <c r="O185">
        <v>97.366905212402344</v>
      </c>
      <c r="P185">
        <v>47.514480590820312</v>
      </c>
      <c r="Q185">
        <v>4688.68017578125</v>
      </c>
    </row>
    <row r="186" spans="1:17" x14ac:dyDescent="0.2">
      <c r="A186" s="2">
        <v>45296</v>
      </c>
      <c r="B186">
        <v>179.86285400390619</v>
      </c>
      <c r="C186">
        <v>564.5999755859375</v>
      </c>
      <c r="D186">
        <v>138.58000183105469</v>
      </c>
      <c r="E186">
        <v>33.169563293457031</v>
      </c>
      <c r="F186">
        <v>10.77999973297119</v>
      </c>
      <c r="G186">
        <v>248.93864440917969</v>
      </c>
      <c r="H186">
        <v>136.5781555175781</v>
      </c>
      <c r="I186">
        <v>167.3888854980469</v>
      </c>
      <c r="J186">
        <v>350.02969360351562</v>
      </c>
      <c r="K186">
        <v>363.62240600585938</v>
      </c>
      <c r="L186">
        <v>676.15997314453125</v>
      </c>
      <c r="M186">
        <v>49.075160980224609</v>
      </c>
      <c r="N186">
        <v>11.944361686706539</v>
      </c>
      <c r="O186">
        <v>97.838371276855469</v>
      </c>
      <c r="P186">
        <v>48.131546020507812</v>
      </c>
      <c r="Q186">
        <v>4697.240234375</v>
      </c>
    </row>
    <row r="187" spans="1:17" x14ac:dyDescent="0.2">
      <c r="A187" s="2">
        <v>45299</v>
      </c>
      <c r="B187">
        <v>184.21101379394531</v>
      </c>
      <c r="C187">
        <v>580.54998779296875</v>
      </c>
      <c r="D187">
        <v>146.17999267578119</v>
      </c>
      <c r="E187">
        <v>32.909450531005859</v>
      </c>
      <c r="F187">
        <v>10.86999988555908</v>
      </c>
      <c r="G187">
        <v>258.60394287109381</v>
      </c>
      <c r="H187">
        <v>139.6995849609375</v>
      </c>
      <c r="I187">
        <v>167.1459655761719</v>
      </c>
      <c r="J187">
        <v>356.703125</v>
      </c>
      <c r="K187">
        <v>370.48452758789062</v>
      </c>
      <c r="L187">
        <v>696.260009765625</v>
      </c>
      <c r="M187">
        <v>52.229763031005859</v>
      </c>
      <c r="N187">
        <v>12.06978702545166</v>
      </c>
      <c r="O187">
        <v>100.4215927124023</v>
      </c>
      <c r="P187">
        <v>48.131546020507812</v>
      </c>
      <c r="Q187">
        <v>4763.5400390625</v>
      </c>
    </row>
    <row r="188" spans="1:17" x14ac:dyDescent="0.2">
      <c r="A188" s="2">
        <v>45300</v>
      </c>
      <c r="B188">
        <v>183.7940673828125</v>
      </c>
      <c r="C188">
        <v>586.20001220703125</v>
      </c>
      <c r="D188">
        <v>149.25999450683591</v>
      </c>
      <c r="E188">
        <v>32.398853302001953</v>
      </c>
      <c r="F188">
        <v>10.989999771118161</v>
      </c>
      <c r="G188">
        <v>259.06988525390619</v>
      </c>
      <c r="H188">
        <v>141.71760559082031</v>
      </c>
      <c r="I188">
        <v>165.82450866699219</v>
      </c>
      <c r="J188">
        <v>355.47979736328119</v>
      </c>
      <c r="K188">
        <v>371.57217407226562</v>
      </c>
      <c r="L188">
        <v>698.66998291015625</v>
      </c>
      <c r="M188">
        <v>53.116367340087891</v>
      </c>
      <c r="N188">
        <v>11.934713363647459</v>
      </c>
      <c r="O188">
        <v>100.0778121948242</v>
      </c>
      <c r="P188">
        <v>47.524120330810547</v>
      </c>
      <c r="Q188">
        <v>4756.5</v>
      </c>
    </row>
    <row r="189" spans="1:17" x14ac:dyDescent="0.2">
      <c r="A189" s="2">
        <v>45301</v>
      </c>
      <c r="B189">
        <v>184.83642578125</v>
      </c>
      <c r="C189">
        <v>591.030029296875</v>
      </c>
      <c r="D189">
        <v>148.53999328613281</v>
      </c>
      <c r="E189">
        <v>32.369949340820312</v>
      </c>
      <c r="F189">
        <v>10.80000019073486</v>
      </c>
      <c r="G189">
        <v>261.83566284179688</v>
      </c>
      <c r="H189">
        <v>142.95030212402341</v>
      </c>
      <c r="I189">
        <v>166.1742858886719</v>
      </c>
      <c r="J189">
        <v>368.44866943359381</v>
      </c>
      <c r="K189">
        <v>378.47381591796881</v>
      </c>
      <c r="L189">
        <v>714.29998779296875</v>
      </c>
      <c r="M189">
        <v>54.325828552246087</v>
      </c>
      <c r="N189">
        <v>12.02154636383057</v>
      </c>
      <c r="O189">
        <v>99.0072021484375</v>
      </c>
      <c r="P189">
        <v>47.321647644042969</v>
      </c>
      <c r="Q189">
        <v>4783.4501953125</v>
      </c>
    </row>
    <row r="190" spans="1:17" x14ac:dyDescent="0.2">
      <c r="A190" s="2">
        <v>45302</v>
      </c>
      <c r="B190">
        <v>184.24078369140619</v>
      </c>
      <c r="C190">
        <v>597.489990234375</v>
      </c>
      <c r="D190">
        <v>148.02000427246091</v>
      </c>
      <c r="E190">
        <v>31.936422348022461</v>
      </c>
      <c r="F190">
        <v>10.86999988555908</v>
      </c>
      <c r="G190">
        <v>269.022705078125</v>
      </c>
      <c r="H190">
        <v>142.82106018066409</v>
      </c>
      <c r="I190">
        <v>165.4747009277344</v>
      </c>
      <c r="J190">
        <v>367.653076171875</v>
      </c>
      <c r="K190">
        <v>380.31292724609381</v>
      </c>
      <c r="L190">
        <v>726.46002197265625</v>
      </c>
      <c r="M190">
        <v>54.797615051269531</v>
      </c>
      <c r="N190">
        <v>11.934713363647459</v>
      </c>
      <c r="O190">
        <v>99.419731140136719</v>
      </c>
      <c r="P190">
        <v>47.2830810546875</v>
      </c>
      <c r="Q190">
        <v>4780.240234375</v>
      </c>
    </row>
    <row r="191" spans="1:17" x14ac:dyDescent="0.2">
      <c r="A191" s="2">
        <v>45303</v>
      </c>
      <c r="B191">
        <v>184.5683898925781</v>
      </c>
      <c r="C191">
        <v>596.53997802734375</v>
      </c>
      <c r="D191">
        <v>146.55999755859381</v>
      </c>
      <c r="E191">
        <v>31.599239349365231</v>
      </c>
      <c r="F191">
        <v>11.10000038146973</v>
      </c>
      <c r="G191">
        <v>269.56787109375</v>
      </c>
      <c r="H191">
        <v>143.3876953125</v>
      </c>
      <c r="I191">
        <v>164.2601318359375</v>
      </c>
      <c r="J191">
        <v>372.44668579101562</v>
      </c>
      <c r="K191">
        <v>384.10983276367188</v>
      </c>
      <c r="L191">
        <v>729.17999267578125</v>
      </c>
      <c r="M191">
        <v>54.685657501220703</v>
      </c>
      <c r="N191">
        <v>11.95401000976562</v>
      </c>
      <c r="O191">
        <v>99.439376831054688</v>
      </c>
      <c r="P191">
        <v>45.701831817626953</v>
      </c>
      <c r="Q191">
        <v>4783.830078125</v>
      </c>
    </row>
    <row r="192" spans="1:17" x14ac:dyDescent="0.2">
      <c r="A192" s="2">
        <v>45307</v>
      </c>
      <c r="B192">
        <v>182.29502868652341</v>
      </c>
      <c r="C192">
        <v>597.67999267578125</v>
      </c>
      <c r="D192">
        <v>158.74000549316409</v>
      </c>
      <c r="E192">
        <v>30.94412803649902</v>
      </c>
      <c r="F192">
        <v>10.86999988555908</v>
      </c>
      <c r="G192">
        <v>266.85171508789062</v>
      </c>
      <c r="H192">
        <v>143.2286376953125</v>
      </c>
      <c r="I192">
        <v>163.23016357421881</v>
      </c>
      <c r="J192">
        <v>365.455078125</v>
      </c>
      <c r="K192">
        <v>385.88961791992188</v>
      </c>
      <c r="L192">
        <v>727.55999755859375</v>
      </c>
      <c r="M192">
        <v>56.356922149658203</v>
      </c>
      <c r="N192">
        <v>11.95401000976562</v>
      </c>
      <c r="O192">
        <v>99.861724853515625</v>
      </c>
      <c r="P192">
        <v>45.142612457275391</v>
      </c>
      <c r="Q192">
        <v>4765.97998046875</v>
      </c>
    </row>
    <row r="193" spans="1:17" x14ac:dyDescent="0.2">
      <c r="A193" s="2">
        <v>45308</v>
      </c>
      <c r="B193">
        <v>181.3519287109375</v>
      </c>
      <c r="C193">
        <v>596.0999755859375</v>
      </c>
      <c r="D193">
        <v>160.16999816894531</v>
      </c>
      <c r="E193">
        <v>30.635843276977539</v>
      </c>
      <c r="F193">
        <v>10.75</v>
      </c>
      <c r="G193">
        <v>269.08212280273438</v>
      </c>
      <c r="H193">
        <v>142.04566955566409</v>
      </c>
      <c r="I193">
        <v>162.35565185546881</v>
      </c>
      <c r="J193">
        <v>366.36013793945312</v>
      </c>
      <c r="K193">
        <v>385.09866333007812</v>
      </c>
      <c r="L193">
        <v>727.53997802734375</v>
      </c>
      <c r="M193">
        <v>56.028068542480469</v>
      </c>
      <c r="N193">
        <v>11.78999137878418</v>
      </c>
      <c r="O193">
        <v>101.11895751953119</v>
      </c>
      <c r="P193">
        <v>44.99798583984375</v>
      </c>
      <c r="Q193">
        <v>4739.2099609375</v>
      </c>
    </row>
    <row r="194" spans="1:17" x14ac:dyDescent="0.2">
      <c r="A194" s="2">
        <v>45309</v>
      </c>
      <c r="B194">
        <v>187.25868225097659</v>
      </c>
      <c r="C194">
        <v>593.70001220703125</v>
      </c>
      <c r="D194">
        <v>162.66999816894531</v>
      </c>
      <c r="E194">
        <v>30.56840705871582</v>
      </c>
      <c r="F194">
        <v>10.060000419616699</v>
      </c>
      <c r="G194">
        <v>272.07589721679688</v>
      </c>
      <c r="H194">
        <v>144.13325500488281</v>
      </c>
      <c r="I194">
        <v>162.6763000488281</v>
      </c>
      <c r="J194">
        <v>374.07778930664062</v>
      </c>
      <c r="K194">
        <v>389.44921875</v>
      </c>
      <c r="L194">
        <v>745.96002197265625</v>
      </c>
      <c r="M194">
        <v>57.081600189208977</v>
      </c>
      <c r="N194">
        <v>11.78999137878418</v>
      </c>
      <c r="O194">
        <v>111.0196838378906</v>
      </c>
      <c r="P194">
        <v>44.776226043701172</v>
      </c>
      <c r="Q194">
        <v>4780.93994140625</v>
      </c>
    </row>
    <row r="195" spans="1:17" x14ac:dyDescent="0.2">
      <c r="A195" s="2">
        <v>45310</v>
      </c>
      <c r="B195">
        <v>190.1673889160156</v>
      </c>
      <c r="C195">
        <v>611.54998779296875</v>
      </c>
      <c r="D195">
        <v>174.22999572753909</v>
      </c>
      <c r="E195">
        <v>31.040472030639648</v>
      </c>
      <c r="F195">
        <v>9.8400001525878906</v>
      </c>
      <c r="G195">
        <v>278.44015502929688</v>
      </c>
      <c r="H195">
        <v>147.09564208984381</v>
      </c>
      <c r="I195">
        <v>165.4844055175781</v>
      </c>
      <c r="J195">
        <v>381.35787963867188</v>
      </c>
      <c r="K195">
        <v>394.19537353515619</v>
      </c>
      <c r="L195">
        <v>749.1099853515625</v>
      </c>
      <c r="M195">
        <v>59.46453857421875</v>
      </c>
      <c r="N195">
        <v>11.68386173248291</v>
      </c>
      <c r="O195">
        <v>112.1688766479492</v>
      </c>
      <c r="P195">
        <v>46.396038055419922</v>
      </c>
      <c r="Q195">
        <v>4839.81005859375</v>
      </c>
    </row>
    <row r="196" spans="1:17" x14ac:dyDescent="0.2">
      <c r="A196" s="2">
        <v>45313</v>
      </c>
      <c r="B196">
        <v>192.4804382324219</v>
      </c>
      <c r="C196">
        <v>603.59002685546875</v>
      </c>
      <c r="D196">
        <v>168.17999267578119</v>
      </c>
      <c r="E196">
        <v>31.35838508605957</v>
      </c>
      <c r="F196">
        <v>10</v>
      </c>
      <c r="G196">
        <v>277.86520385742188</v>
      </c>
      <c r="H196">
        <v>146.8371887207031</v>
      </c>
      <c r="I196">
        <v>165.29008483886719</v>
      </c>
      <c r="J196">
        <v>379.69696044921881</v>
      </c>
      <c r="K196">
        <v>392.05963134765619</v>
      </c>
      <c r="L196">
        <v>752.45001220703125</v>
      </c>
      <c r="M196">
        <v>59.627468109130859</v>
      </c>
      <c r="N196">
        <v>11.83823204040527</v>
      </c>
      <c r="O196">
        <v>111.0196838378906</v>
      </c>
      <c r="P196">
        <v>46.791351318359382</v>
      </c>
      <c r="Q196">
        <v>4850.43017578125</v>
      </c>
    </row>
    <row r="197" spans="1:17" x14ac:dyDescent="0.2">
      <c r="A197" s="2">
        <v>45314</v>
      </c>
      <c r="B197">
        <v>193.76106262207031</v>
      </c>
      <c r="C197">
        <v>597.17999267578125</v>
      </c>
      <c r="D197">
        <v>168.41999816894531</v>
      </c>
      <c r="E197">
        <v>31.570333480834961</v>
      </c>
      <c r="F197">
        <v>10.010000228881839</v>
      </c>
      <c r="G197">
        <v>274.36587524414062</v>
      </c>
      <c r="H197">
        <v>147.8014221191406</v>
      </c>
      <c r="I197">
        <v>164.20184326171881</v>
      </c>
      <c r="J197">
        <v>383.09835815429688</v>
      </c>
      <c r="K197">
        <v>394.42279052734381</v>
      </c>
      <c r="L197">
        <v>753.41998291015625</v>
      </c>
      <c r="M197">
        <v>59.846370697021477</v>
      </c>
      <c r="N197">
        <v>11.770694732666019</v>
      </c>
      <c r="O197">
        <v>112.10012054443359</v>
      </c>
      <c r="P197">
        <v>47.360206604003913</v>
      </c>
      <c r="Q197">
        <v>4864.60009765625</v>
      </c>
    </row>
    <row r="198" spans="1:17" x14ac:dyDescent="0.2">
      <c r="A198" s="2">
        <v>45315</v>
      </c>
      <c r="B198">
        <v>193.08599853515619</v>
      </c>
      <c r="C198">
        <v>606.47998046875</v>
      </c>
      <c r="D198">
        <v>178.28999328613281</v>
      </c>
      <c r="E198">
        <v>31.772651672363281</v>
      </c>
      <c r="F198">
        <v>9.9799995422363281</v>
      </c>
      <c r="G198">
        <v>274.47491455078119</v>
      </c>
      <c r="H198">
        <v>149.4615783691406</v>
      </c>
      <c r="I198">
        <v>165.66902160644531</v>
      </c>
      <c r="J198">
        <v>388.56829833984381</v>
      </c>
      <c r="K198">
        <v>398.04171752929688</v>
      </c>
      <c r="L198">
        <v>763.41998291015625</v>
      </c>
      <c r="M198">
        <v>61.334705352783203</v>
      </c>
      <c r="N198">
        <v>11.69351100921631</v>
      </c>
      <c r="O198">
        <v>114.44760894775391</v>
      </c>
      <c r="P198">
        <v>47.716960906982422</v>
      </c>
      <c r="Q198">
        <v>4868.5498046875</v>
      </c>
    </row>
    <row r="199" spans="1:17" x14ac:dyDescent="0.2">
      <c r="A199" s="2">
        <v>45316</v>
      </c>
      <c r="B199">
        <v>192.75840759277341</v>
      </c>
      <c r="C199">
        <v>622.58001708984375</v>
      </c>
      <c r="D199">
        <v>180.33000183105469</v>
      </c>
      <c r="E199">
        <v>32.167636871337891</v>
      </c>
      <c r="F199">
        <v>10.14000034332275</v>
      </c>
      <c r="G199">
        <v>276.60623168945312</v>
      </c>
      <c r="H199">
        <v>152.7321472167969</v>
      </c>
      <c r="I199">
        <v>168.0399169921875</v>
      </c>
      <c r="J199">
        <v>391.03472900390619</v>
      </c>
      <c r="K199">
        <v>400.3258056640625</v>
      </c>
      <c r="L199">
        <v>766.69000244140625</v>
      </c>
      <c r="M199">
        <v>61.589588165283203</v>
      </c>
      <c r="N199">
        <v>11.76104640960693</v>
      </c>
      <c r="O199">
        <v>114.4869079589844</v>
      </c>
      <c r="P199">
        <v>48.092987060546882</v>
      </c>
      <c r="Q199">
        <v>4894.16015625</v>
      </c>
    </row>
    <row r="200" spans="1:17" x14ac:dyDescent="0.2">
      <c r="A200" s="2">
        <v>45317</v>
      </c>
      <c r="B200">
        <v>191.02113342285159</v>
      </c>
      <c r="C200">
        <v>613.92999267578125</v>
      </c>
      <c r="D200">
        <v>177.25</v>
      </c>
      <c r="E200">
        <v>32.206172943115227</v>
      </c>
      <c r="F200">
        <v>10.329999923706049</v>
      </c>
      <c r="G200">
        <v>277.50833129882812</v>
      </c>
      <c r="H200">
        <v>152.8812561035156</v>
      </c>
      <c r="I200">
        <v>167.3985900878906</v>
      </c>
      <c r="J200">
        <v>391.98953247070312</v>
      </c>
      <c r="K200">
        <v>399.39630126953119</v>
      </c>
      <c r="L200">
        <v>769.44000244140625</v>
      </c>
      <c r="M200">
        <v>61.003852844238281</v>
      </c>
      <c r="N200">
        <v>11.818935394287109</v>
      </c>
      <c r="O200">
        <v>115.17445373535161</v>
      </c>
      <c r="P200">
        <v>48.517219543457031</v>
      </c>
      <c r="Q200">
        <v>4890.97021484375</v>
      </c>
    </row>
    <row r="201" spans="1:17" x14ac:dyDescent="0.2">
      <c r="A201" s="2">
        <v>45320</v>
      </c>
      <c r="B201">
        <v>190.33613586425781</v>
      </c>
      <c r="C201">
        <v>630.22998046875</v>
      </c>
      <c r="D201">
        <v>177.83000183105469</v>
      </c>
      <c r="E201">
        <v>32.379585266113281</v>
      </c>
      <c r="F201">
        <v>10.159999847412109</v>
      </c>
      <c r="G201">
        <v>285.35952758789062</v>
      </c>
      <c r="H201">
        <v>153.925048828125</v>
      </c>
      <c r="I201">
        <v>167.8358459472656</v>
      </c>
      <c r="J201">
        <v>398.83197021484381</v>
      </c>
      <c r="K201">
        <v>405.12130737304688</v>
      </c>
      <c r="L201">
        <v>787.239990234375</v>
      </c>
      <c r="M201">
        <v>62.437213897705078</v>
      </c>
      <c r="N201">
        <v>11.780343055725099</v>
      </c>
      <c r="O201">
        <v>114.89943695068359</v>
      </c>
      <c r="P201">
        <v>48.546142578125</v>
      </c>
      <c r="Q201">
        <v>4927.93017578125</v>
      </c>
    </row>
    <row r="202" spans="1:17" x14ac:dyDescent="0.2">
      <c r="A202" s="2">
        <v>45321</v>
      </c>
      <c r="B202">
        <v>186.67295837402341</v>
      </c>
      <c r="C202">
        <v>627.96002197265625</v>
      </c>
      <c r="D202">
        <v>172.05999755859381</v>
      </c>
      <c r="E202">
        <v>33.516387939453118</v>
      </c>
      <c r="F202">
        <v>9.7799997329711914</v>
      </c>
      <c r="G202">
        <v>285.23068237304688</v>
      </c>
      <c r="H202">
        <v>152.1456298828125</v>
      </c>
      <c r="I202">
        <v>171.27555847167969</v>
      </c>
      <c r="J202">
        <v>397.877197265625</v>
      </c>
      <c r="K202">
        <v>404.0040283203125</v>
      </c>
      <c r="L202">
        <v>785.72998046875</v>
      </c>
      <c r="M202">
        <v>62.746074676513672</v>
      </c>
      <c r="N202">
        <v>11.76104640960693</v>
      </c>
      <c r="O202">
        <v>113.9957962036133</v>
      </c>
      <c r="P202">
        <v>49.356048583984382</v>
      </c>
      <c r="Q202">
        <v>4924.97021484375</v>
      </c>
    </row>
    <row r="203" spans="1:17" x14ac:dyDescent="0.2">
      <c r="A203" s="2">
        <v>45322</v>
      </c>
      <c r="B203">
        <v>183.05943298339841</v>
      </c>
      <c r="C203">
        <v>617.780029296875</v>
      </c>
      <c r="D203">
        <v>167.69000244140619</v>
      </c>
      <c r="E203">
        <v>32.764942169189453</v>
      </c>
      <c r="F203">
        <v>9.8500003814697266</v>
      </c>
      <c r="G203">
        <v>278.64828491210938</v>
      </c>
      <c r="H203">
        <v>140.96211242675781</v>
      </c>
      <c r="I203">
        <v>169.41966247558591</v>
      </c>
      <c r="J203">
        <v>388.0113525390625</v>
      </c>
      <c r="K203">
        <v>393.11761474609381</v>
      </c>
      <c r="L203">
        <v>765.4000244140625</v>
      </c>
      <c r="M203">
        <v>61.4996337890625</v>
      </c>
      <c r="N203">
        <v>11.78999137878418</v>
      </c>
      <c r="O203">
        <v>110.9509353637695</v>
      </c>
      <c r="P203">
        <v>48.382236480712891</v>
      </c>
      <c r="Q203">
        <v>4845.64990234375</v>
      </c>
    </row>
    <row r="204" spans="1:17" x14ac:dyDescent="0.2">
      <c r="A204" s="2">
        <v>45323</v>
      </c>
      <c r="B204">
        <v>185.50157165527341</v>
      </c>
      <c r="C204">
        <v>627.90997314453125</v>
      </c>
      <c r="D204">
        <v>170.47999572753909</v>
      </c>
      <c r="E204">
        <v>32.321781158447273</v>
      </c>
      <c r="F204">
        <v>9.8500003814697266</v>
      </c>
      <c r="G204">
        <v>281.33477783203119</v>
      </c>
      <c r="H204">
        <v>141.8667297363281</v>
      </c>
      <c r="I204">
        <v>168.8074951171875</v>
      </c>
      <c r="J204">
        <v>392.6259765625</v>
      </c>
      <c r="K204">
        <v>399.24801635742188</v>
      </c>
      <c r="L204">
        <v>771</v>
      </c>
      <c r="M204">
        <v>62.998966217041023</v>
      </c>
      <c r="N204">
        <v>11.944361686706539</v>
      </c>
      <c r="O204">
        <v>111.3732833862305</v>
      </c>
      <c r="P204">
        <v>47.314193725585938</v>
      </c>
      <c r="Q204">
        <v>4906.18994140625</v>
      </c>
    </row>
    <row r="205" spans="1:17" x14ac:dyDescent="0.2">
      <c r="A205" s="2">
        <v>45324</v>
      </c>
      <c r="B205">
        <v>184.4989013671875</v>
      </c>
      <c r="C205">
        <v>634.760009765625</v>
      </c>
      <c r="D205">
        <v>177.6600036621094</v>
      </c>
      <c r="E205">
        <v>32.244705200195312</v>
      </c>
      <c r="F205">
        <v>9.5699996948242188</v>
      </c>
      <c r="G205">
        <v>283.17864990234381</v>
      </c>
      <c r="H205">
        <v>142.6918029785156</v>
      </c>
      <c r="I205">
        <v>169.77915954589841</v>
      </c>
      <c r="J205">
        <v>472.39837646484381</v>
      </c>
      <c r="K205">
        <v>406.60452270507812</v>
      </c>
      <c r="L205">
        <v>781.29998779296875</v>
      </c>
      <c r="M205">
        <v>66.130577087402344</v>
      </c>
      <c r="N205">
        <v>11.69351100921631</v>
      </c>
      <c r="O205">
        <v>113.6913146972656</v>
      </c>
      <c r="P205">
        <v>47.731700897216797</v>
      </c>
      <c r="Q205">
        <v>4958.60986328125</v>
      </c>
    </row>
    <row r="206" spans="1:17" x14ac:dyDescent="0.2">
      <c r="A206" s="2">
        <v>45327</v>
      </c>
      <c r="B206">
        <v>186.3155822753906</v>
      </c>
      <c r="C206">
        <v>630.5</v>
      </c>
      <c r="D206">
        <v>174.22999572753909</v>
      </c>
      <c r="E206">
        <v>31.782279968261719</v>
      </c>
      <c r="F206">
        <v>9.3000001907348633</v>
      </c>
      <c r="G206">
        <v>285.60736083984381</v>
      </c>
      <c r="H206">
        <v>144.0736083984375</v>
      </c>
      <c r="I206">
        <v>169.5556945800781</v>
      </c>
      <c r="J206">
        <v>456.90341186523438</v>
      </c>
      <c r="K206">
        <v>401.09701538085938</v>
      </c>
      <c r="L206">
        <v>784.84002685546875</v>
      </c>
      <c r="M206">
        <v>69.301162719726562</v>
      </c>
      <c r="N206">
        <v>11.69351100921631</v>
      </c>
      <c r="O206">
        <v>116.6772384643555</v>
      </c>
      <c r="P206">
        <v>47.285064697265618</v>
      </c>
      <c r="Q206">
        <v>4942.81005859375</v>
      </c>
    </row>
    <row r="207" spans="1:17" x14ac:dyDescent="0.2">
      <c r="A207" s="2">
        <v>45328</v>
      </c>
      <c r="B207">
        <v>187.92381286621091</v>
      </c>
      <c r="C207">
        <v>607.1400146484375</v>
      </c>
      <c r="D207">
        <v>167.8800048828125</v>
      </c>
      <c r="E207">
        <v>31.8304557800293</v>
      </c>
      <c r="F207">
        <v>8.7299995422363281</v>
      </c>
      <c r="G207">
        <v>283.34713745117188</v>
      </c>
      <c r="H207">
        <v>144.55078125</v>
      </c>
      <c r="I207">
        <v>170.13868713378909</v>
      </c>
      <c r="J207">
        <v>452.23898315429688</v>
      </c>
      <c r="K207">
        <v>400.9388427734375</v>
      </c>
      <c r="L207">
        <v>777.45001220703125</v>
      </c>
      <c r="M207">
        <v>68.192657470703125</v>
      </c>
      <c r="N207">
        <v>11.394418716430661</v>
      </c>
      <c r="O207">
        <v>117.2567443847656</v>
      </c>
      <c r="P207">
        <v>46.886978149414062</v>
      </c>
      <c r="Q207">
        <v>4954.22998046875</v>
      </c>
    </row>
    <row r="208" spans="1:17" x14ac:dyDescent="0.2">
      <c r="A208" s="2">
        <v>45329</v>
      </c>
      <c r="B208">
        <v>188.03302001953119</v>
      </c>
      <c r="C208">
        <v>615.8499755859375</v>
      </c>
      <c r="D208">
        <v>170.94000244140619</v>
      </c>
      <c r="E208">
        <v>31.965324401855469</v>
      </c>
      <c r="F208">
        <v>8.6000003814697266</v>
      </c>
      <c r="G208">
        <v>286.33099365234381</v>
      </c>
      <c r="H208">
        <v>145.81324768066409</v>
      </c>
      <c r="I208">
        <v>170.45933532714841</v>
      </c>
      <c r="J208">
        <v>467.02786254882812</v>
      </c>
      <c r="K208">
        <v>409.40277099609381</v>
      </c>
      <c r="L208">
        <v>790.3900146484375</v>
      </c>
      <c r="M208">
        <v>70.06781005859375</v>
      </c>
      <c r="N208">
        <v>11.34617805480957</v>
      </c>
      <c r="O208">
        <v>122.7571563720703</v>
      </c>
      <c r="P208">
        <v>47.071456909179688</v>
      </c>
      <c r="Q208">
        <v>4995.06005859375</v>
      </c>
    </row>
    <row r="209" spans="1:17" x14ac:dyDescent="0.2">
      <c r="A209" s="2">
        <v>45330</v>
      </c>
      <c r="B209">
        <v>186.95094299316409</v>
      </c>
      <c r="C209">
        <v>615.8599853515625</v>
      </c>
      <c r="D209">
        <v>169.3500061035156</v>
      </c>
      <c r="E209">
        <v>31.90752029418945</v>
      </c>
      <c r="F209">
        <v>8.6000003814697266</v>
      </c>
      <c r="G209">
        <v>289.41400146484381</v>
      </c>
      <c r="H209">
        <v>146.3500671386719</v>
      </c>
      <c r="I209">
        <v>169.84721374511719</v>
      </c>
      <c r="J209">
        <v>467.43563842773438</v>
      </c>
      <c r="K209">
        <v>409.46206665039062</v>
      </c>
      <c r="L209">
        <v>799.40997314453125</v>
      </c>
      <c r="M209">
        <v>69.610015869140625</v>
      </c>
      <c r="N209">
        <v>11.41371536254883</v>
      </c>
      <c r="O209">
        <v>131.35150146484381</v>
      </c>
      <c r="P209">
        <v>46.945232391357422</v>
      </c>
      <c r="Q209">
        <v>4997.91015625</v>
      </c>
    </row>
    <row r="210" spans="1:17" x14ac:dyDescent="0.2">
      <c r="A210" s="2">
        <v>45331</v>
      </c>
      <c r="B210">
        <v>187.71630859375</v>
      </c>
      <c r="C210">
        <v>627.21002197265625</v>
      </c>
      <c r="D210">
        <v>172.47999572753909</v>
      </c>
      <c r="E210">
        <v>31.85935211181641</v>
      </c>
      <c r="F210">
        <v>8.7299995422363281</v>
      </c>
      <c r="G210">
        <v>288.76962280273438</v>
      </c>
      <c r="H210">
        <v>149.3323669433594</v>
      </c>
      <c r="I210">
        <v>170.0512390136719</v>
      </c>
      <c r="J210">
        <v>465.55593872070312</v>
      </c>
      <c r="K210">
        <v>415.82974243164062</v>
      </c>
      <c r="L210">
        <v>812.94000244140625</v>
      </c>
      <c r="M210">
        <v>72.100921630859375</v>
      </c>
      <c r="N210">
        <v>11.587380409240721</v>
      </c>
      <c r="O210">
        <v>130.7425537109375</v>
      </c>
      <c r="P210">
        <v>46.663661956787109</v>
      </c>
      <c r="Q210">
        <v>5026.60986328125</v>
      </c>
    </row>
    <row r="211" spans="1:17" x14ac:dyDescent="0.2">
      <c r="A211" s="2">
        <v>45334</v>
      </c>
      <c r="B211">
        <v>186.0265197753906</v>
      </c>
      <c r="C211">
        <v>611.84002685546875</v>
      </c>
      <c r="D211">
        <v>171.9100036621094</v>
      </c>
      <c r="E211">
        <v>32.389217376708977</v>
      </c>
      <c r="F211">
        <v>8.8299999237060547</v>
      </c>
      <c r="G211">
        <v>284.82424926757812</v>
      </c>
      <c r="H211">
        <v>147.85115051269531</v>
      </c>
      <c r="I211">
        <v>170.80912780761719</v>
      </c>
      <c r="J211">
        <v>466.34164428710938</v>
      </c>
      <c r="K211">
        <v>410.59918212890619</v>
      </c>
      <c r="L211">
        <v>787.3499755859375</v>
      </c>
      <c r="M211">
        <v>72.215858459472656</v>
      </c>
      <c r="N211">
        <v>11.577733039855961</v>
      </c>
      <c r="O211">
        <v>128.13969421386719</v>
      </c>
      <c r="P211">
        <v>47.498680114746087</v>
      </c>
      <c r="Q211">
        <v>5021.83984375</v>
      </c>
    </row>
    <row r="212" spans="1:17" x14ac:dyDescent="0.2">
      <c r="A212" s="2">
        <v>45335</v>
      </c>
      <c r="B212">
        <v>183.92918395996091</v>
      </c>
      <c r="C212">
        <v>601.8900146484375</v>
      </c>
      <c r="D212">
        <v>171.53999328613281</v>
      </c>
      <c r="E212">
        <v>31.551065444946289</v>
      </c>
      <c r="F212">
        <v>8.6899995803833008</v>
      </c>
      <c r="G212">
        <v>278.707763671875</v>
      </c>
      <c r="H212">
        <v>145.50508117675781</v>
      </c>
      <c r="I212">
        <v>169.3224792480469</v>
      </c>
      <c r="J212">
        <v>457.60952758789062</v>
      </c>
      <c r="K212">
        <v>401.759521484375</v>
      </c>
      <c r="L212">
        <v>773.760009765625</v>
      </c>
      <c r="M212">
        <v>72.095924377441406</v>
      </c>
      <c r="N212">
        <v>11.355827331542971</v>
      </c>
      <c r="O212">
        <v>125.2814483642578</v>
      </c>
      <c r="P212">
        <v>46.838432312011719</v>
      </c>
      <c r="Q212">
        <v>4953.169921875</v>
      </c>
    </row>
    <row r="213" spans="1:17" x14ac:dyDescent="0.2">
      <c r="A213" s="2">
        <v>45336</v>
      </c>
      <c r="B213">
        <v>183.04450988769531</v>
      </c>
      <c r="C213">
        <v>604.65997314453125</v>
      </c>
      <c r="D213">
        <v>178.69999694824219</v>
      </c>
      <c r="E213">
        <v>31.917156219482418</v>
      </c>
      <c r="F213">
        <v>9.0500001907348633</v>
      </c>
      <c r="G213">
        <v>286.63827514648438</v>
      </c>
      <c r="H213">
        <v>146.2705383300781</v>
      </c>
      <c r="I213">
        <v>171.04234313964841</v>
      </c>
      <c r="J213">
        <v>470.69766235351562</v>
      </c>
      <c r="K213">
        <v>405.64266967773438</v>
      </c>
      <c r="L213">
        <v>792</v>
      </c>
      <c r="M213">
        <v>73.86712646484375</v>
      </c>
      <c r="N213">
        <v>11.45230674743652</v>
      </c>
      <c r="O213">
        <v>126.9708709716797</v>
      </c>
      <c r="P213">
        <v>47.120002746582031</v>
      </c>
      <c r="Q213">
        <v>5000.6201171875</v>
      </c>
    </row>
    <row r="214" spans="1:17" x14ac:dyDescent="0.2">
      <c r="A214" s="2">
        <v>45337</v>
      </c>
      <c r="B214">
        <v>182.7562561035156</v>
      </c>
      <c r="C214">
        <v>590.44000244140625</v>
      </c>
      <c r="D214">
        <v>176.75999450683591</v>
      </c>
      <c r="E214">
        <v>32.822742462158203</v>
      </c>
      <c r="F214">
        <v>9.3100004196166992</v>
      </c>
      <c r="G214">
        <v>289.40408325195312</v>
      </c>
      <c r="H214">
        <v>143.08946228027341</v>
      </c>
      <c r="I214">
        <v>174.7735290527344</v>
      </c>
      <c r="J214">
        <v>481.38909912109381</v>
      </c>
      <c r="K214">
        <v>402.74020385742188</v>
      </c>
      <c r="L214">
        <v>780</v>
      </c>
      <c r="M214">
        <v>72.625679016113281</v>
      </c>
      <c r="N214">
        <v>11.770694732666019</v>
      </c>
      <c r="O214">
        <v>126.7350997924805</v>
      </c>
      <c r="P214">
        <v>50.528026580810547</v>
      </c>
      <c r="Q214">
        <v>5029.72998046875</v>
      </c>
    </row>
    <row r="215" spans="1:17" x14ac:dyDescent="0.2">
      <c r="A215" s="2">
        <v>45338</v>
      </c>
      <c r="B215">
        <v>181.2155456542969</v>
      </c>
      <c r="C215">
        <v>546.65997314453125</v>
      </c>
      <c r="D215">
        <v>173.8699951171875</v>
      </c>
      <c r="E215">
        <v>32.842006683349609</v>
      </c>
      <c r="F215">
        <v>9.0900001525878906</v>
      </c>
      <c r="G215">
        <v>287.203369140625</v>
      </c>
      <c r="H215">
        <v>140.92234802246091</v>
      </c>
      <c r="I215">
        <v>173.95735168457031</v>
      </c>
      <c r="J215">
        <v>470.73748779296881</v>
      </c>
      <c r="K215">
        <v>400.263671875</v>
      </c>
      <c r="L215">
        <v>765</v>
      </c>
      <c r="M215">
        <v>72.580696105957031</v>
      </c>
      <c r="N215">
        <v>11.75139904022217</v>
      </c>
      <c r="O215">
        <v>124.4367370605469</v>
      </c>
      <c r="P215">
        <v>50.401798248291023</v>
      </c>
      <c r="Q215">
        <v>5005.56982421875</v>
      </c>
    </row>
    <row r="216" spans="1:17" x14ac:dyDescent="0.2">
      <c r="A216" s="2">
        <v>45342</v>
      </c>
      <c r="B216">
        <v>180.4700622558594</v>
      </c>
      <c r="C216">
        <v>541.90997314453125</v>
      </c>
      <c r="D216">
        <v>165.69000244140619</v>
      </c>
      <c r="E216">
        <v>32.716773986816413</v>
      </c>
      <c r="F216">
        <v>8.7399997711181641</v>
      </c>
      <c r="G216">
        <v>283.90231323242188</v>
      </c>
      <c r="H216">
        <v>141.35972595214841</v>
      </c>
      <c r="I216">
        <v>174.63751220703119</v>
      </c>
      <c r="J216">
        <v>469.17608642578119</v>
      </c>
      <c r="K216">
        <v>399.00564575195312</v>
      </c>
      <c r="L216">
        <v>752.84002685546875</v>
      </c>
      <c r="M216">
        <v>69.421104431152344</v>
      </c>
      <c r="N216">
        <v>11.635622024536129</v>
      </c>
      <c r="O216">
        <v>123.1009216308594</v>
      </c>
      <c r="P216">
        <v>50.265869140625</v>
      </c>
      <c r="Q216">
        <v>4975.509765625</v>
      </c>
    </row>
    <row r="217" spans="1:17" x14ac:dyDescent="0.2">
      <c r="A217" s="2">
        <v>45343</v>
      </c>
      <c r="B217">
        <v>181.22552490234381</v>
      </c>
      <c r="C217">
        <v>538.52001953125</v>
      </c>
      <c r="D217">
        <v>164.28999328613281</v>
      </c>
      <c r="E217">
        <v>32.466289520263672</v>
      </c>
      <c r="F217">
        <v>8.7200002670288086</v>
      </c>
      <c r="G217">
        <v>281.08697509765619</v>
      </c>
      <c r="H217">
        <v>142.99003601074219</v>
      </c>
      <c r="I217">
        <v>175.77435302734381</v>
      </c>
      <c r="J217">
        <v>465.97027587890619</v>
      </c>
      <c r="K217">
        <v>398.4013671875</v>
      </c>
      <c r="L217">
        <v>747.94000244140625</v>
      </c>
      <c r="M217">
        <v>67.441993713378906</v>
      </c>
      <c r="N217">
        <v>11.500547409057621</v>
      </c>
      <c r="O217">
        <v>123.11074066162109</v>
      </c>
      <c r="P217">
        <v>51.130012512207031</v>
      </c>
      <c r="Q217">
        <v>4981.7998046875</v>
      </c>
    </row>
    <row r="218" spans="1:17" x14ac:dyDescent="0.2">
      <c r="A218" s="2">
        <v>45344</v>
      </c>
      <c r="B218">
        <v>183.26319885253909</v>
      </c>
      <c r="C218">
        <v>537.57000732421875</v>
      </c>
      <c r="D218">
        <v>181.86000061035159</v>
      </c>
      <c r="E218">
        <v>32.379585266113281</v>
      </c>
      <c r="F218">
        <v>8.7600002288818359</v>
      </c>
      <c r="G218">
        <v>291.0992431640625</v>
      </c>
      <c r="H218">
        <v>144.4613037109375</v>
      </c>
      <c r="I218">
        <v>177.88288879394531</v>
      </c>
      <c r="J218">
        <v>483.9906005859375</v>
      </c>
      <c r="K218">
        <v>407.78237915039062</v>
      </c>
      <c r="L218">
        <v>769.21002197265625</v>
      </c>
      <c r="M218">
        <v>78.503067016601562</v>
      </c>
      <c r="N218">
        <v>11.65491771697998</v>
      </c>
      <c r="O218">
        <v>126.7744140625</v>
      </c>
      <c r="P218">
        <v>51.819381713867188</v>
      </c>
      <c r="Q218">
        <v>5087.02978515625</v>
      </c>
    </row>
    <row r="219" spans="1:17" x14ac:dyDescent="0.2">
      <c r="A219" s="2">
        <v>45345</v>
      </c>
      <c r="B219">
        <v>181.42431640625</v>
      </c>
      <c r="C219">
        <v>553.44000244140625</v>
      </c>
      <c r="D219">
        <v>176.52000427246091</v>
      </c>
      <c r="E219">
        <v>32.678234100341797</v>
      </c>
      <c r="F219">
        <v>8.9200000762939453</v>
      </c>
      <c r="G219">
        <v>290.256591796875</v>
      </c>
      <c r="H219">
        <v>144.4314880371094</v>
      </c>
      <c r="I219">
        <v>178.77680969238281</v>
      </c>
      <c r="J219">
        <v>481.89987182617188</v>
      </c>
      <c r="K219">
        <v>406.48471069335938</v>
      </c>
      <c r="L219">
        <v>770.969970703125</v>
      </c>
      <c r="M219">
        <v>78.781944274902344</v>
      </c>
      <c r="N219">
        <v>11.68386173248291</v>
      </c>
      <c r="O219">
        <v>127.2262268066406</v>
      </c>
      <c r="P219">
        <v>52.295146942138672</v>
      </c>
      <c r="Q219">
        <v>5088.7998046875</v>
      </c>
    </row>
    <row r="220" spans="1:17" x14ac:dyDescent="0.2">
      <c r="A220" s="2">
        <v>45348</v>
      </c>
      <c r="B220">
        <v>180.07246398925781</v>
      </c>
      <c r="C220">
        <v>560.47998046875</v>
      </c>
      <c r="D220">
        <v>176.00999450683591</v>
      </c>
      <c r="E220">
        <v>32.379585266113281</v>
      </c>
      <c r="F220">
        <v>8.7100000381469727</v>
      </c>
      <c r="G220">
        <v>297.78070068359381</v>
      </c>
      <c r="H220">
        <v>137.93013000488281</v>
      </c>
      <c r="I220">
        <v>178.16465759277341</v>
      </c>
      <c r="J220">
        <v>479.619873046875</v>
      </c>
      <c r="K220">
        <v>403.71102905273438</v>
      </c>
      <c r="L220">
        <v>779.65997314453125</v>
      </c>
      <c r="M220">
        <v>79.05682373046875</v>
      </c>
      <c r="N220">
        <v>11.75139904022217</v>
      </c>
      <c r="O220">
        <v>128.31646728515619</v>
      </c>
      <c r="P220">
        <v>52.557300567626953</v>
      </c>
      <c r="Q220">
        <v>5069.52978515625</v>
      </c>
    </row>
    <row r="221" spans="1:17" x14ac:dyDescent="0.2">
      <c r="A221" s="2">
        <v>45349</v>
      </c>
      <c r="B221">
        <v>181.53363037109381</v>
      </c>
      <c r="C221">
        <v>552.489990234375</v>
      </c>
      <c r="D221">
        <v>178</v>
      </c>
      <c r="E221">
        <v>33.025054931640618</v>
      </c>
      <c r="F221">
        <v>8.8400001525878906</v>
      </c>
      <c r="G221">
        <v>296.89840698242188</v>
      </c>
      <c r="H221">
        <v>139.27214050292969</v>
      </c>
      <c r="I221">
        <v>178.2521057128906</v>
      </c>
      <c r="J221">
        <v>484.90655517578119</v>
      </c>
      <c r="K221">
        <v>403.65155029296881</v>
      </c>
      <c r="L221">
        <v>767.1400146484375</v>
      </c>
      <c r="M221">
        <v>78.665992736816406</v>
      </c>
      <c r="N221">
        <v>11.71280670166016</v>
      </c>
      <c r="O221">
        <v>126.3029479980469</v>
      </c>
      <c r="P221">
        <v>53.217552185058587</v>
      </c>
      <c r="Q221">
        <v>5078.18017578125</v>
      </c>
    </row>
    <row r="222" spans="1:17" x14ac:dyDescent="0.2">
      <c r="A222" s="2">
        <v>45350</v>
      </c>
      <c r="B222">
        <v>180.33091735839841</v>
      </c>
      <c r="C222">
        <v>551.82000732421875</v>
      </c>
      <c r="D222">
        <v>176.53999328613281</v>
      </c>
      <c r="E222">
        <v>33.053958892822273</v>
      </c>
      <c r="F222">
        <v>8.5500001907348633</v>
      </c>
      <c r="G222">
        <v>297.16604614257812</v>
      </c>
      <c r="H222">
        <v>136.617919921875</v>
      </c>
      <c r="I222">
        <v>179.15576171875</v>
      </c>
      <c r="J222">
        <v>481.88986206054688</v>
      </c>
      <c r="K222">
        <v>403.8892822265625</v>
      </c>
      <c r="L222">
        <v>759.78997802734375</v>
      </c>
      <c r="M222">
        <v>77.628456115722656</v>
      </c>
      <c r="N222">
        <v>11.548789024353029</v>
      </c>
      <c r="O222">
        <v>125.1144561767578</v>
      </c>
      <c r="P222">
        <v>53.130161285400391</v>
      </c>
      <c r="Q222">
        <v>5069.759765625</v>
      </c>
    </row>
    <row r="223" spans="1:17" x14ac:dyDescent="0.2">
      <c r="A223" s="2">
        <v>45351</v>
      </c>
      <c r="B223">
        <v>179.6649475097656</v>
      </c>
      <c r="C223">
        <v>560.280029296875</v>
      </c>
      <c r="D223">
        <v>192.5299987792969</v>
      </c>
      <c r="E223">
        <v>33.49053955078125</v>
      </c>
      <c r="F223">
        <v>8.9399995803833008</v>
      </c>
      <c r="G223">
        <v>306.137451171875</v>
      </c>
      <c r="H223">
        <v>138.95402526855469</v>
      </c>
      <c r="I223">
        <v>180.78814697265619</v>
      </c>
      <c r="J223">
        <v>487.97299194335938</v>
      </c>
      <c r="K223">
        <v>409.75369262695312</v>
      </c>
      <c r="L223">
        <v>771.34002685546875</v>
      </c>
      <c r="M223">
        <v>79.076812744140625</v>
      </c>
      <c r="N223">
        <v>11.75139904022217</v>
      </c>
      <c r="O223">
        <v>126.3815155029297</v>
      </c>
      <c r="P223">
        <v>53.974884033203118</v>
      </c>
      <c r="Q223">
        <v>5096.27001953125</v>
      </c>
    </row>
    <row r="224" spans="1:17" x14ac:dyDescent="0.2">
      <c r="A224" s="2">
        <v>45352</v>
      </c>
      <c r="B224">
        <v>178.58146667480469</v>
      </c>
      <c r="C224">
        <v>570.92999267578125</v>
      </c>
      <c r="D224">
        <v>202.63999938964841</v>
      </c>
      <c r="E224">
        <v>33.325603485107422</v>
      </c>
      <c r="F224">
        <v>9.0399999618530273</v>
      </c>
      <c r="G224">
        <v>314.12747192382812</v>
      </c>
      <c r="H224">
        <v>137.26408386230469</v>
      </c>
      <c r="I224">
        <v>180.03996276855469</v>
      </c>
      <c r="J224">
        <v>500.08938598632812</v>
      </c>
      <c r="K224">
        <v>411.59622192382812</v>
      </c>
      <c r="L224">
        <v>773.6300048828125</v>
      </c>
      <c r="M224">
        <v>82.242393493652344</v>
      </c>
      <c r="N224">
        <v>12.320638656616209</v>
      </c>
      <c r="O224">
        <v>131.51849365234381</v>
      </c>
      <c r="P224">
        <v>53.460285186767578</v>
      </c>
      <c r="Q224">
        <v>5137.080078125</v>
      </c>
    </row>
    <row r="225" spans="1:17" x14ac:dyDescent="0.2">
      <c r="A225" s="2">
        <v>45355</v>
      </c>
      <c r="B225">
        <v>174.04887390136719</v>
      </c>
      <c r="C225">
        <v>567.94000244140625</v>
      </c>
      <c r="D225">
        <v>205.36000061035159</v>
      </c>
      <c r="E225">
        <v>34.101749420166023</v>
      </c>
      <c r="F225">
        <v>8.8599996566772461</v>
      </c>
      <c r="G225">
        <v>311.90692138671881</v>
      </c>
      <c r="H225">
        <v>133.4070129394531</v>
      </c>
      <c r="I225">
        <v>181.39057922363281</v>
      </c>
      <c r="J225">
        <v>495.99752807617188</v>
      </c>
      <c r="K225">
        <v>411.02169799804688</v>
      </c>
      <c r="L225">
        <v>776.09002685546875</v>
      </c>
      <c r="M225">
        <v>85.199081420898438</v>
      </c>
      <c r="N225">
        <v>12.63902568817139</v>
      </c>
      <c r="O225">
        <v>135.80096435546881</v>
      </c>
      <c r="P225">
        <v>54.188488006591797</v>
      </c>
      <c r="Q225">
        <v>5130.9501953125</v>
      </c>
    </row>
    <row r="226" spans="1:17" x14ac:dyDescent="0.2">
      <c r="A226" s="2">
        <v>45356</v>
      </c>
      <c r="B226">
        <v>169.09873962402341</v>
      </c>
      <c r="C226">
        <v>544.84002685546875</v>
      </c>
      <c r="D226">
        <v>205.1300048828125</v>
      </c>
      <c r="E226">
        <v>34.334590911865227</v>
      </c>
      <c r="F226">
        <v>8.2399997711181641</v>
      </c>
      <c r="G226">
        <v>296.15493774414062</v>
      </c>
      <c r="H226">
        <v>132.98948669433591</v>
      </c>
      <c r="I226">
        <v>183.20759582519531</v>
      </c>
      <c r="J226">
        <v>488.06259155273438</v>
      </c>
      <c r="K226">
        <v>398.86691284179688</v>
      </c>
      <c r="L226">
        <v>740.1500244140625</v>
      </c>
      <c r="M226">
        <v>85.929794311523438</v>
      </c>
      <c r="N226">
        <v>12.503952026367189</v>
      </c>
      <c r="O226">
        <v>132.5694580078125</v>
      </c>
      <c r="P226">
        <v>54.955535888671882</v>
      </c>
      <c r="Q226">
        <v>5078.64990234375</v>
      </c>
    </row>
    <row r="227" spans="1:17" x14ac:dyDescent="0.2">
      <c r="A227" s="2">
        <v>45357</v>
      </c>
      <c r="B227">
        <v>168.104736328125</v>
      </c>
      <c r="C227">
        <v>543.09002685546875</v>
      </c>
      <c r="D227">
        <v>210.6300048828125</v>
      </c>
      <c r="E227">
        <v>34.363693237304688</v>
      </c>
      <c r="F227">
        <v>7.9499998092651367</v>
      </c>
      <c r="G227">
        <v>301.13134765625</v>
      </c>
      <c r="H227">
        <v>131.7767028808594</v>
      </c>
      <c r="I227">
        <v>184.1598205566406</v>
      </c>
      <c r="J227">
        <v>493.90673828125</v>
      </c>
      <c r="K227">
        <v>398.31222534179688</v>
      </c>
      <c r="L227">
        <v>741.05999755859375</v>
      </c>
      <c r="M227">
        <v>88.664703369140625</v>
      </c>
      <c r="N227">
        <v>12.359230995178221</v>
      </c>
      <c r="O227">
        <v>139.05210876464841</v>
      </c>
      <c r="P227">
        <v>55.450721740722663</v>
      </c>
      <c r="Q227">
        <v>5104.759765625</v>
      </c>
    </row>
    <row r="228" spans="1:17" x14ac:dyDescent="0.2">
      <c r="A228" s="2">
        <v>45358</v>
      </c>
      <c r="B228">
        <v>167.9854736328125</v>
      </c>
      <c r="C228">
        <v>556.03997802734375</v>
      </c>
      <c r="D228">
        <v>211.3800048828125</v>
      </c>
      <c r="E228">
        <v>34.567436218261719</v>
      </c>
      <c r="F228">
        <v>8.2399997711181641</v>
      </c>
      <c r="G228">
        <v>299.79306030273438</v>
      </c>
      <c r="H228">
        <v>134.44087219238281</v>
      </c>
      <c r="I228">
        <v>182.54685974121091</v>
      </c>
      <c r="J228">
        <v>509.93588256835938</v>
      </c>
      <c r="K228">
        <v>405.2960205078125</v>
      </c>
      <c r="L228">
        <v>768.08001708984375</v>
      </c>
      <c r="M228">
        <v>92.632118225097656</v>
      </c>
      <c r="N228">
        <v>12.503952026367189</v>
      </c>
      <c r="O228">
        <v>146.54637145996091</v>
      </c>
      <c r="P228">
        <v>55.343917846679688</v>
      </c>
      <c r="Q228">
        <v>5157.35986328125</v>
      </c>
    </row>
    <row r="229" spans="1:17" x14ac:dyDescent="0.2">
      <c r="A229" s="2">
        <v>45359</v>
      </c>
      <c r="B229">
        <v>169.705078125</v>
      </c>
      <c r="C229">
        <v>551.69000244140625</v>
      </c>
      <c r="D229">
        <v>207.38999938964841</v>
      </c>
      <c r="E229">
        <v>34.538326263427727</v>
      </c>
      <c r="F229">
        <v>8.1800003051757812</v>
      </c>
      <c r="G229">
        <v>302.62820434570312</v>
      </c>
      <c r="H229">
        <v>135.4846496582031</v>
      </c>
      <c r="I229">
        <v>182.886962890625</v>
      </c>
      <c r="J229">
        <v>503.72332763671881</v>
      </c>
      <c r="K229">
        <v>402.40341186523438</v>
      </c>
      <c r="L229">
        <v>757.67999267578125</v>
      </c>
      <c r="M229">
        <v>87.493171691894531</v>
      </c>
      <c r="N229">
        <v>12.310989379882811</v>
      </c>
      <c r="O229">
        <v>143.7666931152344</v>
      </c>
      <c r="P229">
        <v>55.411880493164062</v>
      </c>
      <c r="Q229">
        <v>5123.68994140625</v>
      </c>
    </row>
    <row r="230" spans="1:17" x14ac:dyDescent="0.2">
      <c r="A230" s="2">
        <v>45362</v>
      </c>
      <c r="B230">
        <v>171.71295166015619</v>
      </c>
      <c r="C230">
        <v>560.41998291015625</v>
      </c>
      <c r="D230">
        <v>198.38999938964841</v>
      </c>
      <c r="E230">
        <v>34.819675445556641</v>
      </c>
      <c r="F230">
        <v>8.1999998092651367</v>
      </c>
      <c r="G230">
        <v>303.34194946289062</v>
      </c>
      <c r="H230">
        <v>138.1190185546875</v>
      </c>
      <c r="I230">
        <v>182.9549560546875</v>
      </c>
      <c r="J230">
        <v>481.46176147460938</v>
      </c>
      <c r="K230">
        <v>400.7193603515625</v>
      </c>
      <c r="L230">
        <v>756.739990234375</v>
      </c>
      <c r="M230">
        <v>85.739875793457031</v>
      </c>
      <c r="N230">
        <v>12.397823333740231</v>
      </c>
      <c r="O230">
        <v>136.5474548339844</v>
      </c>
      <c r="P230">
        <v>55.431304931640618</v>
      </c>
      <c r="Q230">
        <v>5117.93994140625</v>
      </c>
    </row>
    <row r="231" spans="1:17" x14ac:dyDescent="0.2">
      <c r="A231" s="2">
        <v>45363</v>
      </c>
      <c r="B231">
        <v>172.1900634765625</v>
      </c>
      <c r="C231">
        <v>579.1400146484375</v>
      </c>
      <c r="D231">
        <v>202.75999450683591</v>
      </c>
      <c r="E231">
        <v>34.887588500976562</v>
      </c>
      <c r="F231">
        <v>8.0200004577636719</v>
      </c>
      <c r="G231">
        <v>303.95657348632812</v>
      </c>
      <c r="H231">
        <v>138.79496765136719</v>
      </c>
      <c r="I231">
        <v>184.46104431152341</v>
      </c>
      <c r="J231">
        <v>497.5506591796875</v>
      </c>
      <c r="K231">
        <v>411.37826538085938</v>
      </c>
      <c r="L231">
        <v>789.55999755859375</v>
      </c>
      <c r="M231">
        <v>91.876426696777344</v>
      </c>
      <c r="N231">
        <v>12.59078407287598</v>
      </c>
      <c r="O231">
        <v>141.8317565917969</v>
      </c>
      <c r="P231">
        <v>55.936199188232422</v>
      </c>
      <c r="Q231">
        <v>5175.27001953125</v>
      </c>
    </row>
    <row r="232" spans="1:17" x14ac:dyDescent="0.2">
      <c r="A232" s="2">
        <v>45364</v>
      </c>
      <c r="B232">
        <v>170.10267639160159</v>
      </c>
      <c r="C232">
        <v>573.54998779296875</v>
      </c>
      <c r="D232">
        <v>194.78999328613281</v>
      </c>
      <c r="E232">
        <v>35.004013061523438</v>
      </c>
      <c r="F232">
        <v>8.0299997329711914</v>
      </c>
      <c r="G232">
        <v>302.42794799804688</v>
      </c>
      <c r="H232">
        <v>139.9382019042969</v>
      </c>
      <c r="I232">
        <v>185.95741271972659</v>
      </c>
      <c r="J232">
        <v>493.38906860351562</v>
      </c>
      <c r="K232">
        <v>411.199951171875</v>
      </c>
      <c r="L232">
        <v>776.8800048828125</v>
      </c>
      <c r="M232">
        <v>90.851837158203125</v>
      </c>
      <c r="N232">
        <v>12.61972808837891</v>
      </c>
      <c r="O232">
        <v>139.61195373535159</v>
      </c>
      <c r="P232">
        <v>56.140094757080078</v>
      </c>
      <c r="Q232">
        <v>5165.31005859375</v>
      </c>
    </row>
    <row r="233" spans="1:17" x14ac:dyDescent="0.2">
      <c r="A233" s="2">
        <v>45365</v>
      </c>
      <c r="B233">
        <v>171.9614562988281</v>
      </c>
      <c r="C233">
        <v>570.45001220703125</v>
      </c>
      <c r="D233">
        <v>187.05999755859381</v>
      </c>
      <c r="E233">
        <v>34.625644683837891</v>
      </c>
      <c r="F233">
        <v>7.869999885559082</v>
      </c>
      <c r="G233">
        <v>301.0780029296875</v>
      </c>
      <c r="H233">
        <v>143.48707580566409</v>
      </c>
      <c r="I233">
        <v>182.64402770996091</v>
      </c>
      <c r="J233">
        <v>489.66549682617188</v>
      </c>
      <c r="K233">
        <v>421.22488403320312</v>
      </c>
      <c r="L233">
        <v>779.489990234375</v>
      </c>
      <c r="M233">
        <v>87.909004211425781</v>
      </c>
      <c r="N233">
        <v>12.61972808837891</v>
      </c>
      <c r="O233">
        <v>137.1367492675781</v>
      </c>
      <c r="P233">
        <v>55.703166961669922</v>
      </c>
      <c r="Q233">
        <v>5150.47998046875</v>
      </c>
    </row>
    <row r="234" spans="1:17" x14ac:dyDescent="0.2">
      <c r="A234" s="2">
        <v>45366</v>
      </c>
      <c r="B234">
        <v>171.58372497558591</v>
      </c>
      <c r="C234">
        <v>492.45999145507812</v>
      </c>
      <c r="D234">
        <v>191.05999755859381</v>
      </c>
      <c r="E234">
        <v>34.353992462158203</v>
      </c>
      <c r="F234">
        <v>7.9699997901916504</v>
      </c>
      <c r="G234">
        <v>292.15444946289062</v>
      </c>
      <c r="H234">
        <v>141.32991027832031</v>
      </c>
      <c r="I234">
        <v>184.90800476074219</v>
      </c>
      <c r="J234">
        <v>481.96957397460938</v>
      </c>
      <c r="K234">
        <v>412.50759887695312</v>
      </c>
      <c r="L234">
        <v>743.90997314453125</v>
      </c>
      <c r="M234">
        <v>87.802040100097656</v>
      </c>
      <c r="N234">
        <v>12.465359687805179</v>
      </c>
      <c r="O234">
        <v>134.543701171875</v>
      </c>
      <c r="P234">
        <v>55.839099884033203</v>
      </c>
      <c r="Q234">
        <v>5117.08984375</v>
      </c>
    </row>
    <row r="235" spans="1:17" x14ac:dyDescent="0.2">
      <c r="A235" s="2">
        <v>45369</v>
      </c>
      <c r="B235">
        <v>172.67713928222659</v>
      </c>
      <c r="C235">
        <v>513.8599853515625</v>
      </c>
      <c r="D235">
        <v>190.6499938964844</v>
      </c>
      <c r="E235">
        <v>34.936100006103523</v>
      </c>
      <c r="F235">
        <v>7.8299999237060547</v>
      </c>
      <c r="G235">
        <v>298.28878784179688</v>
      </c>
      <c r="H235">
        <v>147.60261535644531</v>
      </c>
      <c r="I235">
        <v>187.20115661621091</v>
      </c>
      <c r="J235">
        <v>494.7928466796875</v>
      </c>
      <c r="K235">
        <v>413.39910888671881</v>
      </c>
      <c r="L235">
        <v>755.79998779296875</v>
      </c>
      <c r="M235">
        <v>88.4197998046875</v>
      </c>
      <c r="N235">
        <v>12.44606304168701</v>
      </c>
      <c r="O235">
        <v>134.75477600097659</v>
      </c>
      <c r="P235">
        <v>56.091545104980469</v>
      </c>
      <c r="Q235">
        <v>5149.419921875</v>
      </c>
    </row>
    <row r="236" spans="1:17" x14ac:dyDescent="0.2">
      <c r="A236" s="2">
        <v>45370</v>
      </c>
      <c r="B236">
        <v>175.0229797363281</v>
      </c>
      <c r="C236">
        <v>521.19000244140625</v>
      </c>
      <c r="D236">
        <v>181.41999816894531</v>
      </c>
      <c r="E236">
        <v>34.95550537109375</v>
      </c>
      <c r="F236">
        <v>7.8299999237060547</v>
      </c>
      <c r="G236">
        <v>299.22186279296881</v>
      </c>
      <c r="H236">
        <v>147.0459289550781</v>
      </c>
      <c r="I236">
        <v>188.29911804199219</v>
      </c>
      <c r="J236">
        <v>494.05609130859381</v>
      </c>
      <c r="K236">
        <v>417.45071411132812</v>
      </c>
      <c r="L236">
        <v>756.94000244140625</v>
      </c>
      <c r="M236">
        <v>89.362434387207031</v>
      </c>
      <c r="N236">
        <v>12.388175010681151</v>
      </c>
      <c r="O236">
        <v>133.0091857910156</v>
      </c>
      <c r="P236">
        <v>55.353626251220703</v>
      </c>
      <c r="Q236">
        <v>5178.509765625</v>
      </c>
    </row>
    <row r="237" spans="1:17" x14ac:dyDescent="0.2">
      <c r="A237" s="2">
        <v>45371</v>
      </c>
      <c r="B237">
        <v>177.59742736816409</v>
      </c>
      <c r="C237">
        <v>519.1400146484375</v>
      </c>
      <c r="D237">
        <v>179.72999572753909</v>
      </c>
      <c r="E237">
        <v>35.654033660888672</v>
      </c>
      <c r="F237">
        <v>8</v>
      </c>
      <c r="G237">
        <v>303.81759643554688</v>
      </c>
      <c r="H237">
        <v>148.7955322265625</v>
      </c>
      <c r="I237">
        <v>190.7671813964844</v>
      </c>
      <c r="J237">
        <v>503.29522705078119</v>
      </c>
      <c r="K237">
        <v>421.23483276367188</v>
      </c>
      <c r="L237">
        <v>767.55999755859375</v>
      </c>
      <c r="M237">
        <v>90.336044311523438</v>
      </c>
      <c r="N237">
        <v>12.503952026367189</v>
      </c>
      <c r="O237">
        <v>134.86326599121091</v>
      </c>
      <c r="P237">
        <v>55.635204315185547</v>
      </c>
      <c r="Q237">
        <v>5224.6201171875</v>
      </c>
    </row>
    <row r="238" spans="1:17" x14ac:dyDescent="0.2">
      <c r="A238" s="2">
        <v>45372</v>
      </c>
      <c r="B238">
        <v>170.34123229980469</v>
      </c>
      <c r="C238">
        <v>511.25</v>
      </c>
      <c r="D238">
        <v>178.67999267578119</v>
      </c>
      <c r="E238">
        <v>36.391365051269531</v>
      </c>
      <c r="F238">
        <v>8.0200004577636719</v>
      </c>
      <c r="G238">
        <v>306.11053466796881</v>
      </c>
      <c r="H238">
        <v>147.86109924316409</v>
      </c>
      <c r="I238">
        <v>193.4197998046875</v>
      </c>
      <c r="J238">
        <v>505.525390625</v>
      </c>
      <c r="K238">
        <v>425.33590698242188</v>
      </c>
      <c r="L238">
        <v>773.17999267578125</v>
      </c>
      <c r="M238">
        <v>91.398612976074219</v>
      </c>
      <c r="N238">
        <v>12.767532348632811</v>
      </c>
      <c r="O238">
        <v>137.5260009765625</v>
      </c>
      <c r="P238">
        <v>56.169223785400391</v>
      </c>
      <c r="Q238">
        <v>5241.52978515625</v>
      </c>
    </row>
    <row r="239" spans="1:17" x14ac:dyDescent="0.2">
      <c r="A239" s="2">
        <v>45373</v>
      </c>
      <c r="B239">
        <v>171.24578857421881</v>
      </c>
      <c r="C239">
        <v>499.51998901367188</v>
      </c>
      <c r="D239">
        <v>179.6499938964844</v>
      </c>
      <c r="E239">
        <v>35.945091247558587</v>
      </c>
      <c r="F239">
        <v>7.809999942779541</v>
      </c>
      <c r="G239">
        <v>305.49508666992188</v>
      </c>
      <c r="H239">
        <v>150.8731994628906</v>
      </c>
      <c r="I239">
        <v>191.04893493652341</v>
      </c>
      <c r="J239">
        <v>507.33737182617188</v>
      </c>
      <c r="K239">
        <v>424.71182250976562</v>
      </c>
      <c r="L239">
        <v>774.1500244140625</v>
      </c>
      <c r="M239">
        <v>94.251487731933594</v>
      </c>
      <c r="N239">
        <v>12.816526412963871</v>
      </c>
      <c r="O239">
        <v>138.6009521484375</v>
      </c>
      <c r="P239">
        <v>55.470142364501953</v>
      </c>
      <c r="Q239">
        <v>5234.18017578125</v>
      </c>
    </row>
    <row r="240" spans="1:17" x14ac:dyDescent="0.2">
      <c r="A240" s="2">
        <v>45376</v>
      </c>
      <c r="B240">
        <v>169.82435607910159</v>
      </c>
      <c r="C240">
        <v>507.23001098632812</v>
      </c>
      <c r="D240">
        <v>178.6300048828125</v>
      </c>
      <c r="E240">
        <v>35.760757446289062</v>
      </c>
      <c r="F240">
        <v>7.4899997711181641</v>
      </c>
      <c r="G240">
        <v>303.79776000976562</v>
      </c>
      <c r="H240">
        <v>150.25685119628909</v>
      </c>
      <c r="I240">
        <v>189.2999572753906</v>
      </c>
      <c r="J240">
        <v>500.80624389648438</v>
      </c>
      <c r="K240">
        <v>418.88705444335938</v>
      </c>
      <c r="L240">
        <v>774.6400146484375</v>
      </c>
      <c r="M240">
        <v>94.964187622070312</v>
      </c>
      <c r="N240">
        <v>12.757735252380369</v>
      </c>
      <c r="O240">
        <v>138.29524230957031</v>
      </c>
      <c r="P240">
        <v>55.081764221191413</v>
      </c>
      <c r="Q240">
        <v>5218.18994140625</v>
      </c>
    </row>
    <row r="241" spans="1:17" x14ac:dyDescent="0.2">
      <c r="A241" s="2">
        <v>45377</v>
      </c>
      <c r="B241">
        <v>168.69120788574219</v>
      </c>
      <c r="C241">
        <v>507.60000610351562</v>
      </c>
      <c r="D241">
        <v>177.8699951171875</v>
      </c>
      <c r="E241">
        <v>35.983894348144531</v>
      </c>
      <c r="F241">
        <v>7.369999885559082</v>
      </c>
      <c r="G241">
        <v>303.56942749023438</v>
      </c>
      <c r="H241">
        <v>150.8035888671875</v>
      </c>
      <c r="I241">
        <v>190.1841735839844</v>
      </c>
      <c r="J241">
        <v>493.70767211914062</v>
      </c>
      <c r="K241">
        <v>417.68838500976562</v>
      </c>
      <c r="L241">
        <v>778.57000732421875</v>
      </c>
      <c r="M241">
        <v>92.524162292480469</v>
      </c>
      <c r="N241">
        <v>12.67934513092041</v>
      </c>
      <c r="O241">
        <v>136.92439270019531</v>
      </c>
      <c r="P241">
        <v>55.033218383789062</v>
      </c>
      <c r="Q241">
        <v>5203.580078125</v>
      </c>
    </row>
    <row r="242" spans="1:17" x14ac:dyDescent="0.2">
      <c r="A242" s="2">
        <v>45378</v>
      </c>
      <c r="B242">
        <v>172.26959228515619</v>
      </c>
      <c r="C242">
        <v>504.39999389648438</v>
      </c>
      <c r="D242">
        <v>179.5899963378906</v>
      </c>
      <c r="E242">
        <v>36.682426452636719</v>
      </c>
      <c r="F242">
        <v>7.5799999237060547</v>
      </c>
      <c r="G242">
        <v>299.15234375</v>
      </c>
      <c r="H242">
        <v>151.04219055175781</v>
      </c>
      <c r="I242">
        <v>193.8667907714844</v>
      </c>
      <c r="J242">
        <v>491.68655395507812</v>
      </c>
      <c r="K242">
        <v>417.470458984375</v>
      </c>
      <c r="L242">
        <v>759</v>
      </c>
      <c r="M242">
        <v>90.214080810546875</v>
      </c>
      <c r="N242">
        <v>12.787130355834959</v>
      </c>
      <c r="O242">
        <v>134.8040771484375</v>
      </c>
      <c r="P242">
        <v>55.936199188232422</v>
      </c>
      <c r="Q242">
        <v>5248.490234375</v>
      </c>
    </row>
    <row r="243" spans="1:17" x14ac:dyDescent="0.2">
      <c r="A243" s="2">
        <v>45379</v>
      </c>
      <c r="B243">
        <v>170.4505615234375</v>
      </c>
      <c r="C243">
        <v>504.60000610351562</v>
      </c>
      <c r="D243">
        <v>180.49000549316409</v>
      </c>
      <c r="E243">
        <v>36.789138793945312</v>
      </c>
      <c r="F243">
        <v>7.570000171661377</v>
      </c>
      <c r="G243">
        <v>298.95382690429688</v>
      </c>
      <c r="H243">
        <v>151.36027526855469</v>
      </c>
      <c r="I243">
        <v>194.62467956542969</v>
      </c>
      <c r="J243">
        <v>483.44302368164062</v>
      </c>
      <c r="K243">
        <v>416.76715087890619</v>
      </c>
      <c r="L243">
        <v>762.4000244140625</v>
      </c>
      <c r="M243">
        <v>90.320045471191406</v>
      </c>
      <c r="N243">
        <v>12.894914627075201</v>
      </c>
      <c r="O243">
        <v>134.17291259765619</v>
      </c>
      <c r="P243">
        <v>56.276023864746087</v>
      </c>
      <c r="Q243">
        <v>5254.35009765625</v>
      </c>
    </row>
    <row r="244" spans="1:17" x14ac:dyDescent="0.2">
      <c r="A244" s="2">
        <v>45383</v>
      </c>
      <c r="B244">
        <v>169.00929260253909</v>
      </c>
      <c r="C244">
        <v>502.08999633789062</v>
      </c>
      <c r="D244">
        <v>183.3399963378906</v>
      </c>
      <c r="E244">
        <v>36.401069641113281</v>
      </c>
      <c r="F244">
        <v>7.2199997901916504</v>
      </c>
      <c r="G244">
        <v>300.02584838867188</v>
      </c>
      <c r="H244">
        <v>155.57524108886719</v>
      </c>
      <c r="I244">
        <v>193.30320739746091</v>
      </c>
      <c r="J244">
        <v>489.18759155273438</v>
      </c>
      <c r="K244">
        <v>420.58099365234381</v>
      </c>
      <c r="L244">
        <v>768.3699951171875</v>
      </c>
      <c r="M244">
        <v>90.327041625976562</v>
      </c>
      <c r="N244">
        <v>12.757735252380369</v>
      </c>
      <c r="O244">
        <v>139.53785705566409</v>
      </c>
      <c r="P244">
        <v>55.936199188232422</v>
      </c>
      <c r="Q244">
        <v>5243.77001953125</v>
      </c>
    </row>
    <row r="245" spans="1:17" x14ac:dyDescent="0.2">
      <c r="A245" s="2">
        <v>45384</v>
      </c>
      <c r="B245">
        <v>167.82643127441409</v>
      </c>
      <c r="C245">
        <v>499.20999145507812</v>
      </c>
      <c r="D245">
        <v>178.69999694824219</v>
      </c>
      <c r="E245">
        <v>36.187629699707031</v>
      </c>
      <c r="F245">
        <v>7.130000114440918</v>
      </c>
      <c r="G245">
        <v>301.75299072265619</v>
      </c>
      <c r="H245">
        <v>154.94895935058591</v>
      </c>
      <c r="I245">
        <v>193.22547912597659</v>
      </c>
      <c r="J245">
        <v>495.18112182617188</v>
      </c>
      <c r="K245">
        <v>417.48043823242188</v>
      </c>
      <c r="L245">
        <v>757</v>
      </c>
      <c r="M245">
        <v>89.416404724121094</v>
      </c>
      <c r="N245">
        <v>12.60095691680908</v>
      </c>
      <c r="O245">
        <v>138.28538513183591</v>
      </c>
      <c r="P245">
        <v>55.683742523193359</v>
      </c>
      <c r="Q245">
        <v>5205.81005859375</v>
      </c>
    </row>
    <row r="246" spans="1:17" x14ac:dyDescent="0.2">
      <c r="A246" s="2">
        <v>45385</v>
      </c>
      <c r="B246">
        <v>168.6315612792969</v>
      </c>
      <c r="C246">
        <v>497.010009765625</v>
      </c>
      <c r="D246">
        <v>180.77000427246091</v>
      </c>
      <c r="E246">
        <v>36.323455810546882</v>
      </c>
      <c r="F246">
        <v>7.190000057220459</v>
      </c>
      <c r="G246">
        <v>302.48748779296881</v>
      </c>
      <c r="H246">
        <v>155.44599914550781</v>
      </c>
      <c r="I246">
        <v>192.68133544921881</v>
      </c>
      <c r="J246">
        <v>504.5098876953125</v>
      </c>
      <c r="K246">
        <v>416.49972534179688</v>
      </c>
      <c r="L246">
        <v>759.15997314453125</v>
      </c>
      <c r="M246">
        <v>88.928596496582031</v>
      </c>
      <c r="N246">
        <v>12.58135986328125</v>
      </c>
      <c r="O246">
        <v>140.04083251953119</v>
      </c>
      <c r="P246">
        <v>55.470142364501953</v>
      </c>
      <c r="Q246">
        <v>5211.490234375</v>
      </c>
    </row>
    <row r="247" spans="1:17" x14ac:dyDescent="0.2">
      <c r="A247" s="2">
        <v>45386</v>
      </c>
      <c r="B247">
        <v>167.80656433105469</v>
      </c>
      <c r="C247">
        <v>487.1099853515625</v>
      </c>
      <c r="D247">
        <v>165.83000183105469</v>
      </c>
      <c r="E247">
        <v>35.818962097167969</v>
      </c>
      <c r="F247">
        <v>7.059999942779541</v>
      </c>
      <c r="G247">
        <v>291.96585083007812</v>
      </c>
      <c r="H247">
        <v>151.04219055175781</v>
      </c>
      <c r="I247">
        <v>191.21534729003909</v>
      </c>
      <c r="J247">
        <v>508.6715087890625</v>
      </c>
      <c r="K247">
        <v>413.953857421875</v>
      </c>
      <c r="L247">
        <v>757.54998779296875</v>
      </c>
      <c r="M247">
        <v>85.870811462402344</v>
      </c>
      <c r="N247">
        <v>12.41478443145752</v>
      </c>
      <c r="O247">
        <v>137.73309326171881</v>
      </c>
      <c r="P247">
        <v>55.033218383789062</v>
      </c>
      <c r="Q247">
        <v>5147.2099609375</v>
      </c>
    </row>
    <row r="248" spans="1:17" x14ac:dyDescent="0.2">
      <c r="A248" s="2">
        <v>45387</v>
      </c>
      <c r="B248">
        <v>168.5619812011719</v>
      </c>
      <c r="C248">
        <v>485.1199951171875</v>
      </c>
      <c r="D248">
        <v>170.41999816894531</v>
      </c>
      <c r="E248">
        <v>36.003299713134773</v>
      </c>
      <c r="F248">
        <v>7.130000114440918</v>
      </c>
      <c r="G248">
        <v>299.67843627929688</v>
      </c>
      <c r="H248">
        <v>153.0303649902344</v>
      </c>
      <c r="I248">
        <v>192.97454833984381</v>
      </c>
      <c r="J248">
        <v>525.01922607421875</v>
      </c>
      <c r="K248">
        <v>421.52206420898438</v>
      </c>
      <c r="L248">
        <v>783.5</v>
      </c>
      <c r="M248">
        <v>87.972976684570312</v>
      </c>
      <c r="N248">
        <v>12.52256870269775</v>
      </c>
      <c r="O248">
        <v>139.40965270996091</v>
      </c>
      <c r="P248">
        <v>55.7322998046875</v>
      </c>
      <c r="Q248">
        <v>5204.33984375</v>
      </c>
    </row>
    <row r="249" spans="1:17" x14ac:dyDescent="0.2">
      <c r="A249" s="2">
        <v>45390</v>
      </c>
      <c r="B249">
        <v>167.43878173828119</v>
      </c>
      <c r="C249">
        <v>484.27999877929688</v>
      </c>
      <c r="D249">
        <v>169.8999938964844</v>
      </c>
      <c r="E249">
        <v>36.381664276123047</v>
      </c>
      <c r="F249">
        <v>7.2199997901916504</v>
      </c>
      <c r="G249">
        <v>299.49978637695312</v>
      </c>
      <c r="H249">
        <v>155.21736145019531</v>
      </c>
      <c r="I249">
        <v>193.981201171875</v>
      </c>
      <c r="J249">
        <v>516.96484375</v>
      </c>
      <c r="K249">
        <v>420.60079956054688</v>
      </c>
      <c r="L249">
        <v>785.5999755859375</v>
      </c>
      <c r="M249">
        <v>87.09832763671875</v>
      </c>
      <c r="N249">
        <v>12.53236770629883</v>
      </c>
      <c r="O249">
        <v>140.81993103027341</v>
      </c>
      <c r="P249">
        <v>56.110965728759773</v>
      </c>
      <c r="Q249">
        <v>5202.39013671875</v>
      </c>
    </row>
    <row r="250" spans="1:17" x14ac:dyDescent="0.2">
      <c r="A250" s="2">
        <v>45391</v>
      </c>
      <c r="B250">
        <v>168.65147399902341</v>
      </c>
      <c r="C250">
        <v>492.54998779296881</v>
      </c>
      <c r="D250">
        <v>170.7799987792969</v>
      </c>
      <c r="E250">
        <v>36.604808807373047</v>
      </c>
      <c r="F250">
        <v>7.5900001525878906</v>
      </c>
      <c r="G250">
        <v>300.135009765625</v>
      </c>
      <c r="H250">
        <v>157.20556640625</v>
      </c>
      <c r="I250">
        <v>192.68133544921881</v>
      </c>
      <c r="J250">
        <v>514.625244140625</v>
      </c>
      <c r="K250">
        <v>422.27490234375</v>
      </c>
      <c r="L250">
        <v>782.219970703125</v>
      </c>
      <c r="M250">
        <v>85.320022583007812</v>
      </c>
      <c r="N250">
        <v>12.41478443145752</v>
      </c>
      <c r="O250">
        <v>143.39390563964841</v>
      </c>
      <c r="P250">
        <v>55.907066345214837</v>
      </c>
      <c r="Q250">
        <v>5209.91015625</v>
      </c>
    </row>
    <row r="251" spans="1:17" x14ac:dyDescent="0.2">
      <c r="A251" s="2">
        <v>45392</v>
      </c>
      <c r="B251">
        <v>166.7727966308594</v>
      </c>
      <c r="C251">
        <v>487.22000122070312</v>
      </c>
      <c r="D251">
        <v>167.13999938964841</v>
      </c>
      <c r="E251">
        <v>35.557022094726562</v>
      </c>
      <c r="F251">
        <v>7.5</v>
      </c>
      <c r="G251">
        <v>297.40533447265619</v>
      </c>
      <c r="H251">
        <v>156.72837829589841</v>
      </c>
      <c r="I251">
        <v>191.0394287109375</v>
      </c>
      <c r="J251">
        <v>517.54229736328125</v>
      </c>
      <c r="K251">
        <v>419.28329467773438</v>
      </c>
      <c r="L251">
        <v>769.19000244140625</v>
      </c>
      <c r="M251">
        <v>87.004364013671875</v>
      </c>
      <c r="N251">
        <v>12.316799163818359</v>
      </c>
      <c r="O251">
        <v>144.2026062011719</v>
      </c>
      <c r="P251">
        <v>55.285659790039062</v>
      </c>
      <c r="Q251">
        <v>5160.64013671875</v>
      </c>
    </row>
    <row r="252" spans="1:17" x14ac:dyDescent="0.2">
      <c r="A252" s="2">
        <v>45393</v>
      </c>
      <c r="B252">
        <v>173.98919677734381</v>
      </c>
      <c r="C252">
        <v>484.27999877929688</v>
      </c>
      <c r="D252">
        <v>170.5</v>
      </c>
      <c r="E252">
        <v>35.265964508056641</v>
      </c>
      <c r="F252">
        <v>7.4499998092651367</v>
      </c>
      <c r="G252">
        <v>296.9388427734375</v>
      </c>
      <c r="H252">
        <v>159.83988952636719</v>
      </c>
      <c r="I252">
        <v>191.0003356933594</v>
      </c>
      <c r="J252">
        <v>520.85760498046875</v>
      </c>
      <c r="K252">
        <v>423.909423828125</v>
      </c>
      <c r="L252">
        <v>771.34002685546875</v>
      </c>
      <c r="M252">
        <v>90.579933166503906</v>
      </c>
      <c r="N252">
        <v>12.35599327087402</v>
      </c>
      <c r="O252">
        <v>145.1690673828125</v>
      </c>
      <c r="P252">
        <v>55.042922973632812</v>
      </c>
      <c r="Q252">
        <v>5199.06005859375</v>
      </c>
    </row>
    <row r="253" spans="1:17" x14ac:dyDescent="0.2">
      <c r="A253" s="2">
        <v>45394</v>
      </c>
      <c r="B253">
        <v>175.4901428222656</v>
      </c>
      <c r="C253">
        <v>474.08999633789062</v>
      </c>
      <c r="D253">
        <v>163.2799987792969</v>
      </c>
      <c r="E253">
        <v>34.722663879394531</v>
      </c>
      <c r="F253">
        <v>7.1500000953674316</v>
      </c>
      <c r="G253">
        <v>292.14453125</v>
      </c>
      <c r="H253">
        <v>158.24934387207031</v>
      </c>
      <c r="I253">
        <v>178.6468200683594</v>
      </c>
      <c r="J253">
        <v>509.64715576171881</v>
      </c>
      <c r="K253">
        <v>417.93609619140619</v>
      </c>
      <c r="L253">
        <v>768.71002197265625</v>
      </c>
      <c r="M253">
        <v>88.150909423828125</v>
      </c>
      <c r="N253">
        <v>12.169820785522459</v>
      </c>
      <c r="O253">
        <v>140.55364990234381</v>
      </c>
      <c r="P253">
        <v>54.829315185546882</v>
      </c>
      <c r="Q253">
        <v>5123.41015625</v>
      </c>
    </row>
    <row r="254" spans="1:17" x14ac:dyDescent="0.2">
      <c r="A254" s="2">
        <v>45397</v>
      </c>
      <c r="B254">
        <v>171.6533203125</v>
      </c>
      <c r="C254">
        <v>470.10000610351562</v>
      </c>
      <c r="D254">
        <v>160.32000732421881</v>
      </c>
      <c r="E254">
        <v>34.877891540527337</v>
      </c>
      <c r="F254">
        <v>6.869999885559082</v>
      </c>
      <c r="G254">
        <v>270.88284301757812</v>
      </c>
      <c r="H254">
        <v>155.40623474121091</v>
      </c>
      <c r="I254">
        <v>178.74455261230469</v>
      </c>
      <c r="J254">
        <v>498.028564453125</v>
      </c>
      <c r="K254">
        <v>409.75369262695312</v>
      </c>
      <c r="L254">
        <v>735.80999755859375</v>
      </c>
      <c r="M254">
        <v>85.966781616210938</v>
      </c>
      <c r="N254">
        <v>12.16002082824707</v>
      </c>
      <c r="O254">
        <v>138.20648193359381</v>
      </c>
      <c r="P254">
        <v>55.314796447753913</v>
      </c>
      <c r="Q254">
        <v>5061.81982421875</v>
      </c>
    </row>
    <row r="255" spans="1:17" x14ac:dyDescent="0.2">
      <c r="A255" s="2">
        <v>45398</v>
      </c>
      <c r="B255">
        <v>168.36317443847659</v>
      </c>
      <c r="C255">
        <v>476.22000122070312</v>
      </c>
      <c r="D255">
        <v>163.46000671386719</v>
      </c>
      <c r="E255">
        <v>33.645763397216797</v>
      </c>
      <c r="F255">
        <v>6.809999942779541</v>
      </c>
      <c r="G255">
        <v>275.35952758789062</v>
      </c>
      <c r="H255">
        <v>155.07820129394531</v>
      </c>
      <c r="I255">
        <v>176.7019348144531</v>
      </c>
      <c r="J255">
        <v>497.56057739257812</v>
      </c>
      <c r="K255">
        <v>410.68484497070312</v>
      </c>
      <c r="L255">
        <v>744.780029296875</v>
      </c>
      <c r="M255">
        <v>87.380210876464844</v>
      </c>
      <c r="N255">
        <v>12.03264045715332</v>
      </c>
      <c r="O255">
        <v>137.8711853027344</v>
      </c>
      <c r="P255">
        <v>54.771060943603523</v>
      </c>
      <c r="Q255">
        <v>5051.41015625</v>
      </c>
    </row>
    <row r="256" spans="1:17" x14ac:dyDescent="0.2">
      <c r="A256" s="2">
        <v>45399</v>
      </c>
      <c r="B256">
        <v>166.9914855957031</v>
      </c>
      <c r="C256">
        <v>474.45001220703119</v>
      </c>
      <c r="D256">
        <v>154.02000427246091</v>
      </c>
      <c r="E256">
        <v>34.179359436035163</v>
      </c>
      <c r="F256">
        <v>6.9000000953674316</v>
      </c>
      <c r="G256">
        <v>274.27755737304688</v>
      </c>
      <c r="H256">
        <v>155.95298767089841</v>
      </c>
      <c r="I256">
        <v>175.99827575683591</v>
      </c>
      <c r="J256">
        <v>491.99520874023438</v>
      </c>
      <c r="K256">
        <v>407.9705810546875</v>
      </c>
      <c r="L256">
        <v>736.45001220703125</v>
      </c>
      <c r="M256">
        <v>84.001556396484375</v>
      </c>
      <c r="N256">
        <v>12.06203651428223</v>
      </c>
      <c r="O256">
        <v>137.11180114746091</v>
      </c>
      <c r="P256">
        <v>55.518688201904297</v>
      </c>
      <c r="Q256">
        <v>5022.2099609375</v>
      </c>
    </row>
    <row r="257" spans="1:17" x14ac:dyDescent="0.2">
      <c r="A257" s="2">
        <v>45400</v>
      </c>
      <c r="B257">
        <v>166.0372314453125</v>
      </c>
      <c r="C257">
        <v>473.17999267578119</v>
      </c>
      <c r="D257">
        <v>155.08000183105469</v>
      </c>
      <c r="E257">
        <v>34.703258514404297</v>
      </c>
      <c r="F257">
        <v>7.0300002098083496</v>
      </c>
      <c r="G257">
        <v>269.91012573242188</v>
      </c>
      <c r="H257">
        <v>156.52955627441409</v>
      </c>
      <c r="I257">
        <v>177.14173889160159</v>
      </c>
      <c r="J257">
        <v>499.59164428710938</v>
      </c>
      <c r="K257">
        <v>400.47171020507812</v>
      </c>
      <c r="L257">
        <v>731.3599853515625</v>
      </c>
      <c r="M257">
        <v>84.637306213378906</v>
      </c>
      <c r="N257">
        <v>12.052238464355471</v>
      </c>
      <c r="O257">
        <v>130.445068359375</v>
      </c>
      <c r="P257">
        <v>57.033363342285163</v>
      </c>
      <c r="Q257">
        <v>5011.1201171875</v>
      </c>
    </row>
    <row r="258" spans="1:17" x14ac:dyDescent="0.2">
      <c r="A258" s="2">
        <v>45401</v>
      </c>
      <c r="B258">
        <v>164.00947570800781</v>
      </c>
      <c r="C258">
        <v>465.01998901367188</v>
      </c>
      <c r="D258">
        <v>146.63999938964841</v>
      </c>
      <c r="E258">
        <v>35.867473602294922</v>
      </c>
      <c r="F258">
        <v>7.0900001525878906</v>
      </c>
      <c r="G258">
        <v>268.37155151367188</v>
      </c>
      <c r="H258">
        <v>154.7998352050781</v>
      </c>
      <c r="I258">
        <v>181.58860778808591</v>
      </c>
      <c r="J258">
        <v>478.952880859375</v>
      </c>
      <c r="K258">
        <v>395.3701171875</v>
      </c>
      <c r="L258">
        <v>713.90997314453125</v>
      </c>
      <c r="M258">
        <v>76.169685363769531</v>
      </c>
      <c r="N258">
        <v>12.052238464355471</v>
      </c>
      <c r="O258">
        <v>125.938102722168</v>
      </c>
      <c r="P258">
        <v>58.596584320068359</v>
      </c>
      <c r="Q258">
        <v>4967.22998046875</v>
      </c>
    </row>
    <row r="259" spans="1:17" x14ac:dyDescent="0.2">
      <c r="A259" s="2">
        <v>45404</v>
      </c>
      <c r="B259">
        <v>164.8444519042969</v>
      </c>
      <c r="C259">
        <v>466.8900146484375</v>
      </c>
      <c r="D259">
        <v>148.63999938964841</v>
      </c>
      <c r="E259">
        <v>36.604808807373047</v>
      </c>
      <c r="F259">
        <v>6.820000171661377</v>
      </c>
      <c r="G259">
        <v>271.78607177734381</v>
      </c>
      <c r="H259">
        <v>157.01667785644531</v>
      </c>
      <c r="I259">
        <v>185.1167907714844</v>
      </c>
      <c r="J259">
        <v>479.60995483398438</v>
      </c>
      <c r="K259">
        <v>397.19277954101562</v>
      </c>
      <c r="L259">
        <v>721.95001220703125</v>
      </c>
      <c r="M259">
        <v>79.486358642578125</v>
      </c>
      <c r="N259">
        <v>12.267806053161619</v>
      </c>
      <c r="O259">
        <v>127.959831237793</v>
      </c>
      <c r="P259">
        <v>59.324798583984382</v>
      </c>
      <c r="Q259">
        <v>5010.60009765625</v>
      </c>
    </row>
    <row r="260" spans="1:17" x14ac:dyDescent="0.2">
      <c r="A260" s="2">
        <v>45405</v>
      </c>
      <c r="B260">
        <v>165.8980712890625</v>
      </c>
      <c r="C260">
        <v>472.89999389648438</v>
      </c>
      <c r="D260">
        <v>152.27000427246091</v>
      </c>
      <c r="E260">
        <v>37.225723266601562</v>
      </c>
      <c r="F260">
        <v>6.8299999237060547</v>
      </c>
      <c r="G260">
        <v>274.63494873046881</v>
      </c>
      <c r="H260">
        <v>158.97502136230469</v>
      </c>
      <c r="I260">
        <v>187.78489685058591</v>
      </c>
      <c r="J260">
        <v>493.91671752929688</v>
      </c>
      <c r="K260">
        <v>403.74072265625</v>
      </c>
      <c r="L260">
        <v>740.95001220703125</v>
      </c>
      <c r="M260">
        <v>82.390205383300781</v>
      </c>
      <c r="N260">
        <v>12.38538932800293</v>
      </c>
      <c r="O260">
        <v>131.58906555175781</v>
      </c>
      <c r="P260">
        <v>59.169441223144531</v>
      </c>
      <c r="Q260">
        <v>5070.5498046875</v>
      </c>
    </row>
    <row r="261" spans="1:17" x14ac:dyDescent="0.2">
      <c r="A261" s="2">
        <v>45406</v>
      </c>
      <c r="B261">
        <v>168.00535583496091</v>
      </c>
      <c r="C261">
        <v>477.1199951171875</v>
      </c>
      <c r="D261">
        <v>151.74000549316409</v>
      </c>
      <c r="E261">
        <v>37.177211761474609</v>
      </c>
      <c r="F261">
        <v>6.809999942779541</v>
      </c>
      <c r="G261">
        <v>274.1485595703125</v>
      </c>
      <c r="H261">
        <v>160.14805603027341</v>
      </c>
      <c r="I261">
        <v>188.70359802246091</v>
      </c>
      <c r="J261">
        <v>491.32815551757812</v>
      </c>
      <c r="K261">
        <v>405.2166748046875</v>
      </c>
      <c r="L261">
        <v>746.28997802734375</v>
      </c>
      <c r="M261">
        <v>79.645301818847656</v>
      </c>
      <c r="N261">
        <v>12.25800800323486</v>
      </c>
      <c r="O261">
        <v>131.13542175292969</v>
      </c>
      <c r="P261">
        <v>58.839321136474609</v>
      </c>
      <c r="Q261">
        <v>5071.6298828125</v>
      </c>
    </row>
    <row r="262" spans="1:17" x14ac:dyDescent="0.2">
      <c r="A262" s="2">
        <v>45407</v>
      </c>
      <c r="B262">
        <v>168.87013244628909</v>
      </c>
      <c r="C262">
        <v>473.44000244140619</v>
      </c>
      <c r="D262">
        <v>153.75999450683591</v>
      </c>
      <c r="E262">
        <v>36.779438018798828</v>
      </c>
      <c r="F262">
        <v>6.880000114440918</v>
      </c>
      <c r="G262">
        <v>271.12106323242188</v>
      </c>
      <c r="H262">
        <v>157.01667785644531</v>
      </c>
      <c r="I262">
        <v>188.98701477050781</v>
      </c>
      <c r="J262">
        <v>439.43753051757812</v>
      </c>
      <c r="K262">
        <v>395.29083251953119</v>
      </c>
      <c r="L262">
        <v>716.25</v>
      </c>
      <c r="M262">
        <v>82.59912109375</v>
      </c>
      <c r="N262">
        <v>12.169820785522459</v>
      </c>
      <c r="O262">
        <v>134.6955871582031</v>
      </c>
      <c r="P262">
        <v>58.188789367675781</v>
      </c>
      <c r="Q262">
        <v>5048.419921875</v>
      </c>
    </row>
    <row r="263" spans="1:17" x14ac:dyDescent="0.2">
      <c r="A263" s="2">
        <v>45408</v>
      </c>
      <c r="B263">
        <v>168.28364562988281</v>
      </c>
      <c r="C263">
        <v>477.55999755859381</v>
      </c>
      <c r="D263">
        <v>157.3999938964844</v>
      </c>
      <c r="E263">
        <v>36.701828002929688</v>
      </c>
      <c r="F263">
        <v>7.0999999046325684</v>
      </c>
      <c r="G263">
        <v>272.26260375976562</v>
      </c>
      <c r="H263">
        <v>172.66365051269531</v>
      </c>
      <c r="I263">
        <v>189.10429382324219</v>
      </c>
      <c r="J263">
        <v>441.33917236328119</v>
      </c>
      <c r="K263">
        <v>402.50250244140619</v>
      </c>
      <c r="L263">
        <v>723.54998779296875</v>
      </c>
      <c r="M263">
        <v>87.700096130371094</v>
      </c>
      <c r="N263">
        <v>12.1306266784668</v>
      </c>
      <c r="O263">
        <v>136.39186096191409</v>
      </c>
      <c r="P263">
        <v>58.16937255859375</v>
      </c>
      <c r="Q263">
        <v>5099.9599609375</v>
      </c>
    </row>
    <row r="264" spans="1:17" x14ac:dyDescent="0.2">
      <c r="A264" s="2">
        <v>45411</v>
      </c>
      <c r="B264">
        <v>172.45845031738281</v>
      </c>
      <c r="C264">
        <v>473.07000732421881</v>
      </c>
      <c r="D264">
        <v>160.19999694824219</v>
      </c>
      <c r="E264">
        <v>36.43017578125</v>
      </c>
      <c r="F264">
        <v>7.1700000762939453</v>
      </c>
      <c r="G264">
        <v>273.70184326171881</v>
      </c>
      <c r="H264">
        <v>166.90788269042969</v>
      </c>
      <c r="I264">
        <v>188.8990783691406</v>
      </c>
      <c r="J264">
        <v>430.71609497070312</v>
      </c>
      <c r="K264">
        <v>398.470703125</v>
      </c>
      <c r="L264">
        <v>721.15997314453125</v>
      </c>
      <c r="M264">
        <v>87.722076416015625</v>
      </c>
      <c r="N264">
        <v>12.140424728393549</v>
      </c>
      <c r="O264">
        <v>136.589111328125</v>
      </c>
      <c r="P264">
        <v>58.062568664550781</v>
      </c>
      <c r="Q264">
        <v>5116.169921875</v>
      </c>
    </row>
    <row r="265" spans="1:17" x14ac:dyDescent="0.2">
      <c r="A265" s="2">
        <v>45412</v>
      </c>
      <c r="B265">
        <v>169.30747985839841</v>
      </c>
      <c r="C265">
        <v>462.82998657226562</v>
      </c>
      <c r="D265">
        <v>158.3800048828125</v>
      </c>
      <c r="E265">
        <v>35.906280517578118</v>
      </c>
      <c r="F265">
        <v>5.1700000762939453</v>
      </c>
      <c r="G265">
        <v>266.9521484375</v>
      </c>
      <c r="H265">
        <v>163.66712951660159</v>
      </c>
      <c r="I265">
        <v>187.3939514160156</v>
      </c>
      <c r="J265">
        <v>428.27688598632812</v>
      </c>
      <c r="K265">
        <v>385.67208862304688</v>
      </c>
      <c r="L265">
        <v>693.33001708984375</v>
      </c>
      <c r="M265">
        <v>86.367622375488281</v>
      </c>
      <c r="N265">
        <v>11.93465518951416</v>
      </c>
      <c r="O265">
        <v>135.4450988769531</v>
      </c>
      <c r="P265">
        <v>57.596511840820312</v>
      </c>
      <c r="Q265">
        <v>5035.68994140625</v>
      </c>
    </row>
    <row r="266" spans="1:17" x14ac:dyDescent="0.2">
      <c r="A266" s="2">
        <v>45413</v>
      </c>
      <c r="B266">
        <v>168.28364562988281</v>
      </c>
      <c r="C266">
        <v>469.3900146484375</v>
      </c>
      <c r="D266">
        <v>144.27000427246091</v>
      </c>
      <c r="E266">
        <v>35.848068237304688</v>
      </c>
      <c r="F266">
        <v>5.380000114440918</v>
      </c>
      <c r="G266">
        <v>266.70401000976562</v>
      </c>
      <c r="H266">
        <v>164.59165954589841</v>
      </c>
      <c r="I266">
        <v>187.5112609863281</v>
      </c>
      <c r="J266">
        <v>437.25717163085938</v>
      </c>
      <c r="K266">
        <v>391.22940063476562</v>
      </c>
      <c r="L266">
        <v>685.6099853515625</v>
      </c>
      <c r="M266">
        <v>83.007949829101562</v>
      </c>
      <c r="N266">
        <v>11.826870918273929</v>
      </c>
      <c r="O266">
        <v>133.0782165527344</v>
      </c>
      <c r="P266">
        <v>57.790706634521477</v>
      </c>
      <c r="Q266">
        <v>5018.39013671875</v>
      </c>
    </row>
    <row r="267" spans="1:17" x14ac:dyDescent="0.2">
      <c r="A267" s="2">
        <v>45414</v>
      </c>
      <c r="B267">
        <v>171.99127197265619</v>
      </c>
      <c r="C267">
        <v>476.57000732421881</v>
      </c>
      <c r="D267">
        <v>146.1600036621094</v>
      </c>
      <c r="E267">
        <v>35.7801513671875</v>
      </c>
      <c r="F267">
        <v>5.2100000381469727</v>
      </c>
      <c r="G267">
        <v>270.11856079101562</v>
      </c>
      <c r="H267">
        <v>167.46458435058591</v>
      </c>
      <c r="I267">
        <v>187.31578063964841</v>
      </c>
      <c r="J267">
        <v>439.7362060546875</v>
      </c>
      <c r="K267">
        <v>394.10214233398438</v>
      </c>
      <c r="L267">
        <v>695.719970703125</v>
      </c>
      <c r="M267">
        <v>85.782852172851562</v>
      </c>
      <c r="N267">
        <v>12.022842407226561</v>
      </c>
      <c r="O267">
        <v>134.3504333496094</v>
      </c>
      <c r="P267">
        <v>58.091701507568359</v>
      </c>
      <c r="Q267">
        <v>5064.2001953125</v>
      </c>
    </row>
    <row r="268" spans="1:17" x14ac:dyDescent="0.2">
      <c r="A268" s="2">
        <v>45415</v>
      </c>
      <c r="B268">
        <v>182.27915954589841</v>
      </c>
      <c r="C268">
        <v>486.17999267578119</v>
      </c>
      <c r="D268">
        <v>150.6000061035156</v>
      </c>
      <c r="E268">
        <v>36.139125823974609</v>
      </c>
      <c r="F268">
        <v>5.2399997711181641</v>
      </c>
      <c r="G268">
        <v>271.63723754882812</v>
      </c>
      <c r="H268">
        <v>167.9914245605469</v>
      </c>
      <c r="I268">
        <v>186.19183349609381</v>
      </c>
      <c r="J268">
        <v>449.97100830078119</v>
      </c>
      <c r="K268">
        <v>402.83926391601562</v>
      </c>
      <c r="L268">
        <v>716.6500244140625</v>
      </c>
      <c r="M268">
        <v>88.753669738769531</v>
      </c>
      <c r="N268">
        <v>12.16002082824707</v>
      </c>
      <c r="O268">
        <v>139.60688781738281</v>
      </c>
      <c r="P268">
        <v>58.198497772216797</v>
      </c>
      <c r="Q268">
        <v>5127.7900390625</v>
      </c>
    </row>
    <row r="269" spans="1:17" x14ac:dyDescent="0.2">
      <c r="A269" s="2">
        <v>45418</v>
      </c>
      <c r="B269">
        <v>180.61918640136719</v>
      </c>
      <c r="C269">
        <v>493.58999633789062</v>
      </c>
      <c r="D269">
        <v>155.7799987792969</v>
      </c>
      <c r="E269">
        <v>36.565998077392578</v>
      </c>
      <c r="F269">
        <v>5.1599998474121094</v>
      </c>
      <c r="G269">
        <v>273.59268188476562</v>
      </c>
      <c r="H269">
        <v>168.82646179199219</v>
      </c>
      <c r="I269">
        <v>187.6480712890625</v>
      </c>
      <c r="J269">
        <v>463.630615234375</v>
      </c>
      <c r="K269">
        <v>409.65463256835938</v>
      </c>
      <c r="L269">
        <v>726.55999755859375</v>
      </c>
      <c r="M269">
        <v>92.10333251953125</v>
      </c>
      <c r="N269">
        <v>12.218813896179199</v>
      </c>
      <c r="O269">
        <v>140.859375</v>
      </c>
      <c r="P269">
        <v>58.441230773925781</v>
      </c>
      <c r="Q269">
        <v>5180.740234375</v>
      </c>
    </row>
    <row r="270" spans="1:17" x14ac:dyDescent="0.2">
      <c r="A270" s="2">
        <v>45419</v>
      </c>
      <c r="B270">
        <v>181.3050231933594</v>
      </c>
      <c r="C270">
        <v>492.26998901367188</v>
      </c>
      <c r="D270">
        <v>154.42999267578119</v>
      </c>
      <c r="E270">
        <v>36.711524963378913</v>
      </c>
      <c r="F270">
        <v>5.059999942779541</v>
      </c>
      <c r="G270">
        <v>275.13119506835938</v>
      </c>
      <c r="H270">
        <v>171.9578552246094</v>
      </c>
      <c r="I270">
        <v>187.40373229980469</v>
      </c>
      <c r="J270">
        <v>466.17929077148438</v>
      </c>
      <c r="K270">
        <v>405.49411010742188</v>
      </c>
      <c r="L270">
        <v>713.33001708984375</v>
      </c>
      <c r="M270">
        <v>90.517967224121094</v>
      </c>
      <c r="N270">
        <v>12.248208999633791</v>
      </c>
      <c r="O270">
        <v>139.16310119628909</v>
      </c>
      <c r="P270">
        <v>58.509201049804688</v>
      </c>
      <c r="Q270">
        <v>5187.7001953125</v>
      </c>
    </row>
    <row r="271" spans="1:17" x14ac:dyDescent="0.2">
      <c r="A271" s="2">
        <v>45420</v>
      </c>
      <c r="B271">
        <v>181.64299011230469</v>
      </c>
      <c r="C271">
        <v>488.10000610351562</v>
      </c>
      <c r="D271">
        <v>153.6199951171875</v>
      </c>
      <c r="E271">
        <v>36.585403442382812</v>
      </c>
      <c r="F271">
        <v>4.9600000381469727</v>
      </c>
      <c r="G271">
        <v>276.90798950195312</v>
      </c>
      <c r="H271">
        <v>170.14862060546881</v>
      </c>
      <c r="I271">
        <v>191.21534729003909</v>
      </c>
      <c r="J271">
        <v>470.52011108398438</v>
      </c>
      <c r="K271">
        <v>406.68283081054688</v>
      </c>
      <c r="L271">
        <v>721.030029296875</v>
      </c>
      <c r="M271">
        <v>90.376029968261719</v>
      </c>
      <c r="N271">
        <v>12.41478443145752</v>
      </c>
      <c r="O271">
        <v>141.61875915527341</v>
      </c>
      <c r="P271">
        <v>59.451019287109382</v>
      </c>
      <c r="Q271">
        <v>5187.669921875</v>
      </c>
    </row>
    <row r="272" spans="1:17" x14ac:dyDescent="0.2">
      <c r="A272" s="2">
        <v>45421</v>
      </c>
      <c r="B272">
        <v>183.46202087402341</v>
      </c>
      <c r="C272">
        <v>482.64999389648438</v>
      </c>
      <c r="D272">
        <v>152.38999938964841</v>
      </c>
      <c r="E272">
        <v>37.138401031494141</v>
      </c>
      <c r="F272">
        <v>4.929999828338623</v>
      </c>
      <c r="G272">
        <v>273.1361083984375</v>
      </c>
      <c r="H272">
        <v>170.5661315917969</v>
      </c>
      <c r="I272">
        <v>193.0234069824219</v>
      </c>
      <c r="J272">
        <v>473.3277587890625</v>
      </c>
      <c r="K272">
        <v>408.44607543945312</v>
      </c>
      <c r="L272">
        <v>722.94000244140625</v>
      </c>
      <c r="M272">
        <v>88.711685180664062</v>
      </c>
      <c r="N272">
        <v>12.277605056762701</v>
      </c>
      <c r="O272">
        <v>140.81993103027341</v>
      </c>
      <c r="P272">
        <v>59.841629028320312</v>
      </c>
      <c r="Q272">
        <v>5214.080078125</v>
      </c>
    </row>
    <row r="273" spans="1:17" x14ac:dyDescent="0.2">
      <c r="A273" s="2">
        <v>45422</v>
      </c>
      <c r="B273">
        <v>182.19792175292969</v>
      </c>
      <c r="C273">
        <v>482.29000854492188</v>
      </c>
      <c r="D273">
        <v>151.91999816894531</v>
      </c>
      <c r="E273">
        <v>37.303333282470703</v>
      </c>
      <c r="F273">
        <v>4.679999828338623</v>
      </c>
      <c r="G273">
        <v>274.62496948242188</v>
      </c>
      <c r="H273">
        <v>169.28373718261719</v>
      </c>
      <c r="I273">
        <v>194.26463317871091</v>
      </c>
      <c r="J273">
        <v>474.10430908203119</v>
      </c>
      <c r="K273">
        <v>410.84335327148438</v>
      </c>
      <c r="L273">
        <v>729.78997802734375</v>
      </c>
      <c r="M273">
        <v>89.842239379882812</v>
      </c>
      <c r="N273">
        <v>12.218813896179199</v>
      </c>
      <c r="O273">
        <v>147.20063781738281</v>
      </c>
      <c r="P273">
        <v>60.437313079833977</v>
      </c>
      <c r="Q273">
        <v>5222.68017578125</v>
      </c>
    </row>
    <row r="274" spans="1:17" x14ac:dyDescent="0.2">
      <c r="A274" s="4">
        <v>45425</v>
      </c>
      <c r="B274" s="5">
        <v>185.41288757324219</v>
      </c>
      <c r="C274" s="5">
        <v>483.1099853515625</v>
      </c>
      <c r="D274" s="5">
        <v>150.55999755859381</v>
      </c>
      <c r="E274" s="5">
        <v>37.070491790771477</v>
      </c>
      <c r="F274" s="5">
        <v>4.570000171661377</v>
      </c>
      <c r="G274" s="5">
        <v>275.46871948242188</v>
      </c>
      <c r="H274" s="5">
        <v>169.89013671875</v>
      </c>
      <c r="I274" s="5">
        <v>194.22552490234381</v>
      </c>
      <c r="J274" s="5">
        <v>465.9503173828125</v>
      </c>
      <c r="K274" s="5">
        <v>409.83291625976562</v>
      </c>
      <c r="L274" s="5">
        <v>730.1199951171875</v>
      </c>
      <c r="M274" s="5">
        <v>90.363037109375</v>
      </c>
      <c r="N274" s="5">
        <v>12.052238464355471</v>
      </c>
      <c r="O274" s="5">
        <v>144.3899841308594</v>
      </c>
      <c r="P274" s="5">
        <v>59.822097778320312</v>
      </c>
      <c r="Q274" s="5">
        <v>5221.419921875</v>
      </c>
    </row>
    <row r="275" spans="1:17" x14ac:dyDescent="0.2">
      <c r="A275" s="2">
        <v>45426</v>
      </c>
      <c r="B275">
        <v>186.5575256347656</v>
      </c>
      <c r="C275">
        <v>475.95001220703119</v>
      </c>
      <c r="D275">
        <v>153.1600036621094</v>
      </c>
      <c r="E275">
        <v>37.342140197753913</v>
      </c>
      <c r="F275">
        <v>4.679999828338623</v>
      </c>
      <c r="G275">
        <v>274.7540283203125</v>
      </c>
      <c r="H275">
        <v>170.91404724121091</v>
      </c>
      <c r="I275">
        <v>196.94252014160159</v>
      </c>
      <c r="J275">
        <v>469.77346801757812</v>
      </c>
      <c r="K275">
        <v>412.646240234375</v>
      </c>
      <c r="L275">
        <v>721.6199951171875</v>
      </c>
      <c r="M275">
        <v>91.319648742675781</v>
      </c>
      <c r="N275">
        <v>12.18941688537598</v>
      </c>
      <c r="O275">
        <v>149.85353088378909</v>
      </c>
      <c r="P275">
        <v>60.437313079833977</v>
      </c>
      <c r="Q275">
        <v>5246.68017578125</v>
      </c>
    </row>
    <row r="276" spans="1:17" x14ac:dyDescent="0.2">
      <c r="A276" s="2">
        <v>45427</v>
      </c>
      <c r="B276">
        <v>188.8368835449219</v>
      </c>
      <c r="C276">
        <v>485.35000610351562</v>
      </c>
      <c r="D276">
        <v>159.66999816894531</v>
      </c>
      <c r="E276">
        <v>37.749614715576172</v>
      </c>
      <c r="F276">
        <v>4.6100001335144043</v>
      </c>
      <c r="G276">
        <v>285.41464233398438</v>
      </c>
      <c r="H276">
        <v>172.8525390625</v>
      </c>
      <c r="I276">
        <v>197.52891540527341</v>
      </c>
      <c r="J276">
        <v>479.4207763671875</v>
      </c>
      <c r="K276">
        <v>419.86093139648438</v>
      </c>
      <c r="L276">
        <v>760.57000732421875</v>
      </c>
      <c r="M276">
        <v>94.59234619140625</v>
      </c>
      <c r="N276">
        <v>12.20901489257812</v>
      </c>
      <c r="O276">
        <v>153.43345642089841</v>
      </c>
      <c r="P276">
        <v>60.876750946044922</v>
      </c>
      <c r="Q276">
        <v>5308.14990234375</v>
      </c>
    </row>
    <row r="277" spans="1:17" x14ac:dyDescent="0.2">
      <c r="A277" s="2">
        <v>45428</v>
      </c>
      <c r="B277">
        <v>188.95631408691409</v>
      </c>
      <c r="C277">
        <v>482.8800048828125</v>
      </c>
      <c r="D277">
        <v>162.6199951171875</v>
      </c>
      <c r="E277">
        <v>38.050373077392578</v>
      </c>
      <c r="F277">
        <v>4.5999999046325684</v>
      </c>
      <c r="G277">
        <v>282.57577514648438</v>
      </c>
      <c r="H277">
        <v>174.39338684082031</v>
      </c>
      <c r="I277">
        <v>197.88075256347659</v>
      </c>
      <c r="J277">
        <v>471.14739990234381</v>
      </c>
      <c r="K277">
        <v>417.786865234375</v>
      </c>
      <c r="L277">
        <v>758.010009765625</v>
      </c>
      <c r="M277">
        <v>94.321449279785156</v>
      </c>
      <c r="N277">
        <v>11.96405029296875</v>
      </c>
      <c r="O277">
        <v>150.1296691894531</v>
      </c>
      <c r="P277">
        <v>59.626796722412109</v>
      </c>
      <c r="Q277">
        <v>5297.10009765625</v>
      </c>
    </row>
    <row r="278" spans="1:17" x14ac:dyDescent="0.2">
      <c r="A278" s="2">
        <v>45429</v>
      </c>
      <c r="B278">
        <v>188.98616027832031</v>
      </c>
      <c r="C278">
        <v>483.42999267578119</v>
      </c>
      <c r="D278">
        <v>164.4700012207031</v>
      </c>
      <c r="E278">
        <v>38.118282318115227</v>
      </c>
      <c r="F278">
        <v>4.380000114440918</v>
      </c>
      <c r="G278">
        <v>283.4989013671875</v>
      </c>
      <c r="H278">
        <v>176.24238586425781</v>
      </c>
      <c r="I278">
        <v>200.1481628417969</v>
      </c>
      <c r="J278">
        <v>469.83316040039062</v>
      </c>
      <c r="K278">
        <v>417.01278686523438</v>
      </c>
      <c r="L278">
        <v>765.04998779296875</v>
      </c>
      <c r="M278">
        <v>92.442184448242188</v>
      </c>
      <c r="N278">
        <v>11.954251289367679</v>
      </c>
      <c r="O278">
        <v>149.58726501464841</v>
      </c>
      <c r="P278">
        <v>59.646324157714837</v>
      </c>
      <c r="Q278">
        <v>5303.27001953125</v>
      </c>
    </row>
    <row r="279" spans="1:17" x14ac:dyDescent="0.2">
      <c r="A279" s="2">
        <v>45432</v>
      </c>
      <c r="B279">
        <v>190.1507263183594</v>
      </c>
      <c r="C279">
        <v>484.69000244140619</v>
      </c>
      <c r="D279">
        <v>166.33000183105469</v>
      </c>
      <c r="E279">
        <v>37.662300109863281</v>
      </c>
      <c r="F279">
        <v>4.070000171661377</v>
      </c>
      <c r="G279">
        <v>284.9481201171875</v>
      </c>
      <c r="H279">
        <v>177.4054870605469</v>
      </c>
      <c r="I279">
        <v>191.14692687988281</v>
      </c>
      <c r="J279">
        <v>466.77664184570312</v>
      </c>
      <c r="K279">
        <v>422.10369873046881</v>
      </c>
      <c r="L279">
        <v>774.17999267578125</v>
      </c>
      <c r="M279">
        <v>94.742286682128906</v>
      </c>
      <c r="N279">
        <v>11.91505718231201</v>
      </c>
      <c r="O279">
        <v>151.43147277832031</v>
      </c>
      <c r="P279">
        <v>59.275245666503913</v>
      </c>
      <c r="Q279">
        <v>5308.1298828125</v>
      </c>
    </row>
    <row r="280" spans="1:17" x14ac:dyDescent="0.2">
      <c r="A280" s="2">
        <v>45433</v>
      </c>
      <c r="B280">
        <v>191.45463562011719</v>
      </c>
      <c r="C280">
        <v>481.85000610351562</v>
      </c>
      <c r="D280">
        <v>164.6600036621094</v>
      </c>
      <c r="E280">
        <v>38.467548370361328</v>
      </c>
      <c r="F280">
        <v>4.0999999046325684</v>
      </c>
      <c r="G280">
        <v>281.66259765625</v>
      </c>
      <c r="H280">
        <v>178.47908020019531</v>
      </c>
      <c r="I280">
        <v>194.99763488769531</v>
      </c>
      <c r="J280">
        <v>462.58517456054688</v>
      </c>
      <c r="K280">
        <v>425.775634765625</v>
      </c>
      <c r="L280">
        <v>777.04998779296875</v>
      </c>
      <c r="M280">
        <v>95.348045349121094</v>
      </c>
      <c r="N280">
        <v>11.90525913238525</v>
      </c>
      <c r="O280">
        <v>151.54981994628909</v>
      </c>
      <c r="P280">
        <v>60.017398834228523</v>
      </c>
      <c r="Q280">
        <v>5321.41015625</v>
      </c>
    </row>
    <row r="281" spans="1:17" x14ac:dyDescent="0.2">
      <c r="A281" s="2">
        <v>45434</v>
      </c>
      <c r="B281">
        <v>190.01136779785159</v>
      </c>
      <c r="C281">
        <v>483.92999267578119</v>
      </c>
      <c r="D281">
        <v>165.52000427246091</v>
      </c>
      <c r="E281">
        <v>38.574268341064453</v>
      </c>
      <c r="F281">
        <v>3.940000057220459</v>
      </c>
      <c r="G281">
        <v>281.72213745117188</v>
      </c>
      <c r="H281">
        <v>176.94819641113281</v>
      </c>
      <c r="I281">
        <v>193.81504821777341</v>
      </c>
      <c r="J281">
        <v>465.7213134765625</v>
      </c>
      <c r="K281">
        <v>427.24432373046881</v>
      </c>
      <c r="L281">
        <v>770.83001708984375</v>
      </c>
      <c r="M281">
        <v>94.912223815917969</v>
      </c>
      <c r="N281">
        <v>11.71908664703369</v>
      </c>
      <c r="O281">
        <v>153.9955749511719</v>
      </c>
      <c r="P281">
        <v>59.499843597412109</v>
      </c>
      <c r="Q281">
        <v>5307.009765625</v>
      </c>
    </row>
    <row r="282" spans="1:17" x14ac:dyDescent="0.2">
      <c r="A282" s="2">
        <v>45435</v>
      </c>
      <c r="B282">
        <v>186.01008605957031</v>
      </c>
      <c r="C282">
        <v>483.30999755859381</v>
      </c>
      <c r="D282">
        <v>160.42999267578119</v>
      </c>
      <c r="E282">
        <v>38.001857757568359</v>
      </c>
      <c r="F282">
        <v>3.7699999809265141</v>
      </c>
      <c r="G282">
        <v>276.51095581054688</v>
      </c>
      <c r="H282">
        <v>174.02557373046881</v>
      </c>
      <c r="I282">
        <v>192.45655822753909</v>
      </c>
      <c r="J282">
        <v>463.73016357421881</v>
      </c>
      <c r="K282">
        <v>423.75112915039062</v>
      </c>
      <c r="L282">
        <v>758.1500244140625</v>
      </c>
      <c r="M282">
        <v>103.757698059082</v>
      </c>
      <c r="N282">
        <v>11.709287643432621</v>
      </c>
      <c r="O282">
        <v>154.92262268066409</v>
      </c>
      <c r="P282">
        <v>58.279182434082031</v>
      </c>
      <c r="Q282">
        <v>5267.83984375</v>
      </c>
    </row>
    <row r="283" spans="1:17" x14ac:dyDescent="0.2">
      <c r="A283" s="2">
        <v>45436</v>
      </c>
      <c r="B283">
        <v>189.09565734863281</v>
      </c>
      <c r="C283">
        <v>475.42999267578119</v>
      </c>
      <c r="D283">
        <v>166.36000061035159</v>
      </c>
      <c r="E283">
        <v>38.516056060791023</v>
      </c>
      <c r="F283">
        <v>3.690000057220459</v>
      </c>
      <c r="G283">
        <v>270.27740478515619</v>
      </c>
      <c r="H283">
        <v>175.28807067871091</v>
      </c>
      <c r="I283">
        <v>196.16065979003909</v>
      </c>
      <c r="J283">
        <v>476.11541748046881</v>
      </c>
      <c r="K283">
        <v>426.8870849609375</v>
      </c>
      <c r="L283">
        <v>738.510009765625</v>
      </c>
      <c r="M283">
        <v>106.426643371582</v>
      </c>
      <c r="N283">
        <v>11.787675857543951</v>
      </c>
      <c r="O283">
        <v>157.79248046875</v>
      </c>
      <c r="P283">
        <v>58.796741485595703</v>
      </c>
      <c r="Q283">
        <v>5304.72021484375</v>
      </c>
    </row>
    <row r="284" spans="1:17" x14ac:dyDescent="0.2">
      <c r="A284" s="2">
        <v>45440</v>
      </c>
      <c r="B284">
        <v>189.10560607910159</v>
      </c>
      <c r="C284">
        <v>478.42999267578119</v>
      </c>
      <c r="D284">
        <v>171.61000061035159</v>
      </c>
      <c r="E284">
        <v>38.147388458251953</v>
      </c>
      <c r="F284">
        <v>3.630000114440918</v>
      </c>
      <c r="G284">
        <v>267.83547973632812</v>
      </c>
      <c r="H284">
        <v>176.96807861328119</v>
      </c>
      <c r="I284">
        <v>194.97807312011719</v>
      </c>
      <c r="J284">
        <v>477.80792236328119</v>
      </c>
      <c r="K284">
        <v>427.04586791992188</v>
      </c>
      <c r="L284">
        <v>728.8599853515625</v>
      </c>
      <c r="M284">
        <v>113.8556747436523</v>
      </c>
      <c r="N284">
        <v>11.709287643432621</v>
      </c>
      <c r="O284">
        <v>157.21061706542969</v>
      </c>
      <c r="P284">
        <v>58.083877563476562</v>
      </c>
      <c r="Q284">
        <v>5306.0400390625</v>
      </c>
    </row>
    <row r="285" spans="1:17" x14ac:dyDescent="0.2">
      <c r="A285" s="2">
        <v>45441</v>
      </c>
      <c r="B285">
        <v>189.40422058105469</v>
      </c>
      <c r="C285">
        <v>477.60000610351562</v>
      </c>
      <c r="D285">
        <v>165.13999938964841</v>
      </c>
      <c r="E285">
        <v>37.565280914306641</v>
      </c>
      <c r="F285">
        <v>3.6700000762939449</v>
      </c>
      <c r="G285">
        <v>269.61233520507812</v>
      </c>
      <c r="H285">
        <v>176.35173034667969</v>
      </c>
      <c r="I285">
        <v>193.61958312988281</v>
      </c>
      <c r="J285">
        <v>472.27236938476562</v>
      </c>
      <c r="K285">
        <v>425.90460205078119</v>
      </c>
      <c r="L285">
        <v>731.1199951171875</v>
      </c>
      <c r="M285">
        <v>114.7793045043945</v>
      </c>
      <c r="N285">
        <v>11.552511215209959</v>
      </c>
      <c r="O285">
        <v>152.2105712890625</v>
      </c>
      <c r="P285">
        <v>57.371013641357422</v>
      </c>
      <c r="Q285">
        <v>5266.9501953125</v>
      </c>
    </row>
    <row r="286" spans="1:17" x14ac:dyDescent="0.2">
      <c r="A286" s="2">
        <v>45442</v>
      </c>
      <c r="B286">
        <v>190.3995666503906</v>
      </c>
      <c r="C286">
        <v>445.8699951171875</v>
      </c>
      <c r="D286">
        <v>166.75</v>
      </c>
      <c r="E286">
        <v>37.47796630859375</v>
      </c>
      <c r="F286">
        <v>3.7699999809265141</v>
      </c>
      <c r="G286">
        <v>216.3985595703125</v>
      </c>
      <c r="H286">
        <v>172.534423828125</v>
      </c>
      <c r="I286">
        <v>194.81193542480469</v>
      </c>
      <c r="J286">
        <v>464.99453735351562</v>
      </c>
      <c r="K286">
        <v>411.51492309570312</v>
      </c>
      <c r="L286">
        <v>643.28997802734375</v>
      </c>
      <c r="M286">
        <v>110.4560165405273</v>
      </c>
      <c r="N286">
        <v>11.67009353637695</v>
      </c>
      <c r="O286">
        <v>150.849609375</v>
      </c>
      <c r="P286">
        <v>57.820217132568359</v>
      </c>
      <c r="Q286">
        <v>5235.47998046875</v>
      </c>
    </row>
    <row r="287" spans="1:17" x14ac:dyDescent="0.2">
      <c r="A287" s="2">
        <v>45443</v>
      </c>
      <c r="B287">
        <v>191.35508728027341</v>
      </c>
      <c r="C287">
        <v>444.760009765625</v>
      </c>
      <c r="D287">
        <v>166.8999938964844</v>
      </c>
      <c r="E287">
        <v>38.797409057617188</v>
      </c>
      <c r="F287">
        <v>3.8299999237060551</v>
      </c>
      <c r="G287">
        <v>232.70713806152341</v>
      </c>
      <c r="H287">
        <v>172.93206787109381</v>
      </c>
      <c r="I287">
        <v>198.03712463378909</v>
      </c>
      <c r="J287">
        <v>464.77548217773438</v>
      </c>
      <c r="K287">
        <v>411.971435546875</v>
      </c>
      <c r="L287">
        <v>656.92999267578125</v>
      </c>
      <c r="M287">
        <v>109.58937835693359</v>
      </c>
      <c r="N287">
        <v>11.826870918273929</v>
      </c>
      <c r="O287">
        <v>148.9560852050781</v>
      </c>
      <c r="P287">
        <v>58.5135498046875</v>
      </c>
      <c r="Q287">
        <v>5277.509765625</v>
      </c>
    </row>
    <row r="288" spans="1:17" x14ac:dyDescent="0.2">
      <c r="A288" s="2">
        <v>45446</v>
      </c>
      <c r="B288">
        <v>193.1268005371094</v>
      </c>
      <c r="C288">
        <v>439.01998901367188</v>
      </c>
      <c r="D288">
        <v>163.55000305175781</v>
      </c>
      <c r="E288">
        <v>38.690692901611328</v>
      </c>
      <c r="F288">
        <v>3.660000085830688</v>
      </c>
      <c r="G288">
        <v>234.87103271484381</v>
      </c>
      <c r="H288">
        <v>173.38935852050781</v>
      </c>
      <c r="I288">
        <v>197.24549865722659</v>
      </c>
      <c r="J288">
        <v>475.38858032226562</v>
      </c>
      <c r="K288">
        <v>410.37368774414062</v>
      </c>
      <c r="L288">
        <v>660.1099853515625</v>
      </c>
      <c r="M288">
        <v>114.95423889160161</v>
      </c>
      <c r="N288">
        <v>11.67009353637695</v>
      </c>
      <c r="O288">
        <v>152.81214904785159</v>
      </c>
      <c r="P288">
        <v>57.947162628173828</v>
      </c>
      <c r="Q288">
        <v>5283.39990234375</v>
      </c>
    </row>
    <row r="289" spans="1:17" x14ac:dyDescent="0.2">
      <c r="A289" s="2">
        <v>45447</v>
      </c>
      <c r="B289">
        <v>193.44532775878909</v>
      </c>
      <c r="C289">
        <v>448.3699951171875</v>
      </c>
      <c r="D289">
        <v>159.99000549316409</v>
      </c>
      <c r="E289">
        <v>38.496654510498047</v>
      </c>
      <c r="F289">
        <v>3.619999885559082</v>
      </c>
      <c r="G289">
        <v>233.1240234375</v>
      </c>
      <c r="H289">
        <v>174.09515380859381</v>
      </c>
      <c r="I289">
        <v>194.64579772949219</v>
      </c>
      <c r="J289">
        <v>474.89080810546881</v>
      </c>
      <c r="K289">
        <v>412.904296875</v>
      </c>
      <c r="L289">
        <v>672</v>
      </c>
      <c r="M289">
        <v>116.3906631469727</v>
      </c>
      <c r="N289">
        <v>11.748481750488279</v>
      </c>
      <c r="O289">
        <v>150.3663635253906</v>
      </c>
      <c r="P289">
        <v>57.322189331054688</v>
      </c>
      <c r="Q289">
        <v>5291.33984375</v>
      </c>
    </row>
    <row r="290" spans="1:17" x14ac:dyDescent="0.2">
      <c r="A290" s="2">
        <v>45448</v>
      </c>
      <c r="B290">
        <v>194.95823669433591</v>
      </c>
      <c r="C290">
        <v>455.79998779296881</v>
      </c>
      <c r="D290">
        <v>166.16999816894531</v>
      </c>
      <c r="E290">
        <v>38.768302917480469</v>
      </c>
      <c r="F290">
        <v>3.6800000667572021</v>
      </c>
      <c r="G290">
        <v>234.78169250488281</v>
      </c>
      <c r="H290">
        <v>176.023681640625</v>
      </c>
      <c r="I290">
        <v>192.7888488769531</v>
      </c>
      <c r="J290">
        <v>492.88125610351562</v>
      </c>
      <c r="K290">
        <v>420.78387451171881</v>
      </c>
      <c r="L290">
        <v>704.1099853515625</v>
      </c>
      <c r="M290">
        <v>122.3912887573242</v>
      </c>
      <c r="N290">
        <v>11.94445323944092</v>
      </c>
      <c r="O290">
        <v>160.67219543457031</v>
      </c>
      <c r="P290">
        <v>57.302658081054688</v>
      </c>
      <c r="Q290">
        <v>5354.02978515625</v>
      </c>
    </row>
    <row r="291" spans="1:17" x14ac:dyDescent="0.2">
      <c r="A291" s="2">
        <v>45449</v>
      </c>
      <c r="B291">
        <v>193.57470703125</v>
      </c>
      <c r="C291">
        <v>458.1300048828125</v>
      </c>
      <c r="D291">
        <v>166.7799987792969</v>
      </c>
      <c r="E291">
        <v>38.516056060791023</v>
      </c>
      <c r="F291">
        <v>3.75</v>
      </c>
      <c r="G291">
        <v>240.96562194824219</v>
      </c>
      <c r="H291">
        <v>177.29612731933591</v>
      </c>
      <c r="I291">
        <v>192.44677734375</v>
      </c>
      <c r="J291">
        <v>491.5870361328125</v>
      </c>
      <c r="K291">
        <v>421.28994750976562</v>
      </c>
      <c r="L291">
        <v>703.15997314453125</v>
      </c>
      <c r="M291">
        <v>120.9498596191406</v>
      </c>
      <c r="N291">
        <v>11.81707286834717</v>
      </c>
      <c r="O291">
        <v>159.83392333984381</v>
      </c>
      <c r="P291">
        <v>56.374954223632812</v>
      </c>
      <c r="Q291">
        <v>5352.9599609375</v>
      </c>
    </row>
    <row r="292" spans="1:17" x14ac:dyDescent="0.2">
      <c r="A292" s="2">
        <v>45450</v>
      </c>
      <c r="B292">
        <v>195.97349548339841</v>
      </c>
      <c r="C292">
        <v>465.42999267578119</v>
      </c>
      <c r="D292">
        <v>167.8699951171875</v>
      </c>
      <c r="E292">
        <v>38.828403472900391</v>
      </c>
      <c r="F292">
        <v>3.7000000476837158</v>
      </c>
      <c r="G292">
        <v>240.06239318847659</v>
      </c>
      <c r="H292">
        <v>174.91032409667969</v>
      </c>
      <c r="I292">
        <v>195.4178771972656</v>
      </c>
      <c r="J292">
        <v>490.79052734375</v>
      </c>
      <c r="K292">
        <v>420.62509155273438</v>
      </c>
      <c r="L292">
        <v>698.80999755859375</v>
      </c>
      <c r="M292">
        <v>120.83990478515619</v>
      </c>
      <c r="N292">
        <v>11.88566207885742</v>
      </c>
      <c r="O292">
        <v>162.12188720703119</v>
      </c>
      <c r="P292">
        <v>56.990169525146477</v>
      </c>
      <c r="Q292">
        <v>5346.990234375</v>
      </c>
    </row>
    <row r="293" spans="1:17" x14ac:dyDescent="0.2">
      <c r="A293" s="2">
        <v>45453</v>
      </c>
      <c r="B293">
        <v>192.2210388183594</v>
      </c>
      <c r="C293">
        <v>459.94000244140619</v>
      </c>
      <c r="D293">
        <v>160.3399963378906</v>
      </c>
      <c r="E293">
        <v>38.721027374267578</v>
      </c>
      <c r="F293">
        <v>3.6700000762939449</v>
      </c>
      <c r="G293">
        <v>240.0524597167969</v>
      </c>
      <c r="H293">
        <v>175.78608703613281</v>
      </c>
      <c r="I293">
        <v>195.0855712890625</v>
      </c>
      <c r="J293">
        <v>500.38812255859381</v>
      </c>
      <c r="K293">
        <v>424.614501953125</v>
      </c>
      <c r="L293">
        <v>709.1500244140625</v>
      </c>
      <c r="M293">
        <v>121.7415390014648</v>
      </c>
      <c r="N293">
        <v>11.875863075256349</v>
      </c>
      <c r="O293">
        <v>165.83990478515619</v>
      </c>
      <c r="P293">
        <v>56.570262908935547</v>
      </c>
      <c r="Q293">
        <v>5360.7900390625</v>
      </c>
    </row>
    <row r="294" spans="1:17" x14ac:dyDescent="0.2">
      <c r="A294" s="2">
        <v>45454</v>
      </c>
      <c r="B294">
        <v>206.18571472167969</v>
      </c>
      <c r="C294">
        <v>462.69000244140619</v>
      </c>
      <c r="D294">
        <v>158.96000671386719</v>
      </c>
      <c r="E294">
        <v>37.930408477783203</v>
      </c>
      <c r="F294">
        <v>3.5999999046325679</v>
      </c>
      <c r="G294">
        <v>239.20872497558591</v>
      </c>
      <c r="H294">
        <v>177.3386535644531</v>
      </c>
      <c r="I294">
        <v>189.95458984375</v>
      </c>
      <c r="J294">
        <v>505.23666381835938</v>
      </c>
      <c r="K294">
        <v>429.38787841796881</v>
      </c>
      <c r="L294">
        <v>712.03997802734375</v>
      </c>
      <c r="M294">
        <v>120.871826171875</v>
      </c>
      <c r="N294">
        <v>11.787675857543951</v>
      </c>
      <c r="O294">
        <v>163.42369079589841</v>
      </c>
      <c r="P294">
        <v>55.789043426513672</v>
      </c>
      <c r="Q294">
        <v>5375.31982421875</v>
      </c>
    </row>
    <row r="295" spans="1:17" x14ac:dyDescent="0.2">
      <c r="A295" s="2">
        <v>45455</v>
      </c>
      <c r="B295">
        <v>212.07820129394531</v>
      </c>
      <c r="C295">
        <v>459.8699951171875</v>
      </c>
      <c r="D295">
        <v>160.24000549316409</v>
      </c>
      <c r="E295">
        <v>38.467250823974609</v>
      </c>
      <c r="F295">
        <v>3.4300000667572021</v>
      </c>
      <c r="G295">
        <v>234.05708312988281</v>
      </c>
      <c r="H295">
        <v>178.70208740234381</v>
      </c>
      <c r="I295">
        <v>187.18873596191409</v>
      </c>
      <c r="J295">
        <v>506.60064697265619</v>
      </c>
      <c r="K295">
        <v>437.70413208007812</v>
      </c>
      <c r="L295">
        <v>721.5</v>
      </c>
      <c r="M295">
        <v>125.1604537963867</v>
      </c>
      <c r="N295">
        <v>11.98364734649658</v>
      </c>
      <c r="O295">
        <v>170.5933837890625</v>
      </c>
      <c r="P295">
        <v>55.955051422119141</v>
      </c>
      <c r="Q295">
        <v>5421.02978515625</v>
      </c>
    </row>
    <row r="296" spans="1:17" x14ac:dyDescent="0.2">
      <c r="A296" s="2">
        <v>45456</v>
      </c>
      <c r="B296">
        <v>213.24273681640619</v>
      </c>
      <c r="C296">
        <v>458.739990234375</v>
      </c>
      <c r="D296">
        <v>159.8999938964844</v>
      </c>
      <c r="E296">
        <v>38.320838928222663</v>
      </c>
      <c r="F296">
        <v>3.0399999618530269</v>
      </c>
      <c r="G296">
        <v>227.33714294433591</v>
      </c>
      <c r="H296">
        <v>175.89558410644531</v>
      </c>
      <c r="I296">
        <v>189.27046203613281</v>
      </c>
      <c r="J296">
        <v>501.88150024414062</v>
      </c>
      <c r="K296">
        <v>438.22018432617188</v>
      </c>
      <c r="L296">
        <v>709.760009765625</v>
      </c>
      <c r="M296">
        <v>129.56907653808591</v>
      </c>
      <c r="N296">
        <v>11.85626697540283</v>
      </c>
      <c r="O296">
        <v>171.06233215332031</v>
      </c>
      <c r="P296">
        <v>55.925750732421882</v>
      </c>
      <c r="Q296">
        <v>5433.740234375</v>
      </c>
    </row>
    <row r="297" spans="1:17" x14ac:dyDescent="0.2">
      <c r="A297" s="2">
        <v>45457</v>
      </c>
      <c r="B297">
        <v>211.50086975097659</v>
      </c>
      <c r="C297">
        <v>525.30999755859375</v>
      </c>
      <c r="D297">
        <v>159.6300048828125</v>
      </c>
      <c r="E297">
        <v>38.301322937011719</v>
      </c>
      <c r="F297">
        <v>2.7899999618530269</v>
      </c>
      <c r="G297">
        <v>230.2256164550781</v>
      </c>
      <c r="H297">
        <v>177.5177917480469</v>
      </c>
      <c r="I297">
        <v>189.38771057128909</v>
      </c>
      <c r="J297">
        <v>502.43960571289062</v>
      </c>
      <c r="K297">
        <v>439.20266723632812</v>
      </c>
      <c r="L297">
        <v>728.58001708984375</v>
      </c>
      <c r="M297">
        <v>131.83836364746091</v>
      </c>
      <c r="N297">
        <v>11.7778787612915</v>
      </c>
      <c r="O297">
        <v>170.6665954589844</v>
      </c>
      <c r="P297">
        <v>56.052703857421882</v>
      </c>
      <c r="Q297">
        <v>5431.60009765625</v>
      </c>
    </row>
    <row r="298" spans="1:17" x14ac:dyDescent="0.2">
      <c r="A298" s="2">
        <v>45460</v>
      </c>
      <c r="B298">
        <v>215.66142272949219</v>
      </c>
      <c r="C298">
        <v>518.739990234375</v>
      </c>
      <c r="D298">
        <v>158.3999938964844</v>
      </c>
      <c r="E298">
        <v>38.564861297607422</v>
      </c>
      <c r="F298">
        <v>2.6099998950958252</v>
      </c>
      <c r="G298">
        <v>228.7763977050781</v>
      </c>
      <c r="H298">
        <v>177.92582702636719</v>
      </c>
      <c r="I298">
        <v>190.56053161621091</v>
      </c>
      <c r="J298">
        <v>504.90118408203119</v>
      </c>
      <c r="K298">
        <v>444.95852661132812</v>
      </c>
      <c r="L298">
        <v>725.5</v>
      </c>
      <c r="M298">
        <v>130.93864440917969</v>
      </c>
      <c r="N298">
        <v>11.83666896820068</v>
      </c>
      <c r="O298">
        <v>175.34605407714841</v>
      </c>
      <c r="P298">
        <v>56.872989654541023</v>
      </c>
      <c r="Q298">
        <v>5473.22998046875</v>
      </c>
    </row>
    <row r="299" spans="1:17" x14ac:dyDescent="0.2">
      <c r="A299" s="2">
        <v>45461</v>
      </c>
      <c r="B299">
        <v>213.29248046875</v>
      </c>
      <c r="C299">
        <v>522.25</v>
      </c>
      <c r="D299">
        <v>154.6300048828125</v>
      </c>
      <c r="E299">
        <v>39.033378601074219</v>
      </c>
      <c r="F299">
        <v>2.7000000476837158</v>
      </c>
      <c r="G299">
        <v>230.09657287597659</v>
      </c>
      <c r="H299">
        <v>175.60694885253909</v>
      </c>
      <c r="I299">
        <v>192.53474426269531</v>
      </c>
      <c r="J299">
        <v>497.7855224609375</v>
      </c>
      <c r="K299">
        <v>442.9439697265625</v>
      </c>
      <c r="L299">
        <v>730.16998291015625</v>
      </c>
      <c r="M299">
        <v>135.53718566894531</v>
      </c>
      <c r="N299">
        <v>11.8954610824585</v>
      </c>
      <c r="O299">
        <v>177.76988220214841</v>
      </c>
      <c r="P299">
        <v>57.663970947265618</v>
      </c>
      <c r="Q299">
        <v>5487.02978515625</v>
      </c>
    </row>
    <row r="300" spans="1:17" x14ac:dyDescent="0.2">
      <c r="A300" s="2">
        <v>45463</v>
      </c>
      <c r="B300">
        <v>208.7039489746094</v>
      </c>
      <c r="C300">
        <v>522.95001220703125</v>
      </c>
      <c r="D300">
        <v>161.7799987792969</v>
      </c>
      <c r="E300">
        <v>39.033378601074219</v>
      </c>
      <c r="F300">
        <v>2.8199999332427979</v>
      </c>
      <c r="G300">
        <v>240.01274108886719</v>
      </c>
      <c r="H300">
        <v>176.86094665527341</v>
      </c>
      <c r="I300">
        <v>194.16688537597659</v>
      </c>
      <c r="J300">
        <v>499.98797607421881</v>
      </c>
      <c r="K300">
        <v>442.308837890625</v>
      </c>
      <c r="L300">
        <v>734.30999755859375</v>
      </c>
      <c r="M300">
        <v>130.73870849609381</v>
      </c>
      <c r="N300">
        <v>11.96405029296875</v>
      </c>
      <c r="O300">
        <v>173.50593566894531</v>
      </c>
      <c r="P300">
        <v>57.576087951660163</v>
      </c>
      <c r="Q300">
        <v>5473.169921875</v>
      </c>
    </row>
    <row r="301" spans="1:17" x14ac:dyDescent="0.2">
      <c r="A301" s="2"/>
    </row>
    <row r="302" spans="1:17" x14ac:dyDescent="0.2">
      <c r="A302" s="2"/>
    </row>
    <row r="303" spans="1:17" x14ac:dyDescent="0.2">
      <c r="A303" s="2"/>
    </row>
    <row r="304" spans="1:17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76E1-35D9-0D48-B192-C793C23D2EB4}">
  <sheetPr codeName="Sheet30"/>
  <dimension ref="A1:R300"/>
  <sheetViews>
    <sheetView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483.5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463.02999877929688</v>
      </c>
      <c r="C3">
        <v>4137.64013671875</v>
      </c>
      <c r="D3">
        <f t="shared" si="0"/>
        <v>-4.2337127653987894E-2</v>
      </c>
      <c r="E3">
        <f t="shared" si="1"/>
        <v>-2.0693734728036706E-3</v>
      </c>
      <c r="F3">
        <f t="shared" si="2"/>
        <v>-2.5965675159952089E-3</v>
      </c>
      <c r="G3">
        <f t="shared" si="3"/>
        <v>-3.9740560137992688E-2</v>
      </c>
      <c r="H3">
        <f>0</f>
        <v>0</v>
      </c>
    </row>
    <row r="4" spans="1:11" x14ac:dyDescent="0.2">
      <c r="A4" s="6">
        <v>45033</v>
      </c>
      <c r="B4">
        <v>470.54998779296881</v>
      </c>
      <c r="C4">
        <v>4151.31982421875</v>
      </c>
      <c r="D4">
        <f t="shared" si="0"/>
        <v>1.6240824640945783E-2</v>
      </c>
      <c r="E4">
        <f t="shared" si="1"/>
        <v>3.3061569029655402E-3</v>
      </c>
      <c r="F4">
        <f t="shared" si="2"/>
        <v>5.760567972389382E-3</v>
      </c>
      <c r="G4">
        <f t="shared" si="3"/>
        <v>1.0480256668556402E-2</v>
      </c>
      <c r="H4">
        <f>0</f>
        <v>0</v>
      </c>
    </row>
    <row r="5" spans="1:11" x14ac:dyDescent="0.2">
      <c r="A5" s="6">
        <v>45034</v>
      </c>
      <c r="B5">
        <v>475.989990234375</v>
      </c>
      <c r="C5">
        <v>4154.8701171875</v>
      </c>
      <c r="D5">
        <f t="shared" si="0"/>
        <v>1.1560944814644536E-2</v>
      </c>
      <c r="E5">
        <f t="shared" si="1"/>
        <v>8.5522029597373539E-4</v>
      </c>
      <c r="F5">
        <f t="shared" si="2"/>
        <v>1.9501887416439611E-3</v>
      </c>
      <c r="G5">
        <f t="shared" si="3"/>
        <v>9.6107560730005741E-3</v>
      </c>
      <c r="H5">
        <f>0</f>
        <v>0</v>
      </c>
    </row>
    <row r="6" spans="1:11" x14ac:dyDescent="0.2">
      <c r="A6" s="6">
        <v>45035</v>
      </c>
      <c r="B6">
        <v>475.58999633789062</v>
      </c>
      <c r="C6">
        <v>4154.52001953125</v>
      </c>
      <c r="D6">
        <f t="shared" si="0"/>
        <v>-8.4034098340479702E-4</v>
      </c>
      <c r="E6">
        <f t="shared" si="1"/>
        <v>-8.4261997698065194E-5</v>
      </c>
      <c r="F6">
        <f t="shared" si="2"/>
        <v>4.8961085103348036E-4</v>
      </c>
      <c r="G6">
        <f t="shared" si="3"/>
        <v>-1.3299518344382774E-3</v>
      </c>
      <c r="H6">
        <f>0</f>
        <v>0</v>
      </c>
    </row>
    <row r="7" spans="1:11" x14ac:dyDescent="0.2">
      <c r="A7" s="6">
        <v>45036</v>
      </c>
      <c r="B7">
        <v>467.69000244140619</v>
      </c>
      <c r="C7">
        <v>4129.7900390625</v>
      </c>
      <c r="D7">
        <f t="shared" si="0"/>
        <v>-1.6610933697755348E-2</v>
      </c>
      <c r="E7">
        <f t="shared" si="1"/>
        <v>-5.9525481529729696E-3</v>
      </c>
      <c r="F7">
        <f t="shared" si="2"/>
        <v>-8.6335935690003661E-3</v>
      </c>
      <c r="G7">
        <f t="shared" si="3"/>
        <v>-7.9773401287549818E-3</v>
      </c>
      <c r="H7">
        <f>0</f>
        <v>0</v>
      </c>
    </row>
    <row r="8" spans="1:11" x14ac:dyDescent="0.2">
      <c r="A8" s="6">
        <v>45037</v>
      </c>
      <c r="B8">
        <v>473.30999755859381</v>
      </c>
      <c r="C8">
        <v>4133.52001953125</v>
      </c>
      <c r="D8">
        <f t="shared" si="0"/>
        <v>1.2016496157391643E-2</v>
      </c>
      <c r="E8">
        <f t="shared" si="1"/>
        <v>9.031888869577287E-4</v>
      </c>
      <c r="F8">
        <f t="shared" si="2"/>
        <v>2.0247637111850403E-3</v>
      </c>
      <c r="G8">
        <f t="shared" si="3"/>
        <v>9.9917324462066026E-3</v>
      </c>
      <c r="H8">
        <f>0</f>
        <v>0</v>
      </c>
    </row>
    <row r="9" spans="1:11" x14ac:dyDescent="0.2">
      <c r="A9" s="6">
        <v>45040</v>
      </c>
      <c r="B9">
        <v>473</v>
      </c>
      <c r="C9">
        <v>4137.0400390625</v>
      </c>
      <c r="D9">
        <f t="shared" si="0"/>
        <v>-6.5495670954096585E-4</v>
      </c>
      <c r="E9">
        <f t="shared" si="1"/>
        <v>8.5157916609035489E-4</v>
      </c>
      <c r="F9">
        <f t="shared" si="2"/>
        <v>1.9445280135596439E-3</v>
      </c>
      <c r="G9">
        <f t="shared" si="3"/>
        <v>-2.5994847231006098E-3</v>
      </c>
      <c r="H9">
        <f>0</f>
        <v>0</v>
      </c>
    </row>
    <row r="10" spans="1:11" x14ac:dyDescent="0.2">
      <c r="A10" s="6">
        <v>45041</v>
      </c>
      <c r="B10">
        <v>442.27999877929688</v>
      </c>
      <c r="C10">
        <v>4071.6298828125</v>
      </c>
      <c r="D10">
        <f t="shared" si="0"/>
        <v>-6.4947148458146087E-2</v>
      </c>
      <c r="E10">
        <f t="shared" si="1"/>
        <v>-1.5810858882773227E-2</v>
      </c>
      <c r="F10">
        <f t="shared" si="2"/>
        <v>-2.3959939565835541E-2</v>
      </c>
      <c r="G10">
        <f t="shared" si="3"/>
        <v>-4.0987208892310542E-2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454.02999877929688</v>
      </c>
      <c r="C11">
        <v>4055.989990234375</v>
      </c>
      <c r="D11">
        <f t="shared" si="0"/>
        <v>2.6566880782378233E-2</v>
      </c>
      <c r="E11">
        <f t="shared" si="1"/>
        <v>-3.8411871973298428E-3</v>
      </c>
      <c r="F11">
        <f t="shared" si="2"/>
        <v>-5.3511398690396662E-3</v>
      </c>
      <c r="G11">
        <f t="shared" si="3"/>
        <v>3.1918020651417897E-2</v>
      </c>
      <c r="H11">
        <f>0</f>
        <v>0</v>
      </c>
    </row>
    <row r="12" spans="1:11" x14ac:dyDescent="0.2">
      <c r="A12" s="6">
        <v>45043</v>
      </c>
      <c r="B12">
        <v>454.33999633789062</v>
      </c>
      <c r="C12">
        <v>4135.35009765625</v>
      </c>
      <c r="D12">
        <f t="shared" si="0"/>
        <v>6.8276889066187785E-4</v>
      </c>
      <c r="E12">
        <f t="shared" si="1"/>
        <v>1.9566149722497039E-2</v>
      </c>
      <c r="F12">
        <f t="shared" si="2"/>
        <v>3.1039369045770086E-2</v>
      </c>
      <c r="G12">
        <f t="shared" si="3"/>
        <v>-3.0356600155108208E-2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459.42001342773438</v>
      </c>
      <c r="C13">
        <v>4169.47998046875</v>
      </c>
      <c r="D13">
        <f t="shared" si="0"/>
        <v>1.1181091541114796E-2</v>
      </c>
      <c r="E13">
        <f t="shared" si="1"/>
        <v>8.2532027534605312E-3</v>
      </c>
      <c r="F13">
        <f t="shared" si="2"/>
        <v>1.3451554637853332E-2</v>
      </c>
      <c r="G13">
        <f t="shared" si="3"/>
        <v>-2.2704630967385359E-3</v>
      </c>
      <c r="H13">
        <f>0</f>
        <v>0</v>
      </c>
      <c r="J13" t="s">
        <v>21</v>
      </c>
      <c r="K13">
        <v>0.62943515862389454</v>
      </c>
    </row>
    <row r="14" spans="1:11" x14ac:dyDescent="0.2">
      <c r="A14" s="6">
        <v>45047</v>
      </c>
      <c r="B14">
        <v>450.41000366210938</v>
      </c>
      <c r="C14">
        <v>4167.8701171875</v>
      </c>
      <c r="D14">
        <f t="shared" si="0"/>
        <v>-1.9611704980811107E-2</v>
      </c>
      <c r="E14">
        <f t="shared" si="1"/>
        <v>-3.8610649020764942E-4</v>
      </c>
      <c r="F14">
        <f t="shared" si="2"/>
        <v>2.034453794631482E-5</v>
      </c>
      <c r="G14">
        <f t="shared" si="3"/>
        <v>-1.9632049518757421E-2</v>
      </c>
      <c r="H14">
        <f>0</f>
        <v>0</v>
      </c>
      <c r="J14" t="s">
        <v>22</v>
      </c>
      <c r="K14">
        <v>0.39618861891188734</v>
      </c>
    </row>
    <row r="15" spans="1:11" x14ac:dyDescent="0.2">
      <c r="A15" s="6">
        <v>45048</v>
      </c>
      <c r="B15">
        <v>443.67999267578119</v>
      </c>
      <c r="C15">
        <v>4119.580078125</v>
      </c>
      <c r="D15">
        <f t="shared" si="0"/>
        <v>-1.4941966056724043E-2</v>
      </c>
      <c r="E15">
        <f t="shared" si="1"/>
        <v>-1.1586262936400304E-2</v>
      </c>
      <c r="F15">
        <f t="shared" si="2"/>
        <v>-1.7392118673842757E-2</v>
      </c>
      <c r="G15">
        <f t="shared" si="3"/>
        <v>2.4501526171187143E-3</v>
      </c>
      <c r="H15">
        <f>0</f>
        <v>0</v>
      </c>
      <c r="J15" t="s">
        <v>23</v>
      </c>
      <c r="K15">
        <v>0.39374403842165207</v>
      </c>
    </row>
    <row r="16" spans="1:11" x14ac:dyDescent="0.2">
      <c r="A16" s="6">
        <v>45049</v>
      </c>
      <c r="B16">
        <v>437.07998657226562</v>
      </c>
      <c r="C16">
        <v>4090.75</v>
      </c>
      <c r="D16">
        <f t="shared" si="0"/>
        <v>-1.4875600010069712E-2</v>
      </c>
      <c r="E16">
        <f t="shared" si="1"/>
        <v>-6.9983050646564848E-3</v>
      </c>
      <c r="F16">
        <f t="shared" si="2"/>
        <v>-1.0259392622847811E-2</v>
      </c>
      <c r="G16">
        <f t="shared" si="3"/>
        <v>-4.616207387221901E-3</v>
      </c>
      <c r="H16">
        <f>0</f>
        <v>0</v>
      </c>
      <c r="J16" t="s">
        <v>24</v>
      </c>
      <c r="K16">
        <v>1.4031408072243694E-2</v>
      </c>
    </row>
    <row r="17" spans="1:18" ht="16" thickBot="1" x14ac:dyDescent="0.25">
      <c r="A17" s="6">
        <v>45050</v>
      </c>
      <c r="B17">
        <v>430.510009765625</v>
      </c>
      <c r="C17">
        <v>4061.219970703125</v>
      </c>
      <c r="D17">
        <f t="shared" si="0"/>
        <v>-1.503152056483914E-2</v>
      </c>
      <c r="E17">
        <f t="shared" si="1"/>
        <v>-7.2187323343824161E-3</v>
      </c>
      <c r="F17">
        <f t="shared" si="2"/>
        <v>-1.0602082632886253E-2</v>
      </c>
      <c r="G17">
        <f t="shared" si="3"/>
        <v>-4.4294379319528877E-3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434.79998779296881</v>
      </c>
      <c r="C18">
        <v>4136.25</v>
      </c>
      <c r="D18">
        <f t="shared" si="0"/>
        <v>9.9648740564228788E-3</v>
      </c>
      <c r="E18">
        <f t="shared" si="1"/>
        <v>1.8474751389515376E-2</v>
      </c>
      <c r="F18">
        <f t="shared" si="2"/>
        <v>2.9342612985821366E-2</v>
      </c>
      <c r="G18">
        <f t="shared" si="3"/>
        <v>-1.9377738929398487E-2</v>
      </c>
      <c r="H18">
        <f>0</f>
        <v>0</v>
      </c>
    </row>
    <row r="19" spans="1:18" ht="16" thickBot="1" x14ac:dyDescent="0.25">
      <c r="A19" s="6">
        <v>45054</v>
      </c>
      <c r="B19">
        <v>438.989990234375</v>
      </c>
      <c r="C19">
        <v>4138.1201171875</v>
      </c>
      <c r="D19">
        <f t="shared" si="0"/>
        <v>9.6366204209767936E-3</v>
      </c>
      <c r="E19">
        <f t="shared" si="1"/>
        <v>4.5212866424892972E-4</v>
      </c>
      <c r="F19">
        <f t="shared" si="2"/>
        <v>1.3235172980701382E-3</v>
      </c>
      <c r="G19">
        <f t="shared" si="3"/>
        <v>8.3131031229066558E-3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441.3900146484375</v>
      </c>
      <c r="C20">
        <v>4119.169921875</v>
      </c>
      <c r="D20">
        <f t="shared" si="0"/>
        <v>5.4671506582215645E-3</v>
      </c>
      <c r="E20">
        <f t="shared" si="1"/>
        <v>-4.5794212772585219E-3</v>
      </c>
      <c r="F20">
        <f t="shared" si="2"/>
        <v>-6.4988447087177574E-3</v>
      </c>
      <c r="G20">
        <f t="shared" si="3"/>
        <v>1.1965995366939323E-2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454.1400146484375</v>
      </c>
      <c r="C21">
        <v>4137.64013671875</v>
      </c>
      <c r="D21">
        <f t="shared" si="0"/>
        <v>2.8886018208081232E-2</v>
      </c>
      <c r="E21">
        <f t="shared" si="1"/>
        <v>4.4839652634049987E-3</v>
      </c>
      <c r="F21">
        <f t="shared" si="2"/>
        <v>7.5916624615794221E-3</v>
      </c>
      <c r="G21">
        <f t="shared" si="3"/>
        <v>2.1294355746501809E-2</v>
      </c>
      <c r="H21">
        <f>0</f>
        <v>0</v>
      </c>
      <c r="J21" t="s">
        <v>27</v>
      </c>
      <c r="K21">
        <v>1</v>
      </c>
      <c r="L21">
        <v>3.1908042720098583E-2</v>
      </c>
      <c r="M21">
        <v>3.1908042720098583E-2</v>
      </c>
      <c r="N21">
        <v>162.06814236407365</v>
      </c>
      <c r="O21">
        <v>6.9966777288783653E-29</v>
      </c>
    </row>
    <row r="22" spans="1:18" x14ac:dyDescent="0.2">
      <c r="A22" s="6">
        <v>45057</v>
      </c>
      <c r="B22">
        <v>452.57000732421881</v>
      </c>
      <c r="C22">
        <v>4130.6201171875</v>
      </c>
      <c r="D22">
        <f t="shared" si="0"/>
        <v>-3.4570997348341015E-3</v>
      </c>
      <c r="E22">
        <f t="shared" si="1"/>
        <v>-1.6966239932159066E-3</v>
      </c>
      <c r="F22">
        <f t="shared" si="2"/>
        <v>-2.0170678784931081E-3</v>
      </c>
      <c r="G22">
        <f t="shared" si="3"/>
        <v>-1.4400318563409934E-3</v>
      </c>
      <c r="H22">
        <f>0</f>
        <v>0</v>
      </c>
      <c r="J22" t="s">
        <v>28</v>
      </c>
      <c r="K22">
        <v>247</v>
      </c>
      <c r="L22">
        <v>4.8629461884986895E-2</v>
      </c>
      <c r="M22">
        <v>1.968804124898255E-4</v>
      </c>
    </row>
    <row r="23" spans="1:18" ht="16" thickBot="1" x14ac:dyDescent="0.25">
      <c r="A23" s="6">
        <v>45058</v>
      </c>
      <c r="B23">
        <v>455.20001220703119</v>
      </c>
      <c r="C23">
        <v>4124.080078125</v>
      </c>
      <c r="D23">
        <f t="shared" si="0"/>
        <v>5.8112664123768365E-3</v>
      </c>
      <c r="E23">
        <f t="shared" si="1"/>
        <v>-1.5833068345566526E-3</v>
      </c>
      <c r="F23">
        <f t="shared" si="2"/>
        <v>-1.8408979414124998E-3</v>
      </c>
      <c r="G23">
        <f t="shared" si="3"/>
        <v>7.6521643537893359E-3</v>
      </c>
      <c r="H23">
        <f>0</f>
        <v>0</v>
      </c>
      <c r="J23" s="10" t="s">
        <v>29</v>
      </c>
      <c r="K23" s="10">
        <v>248</v>
      </c>
      <c r="L23" s="10">
        <v>8.0537504605085478E-2</v>
      </c>
      <c r="M23" s="10"/>
      <c r="N23" s="10"/>
      <c r="O23" s="10"/>
    </row>
    <row r="24" spans="1:18" ht="16" thickBot="1" x14ac:dyDescent="0.25">
      <c r="A24" s="6">
        <v>45061</v>
      </c>
      <c r="B24">
        <v>463.1400146484375</v>
      </c>
      <c r="C24">
        <v>4136.27978515625</v>
      </c>
      <c r="D24">
        <f t="shared" si="0"/>
        <v>1.7442887145167951E-2</v>
      </c>
      <c r="E24">
        <f t="shared" si="1"/>
        <v>2.9581644391338813E-3</v>
      </c>
      <c r="F24">
        <f t="shared" si="2"/>
        <v>5.2195571388747829E-3</v>
      </c>
      <c r="G24">
        <f t="shared" si="3"/>
        <v>1.2223330006293168E-2</v>
      </c>
      <c r="H24">
        <f>0</f>
        <v>0</v>
      </c>
    </row>
    <row r="25" spans="1:18" x14ac:dyDescent="0.2">
      <c r="A25" s="6">
        <v>45062</v>
      </c>
      <c r="B25">
        <v>468.239990234375</v>
      </c>
      <c r="C25">
        <v>4109.89990234375</v>
      </c>
      <c r="D25">
        <f t="shared" si="0"/>
        <v>1.1011736029349128E-2</v>
      </c>
      <c r="E25">
        <f t="shared" si="1"/>
        <v>-6.3776833731530314E-3</v>
      </c>
      <c r="F25">
        <f t="shared" si="2"/>
        <v>-9.2945353528928239E-3</v>
      </c>
      <c r="G25">
        <f t="shared" si="3"/>
        <v>2.0306271382241954E-2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492.92001342773438</v>
      </c>
      <c r="C26">
        <v>4158.77001953125</v>
      </c>
      <c r="D26">
        <f t="shared" si="0"/>
        <v>5.2708063617133538E-2</v>
      </c>
      <c r="E26">
        <f t="shared" si="1"/>
        <v>1.1890829058788244E-2</v>
      </c>
      <c r="F26">
        <f t="shared" si="2"/>
        <v>1.9106835840758906E-2</v>
      </c>
      <c r="G26">
        <f t="shared" si="3"/>
        <v>3.3601227776374629E-2</v>
      </c>
      <c r="H26">
        <f>0</f>
        <v>0</v>
      </c>
      <c r="J26" t="s">
        <v>30</v>
      </c>
      <c r="K26">
        <v>6.2060981896023409E-4</v>
      </c>
      <c r="L26">
        <v>8.9605882759061564E-4</v>
      </c>
      <c r="M26">
        <v>0.69259941406857439</v>
      </c>
      <c r="N26">
        <v>0.48921161916876765</v>
      </c>
      <c r="O26">
        <v>-1.1442808693744599E-3</v>
      </c>
      <c r="P26">
        <v>2.3855005072949283E-3</v>
      </c>
      <c r="Q26">
        <v>-1.1442808693744599E-3</v>
      </c>
      <c r="R26">
        <v>2.3855005072949283E-3</v>
      </c>
    </row>
    <row r="27" spans="1:18" ht="16" thickBot="1" x14ac:dyDescent="0.25">
      <c r="A27" s="6">
        <v>45064</v>
      </c>
      <c r="B27">
        <v>510.17001342773438</v>
      </c>
      <c r="C27">
        <v>4198.0498046875</v>
      </c>
      <c r="D27">
        <f t="shared" si="0"/>
        <v>3.4995535847783144E-2</v>
      </c>
      <c r="E27">
        <f t="shared" si="1"/>
        <v>9.445048649426635E-3</v>
      </c>
      <c r="F27">
        <f t="shared" si="2"/>
        <v>1.5304472757107486E-2</v>
      </c>
      <c r="G27">
        <f t="shared" si="3"/>
        <v>1.9691063090675656E-2</v>
      </c>
      <c r="H27">
        <f>0</f>
        <v>0</v>
      </c>
      <c r="J27" s="10" t="s">
        <v>43</v>
      </c>
      <c r="K27" s="10">
        <v>1.5546624991750191</v>
      </c>
      <c r="L27" s="10">
        <v>0.12212014062420251</v>
      </c>
      <c r="M27" s="10">
        <v>12.730598664794746</v>
      </c>
      <c r="N27" s="10">
        <v>6.9966777288779662E-29</v>
      </c>
      <c r="O27" s="10">
        <v>1.3141328682965345</v>
      </c>
      <c r="P27" s="10">
        <v>1.7951921300535036</v>
      </c>
      <c r="Q27" s="10">
        <v>1.3141328682965345</v>
      </c>
      <c r="R27" s="10">
        <v>1.7951921300535036</v>
      </c>
    </row>
    <row r="28" spans="1:18" x14ac:dyDescent="0.2">
      <c r="A28" s="6">
        <v>45065</v>
      </c>
      <c r="B28">
        <v>510.29998779296881</v>
      </c>
      <c r="C28">
        <v>4191.97998046875</v>
      </c>
      <c r="D28">
        <f t="shared" si="0"/>
        <v>2.5476676757452132E-4</v>
      </c>
      <c r="E28">
        <f t="shared" si="1"/>
        <v>-1.4458676054706077E-3</v>
      </c>
      <c r="F28">
        <f t="shared" si="2"/>
        <v>-1.6272263260369013E-3</v>
      </c>
      <c r="G28">
        <f t="shared" si="3"/>
        <v>1.8819930936114226E-3</v>
      </c>
      <c r="H28">
        <f>0</f>
        <v>0</v>
      </c>
    </row>
    <row r="29" spans="1:18" x14ac:dyDescent="0.2">
      <c r="A29" s="6">
        <v>45068</v>
      </c>
      <c r="B29">
        <v>511.3900146484375</v>
      </c>
      <c r="C29">
        <v>4192.6298828125</v>
      </c>
      <c r="D29">
        <f t="shared" si="0"/>
        <v>2.1360511102166413E-3</v>
      </c>
      <c r="E29">
        <f t="shared" si="1"/>
        <v>1.550346964389604E-4</v>
      </c>
      <c r="F29">
        <f t="shared" si="2"/>
        <v>8.6163644758486873E-4</v>
      </c>
      <c r="G29">
        <f t="shared" si="3"/>
        <v>1.2744146626317726E-3</v>
      </c>
      <c r="H29">
        <f>0</f>
        <v>0</v>
      </c>
    </row>
    <row r="30" spans="1:18" x14ac:dyDescent="0.2">
      <c r="A30" s="6">
        <v>45069</v>
      </c>
      <c r="B30">
        <v>500.1400146484375</v>
      </c>
      <c r="C30">
        <v>4145.580078125</v>
      </c>
      <c r="D30">
        <f t="shared" si="0"/>
        <v>-2.1998865206106832E-2</v>
      </c>
      <c r="E30">
        <f t="shared" si="1"/>
        <v>-1.1222026747550129E-2</v>
      </c>
      <c r="F30">
        <f t="shared" si="2"/>
        <v>-1.6825854330194959E-2</v>
      </c>
      <c r="G30">
        <f t="shared" si="3"/>
        <v>-5.173010875911873E-3</v>
      </c>
      <c r="H30">
        <f>0</f>
        <v>0</v>
      </c>
    </row>
    <row r="31" spans="1:18" x14ac:dyDescent="0.2">
      <c r="A31" s="6">
        <v>45070</v>
      </c>
      <c r="B31">
        <v>502.54998779296881</v>
      </c>
      <c r="C31">
        <v>4115.240234375</v>
      </c>
      <c r="D31">
        <f t="shared" si="0"/>
        <v>4.8185969407492646E-3</v>
      </c>
      <c r="E31">
        <f t="shared" si="1"/>
        <v>-7.3186003353533646E-3</v>
      </c>
      <c r="F31">
        <f t="shared" si="2"/>
        <v>-1.0757343668863361E-2</v>
      </c>
      <c r="G31">
        <f t="shared" si="3"/>
        <v>1.5575940609612626E-2</v>
      </c>
      <c r="H31">
        <f>0</f>
        <v>0</v>
      </c>
    </row>
    <row r="32" spans="1:18" x14ac:dyDescent="0.2">
      <c r="A32" s="6">
        <v>45071</v>
      </c>
      <c r="B32">
        <v>531.780029296875</v>
      </c>
      <c r="C32">
        <v>4151.27978515625</v>
      </c>
      <c r="D32">
        <f t="shared" si="0"/>
        <v>5.8163450828592644E-2</v>
      </c>
      <c r="E32">
        <f t="shared" si="1"/>
        <v>8.7575812659024255E-3</v>
      </c>
      <c r="F32">
        <f t="shared" si="2"/>
        <v>1.4235692996536426E-2</v>
      </c>
      <c r="G32">
        <f t="shared" si="3"/>
        <v>4.392775783205622E-2</v>
      </c>
      <c r="H32">
        <f>0</f>
        <v>0</v>
      </c>
    </row>
    <row r="33" spans="1:8" x14ac:dyDescent="0.2">
      <c r="A33" s="6">
        <v>45072</v>
      </c>
      <c r="B33">
        <v>537.46002197265625</v>
      </c>
      <c r="C33">
        <v>4205.4501953125</v>
      </c>
      <c r="D33">
        <f t="shared" si="0"/>
        <v>1.0681094367705812E-2</v>
      </c>
      <c r="E33">
        <f t="shared" si="1"/>
        <v>1.3049086777997321E-2</v>
      </c>
      <c r="F33">
        <f t="shared" si="2"/>
        <v>2.0907535681193246E-2</v>
      </c>
      <c r="G33">
        <f t="shared" si="3"/>
        <v>-1.0226441313487433E-2</v>
      </c>
      <c r="H33">
        <f>0</f>
        <v>0</v>
      </c>
    </row>
    <row r="34" spans="1:8" x14ac:dyDescent="0.2">
      <c r="A34" s="6">
        <v>45076</v>
      </c>
      <c r="B34">
        <v>549.1199951171875</v>
      </c>
      <c r="C34">
        <v>4205.52001953125</v>
      </c>
      <c r="D34">
        <f t="shared" si="0"/>
        <v>2.1694586886174871E-2</v>
      </c>
      <c r="E34">
        <f t="shared" si="1"/>
        <v>1.660326849850513E-5</v>
      </c>
      <c r="F34">
        <f t="shared" si="2"/>
        <v>6.4642229785859392E-4</v>
      </c>
      <c r="G34">
        <f t="shared" si="3"/>
        <v>2.1048164588316279E-2</v>
      </c>
      <c r="H34">
        <f>0</f>
        <v>0</v>
      </c>
    </row>
    <row r="35" spans="1:8" x14ac:dyDescent="0.2">
      <c r="A35" s="6">
        <v>45077</v>
      </c>
      <c r="B35">
        <v>544.780029296875</v>
      </c>
      <c r="C35">
        <v>4179.830078125</v>
      </c>
      <c r="D35">
        <f t="shared" si="0"/>
        <v>-7.9034926043556331E-3</v>
      </c>
      <c r="E35">
        <f t="shared" si="1"/>
        <v>-6.1086242098339349E-3</v>
      </c>
      <c r="F35">
        <f t="shared" si="2"/>
        <v>-8.8762391616212175E-3</v>
      </c>
      <c r="G35">
        <f t="shared" si="3"/>
        <v>9.727465572655844E-4</v>
      </c>
      <c r="H35">
        <f>0</f>
        <v>0</v>
      </c>
    </row>
    <row r="36" spans="1:8" x14ac:dyDescent="0.2">
      <c r="A36" s="6">
        <v>45078</v>
      </c>
      <c r="B36">
        <v>542.96002197265625</v>
      </c>
      <c r="C36">
        <v>4221.02001953125</v>
      </c>
      <c r="D36">
        <f t="shared" si="0"/>
        <v>-3.340811385042386E-3</v>
      </c>
      <c r="E36">
        <f t="shared" si="1"/>
        <v>9.8544535630327168E-3</v>
      </c>
      <c r="F36">
        <f t="shared" si="2"/>
        <v>1.5940959223268849E-2</v>
      </c>
      <c r="G36">
        <f t="shared" si="3"/>
        <v>-1.9281770608311235E-2</v>
      </c>
      <c r="H36">
        <f>0</f>
        <v>0</v>
      </c>
    </row>
    <row r="37" spans="1:8" x14ac:dyDescent="0.2">
      <c r="A37" s="6">
        <v>45079</v>
      </c>
      <c r="B37">
        <v>548.17999267578125</v>
      </c>
      <c r="C37">
        <v>4282.3701171875</v>
      </c>
      <c r="D37">
        <f t="shared" si="0"/>
        <v>9.6139135330075565E-3</v>
      </c>
      <c r="E37">
        <f t="shared" si="1"/>
        <v>1.4534424705965554E-2</v>
      </c>
      <c r="F37">
        <f t="shared" si="2"/>
        <v>2.3216734856407784E-2</v>
      </c>
      <c r="G37">
        <f t="shared" si="3"/>
        <v>-1.3602821323400228E-2</v>
      </c>
      <c r="H37">
        <f>0</f>
        <v>0</v>
      </c>
    </row>
    <row r="38" spans="1:8" x14ac:dyDescent="0.2">
      <c r="A38" s="6">
        <v>45082</v>
      </c>
      <c r="B38">
        <v>556.71002197265625</v>
      </c>
      <c r="C38">
        <v>4273.7900390625</v>
      </c>
      <c r="D38">
        <f t="shared" si="0"/>
        <v>1.5560635942289958E-2</v>
      </c>
      <c r="E38">
        <f t="shared" si="1"/>
        <v>-2.0035816359177394E-3</v>
      </c>
      <c r="F38">
        <f t="shared" si="2"/>
        <v>-2.494283414436812E-3</v>
      </c>
      <c r="G38">
        <f t="shared" si="3"/>
        <v>1.8054919356726769E-2</v>
      </c>
      <c r="H38">
        <f>0</f>
        <v>0</v>
      </c>
    </row>
    <row r="39" spans="1:8" x14ac:dyDescent="0.2">
      <c r="A39" s="6">
        <v>45083</v>
      </c>
      <c r="B39">
        <v>555.79998779296875</v>
      </c>
      <c r="C39">
        <v>4283.85009765625</v>
      </c>
      <c r="D39">
        <f t="shared" si="0"/>
        <v>-1.6346646256930608E-3</v>
      </c>
      <c r="E39">
        <f t="shared" si="1"/>
        <v>2.3538963079141606E-3</v>
      </c>
      <c r="F39">
        <f t="shared" si="2"/>
        <v>4.2801241358209133E-3</v>
      </c>
      <c r="G39">
        <f t="shared" si="3"/>
        <v>-5.9147887615139741E-3</v>
      </c>
      <c r="H39">
        <f>0</f>
        <v>0</v>
      </c>
    </row>
    <row r="40" spans="1:8" x14ac:dyDescent="0.2">
      <c r="A40" s="6">
        <v>45084</v>
      </c>
      <c r="B40">
        <v>528.32000732421875</v>
      </c>
      <c r="C40">
        <v>4267.52001953125</v>
      </c>
      <c r="D40">
        <f t="shared" si="0"/>
        <v>-4.9442211357129562E-2</v>
      </c>
      <c r="E40">
        <f t="shared" si="1"/>
        <v>-3.8120096998572883E-3</v>
      </c>
      <c r="F40">
        <f t="shared" si="2"/>
        <v>-5.3057787078993118E-3</v>
      </c>
      <c r="G40">
        <f t="shared" si="3"/>
        <v>-4.4136432649230249E-2</v>
      </c>
      <c r="H40">
        <f>0</f>
        <v>0</v>
      </c>
    </row>
    <row r="41" spans="1:8" x14ac:dyDescent="0.2">
      <c r="A41" s="6">
        <v>45085</v>
      </c>
      <c r="B41">
        <v>535.34002685546875</v>
      </c>
      <c r="C41">
        <v>4293.93017578125</v>
      </c>
      <c r="D41">
        <f t="shared" si="0"/>
        <v>1.3287438359194992E-2</v>
      </c>
      <c r="E41">
        <f t="shared" si="1"/>
        <v>6.1886426142414575E-3</v>
      </c>
      <c r="F41">
        <f t="shared" si="2"/>
        <v>1.0241860412117882E-2</v>
      </c>
      <c r="G41">
        <f t="shared" si="3"/>
        <v>3.0455779470771101E-3</v>
      </c>
      <c r="H41">
        <f>0</f>
        <v>0</v>
      </c>
    </row>
    <row r="42" spans="1:8" x14ac:dyDescent="0.2">
      <c r="A42" s="6">
        <v>45086</v>
      </c>
      <c r="B42">
        <v>534.030029296875</v>
      </c>
      <c r="C42">
        <v>4298.85986328125</v>
      </c>
      <c r="D42">
        <f t="shared" si="0"/>
        <v>-2.4470383174756138E-3</v>
      </c>
      <c r="E42">
        <f t="shared" si="1"/>
        <v>1.148059539441082E-3</v>
      </c>
      <c r="F42">
        <f t="shared" si="2"/>
        <v>2.4054549317494281E-3</v>
      </c>
      <c r="G42">
        <f t="shared" si="3"/>
        <v>-4.8524932492250419E-3</v>
      </c>
      <c r="H42">
        <f>0</f>
        <v>0</v>
      </c>
    </row>
    <row r="43" spans="1:8" x14ac:dyDescent="0.2">
      <c r="A43" s="6">
        <v>45089</v>
      </c>
      <c r="B43">
        <v>546.3499755859375</v>
      </c>
      <c r="C43">
        <v>4338.93017578125</v>
      </c>
      <c r="D43">
        <f t="shared" si="0"/>
        <v>2.3069763146621902E-2</v>
      </c>
      <c r="E43">
        <f t="shared" si="1"/>
        <v>9.3211488102371565E-3</v>
      </c>
      <c r="F43">
        <f t="shared" si="2"/>
        <v>1.5111850323465787E-2</v>
      </c>
      <c r="G43">
        <f t="shared" si="3"/>
        <v>7.9579128231561155E-3</v>
      </c>
      <c r="H43">
        <f>0</f>
        <v>0</v>
      </c>
    </row>
    <row r="44" spans="1:8" x14ac:dyDescent="0.2">
      <c r="A44" s="6">
        <v>45090</v>
      </c>
      <c r="B44">
        <v>554.719970703125</v>
      </c>
      <c r="C44">
        <v>4369.009765625</v>
      </c>
      <c r="D44">
        <f t="shared" si="0"/>
        <v>1.5319841660486944E-2</v>
      </c>
      <c r="E44">
        <f t="shared" si="1"/>
        <v>6.9324899514737748E-3</v>
      </c>
      <c r="F44">
        <f t="shared" si="2"/>
        <v>1.139829197242416E-2</v>
      </c>
      <c r="G44">
        <f t="shared" si="3"/>
        <v>3.9215496880627837E-3</v>
      </c>
      <c r="H44">
        <f>0</f>
        <v>0</v>
      </c>
    </row>
    <row r="45" spans="1:8" x14ac:dyDescent="0.2">
      <c r="A45" s="6">
        <v>45091</v>
      </c>
      <c r="B45">
        <v>567.30999755859375</v>
      </c>
      <c r="C45">
        <v>4372.58984375</v>
      </c>
      <c r="D45">
        <f t="shared" si="0"/>
        <v>2.2696184598348879E-2</v>
      </c>
      <c r="E45">
        <f t="shared" si="1"/>
        <v>8.1942552593217144E-4</v>
      </c>
      <c r="F45">
        <f t="shared" si="2"/>
        <v>1.8945399549937481E-3</v>
      </c>
      <c r="G45">
        <f t="shared" si="3"/>
        <v>2.0801644643355131E-2</v>
      </c>
      <c r="H45">
        <f>0</f>
        <v>0</v>
      </c>
    </row>
    <row r="46" spans="1:8" x14ac:dyDescent="0.2">
      <c r="A46" s="6">
        <v>45092</v>
      </c>
      <c r="B46">
        <v>574.3699951171875</v>
      </c>
      <c r="C46">
        <v>4425.83984375</v>
      </c>
      <c r="D46">
        <f t="shared" si="0"/>
        <v>1.2444690890300425E-2</v>
      </c>
      <c r="E46">
        <f t="shared" si="1"/>
        <v>1.217813742034668E-2</v>
      </c>
      <c r="F46">
        <f t="shared" si="2"/>
        <v>1.9553503376173224E-2</v>
      </c>
      <c r="G46">
        <f t="shared" si="3"/>
        <v>-7.1088124858727994E-3</v>
      </c>
      <c r="H46">
        <f>0</f>
        <v>0</v>
      </c>
    </row>
    <row r="47" spans="1:8" x14ac:dyDescent="0.2">
      <c r="A47" s="6">
        <v>45093</v>
      </c>
      <c r="B47">
        <v>565.47998046875</v>
      </c>
      <c r="C47">
        <v>4409.58984375</v>
      </c>
      <c r="D47">
        <f t="shared" si="0"/>
        <v>-1.5477853516048801E-2</v>
      </c>
      <c r="E47">
        <f t="shared" si="1"/>
        <v>-3.6716195284263176E-3</v>
      </c>
      <c r="F47">
        <f t="shared" si="2"/>
        <v>-5.0875193731228299E-3</v>
      </c>
      <c r="G47">
        <f t="shared" si="3"/>
        <v>-1.0390334142925971E-2</v>
      </c>
      <c r="H47">
        <f>0</f>
        <v>0</v>
      </c>
    </row>
    <row r="48" spans="1:8" x14ac:dyDescent="0.2">
      <c r="A48" s="6">
        <v>45097</v>
      </c>
      <c r="B48">
        <v>559.489990234375</v>
      </c>
      <c r="C48">
        <v>4388.7099609375</v>
      </c>
      <c r="D48">
        <f t="shared" si="0"/>
        <v>-1.0592753839684388E-2</v>
      </c>
      <c r="E48">
        <f t="shared" si="1"/>
        <v>-4.7351076976228645E-3</v>
      </c>
      <c r="F48">
        <f t="shared" si="2"/>
        <v>-6.7408845480889995E-3</v>
      </c>
      <c r="G48">
        <f t="shared" si="3"/>
        <v>-3.8518692915953884E-3</v>
      </c>
      <c r="H48">
        <f>0</f>
        <v>0</v>
      </c>
    </row>
    <row r="49" spans="1:8" x14ac:dyDescent="0.2">
      <c r="A49" s="6">
        <v>45098</v>
      </c>
      <c r="B49">
        <v>546.79998779296875</v>
      </c>
      <c r="C49">
        <v>4365.68994140625</v>
      </c>
      <c r="D49">
        <f t="shared" si="0"/>
        <v>-2.2681375293399419E-2</v>
      </c>
      <c r="E49">
        <f t="shared" si="1"/>
        <v>-5.2452815830036359E-3</v>
      </c>
      <c r="F49">
        <f t="shared" si="2"/>
        <v>-7.5340327557488988E-3</v>
      </c>
      <c r="G49">
        <f t="shared" si="3"/>
        <v>-1.5147342537650521E-2</v>
      </c>
      <c r="H49">
        <f>0</f>
        <v>0</v>
      </c>
    </row>
    <row r="50" spans="1:8" x14ac:dyDescent="0.2">
      <c r="A50" s="6">
        <v>45099</v>
      </c>
      <c r="B50">
        <v>549.8699951171875</v>
      </c>
      <c r="C50">
        <v>4381.89013671875</v>
      </c>
      <c r="D50">
        <f t="shared" si="0"/>
        <v>5.6144977921637196E-3</v>
      </c>
      <c r="E50">
        <f t="shared" si="1"/>
        <v>3.7107984144384432E-3</v>
      </c>
      <c r="F50">
        <f t="shared" si="2"/>
        <v>6.3896489558858023E-3</v>
      </c>
      <c r="G50">
        <f t="shared" si="3"/>
        <v>-7.7515116372208273E-4</v>
      </c>
      <c r="H50">
        <f>0</f>
        <v>0</v>
      </c>
    </row>
    <row r="51" spans="1:8" x14ac:dyDescent="0.2">
      <c r="A51" s="6">
        <v>45100</v>
      </c>
      <c r="B51">
        <v>542.989990234375</v>
      </c>
      <c r="C51">
        <v>4348.330078125</v>
      </c>
      <c r="D51">
        <f t="shared" si="0"/>
        <v>-1.2512057293372125E-2</v>
      </c>
      <c r="E51">
        <f t="shared" si="1"/>
        <v>-7.6588087666845661E-3</v>
      </c>
      <c r="F51">
        <f t="shared" si="2"/>
        <v>-1.1286252958957139E-2</v>
      </c>
      <c r="G51">
        <f t="shared" si="3"/>
        <v>-1.2258043344149858E-3</v>
      </c>
      <c r="H51">
        <f>0</f>
        <v>0</v>
      </c>
    </row>
    <row r="52" spans="1:8" x14ac:dyDescent="0.2">
      <c r="A52" s="6">
        <v>45103</v>
      </c>
      <c r="B52">
        <v>537.969970703125</v>
      </c>
      <c r="C52">
        <v>4328.81982421875</v>
      </c>
      <c r="D52">
        <f t="shared" si="0"/>
        <v>-9.2451419391417211E-3</v>
      </c>
      <c r="E52">
        <f t="shared" si="1"/>
        <v>-4.4868382932564677E-3</v>
      </c>
      <c r="F52">
        <f t="shared" si="2"/>
        <v>-6.3549094154280433E-3</v>
      </c>
      <c r="G52">
        <f t="shared" si="3"/>
        <v>-2.8902325237136779E-3</v>
      </c>
      <c r="H52">
        <f>0</f>
        <v>0</v>
      </c>
    </row>
    <row r="53" spans="1:8" x14ac:dyDescent="0.2">
      <c r="A53" s="6">
        <v>45104</v>
      </c>
      <c r="B53">
        <v>539.96002197265625</v>
      </c>
      <c r="C53">
        <v>4378.41015625</v>
      </c>
      <c r="D53">
        <f t="shared" si="0"/>
        <v>3.6991865306723604E-3</v>
      </c>
      <c r="E53">
        <f t="shared" si="1"/>
        <v>1.1455854954693034E-2</v>
      </c>
      <c r="F53">
        <f t="shared" si="2"/>
        <v>1.8430597913009831E-2</v>
      </c>
      <c r="G53">
        <f t="shared" si="3"/>
        <v>-1.4731411382337471E-2</v>
      </c>
      <c r="H53">
        <f>0</f>
        <v>0</v>
      </c>
    </row>
    <row r="54" spans="1:8" x14ac:dyDescent="0.2">
      <c r="A54" s="6">
        <v>45105</v>
      </c>
      <c r="B54">
        <v>548.66998291015625</v>
      </c>
      <c r="C54">
        <v>4376.85986328125</v>
      </c>
      <c r="D54">
        <f t="shared" si="0"/>
        <v>1.6130751505786689E-2</v>
      </c>
      <c r="E54">
        <f t="shared" si="1"/>
        <v>-3.5407668843834283E-4</v>
      </c>
      <c r="F54">
        <f t="shared" si="2"/>
        <v>7.0140069613065423E-5</v>
      </c>
      <c r="G54">
        <f t="shared" si="3"/>
        <v>1.6060611436173624E-2</v>
      </c>
      <c r="H54">
        <f>0</f>
        <v>0</v>
      </c>
    </row>
    <row r="55" spans="1:8" x14ac:dyDescent="0.2">
      <c r="A55" s="6">
        <v>45106</v>
      </c>
      <c r="B55">
        <v>548.08001708984375</v>
      </c>
      <c r="C55">
        <v>4396.43994140625</v>
      </c>
      <c r="D55">
        <f t="shared" si="0"/>
        <v>-1.0752653483672159E-3</v>
      </c>
      <c r="E55">
        <f t="shared" si="1"/>
        <v>4.4735446728059181E-3</v>
      </c>
      <c r="F55">
        <f t="shared" si="2"/>
        <v>7.5754619601557755E-3</v>
      </c>
      <c r="G55">
        <f t="shared" si="3"/>
        <v>-8.6507273085229923E-3</v>
      </c>
      <c r="H55">
        <f>0</f>
        <v>0</v>
      </c>
    </row>
    <row r="56" spans="1:8" x14ac:dyDescent="0.2">
      <c r="A56" s="6">
        <v>45107</v>
      </c>
      <c r="B56">
        <v>561.969970703125</v>
      </c>
      <c r="C56">
        <v>4450.3798828125</v>
      </c>
      <c r="D56">
        <f t="shared" si="0"/>
        <v>2.5342930192991053E-2</v>
      </c>
      <c r="E56">
        <f t="shared" si="1"/>
        <v>1.2269004495714109E-2</v>
      </c>
      <c r="F56">
        <f t="shared" si="2"/>
        <v>1.9694771010656677E-2</v>
      </c>
      <c r="G56">
        <f t="shared" si="3"/>
        <v>5.6481591823343766E-3</v>
      </c>
      <c r="H56">
        <f>0</f>
        <v>0</v>
      </c>
    </row>
    <row r="57" spans="1:8" x14ac:dyDescent="0.2">
      <c r="A57" s="6">
        <v>45110</v>
      </c>
      <c r="B57">
        <v>562.8699951171875</v>
      </c>
      <c r="C57">
        <v>4455.58984375</v>
      </c>
      <c r="D57">
        <f t="shared" si="0"/>
        <v>1.6015525045518508E-3</v>
      </c>
      <c r="E57">
        <f t="shared" si="1"/>
        <v>1.1706778016009611E-3</v>
      </c>
      <c r="F57">
        <f t="shared" si="2"/>
        <v>2.4406186957259017E-3</v>
      </c>
      <c r="G57">
        <f t="shared" si="3"/>
        <v>-8.3906619117405084E-4</v>
      </c>
      <c r="H57">
        <f>0</f>
        <v>0</v>
      </c>
    </row>
    <row r="58" spans="1:8" x14ac:dyDescent="0.2">
      <c r="A58" s="6">
        <v>45112</v>
      </c>
      <c r="B58">
        <v>565.760009765625</v>
      </c>
      <c r="C58">
        <v>4446.81982421875</v>
      </c>
      <c r="D58">
        <f t="shared" si="0"/>
        <v>5.1344265523263211E-3</v>
      </c>
      <c r="E58">
        <f t="shared" si="1"/>
        <v>-1.9683184132291975E-3</v>
      </c>
      <c r="F58">
        <f t="shared" si="2"/>
        <v>-2.4394610045228781E-3</v>
      </c>
      <c r="G58">
        <f t="shared" si="3"/>
        <v>7.5738875568491992E-3</v>
      </c>
      <c r="H58">
        <f>0</f>
        <v>0</v>
      </c>
    </row>
    <row r="59" spans="1:8" x14ac:dyDescent="0.2">
      <c r="A59" s="6">
        <v>45113</v>
      </c>
      <c r="B59">
        <v>555.83001708984375</v>
      </c>
      <c r="C59">
        <v>4411.58984375</v>
      </c>
      <c r="D59">
        <f t="shared" si="0"/>
        <v>-1.7551598742185592E-2</v>
      </c>
      <c r="E59">
        <f t="shared" si="1"/>
        <v>-7.9225113365009037E-3</v>
      </c>
      <c r="F59">
        <f t="shared" si="2"/>
        <v>-1.1696221455186681E-2</v>
      </c>
      <c r="G59">
        <f t="shared" si="3"/>
        <v>-5.8553772869989109E-3</v>
      </c>
      <c r="H59">
        <f>0</f>
        <v>0</v>
      </c>
    </row>
    <row r="60" spans="1:8" x14ac:dyDescent="0.2">
      <c r="A60" s="6">
        <v>45114</v>
      </c>
      <c r="B60">
        <v>552.97998046875</v>
      </c>
      <c r="C60">
        <v>4398.9501953125</v>
      </c>
      <c r="D60">
        <f t="shared" si="0"/>
        <v>-5.1275327590540876E-3</v>
      </c>
      <c r="E60">
        <f t="shared" si="1"/>
        <v>-2.8651005386203243E-3</v>
      </c>
      <c r="F60">
        <f t="shared" si="2"/>
        <v>-3.8336545447989322E-3</v>
      </c>
      <c r="G60">
        <f t="shared" si="3"/>
        <v>-1.2938782142551553E-3</v>
      </c>
      <c r="H60">
        <f>0</f>
        <v>0</v>
      </c>
    </row>
    <row r="61" spans="1:8" x14ac:dyDescent="0.2">
      <c r="A61" s="6">
        <v>45117</v>
      </c>
      <c r="B61">
        <v>565.5999755859375</v>
      </c>
      <c r="C61">
        <v>4409.52978515625</v>
      </c>
      <c r="D61">
        <f t="shared" si="0"/>
        <v>2.2821793849552741E-2</v>
      </c>
      <c r="E61">
        <f t="shared" si="1"/>
        <v>2.405026057131332E-3</v>
      </c>
      <c r="F61">
        <f t="shared" si="2"/>
        <v>4.3596136395210733E-3</v>
      </c>
      <c r="G61">
        <f t="shared" si="3"/>
        <v>1.8462180210031667E-2</v>
      </c>
      <c r="H61">
        <f>0</f>
        <v>0</v>
      </c>
    </row>
    <row r="62" spans="1:8" x14ac:dyDescent="0.2">
      <c r="A62" s="6">
        <v>45118</v>
      </c>
      <c r="B62">
        <v>561.44000244140625</v>
      </c>
      <c r="C62">
        <v>4439.259765625</v>
      </c>
      <c r="D62">
        <f t="shared" si="0"/>
        <v>-7.3549740525036267E-3</v>
      </c>
      <c r="E62">
        <f t="shared" si="1"/>
        <v>6.7422110558885695E-3</v>
      </c>
      <c r="F62">
        <f t="shared" si="2"/>
        <v>1.1102472509073402E-2</v>
      </c>
      <c r="G62">
        <f t="shared" si="3"/>
        <v>-1.845744656157703E-2</v>
      </c>
      <c r="H62">
        <f>0</f>
        <v>0</v>
      </c>
    </row>
    <row r="63" spans="1:8" x14ac:dyDescent="0.2">
      <c r="A63" s="6">
        <v>45119</v>
      </c>
      <c r="B63">
        <v>561.34002685546875</v>
      </c>
      <c r="C63">
        <v>4472.16015625</v>
      </c>
      <c r="D63">
        <f t="shared" si="0"/>
        <v>-1.7806993713087582E-4</v>
      </c>
      <c r="E63">
        <f t="shared" si="1"/>
        <v>7.4112334853124739E-3</v>
      </c>
      <c r="F63">
        <f t="shared" si="2"/>
        <v>1.2142576591205712E-2</v>
      </c>
      <c r="G63">
        <f t="shared" si="3"/>
        <v>-1.2320646528336587E-2</v>
      </c>
      <c r="H63">
        <f>0</f>
        <v>0</v>
      </c>
    </row>
    <row r="64" spans="1:8" x14ac:dyDescent="0.2">
      <c r="A64" s="6">
        <v>45120</v>
      </c>
      <c r="B64">
        <v>577.45001220703125</v>
      </c>
      <c r="C64">
        <v>4510.0400390625</v>
      </c>
      <c r="D64">
        <f t="shared" si="0"/>
        <v>2.8699156626702527E-2</v>
      </c>
      <c r="E64">
        <f t="shared" si="1"/>
        <v>8.4701534580691185E-3</v>
      </c>
      <c r="F64">
        <f t="shared" si="2"/>
        <v>1.3788839762477899E-2</v>
      </c>
      <c r="G64">
        <f t="shared" si="3"/>
        <v>1.4910316864224627E-2</v>
      </c>
      <c r="H64">
        <f>0</f>
        <v>0</v>
      </c>
    </row>
    <row r="65" spans="1:8" x14ac:dyDescent="0.2">
      <c r="A65" s="6">
        <v>45121</v>
      </c>
      <c r="B65">
        <v>580.3800048828125</v>
      </c>
      <c r="C65">
        <v>4505.419921875</v>
      </c>
      <c r="D65">
        <f t="shared" si="0"/>
        <v>5.0740195927656551E-3</v>
      </c>
      <c r="E65">
        <f t="shared" si="1"/>
        <v>-1.0244071333035398E-3</v>
      </c>
      <c r="F65">
        <f t="shared" si="2"/>
        <v>-9.7199753507416406E-4</v>
      </c>
      <c r="G65">
        <f t="shared" si="3"/>
        <v>6.0460171278398193E-3</v>
      </c>
      <c r="H65">
        <f>0</f>
        <v>0</v>
      </c>
    </row>
    <row r="66" spans="1:8" x14ac:dyDescent="0.2">
      <c r="A66" s="6">
        <v>45124</v>
      </c>
      <c r="B66">
        <v>592.3800048828125</v>
      </c>
      <c r="C66">
        <v>4522.7900390625</v>
      </c>
      <c r="D66">
        <f t="shared" ref="D66:D129" si="4">(B66/B65)-1</f>
        <v>2.0676108582381225E-2</v>
      </c>
      <c r="E66">
        <f t="shared" ref="E66:E129" si="5">(C66/C65)-1</f>
        <v>3.8553825145495324E-3</v>
      </c>
      <c r="F66">
        <f t="shared" ref="F66:F129" si="6">alpha_now+beta_now*E66</f>
        <v>6.6144284343054799E-3</v>
      </c>
      <c r="G66">
        <f t="shared" ref="G66:G129" si="7">D66-F66</f>
        <v>1.4061680148075746E-2</v>
      </c>
      <c r="H66">
        <f>0</f>
        <v>0</v>
      </c>
    </row>
    <row r="67" spans="1:8" x14ac:dyDescent="0.2">
      <c r="A67" s="6">
        <v>45125</v>
      </c>
      <c r="B67">
        <v>597.1300048828125</v>
      </c>
      <c r="C67">
        <v>4554.97998046875</v>
      </c>
      <c r="D67">
        <f t="shared" si="4"/>
        <v>8.0185015713682972E-3</v>
      </c>
      <c r="E67">
        <f t="shared" si="5"/>
        <v>7.1172752058423772E-3</v>
      </c>
      <c r="F67">
        <f t="shared" si="6"/>
        <v>1.1685570677791543E-2</v>
      </c>
      <c r="G67">
        <f t="shared" si="7"/>
        <v>-3.6670691064232454E-3</v>
      </c>
      <c r="H67">
        <f>0</f>
        <v>0</v>
      </c>
    </row>
    <row r="68" spans="1:8" x14ac:dyDescent="0.2">
      <c r="A68" s="6">
        <v>45126</v>
      </c>
      <c r="B68">
        <v>603.25</v>
      </c>
      <c r="C68">
        <v>4565.72021484375</v>
      </c>
      <c r="D68">
        <f t="shared" si="4"/>
        <v>1.0249016239585185E-2</v>
      </c>
      <c r="E68">
        <f t="shared" si="5"/>
        <v>2.3579103357320719E-3</v>
      </c>
      <c r="F68">
        <f t="shared" si="6"/>
        <v>4.2863645943400659E-3</v>
      </c>
      <c r="G68">
        <f t="shared" si="7"/>
        <v>5.9626516452451189E-3</v>
      </c>
      <c r="H68">
        <f>0</f>
        <v>0</v>
      </c>
    </row>
    <row r="69" spans="1:8" x14ac:dyDescent="0.2">
      <c r="A69" s="6">
        <v>45127</v>
      </c>
      <c r="B69">
        <v>578.8800048828125</v>
      </c>
      <c r="C69">
        <v>4534.8701171875</v>
      </c>
      <c r="D69">
        <f t="shared" si="4"/>
        <v>-4.0397836912038909E-2</v>
      </c>
      <c r="E69">
        <f t="shared" si="5"/>
        <v>-6.7568962189037407E-3</v>
      </c>
      <c r="F69">
        <f t="shared" si="6"/>
        <v>-9.8840833433868919E-3</v>
      </c>
      <c r="G69">
        <f t="shared" si="7"/>
        <v>-3.0513753568652019E-2</v>
      </c>
      <c r="H69">
        <f>0</f>
        <v>0</v>
      </c>
    </row>
    <row r="70" spans="1:8" x14ac:dyDescent="0.2">
      <c r="A70" s="6">
        <v>45128</v>
      </c>
      <c r="B70">
        <v>582.02001953125</v>
      </c>
      <c r="C70">
        <v>4536.33984375</v>
      </c>
      <c r="D70">
        <f t="shared" si="4"/>
        <v>5.4242928101708721E-3</v>
      </c>
      <c r="E70">
        <f t="shared" si="5"/>
        <v>3.240945218980773E-4</v>
      </c>
      <c r="F70">
        <f t="shared" si="6"/>
        <v>1.1244674183432319E-3</v>
      </c>
      <c r="G70">
        <f t="shared" si="7"/>
        <v>4.29982539182764E-3</v>
      </c>
      <c r="H70">
        <f>0</f>
        <v>0</v>
      </c>
    </row>
    <row r="71" spans="1:8" x14ac:dyDescent="0.2">
      <c r="A71" s="6">
        <v>45131</v>
      </c>
      <c r="B71">
        <v>578.03997802734375</v>
      </c>
      <c r="C71">
        <v>4554.64013671875</v>
      </c>
      <c r="D71">
        <f t="shared" si="4"/>
        <v>-6.838324061621992E-3</v>
      </c>
      <c r="E71">
        <f t="shared" si="5"/>
        <v>4.0341538771535568E-3</v>
      </c>
      <c r="F71">
        <f t="shared" si="6"/>
        <v>6.8923575676723753E-3</v>
      </c>
      <c r="G71">
        <f t="shared" si="7"/>
        <v>-1.3730681629294368E-2</v>
      </c>
      <c r="H71">
        <f>0</f>
        <v>0</v>
      </c>
    </row>
    <row r="72" spans="1:8" x14ac:dyDescent="0.2">
      <c r="A72" s="6">
        <v>45132</v>
      </c>
      <c r="B72">
        <v>582.3800048828125</v>
      </c>
      <c r="C72">
        <v>4567.4599609375</v>
      </c>
      <c r="D72">
        <f t="shared" si="4"/>
        <v>7.5081776701324543E-3</v>
      </c>
      <c r="E72">
        <f t="shared" si="5"/>
        <v>2.8146733515561628E-3</v>
      </c>
      <c r="F72">
        <f t="shared" si="6"/>
        <v>4.9964769260518651E-3</v>
      </c>
      <c r="G72">
        <f t="shared" si="7"/>
        <v>2.5117007440805892E-3</v>
      </c>
      <c r="H72">
        <f>0</f>
        <v>0</v>
      </c>
    </row>
    <row r="73" spans="1:8" x14ac:dyDescent="0.2">
      <c r="A73" s="6">
        <v>45133</v>
      </c>
      <c r="B73">
        <v>577.27001953125</v>
      </c>
      <c r="C73">
        <v>4566.75</v>
      </c>
      <c r="D73">
        <f t="shared" si="4"/>
        <v>-8.7743145518719423E-3</v>
      </c>
      <c r="E73">
        <f t="shared" si="5"/>
        <v>-1.5543889679858758E-4</v>
      </c>
      <c r="F73">
        <f t="shared" si="6"/>
        <v>3.7895479519433402E-4</v>
      </c>
      <c r="G73">
        <f t="shared" si="7"/>
        <v>-9.1532693470662771E-3</v>
      </c>
      <c r="H73">
        <f>0</f>
        <v>0</v>
      </c>
    </row>
    <row r="74" spans="1:8" x14ac:dyDescent="0.2">
      <c r="A74" s="6">
        <v>45134</v>
      </c>
      <c r="B74">
        <v>559.8900146484375</v>
      </c>
      <c r="C74">
        <v>4537.41015625</v>
      </c>
      <c r="D74">
        <f t="shared" si="4"/>
        <v>-3.0107236292862161E-2</v>
      </c>
      <c r="E74">
        <f t="shared" si="5"/>
        <v>-6.4246660644878828E-3</v>
      </c>
      <c r="F74">
        <f t="shared" si="6"/>
        <v>-9.3675775812214323E-3</v>
      </c>
      <c r="G74">
        <f t="shared" si="7"/>
        <v>-2.0739658711640727E-2</v>
      </c>
      <c r="H74">
        <f>0</f>
        <v>0</v>
      </c>
    </row>
    <row r="75" spans="1:8" x14ac:dyDescent="0.2">
      <c r="A75" s="6">
        <v>45135</v>
      </c>
      <c r="B75">
        <v>569.53997802734375</v>
      </c>
      <c r="C75">
        <v>4582.22998046875</v>
      </c>
      <c r="D75">
        <f t="shared" si="4"/>
        <v>1.7235462548774949E-2</v>
      </c>
      <c r="E75">
        <f t="shared" si="5"/>
        <v>9.8778427947523451E-3</v>
      </c>
      <c r="F75">
        <f t="shared" si="6"/>
        <v>1.5977321584707868E-2</v>
      </c>
      <c r="G75">
        <f t="shared" si="7"/>
        <v>1.258140964067081E-3</v>
      </c>
      <c r="H75">
        <f>0</f>
        <v>0</v>
      </c>
    </row>
    <row r="76" spans="1:8" x14ac:dyDescent="0.2">
      <c r="A76" s="6">
        <v>45138</v>
      </c>
      <c r="B76">
        <v>583</v>
      </c>
      <c r="C76">
        <v>4588.9599609375</v>
      </c>
      <c r="D76">
        <f t="shared" si="4"/>
        <v>2.3633146911435921E-2</v>
      </c>
      <c r="E76">
        <f t="shared" si="5"/>
        <v>1.4687129405193122E-3</v>
      </c>
      <c r="F76">
        <f t="shared" si="6"/>
        <v>2.9039627496386792E-3</v>
      </c>
      <c r="G76">
        <f t="shared" si="7"/>
        <v>2.072918416179724E-2</v>
      </c>
      <c r="H76">
        <f>0</f>
        <v>0</v>
      </c>
    </row>
    <row r="77" spans="1:8" x14ac:dyDescent="0.2">
      <c r="A77" s="6">
        <v>45139</v>
      </c>
      <c r="B77">
        <v>590.3900146484375</v>
      </c>
      <c r="C77">
        <v>4576.72998046875</v>
      </c>
      <c r="D77">
        <f t="shared" si="4"/>
        <v>1.2675839877251294E-2</v>
      </c>
      <c r="E77">
        <f t="shared" si="5"/>
        <v>-2.6650876392156908E-3</v>
      </c>
      <c r="F77">
        <f t="shared" si="6"/>
        <v>-3.522701990743283E-3</v>
      </c>
      <c r="G77">
        <f t="shared" si="7"/>
        <v>1.6198541867994576E-2</v>
      </c>
      <c r="H77">
        <f>0</f>
        <v>0</v>
      </c>
    </row>
    <row r="78" spans="1:8" x14ac:dyDescent="0.2">
      <c r="A78" s="6">
        <v>45140</v>
      </c>
      <c r="B78">
        <v>563.16998291015625</v>
      </c>
      <c r="C78">
        <v>4513.39013671875</v>
      </c>
      <c r="D78">
        <f t="shared" si="4"/>
        <v>-4.6105169570813453E-2</v>
      </c>
      <c r="E78">
        <f t="shared" si="5"/>
        <v>-1.3839541336347905E-2</v>
      </c>
      <c r="F78">
        <f t="shared" si="6"/>
        <v>-2.0895206102442384E-2</v>
      </c>
      <c r="G78">
        <f t="shared" si="7"/>
        <v>-2.520996346837107E-2</v>
      </c>
      <c r="H78">
        <f>0</f>
        <v>0</v>
      </c>
    </row>
    <row r="79" spans="1:8" x14ac:dyDescent="0.2">
      <c r="A79" s="6">
        <v>45141</v>
      </c>
      <c r="B79">
        <v>560.4000244140625</v>
      </c>
      <c r="C79">
        <v>4501.89013671875</v>
      </c>
      <c r="D79">
        <f t="shared" si="4"/>
        <v>-4.9185123144882548E-3</v>
      </c>
      <c r="E79">
        <f t="shared" si="5"/>
        <v>-2.5479738404268204E-3</v>
      </c>
      <c r="F79">
        <f t="shared" si="6"/>
        <v>-3.3406295596302982E-3</v>
      </c>
      <c r="G79">
        <f t="shared" si="7"/>
        <v>-1.5778827548579566E-3</v>
      </c>
      <c r="H79">
        <f>0</f>
        <v>0</v>
      </c>
    </row>
    <row r="80" spans="1:8" x14ac:dyDescent="0.2">
      <c r="A80" s="6">
        <v>45142</v>
      </c>
      <c r="B80">
        <v>551.6300048828125</v>
      </c>
      <c r="C80">
        <v>4478.02978515625</v>
      </c>
      <c r="D80">
        <f t="shared" si="4"/>
        <v>-1.5649570216239139E-2</v>
      </c>
      <c r="E80">
        <f t="shared" si="5"/>
        <v>-5.3000741550505159E-3</v>
      </c>
      <c r="F80">
        <f t="shared" si="6"/>
        <v>-7.619216712743529E-3</v>
      </c>
      <c r="G80">
        <f t="shared" si="7"/>
        <v>-8.0303535034956103E-3</v>
      </c>
      <c r="H80">
        <f>0</f>
        <v>0</v>
      </c>
    </row>
    <row r="81" spans="1:8" x14ac:dyDescent="0.2">
      <c r="A81" s="6">
        <v>45145</v>
      </c>
      <c r="B81">
        <v>554.8900146484375</v>
      </c>
      <c r="C81">
        <v>4518.43994140625</v>
      </c>
      <c r="D81">
        <f t="shared" si="4"/>
        <v>5.9097760034239055E-3</v>
      </c>
      <c r="E81">
        <f t="shared" si="5"/>
        <v>9.0240927793627801E-3</v>
      </c>
      <c r="F81">
        <f t="shared" si="6"/>
        <v>1.4650028452111618E-2</v>
      </c>
      <c r="G81">
        <f t="shared" si="7"/>
        <v>-8.7402524486877124E-3</v>
      </c>
      <c r="H81">
        <f>0</f>
        <v>0</v>
      </c>
    </row>
    <row r="82" spans="1:8" x14ac:dyDescent="0.2">
      <c r="A82" s="6">
        <v>45146</v>
      </c>
      <c r="B82">
        <v>552.83001708984375</v>
      </c>
      <c r="C82">
        <v>4499.3798828125</v>
      </c>
      <c r="D82">
        <f t="shared" si="4"/>
        <v>-3.7124430143131715E-3</v>
      </c>
      <c r="E82">
        <f t="shared" si="5"/>
        <v>-4.218283044793103E-3</v>
      </c>
      <c r="F82">
        <f t="shared" si="6"/>
        <v>-5.9373966416854202E-3</v>
      </c>
      <c r="G82">
        <f t="shared" si="7"/>
        <v>2.2249536273722488E-3</v>
      </c>
      <c r="H82">
        <f>0</f>
        <v>0</v>
      </c>
    </row>
    <row r="83" spans="1:8" x14ac:dyDescent="0.2">
      <c r="A83" s="6">
        <v>45147</v>
      </c>
      <c r="B83">
        <v>550.33001708984375</v>
      </c>
      <c r="C83">
        <v>4467.7099609375</v>
      </c>
      <c r="D83">
        <f t="shared" si="4"/>
        <v>-4.522185703953352E-3</v>
      </c>
      <c r="E83">
        <f t="shared" si="5"/>
        <v>-7.0387303805971024E-3</v>
      </c>
      <c r="F83">
        <f t="shared" si="6"/>
        <v>-1.032224034555799E-2</v>
      </c>
      <c r="G83">
        <f t="shared" si="7"/>
        <v>5.8000546416046381E-3</v>
      </c>
      <c r="H83">
        <f>0</f>
        <v>0</v>
      </c>
    </row>
    <row r="84" spans="1:8" x14ac:dyDescent="0.2">
      <c r="A84" s="6">
        <v>45148</v>
      </c>
      <c r="B84">
        <v>555</v>
      </c>
      <c r="C84">
        <v>4468.830078125</v>
      </c>
      <c r="D84">
        <f t="shared" si="4"/>
        <v>8.4857862830218789E-3</v>
      </c>
      <c r="E84">
        <f t="shared" si="5"/>
        <v>2.5071394456976925E-4</v>
      </c>
      <c r="F84">
        <f t="shared" si="6"/>
        <v>1.0103853866030989E-3</v>
      </c>
      <c r="G84">
        <f t="shared" si="7"/>
        <v>7.4754008964187796E-3</v>
      </c>
      <c r="H84">
        <f>0</f>
        <v>0</v>
      </c>
    </row>
    <row r="85" spans="1:8" x14ac:dyDescent="0.2">
      <c r="A85" s="6">
        <v>45149</v>
      </c>
      <c r="B85">
        <v>557.44000244140625</v>
      </c>
      <c r="C85">
        <v>4464.0498046875</v>
      </c>
      <c r="D85">
        <f t="shared" si="4"/>
        <v>4.3964007953265494E-3</v>
      </c>
      <c r="E85">
        <f t="shared" si="5"/>
        <v>-1.0696923700230787E-3</v>
      </c>
      <c r="F85">
        <f t="shared" si="6"/>
        <v>-1.0424007943682946E-3</v>
      </c>
      <c r="G85">
        <f t="shared" si="7"/>
        <v>5.4388015896948442E-3</v>
      </c>
      <c r="H85">
        <f>0</f>
        <v>0</v>
      </c>
    </row>
    <row r="86" spans="1:8" x14ac:dyDescent="0.2">
      <c r="A86" s="6">
        <v>45152</v>
      </c>
      <c r="B86">
        <v>566.21002197265625</v>
      </c>
      <c r="C86">
        <v>4489.72021484375</v>
      </c>
      <c r="D86">
        <f t="shared" si="4"/>
        <v>1.5732669870910154E-2</v>
      </c>
      <c r="E86">
        <f t="shared" si="5"/>
        <v>5.7504757517030658E-3</v>
      </c>
      <c r="F86">
        <f t="shared" si="6"/>
        <v>9.5606588225482687E-3</v>
      </c>
      <c r="G86">
        <f t="shared" si="7"/>
        <v>6.1720110483618855E-3</v>
      </c>
      <c r="H86">
        <f>0</f>
        <v>0</v>
      </c>
    </row>
    <row r="87" spans="1:8" x14ac:dyDescent="0.2">
      <c r="A87" s="6">
        <v>45153</v>
      </c>
      <c r="B87">
        <v>559.5999755859375</v>
      </c>
      <c r="C87">
        <v>4437.85986328125</v>
      </c>
      <c r="D87">
        <f t="shared" si="4"/>
        <v>-1.1674195316588643E-2</v>
      </c>
      <c r="E87">
        <f t="shared" si="5"/>
        <v>-1.1550909428841738E-2</v>
      </c>
      <c r="F87">
        <f t="shared" si="6"/>
        <v>-1.7337155901427155E-2</v>
      </c>
      <c r="G87">
        <f t="shared" si="7"/>
        <v>5.6629605848385126E-3</v>
      </c>
      <c r="H87">
        <f>0</f>
        <v>0</v>
      </c>
    </row>
    <row r="88" spans="1:8" x14ac:dyDescent="0.2">
      <c r="A88" s="6">
        <v>45154</v>
      </c>
      <c r="B88">
        <v>549.5</v>
      </c>
      <c r="C88">
        <v>4404.330078125</v>
      </c>
      <c r="D88">
        <f t="shared" si="4"/>
        <v>-1.8048563306962584E-2</v>
      </c>
      <c r="E88">
        <f t="shared" si="5"/>
        <v>-7.5553952105776867E-3</v>
      </c>
      <c r="F88">
        <f t="shared" si="6"/>
        <v>-1.1125479781371442E-2</v>
      </c>
      <c r="G88">
        <f t="shared" si="7"/>
        <v>-6.9230835255911418E-3</v>
      </c>
      <c r="H88">
        <f>0</f>
        <v>0</v>
      </c>
    </row>
    <row r="89" spans="1:8" x14ac:dyDescent="0.2">
      <c r="A89" s="6">
        <v>45155</v>
      </c>
      <c r="B89">
        <v>543.6400146484375</v>
      </c>
      <c r="C89">
        <v>4370.35986328125</v>
      </c>
      <c r="D89">
        <f t="shared" si="4"/>
        <v>-1.0664213560623304E-2</v>
      </c>
      <c r="E89">
        <f t="shared" si="5"/>
        <v>-7.7129130290369829E-3</v>
      </c>
      <c r="F89">
        <f t="shared" si="6"/>
        <v>-1.1370366826681969E-2</v>
      </c>
      <c r="G89">
        <f t="shared" si="7"/>
        <v>7.0615326605866571E-4</v>
      </c>
      <c r="H89">
        <f>0</f>
        <v>0</v>
      </c>
    </row>
    <row r="90" spans="1:8" x14ac:dyDescent="0.2">
      <c r="A90" s="6">
        <v>45156</v>
      </c>
      <c r="B90">
        <v>541.5</v>
      </c>
      <c r="C90">
        <v>4369.7099609375</v>
      </c>
      <c r="D90">
        <f t="shared" si="4"/>
        <v>-3.936455357910762E-3</v>
      </c>
      <c r="E90">
        <f t="shared" si="5"/>
        <v>-1.4870682600087726E-4</v>
      </c>
      <c r="F90">
        <f t="shared" si="6"/>
        <v>3.8942089320532559E-4</v>
      </c>
      <c r="G90">
        <f t="shared" si="7"/>
        <v>-4.3258762511160873E-3</v>
      </c>
      <c r="H90">
        <f>0</f>
        <v>0</v>
      </c>
    </row>
    <row r="91" spans="1:8" x14ac:dyDescent="0.2">
      <c r="A91" s="6">
        <v>45159</v>
      </c>
      <c r="B91">
        <v>554.70001220703125</v>
      </c>
      <c r="C91">
        <v>4399.77001953125</v>
      </c>
      <c r="D91">
        <f t="shared" si="4"/>
        <v>2.4376753844933097E-2</v>
      </c>
      <c r="E91">
        <f t="shared" si="5"/>
        <v>6.8791885187959867E-3</v>
      </c>
      <c r="F91">
        <f t="shared" si="6"/>
        <v>1.1315426233887701E-2</v>
      </c>
      <c r="G91">
        <f t="shared" si="7"/>
        <v>1.3061327611045396E-2</v>
      </c>
      <c r="H91">
        <f>0</f>
        <v>0</v>
      </c>
    </row>
    <row r="92" spans="1:8" x14ac:dyDescent="0.2">
      <c r="A92" s="6">
        <v>45160</v>
      </c>
      <c r="B92">
        <v>561.82000732421875</v>
      </c>
      <c r="C92">
        <v>4387.5498046875</v>
      </c>
      <c r="D92">
        <f t="shared" si="4"/>
        <v>1.2835757996215946E-2</v>
      </c>
      <c r="E92">
        <f t="shared" si="5"/>
        <v>-2.777466728829614E-3</v>
      </c>
      <c r="F92">
        <f t="shared" si="6"/>
        <v>-3.6974135470574784E-3</v>
      </c>
      <c r="G92">
        <f t="shared" si="7"/>
        <v>1.6533171543273426E-2</v>
      </c>
      <c r="H92">
        <f>0</f>
        <v>0</v>
      </c>
    </row>
    <row r="93" spans="1:8" x14ac:dyDescent="0.2">
      <c r="A93" s="6">
        <v>45161</v>
      </c>
      <c r="B93">
        <v>568</v>
      </c>
      <c r="C93">
        <v>4436.009765625</v>
      </c>
      <c r="D93">
        <f t="shared" si="4"/>
        <v>1.0999951221414728E-2</v>
      </c>
      <c r="E93">
        <f t="shared" si="5"/>
        <v>1.1044879965972587E-2</v>
      </c>
      <c r="F93">
        <f t="shared" si="6"/>
        <v>1.7791670509947278E-2</v>
      </c>
      <c r="G93">
        <f t="shared" si="7"/>
        <v>-6.7917192885325502E-3</v>
      </c>
      <c r="H93">
        <f>0</f>
        <v>0</v>
      </c>
    </row>
    <row r="94" spans="1:8" x14ac:dyDescent="0.2">
      <c r="A94" s="6">
        <v>45162</v>
      </c>
      <c r="B94">
        <v>549.53997802734375</v>
      </c>
      <c r="C94">
        <v>4376.31005859375</v>
      </c>
      <c r="D94">
        <f t="shared" si="4"/>
        <v>-3.2500038684253996E-2</v>
      </c>
      <c r="E94">
        <f t="shared" si="5"/>
        <v>-1.3457974663146133E-2</v>
      </c>
      <c r="F94">
        <f t="shared" si="6"/>
        <v>-2.0301998704680618E-2</v>
      </c>
      <c r="G94">
        <f t="shared" si="7"/>
        <v>-1.2198039979573378E-2</v>
      </c>
      <c r="H94">
        <f>0</f>
        <v>0</v>
      </c>
    </row>
    <row r="95" spans="1:8" x14ac:dyDescent="0.2">
      <c r="A95" s="6">
        <v>45163</v>
      </c>
      <c r="B95">
        <v>563.6500244140625</v>
      </c>
      <c r="C95">
        <v>4405.7099609375</v>
      </c>
      <c r="D95">
        <f t="shared" si="4"/>
        <v>2.5676105380665559E-2</v>
      </c>
      <c r="E95">
        <f t="shared" si="5"/>
        <v>6.7179660376250894E-3</v>
      </c>
      <c r="F95">
        <f t="shared" si="6"/>
        <v>1.1064779688387356E-2</v>
      </c>
      <c r="G95">
        <f t="shared" si="7"/>
        <v>1.4611325692278203E-2</v>
      </c>
      <c r="H95">
        <f>0</f>
        <v>0</v>
      </c>
    </row>
    <row r="96" spans="1:8" x14ac:dyDescent="0.2">
      <c r="A96" s="6">
        <v>45166</v>
      </c>
      <c r="B96">
        <v>568.30999755859375</v>
      </c>
      <c r="C96">
        <v>4433.31005859375</v>
      </c>
      <c r="D96">
        <f t="shared" si="4"/>
        <v>8.2674939105618073E-3</v>
      </c>
      <c r="E96">
        <f t="shared" si="5"/>
        <v>6.2646197550364491E-3</v>
      </c>
      <c r="F96">
        <f t="shared" si="6"/>
        <v>1.0359979223706395E-2</v>
      </c>
      <c r="G96">
        <f t="shared" si="7"/>
        <v>-2.0924853131445882E-3</v>
      </c>
      <c r="H96">
        <f>0</f>
        <v>0</v>
      </c>
    </row>
    <row r="97" spans="1:8" x14ac:dyDescent="0.2">
      <c r="A97" s="6">
        <v>45167</v>
      </c>
      <c r="B97">
        <v>578.8699951171875</v>
      </c>
      <c r="C97">
        <v>4497.6298828125</v>
      </c>
      <c r="D97">
        <f t="shared" si="4"/>
        <v>1.8581403818265674E-2</v>
      </c>
      <c r="E97">
        <f t="shared" si="5"/>
        <v>1.4508307194546211E-2</v>
      </c>
      <c r="F97">
        <f t="shared" si="6"/>
        <v>2.3176130940832356E-2</v>
      </c>
      <c r="G97">
        <f t="shared" si="7"/>
        <v>-4.5947271225666823E-3</v>
      </c>
      <c r="H97">
        <f>0</f>
        <v>0</v>
      </c>
    </row>
    <row r="98" spans="1:8" x14ac:dyDescent="0.2">
      <c r="A98" s="6">
        <v>45168</v>
      </c>
      <c r="B98">
        <v>588.239990234375</v>
      </c>
      <c r="C98">
        <v>4514.8701171875</v>
      </c>
      <c r="D98">
        <f t="shared" si="4"/>
        <v>1.6186700288880251E-2</v>
      </c>
      <c r="E98">
        <f t="shared" si="5"/>
        <v>3.833182103508026E-3</v>
      </c>
      <c r="F98">
        <f t="shared" si="6"/>
        <v>6.5799142877929788E-3</v>
      </c>
      <c r="G98">
        <f t="shared" si="7"/>
        <v>9.6067860010872717E-3</v>
      </c>
      <c r="H98">
        <f>0</f>
        <v>0</v>
      </c>
    </row>
    <row r="99" spans="1:8" x14ac:dyDescent="0.2">
      <c r="A99" s="6">
        <v>45169</v>
      </c>
      <c r="B99">
        <v>588.83001708984375</v>
      </c>
      <c r="C99">
        <v>4507.66015625</v>
      </c>
      <c r="D99">
        <f t="shared" si="4"/>
        <v>1.0030376466476643E-3</v>
      </c>
      <c r="E99">
        <f t="shared" si="5"/>
        <v>-1.5969365120942491E-3</v>
      </c>
      <c r="F99">
        <f t="shared" si="6"/>
        <v>-1.8620874899560494E-3</v>
      </c>
      <c r="G99">
        <f t="shared" si="7"/>
        <v>2.8651251366037136E-3</v>
      </c>
      <c r="H99">
        <f>0</f>
        <v>0</v>
      </c>
    </row>
    <row r="100" spans="1:8" x14ac:dyDescent="0.2">
      <c r="A100" s="6">
        <v>45170</v>
      </c>
      <c r="B100">
        <v>590.8800048828125</v>
      </c>
      <c r="C100">
        <v>4515.77001953125</v>
      </c>
      <c r="D100">
        <f t="shared" si="4"/>
        <v>3.4814593914562764E-3</v>
      </c>
      <c r="E100">
        <f t="shared" si="5"/>
        <v>1.7991292600010311E-3</v>
      </c>
      <c r="F100">
        <f t="shared" si="6"/>
        <v>3.41764861065234E-3</v>
      </c>
      <c r="G100">
        <f t="shared" si="7"/>
        <v>6.3810780803936346E-5</v>
      </c>
      <c r="H100">
        <f>0</f>
        <v>0</v>
      </c>
    </row>
    <row r="101" spans="1:8" x14ac:dyDescent="0.2">
      <c r="A101" s="6">
        <v>45174</v>
      </c>
      <c r="B101">
        <v>597.15997314453125</v>
      </c>
      <c r="C101">
        <v>4496.830078125</v>
      </c>
      <c r="D101">
        <f t="shared" si="4"/>
        <v>1.0628161741510045E-2</v>
      </c>
      <c r="E101">
        <f t="shared" si="5"/>
        <v>-4.194177587506065E-3</v>
      </c>
      <c r="F101">
        <f t="shared" si="6"/>
        <v>-5.8999207912157972E-3</v>
      </c>
      <c r="G101">
        <f t="shared" si="7"/>
        <v>1.6528082532725842E-2</v>
      </c>
      <c r="H101">
        <f>0</f>
        <v>0</v>
      </c>
    </row>
    <row r="102" spans="1:8" x14ac:dyDescent="0.2">
      <c r="A102" s="6">
        <v>45175</v>
      </c>
      <c r="B102">
        <v>598.510009765625</v>
      </c>
      <c r="C102">
        <v>4465.47998046875</v>
      </c>
      <c r="D102">
        <f t="shared" si="4"/>
        <v>2.2607620768431147E-3</v>
      </c>
      <c r="E102">
        <f t="shared" si="5"/>
        <v>-6.9715993514528618E-3</v>
      </c>
      <c r="F102">
        <f t="shared" si="6"/>
        <v>-1.0217874252016415E-2</v>
      </c>
      <c r="G102">
        <f t="shared" si="7"/>
        <v>1.2478636328859529E-2</v>
      </c>
      <c r="H102">
        <f>0</f>
        <v>0</v>
      </c>
    </row>
    <row r="103" spans="1:8" x14ac:dyDescent="0.2">
      <c r="A103" s="6">
        <v>45176</v>
      </c>
      <c r="B103">
        <v>599.32000732421875</v>
      </c>
      <c r="C103">
        <v>4451.14013671875</v>
      </c>
      <c r="D103">
        <f t="shared" si="4"/>
        <v>1.3533567448786865E-3</v>
      </c>
      <c r="E103">
        <f t="shared" si="5"/>
        <v>-3.2112659361860363E-3</v>
      </c>
      <c r="F103">
        <f t="shared" si="6"/>
        <v>-4.3718249069063563E-3</v>
      </c>
      <c r="G103">
        <f t="shared" si="7"/>
        <v>5.7251816517850428E-3</v>
      </c>
      <c r="H103">
        <f>0</f>
        <v>0</v>
      </c>
    </row>
    <row r="104" spans="1:8" x14ac:dyDescent="0.2">
      <c r="A104" s="6">
        <v>45177</v>
      </c>
      <c r="B104">
        <v>600.07000732421875</v>
      </c>
      <c r="C104">
        <v>4457.490234375</v>
      </c>
      <c r="D104">
        <f t="shared" si="4"/>
        <v>1.2514182587504141E-3</v>
      </c>
      <c r="E104">
        <f t="shared" si="5"/>
        <v>1.4266227216406246E-3</v>
      </c>
      <c r="F104">
        <f t="shared" si="6"/>
        <v>2.8385266647659151E-3</v>
      </c>
      <c r="G104">
        <f t="shared" si="7"/>
        <v>-1.587108406015501E-3</v>
      </c>
      <c r="H104">
        <f>0</f>
        <v>0</v>
      </c>
    </row>
    <row r="105" spans="1:8" x14ac:dyDescent="0.2">
      <c r="A105" s="6">
        <v>45180</v>
      </c>
      <c r="B105">
        <v>605.94000244140625</v>
      </c>
      <c r="C105">
        <v>4487.4599609375</v>
      </c>
      <c r="D105">
        <f t="shared" si="4"/>
        <v>9.782183821121837E-3</v>
      </c>
      <c r="E105">
        <f t="shared" si="5"/>
        <v>6.7234531062752012E-3</v>
      </c>
      <c r="F105">
        <f t="shared" si="6"/>
        <v>1.1073310228248083E-2</v>
      </c>
      <c r="G105">
        <f t="shared" si="7"/>
        <v>-1.291126407126246E-3</v>
      </c>
      <c r="H105">
        <f>0</f>
        <v>0</v>
      </c>
    </row>
    <row r="106" spans="1:8" x14ac:dyDescent="0.2">
      <c r="A106" s="6">
        <v>45181</v>
      </c>
      <c r="B106">
        <v>588.84002685546875</v>
      </c>
      <c r="C106">
        <v>4461.89990234375</v>
      </c>
      <c r="D106">
        <f t="shared" si="4"/>
        <v>-2.8220575497639344E-2</v>
      </c>
      <c r="E106">
        <f t="shared" si="5"/>
        <v>-5.6958856048289208E-3</v>
      </c>
      <c r="F106">
        <f t="shared" si="6"/>
        <v>-8.2345699304581105E-3</v>
      </c>
      <c r="G106">
        <f t="shared" si="7"/>
        <v>-1.9986005567181234E-2</v>
      </c>
      <c r="H106">
        <f>0</f>
        <v>0</v>
      </c>
    </row>
    <row r="107" spans="1:8" x14ac:dyDescent="0.2">
      <c r="A107" s="6">
        <v>45182</v>
      </c>
      <c r="B107">
        <v>591.3800048828125</v>
      </c>
      <c r="C107">
        <v>4467.43994140625</v>
      </c>
      <c r="D107">
        <f t="shared" si="4"/>
        <v>4.3135281426227579E-3</v>
      </c>
      <c r="E107">
        <f t="shared" si="5"/>
        <v>1.2416323054647016E-3</v>
      </c>
      <c r="F107">
        <f t="shared" si="6"/>
        <v>2.5509290020304279E-3</v>
      </c>
      <c r="G107">
        <f t="shared" si="7"/>
        <v>1.76259914059233E-3</v>
      </c>
      <c r="H107">
        <f>0</f>
        <v>0</v>
      </c>
    </row>
    <row r="108" spans="1:8" x14ac:dyDescent="0.2">
      <c r="A108" s="6">
        <v>45183</v>
      </c>
      <c r="B108">
        <v>590.1099853515625</v>
      </c>
      <c r="C108">
        <v>4505.10009765625</v>
      </c>
      <c r="D108">
        <f t="shared" si="4"/>
        <v>-2.1475523703268218E-3</v>
      </c>
      <c r="E108">
        <f t="shared" si="5"/>
        <v>8.4299188671679293E-3</v>
      </c>
      <c r="F108">
        <f t="shared" si="6"/>
        <v>1.3726288552834172E-2</v>
      </c>
      <c r="G108">
        <f t="shared" si="7"/>
        <v>-1.5873840923160992E-2</v>
      </c>
      <c r="H108">
        <f>0</f>
        <v>0</v>
      </c>
    </row>
    <row r="109" spans="1:8" x14ac:dyDescent="0.2">
      <c r="A109" s="6">
        <v>45184</v>
      </c>
      <c r="B109">
        <v>579.58001708984375</v>
      </c>
      <c r="C109">
        <v>4450.31982421875</v>
      </c>
      <c r="D109">
        <f t="shared" si="4"/>
        <v>-1.7844077414561066E-2</v>
      </c>
      <c r="E109">
        <f t="shared" si="5"/>
        <v>-1.2159612938677844E-2</v>
      </c>
      <c r="F109">
        <f t="shared" si="6"/>
        <v>-1.8283484421285561E-2</v>
      </c>
      <c r="G109">
        <f t="shared" si="7"/>
        <v>4.3940700672449526E-4</v>
      </c>
      <c r="H109">
        <f>0</f>
        <v>0</v>
      </c>
    </row>
    <row r="110" spans="1:8" x14ac:dyDescent="0.2">
      <c r="A110" s="6">
        <v>45187</v>
      </c>
      <c r="B110">
        <v>578.510009765625</v>
      </c>
      <c r="C110">
        <v>4453.52978515625</v>
      </c>
      <c r="D110">
        <f t="shared" si="4"/>
        <v>-1.8461770465990623E-3</v>
      </c>
      <c r="E110">
        <f t="shared" si="5"/>
        <v>7.2128769712942464E-4</v>
      </c>
      <c r="F110">
        <f t="shared" si="6"/>
        <v>1.7419687528036597E-3</v>
      </c>
      <c r="G110">
        <f t="shared" si="7"/>
        <v>-3.588145799402722E-3</v>
      </c>
      <c r="H110">
        <f>0</f>
        <v>0</v>
      </c>
    </row>
    <row r="111" spans="1:8" x14ac:dyDescent="0.2">
      <c r="A111" s="6">
        <v>45188</v>
      </c>
      <c r="B111">
        <v>572.33001708984375</v>
      </c>
      <c r="C111">
        <v>4443.9501953125</v>
      </c>
      <c r="D111">
        <f t="shared" si="4"/>
        <v>-1.0682602844305111E-2</v>
      </c>
      <c r="E111">
        <f t="shared" si="5"/>
        <v>-2.151010615372817E-3</v>
      </c>
      <c r="F111">
        <f t="shared" si="6"/>
        <v>-2.7234857200872653E-3</v>
      </c>
      <c r="G111">
        <f t="shared" si="7"/>
        <v>-7.959117124217846E-3</v>
      </c>
      <c r="H111">
        <f>0</f>
        <v>0</v>
      </c>
    </row>
    <row r="112" spans="1:8" x14ac:dyDescent="0.2">
      <c r="A112" s="6">
        <v>45189</v>
      </c>
      <c r="B112">
        <v>570.54998779296875</v>
      </c>
      <c r="C112">
        <v>4402.2001953125</v>
      </c>
      <c r="D112">
        <f t="shared" si="4"/>
        <v>-3.1101449228995159E-3</v>
      </c>
      <c r="E112">
        <f t="shared" si="5"/>
        <v>-9.3947947580595992E-3</v>
      </c>
      <c r="F112">
        <f t="shared" si="6"/>
        <v>-1.3985125278841071E-2</v>
      </c>
      <c r="G112">
        <f t="shared" si="7"/>
        <v>1.0874980355941555E-2</v>
      </c>
      <c r="H112">
        <f>0</f>
        <v>0</v>
      </c>
    </row>
    <row r="113" spans="1:8" x14ac:dyDescent="0.2">
      <c r="A113" s="6">
        <v>45190</v>
      </c>
      <c r="B113">
        <v>549.530029296875</v>
      </c>
      <c r="C113">
        <v>4330</v>
      </c>
      <c r="D113">
        <f t="shared" si="4"/>
        <v>-3.6841572072246032E-2</v>
      </c>
      <c r="E113">
        <f t="shared" si="5"/>
        <v>-1.6400934103219411E-2</v>
      </c>
      <c r="F113">
        <f t="shared" si="6"/>
        <v>-2.4877307382755655E-2</v>
      </c>
      <c r="G113">
        <f t="shared" si="7"/>
        <v>-1.1964264689490377E-2</v>
      </c>
      <c r="H113">
        <f>0</f>
        <v>0</v>
      </c>
    </row>
    <row r="114" spans="1:8" x14ac:dyDescent="0.2">
      <c r="A114" s="6">
        <v>45191</v>
      </c>
      <c r="B114">
        <v>554.09002685546875</v>
      </c>
      <c r="C114">
        <v>4320.06005859375</v>
      </c>
      <c r="D114">
        <f t="shared" si="4"/>
        <v>8.2979952240795907E-3</v>
      </c>
      <c r="E114">
        <f t="shared" si="5"/>
        <v>-2.2955984771939608E-3</v>
      </c>
      <c r="F114">
        <f t="shared" si="6"/>
        <v>-2.9482710466964971E-3</v>
      </c>
      <c r="G114">
        <f t="shared" si="7"/>
        <v>1.1246266270776087E-2</v>
      </c>
      <c r="H114">
        <f>0</f>
        <v>0</v>
      </c>
    </row>
    <row r="115" spans="1:8" x14ac:dyDescent="0.2">
      <c r="A115" s="6">
        <v>45194</v>
      </c>
      <c r="B115">
        <v>559.47998046875</v>
      </c>
      <c r="C115">
        <v>4337.43994140625</v>
      </c>
      <c r="D115">
        <f t="shared" si="4"/>
        <v>9.7275773828124912E-3</v>
      </c>
      <c r="E115">
        <f t="shared" si="5"/>
        <v>4.0230650909416354E-3</v>
      </c>
      <c r="F115">
        <f t="shared" si="6"/>
        <v>6.8751182475873321E-3</v>
      </c>
      <c r="G115">
        <f t="shared" si="7"/>
        <v>2.8524591352251591E-3</v>
      </c>
      <c r="H115">
        <f>0</f>
        <v>0</v>
      </c>
    </row>
    <row r="116" spans="1:8" x14ac:dyDescent="0.2">
      <c r="A116" s="6">
        <v>45195</v>
      </c>
      <c r="B116">
        <v>544.6300048828125</v>
      </c>
      <c r="C116">
        <v>4273.52978515625</v>
      </c>
      <c r="D116">
        <f t="shared" si="4"/>
        <v>-2.6542461043013055E-2</v>
      </c>
      <c r="E116">
        <f t="shared" si="5"/>
        <v>-1.4734533990868215E-2</v>
      </c>
      <c r="F116">
        <f t="shared" si="6"/>
        <v>-2.2286617619462212E-2</v>
      </c>
      <c r="G116">
        <f t="shared" si="7"/>
        <v>-4.2558434235508424E-3</v>
      </c>
      <c r="H116">
        <f>0</f>
        <v>0</v>
      </c>
    </row>
    <row r="117" spans="1:8" x14ac:dyDescent="0.2">
      <c r="A117" s="6">
        <v>45196</v>
      </c>
      <c r="B117">
        <v>546.3800048828125</v>
      </c>
      <c r="C117">
        <v>4274.509765625</v>
      </c>
      <c r="D117">
        <f t="shared" si="4"/>
        <v>3.2131905776593417E-3</v>
      </c>
      <c r="E117">
        <f t="shared" si="5"/>
        <v>2.2931406074522265E-4</v>
      </c>
      <c r="F117">
        <f t="shared" si="6"/>
        <v>9.77115789734374E-4</v>
      </c>
      <c r="G117">
        <f t="shared" si="7"/>
        <v>2.2360747879249677E-3</v>
      </c>
      <c r="H117">
        <f>0</f>
        <v>0</v>
      </c>
    </row>
    <row r="118" spans="1:8" x14ac:dyDescent="0.2">
      <c r="A118" s="6">
        <v>45197</v>
      </c>
      <c r="B118">
        <v>553.52001953125</v>
      </c>
      <c r="C118">
        <v>4299.7001953125</v>
      </c>
      <c r="D118">
        <f t="shared" si="4"/>
        <v>1.3067854944598389E-2</v>
      </c>
      <c r="E118">
        <f t="shared" si="5"/>
        <v>5.8931739705165853E-3</v>
      </c>
      <c r="F118">
        <f t="shared" si="6"/>
        <v>9.7825063920367189E-3</v>
      </c>
      <c r="G118">
        <f t="shared" si="7"/>
        <v>3.2853485525616705E-3</v>
      </c>
      <c r="H118">
        <f>0</f>
        <v>0</v>
      </c>
    </row>
    <row r="119" spans="1:8" x14ac:dyDescent="0.2">
      <c r="A119" s="6">
        <v>45198</v>
      </c>
      <c r="B119">
        <v>558.96002197265625</v>
      </c>
      <c r="C119">
        <v>4288.0498046875</v>
      </c>
      <c r="D119">
        <f t="shared" si="4"/>
        <v>9.8280138919151216E-3</v>
      </c>
      <c r="E119">
        <f t="shared" si="5"/>
        <v>-2.7095820861420261E-3</v>
      </c>
      <c r="F119">
        <f t="shared" si="6"/>
        <v>-3.5918758388011904E-3</v>
      </c>
      <c r="G119">
        <f t="shared" si="7"/>
        <v>1.3419889730716311E-2</v>
      </c>
      <c r="H119">
        <f>0</f>
        <v>0</v>
      </c>
    </row>
    <row r="120" spans="1:8" x14ac:dyDescent="0.2">
      <c r="A120" s="6">
        <v>45201</v>
      </c>
      <c r="B120">
        <v>555.22998046875</v>
      </c>
      <c r="C120">
        <v>4288.39013671875</v>
      </c>
      <c r="D120">
        <f t="shared" si="4"/>
        <v>-6.673181188776911E-3</v>
      </c>
      <c r="E120">
        <f t="shared" si="5"/>
        <v>7.9367555590792449E-5</v>
      </c>
      <c r="F120">
        <f t="shared" si="6"/>
        <v>7.4399958128842773E-4</v>
      </c>
      <c r="G120">
        <f t="shared" si="7"/>
        <v>-7.4171807700653385E-3</v>
      </c>
      <c r="H120">
        <f>0</f>
        <v>0</v>
      </c>
    </row>
    <row r="121" spans="1:8" x14ac:dyDescent="0.2">
      <c r="A121" s="6">
        <v>45202</v>
      </c>
      <c r="B121">
        <v>541.239990234375</v>
      </c>
      <c r="C121">
        <v>4229.4501953125</v>
      </c>
      <c r="D121">
        <f t="shared" si="4"/>
        <v>-2.5196748602379193E-2</v>
      </c>
      <c r="E121">
        <f t="shared" si="5"/>
        <v>-1.3744071674259506E-2</v>
      </c>
      <c r="F121">
        <f t="shared" si="6"/>
        <v>-2.074678299898464E-2</v>
      </c>
      <c r="G121">
        <f t="shared" si="7"/>
        <v>-4.4499656033945532E-3</v>
      </c>
      <c r="H121">
        <f>0</f>
        <v>0</v>
      </c>
    </row>
    <row r="122" spans="1:8" x14ac:dyDescent="0.2">
      <c r="A122" s="6">
        <v>45203</v>
      </c>
      <c r="B122">
        <v>548.6400146484375</v>
      </c>
      <c r="C122">
        <v>4263.75</v>
      </c>
      <c r="D122">
        <f t="shared" si="4"/>
        <v>1.3672353387742087E-2</v>
      </c>
      <c r="E122">
        <f t="shared" si="5"/>
        <v>8.1097549571607086E-3</v>
      </c>
      <c r="F122">
        <f t="shared" si="6"/>
        <v>1.3228541728356701E-2</v>
      </c>
      <c r="G122">
        <f t="shared" si="7"/>
        <v>4.4381165938538539E-4</v>
      </c>
      <c r="H122">
        <f>0</f>
        <v>0</v>
      </c>
    </row>
    <row r="123" spans="1:8" x14ac:dyDescent="0.2">
      <c r="A123" s="6">
        <v>45204</v>
      </c>
      <c r="B123">
        <v>547.16998291015625</v>
      </c>
      <c r="C123">
        <v>4258.18994140625</v>
      </c>
      <c r="D123">
        <f t="shared" si="4"/>
        <v>-2.6794103583991369E-3</v>
      </c>
      <c r="E123">
        <f t="shared" si="5"/>
        <v>-1.304030159777203E-3</v>
      </c>
      <c r="F123">
        <f t="shared" si="6"/>
        <v>-1.4067169682385919E-3</v>
      </c>
      <c r="G123">
        <f t="shared" si="7"/>
        <v>-1.272693390160545E-3</v>
      </c>
      <c r="H123">
        <f>0</f>
        <v>0</v>
      </c>
    </row>
    <row r="124" spans="1:8" x14ac:dyDescent="0.2">
      <c r="A124" s="6">
        <v>45205</v>
      </c>
      <c r="B124">
        <v>560.719970703125</v>
      </c>
      <c r="C124">
        <v>4308.5</v>
      </c>
      <c r="D124">
        <f t="shared" si="4"/>
        <v>2.4763763028268437E-2</v>
      </c>
      <c r="E124">
        <f t="shared" si="5"/>
        <v>1.1814893014644445E-2</v>
      </c>
      <c r="F124">
        <f t="shared" si="6"/>
        <v>1.8988780920592842E-2</v>
      </c>
      <c r="G124">
        <f t="shared" si="7"/>
        <v>5.7749821076755956E-3</v>
      </c>
      <c r="H124">
        <f>0</f>
        <v>0</v>
      </c>
    </row>
    <row r="125" spans="1:8" x14ac:dyDescent="0.2">
      <c r="A125" s="6">
        <v>45208</v>
      </c>
      <c r="B125">
        <v>564.42999267578125</v>
      </c>
      <c r="C125">
        <v>4335.66015625</v>
      </c>
      <c r="D125">
        <f t="shared" si="4"/>
        <v>6.6165326125338098E-3</v>
      </c>
      <c r="E125">
        <f t="shared" si="5"/>
        <v>6.3038542996403102E-3</v>
      </c>
      <c r="F125">
        <f t="shared" si="6"/>
        <v>1.0420975698874228E-2</v>
      </c>
      <c r="G125">
        <f t="shared" si="7"/>
        <v>-3.8044430863404186E-3</v>
      </c>
      <c r="H125">
        <f>0</f>
        <v>0</v>
      </c>
    </row>
    <row r="126" spans="1:8" x14ac:dyDescent="0.2">
      <c r="A126" s="6">
        <v>45209</v>
      </c>
      <c r="B126">
        <v>558.29998779296875</v>
      </c>
      <c r="C126">
        <v>4358.240234375</v>
      </c>
      <c r="D126">
        <f t="shared" si="4"/>
        <v>-1.0860522938818562E-2</v>
      </c>
      <c r="E126">
        <f t="shared" si="5"/>
        <v>5.2079907813922244E-3</v>
      </c>
      <c r="F126">
        <f t="shared" si="6"/>
        <v>8.7172777828399307E-3</v>
      </c>
      <c r="G126">
        <f t="shared" si="7"/>
        <v>-1.9577800721658493E-2</v>
      </c>
      <c r="H126">
        <f>0</f>
        <v>0</v>
      </c>
    </row>
    <row r="127" spans="1:8" x14ac:dyDescent="0.2">
      <c r="A127" s="6">
        <v>45210</v>
      </c>
      <c r="B127">
        <v>558.66998291015625</v>
      </c>
      <c r="C127">
        <v>4376.9501953125</v>
      </c>
      <c r="D127">
        <f t="shared" si="4"/>
        <v>6.6271740153567293E-4</v>
      </c>
      <c r="E127">
        <f t="shared" si="5"/>
        <v>4.2930081710337298E-3</v>
      </c>
      <c r="F127">
        <f t="shared" si="6"/>
        <v>7.2947886311183104E-3</v>
      </c>
      <c r="G127">
        <f t="shared" si="7"/>
        <v>-6.6320712295826374E-3</v>
      </c>
      <c r="H127">
        <f>0</f>
        <v>0</v>
      </c>
    </row>
    <row r="128" spans="1:8" x14ac:dyDescent="0.2">
      <c r="A128" s="6">
        <v>45211</v>
      </c>
      <c r="B128">
        <v>560.1500244140625</v>
      </c>
      <c r="C128">
        <v>4349.60986328125</v>
      </c>
      <c r="D128">
        <f t="shared" si="4"/>
        <v>2.6492232430255225E-3</v>
      </c>
      <c r="E128">
        <f t="shared" si="5"/>
        <v>-6.2464343461184901E-3</v>
      </c>
      <c r="F128">
        <f t="shared" si="6"/>
        <v>-9.0904874125090143E-3</v>
      </c>
      <c r="G128">
        <f t="shared" si="7"/>
        <v>1.1739710655534537E-2</v>
      </c>
      <c r="H128">
        <f>0</f>
        <v>0</v>
      </c>
    </row>
    <row r="129" spans="1:8" x14ac:dyDescent="0.2">
      <c r="A129" s="6">
        <v>45212</v>
      </c>
      <c r="B129">
        <v>549.65997314453125</v>
      </c>
      <c r="C129">
        <v>4327.77978515625</v>
      </c>
      <c r="D129">
        <f t="shared" si="4"/>
        <v>-1.8727217374495786E-2</v>
      </c>
      <c r="E129">
        <f t="shared" si="5"/>
        <v>-5.018858888767519E-3</v>
      </c>
      <c r="F129">
        <f t="shared" si="6"/>
        <v>-7.1820218840578359E-3</v>
      </c>
      <c r="G129">
        <f t="shared" si="7"/>
        <v>-1.154519549043795E-2</v>
      </c>
      <c r="H129">
        <f>0</f>
        <v>0</v>
      </c>
    </row>
    <row r="130" spans="1:8" x14ac:dyDescent="0.2">
      <c r="A130" s="6">
        <v>45215</v>
      </c>
      <c r="B130">
        <v>551.6300048828125</v>
      </c>
      <c r="C130">
        <v>4373.6298828125</v>
      </c>
      <c r="D130">
        <f t="shared" ref="D130:D193" si="8">(B130/B129)-1</f>
        <v>3.5840916831018088E-3</v>
      </c>
      <c r="E130">
        <f t="shared" ref="E130:E193" si="9">(C130/C129)-1</f>
        <v>1.059436938392988E-2</v>
      </c>
      <c r="F130">
        <f t="shared" ref="F130:F193" si="10">alpha_now+beta_now*E130</f>
        <v>1.7091278602563969E-2</v>
      </c>
      <c r="G130">
        <f t="shared" ref="G130:G193" si="11">D130-F130</f>
        <v>-1.350718691946216E-2</v>
      </c>
      <c r="H130">
        <f>0</f>
        <v>0</v>
      </c>
    </row>
    <row r="131" spans="1:8" x14ac:dyDescent="0.2">
      <c r="A131" s="6">
        <v>45216</v>
      </c>
      <c r="B131">
        <v>568.469970703125</v>
      </c>
      <c r="C131">
        <v>4373.2001953125</v>
      </c>
      <c r="D131">
        <f t="shared" si="8"/>
        <v>3.0527646558837773E-2</v>
      </c>
      <c r="E131">
        <f t="shared" si="9"/>
        <v>-9.824505308242415E-5</v>
      </c>
      <c r="F131">
        <f t="shared" si="10"/>
        <v>4.6787191920353015E-4</v>
      </c>
      <c r="G131">
        <f t="shared" si="11"/>
        <v>3.0059774639634242E-2</v>
      </c>
      <c r="H131">
        <f>0</f>
        <v>0</v>
      </c>
    </row>
    <row r="132" spans="1:8" x14ac:dyDescent="0.2">
      <c r="A132" s="6">
        <v>45217</v>
      </c>
      <c r="B132">
        <v>550.67999267578125</v>
      </c>
      <c r="C132">
        <v>4314.60009765625</v>
      </c>
      <c r="D132">
        <f t="shared" si="8"/>
        <v>-3.1294490376228334E-2</v>
      </c>
      <c r="E132">
        <f t="shared" si="9"/>
        <v>-1.3399820506516447E-2</v>
      </c>
      <c r="F132">
        <f t="shared" si="10"/>
        <v>-2.0211588618197295E-2</v>
      </c>
      <c r="G132">
        <f t="shared" si="11"/>
        <v>-1.108290175803104E-2</v>
      </c>
      <c r="H132">
        <f>0</f>
        <v>0</v>
      </c>
    </row>
    <row r="133" spans="1:8" x14ac:dyDescent="0.2">
      <c r="A133" s="6">
        <v>45218</v>
      </c>
      <c r="B133">
        <v>559.97998046875</v>
      </c>
      <c r="C133">
        <v>4278</v>
      </c>
      <c r="D133">
        <f t="shared" si="8"/>
        <v>1.6888188996625253E-2</v>
      </c>
      <c r="E133">
        <f t="shared" si="9"/>
        <v>-8.4828481963210578E-3</v>
      </c>
      <c r="F133">
        <f t="shared" si="10"/>
        <v>-1.2567356158054564E-2</v>
      </c>
      <c r="G133">
        <f t="shared" si="11"/>
        <v>2.9455545154679817E-2</v>
      </c>
      <c r="H133">
        <f>0</f>
        <v>0</v>
      </c>
    </row>
    <row r="134" spans="1:8" x14ac:dyDescent="0.2">
      <c r="A134" s="6">
        <v>45219</v>
      </c>
      <c r="B134">
        <v>542.510009765625</v>
      </c>
      <c r="C134">
        <v>4224.16015625</v>
      </c>
      <c r="D134">
        <f t="shared" si="8"/>
        <v>-3.1197491539788902E-2</v>
      </c>
      <c r="E134">
        <f t="shared" si="9"/>
        <v>-1.2585283719027562E-2</v>
      </c>
      <c r="F134">
        <f t="shared" si="10"/>
        <v>-1.8945258820489835E-2</v>
      </c>
      <c r="G134">
        <f t="shared" si="11"/>
        <v>-1.2252232719299067E-2</v>
      </c>
      <c r="H134">
        <f>0</f>
        <v>0</v>
      </c>
    </row>
    <row r="135" spans="1:8" x14ac:dyDescent="0.2">
      <c r="A135" s="6">
        <v>45222</v>
      </c>
      <c r="B135">
        <v>541.3800048828125</v>
      </c>
      <c r="C135">
        <v>4217.0400390625</v>
      </c>
      <c r="D135">
        <f t="shared" si="8"/>
        <v>-2.0829198770003776E-3</v>
      </c>
      <c r="E135">
        <f t="shared" si="9"/>
        <v>-1.6855698941634634E-3</v>
      </c>
      <c r="F135">
        <f t="shared" si="10"/>
        <v>-1.9998824852341082E-3</v>
      </c>
      <c r="G135">
        <f t="shared" si="11"/>
        <v>-8.303739176626938E-5</v>
      </c>
      <c r="H135">
        <f>0</f>
        <v>0</v>
      </c>
    </row>
    <row r="136" spans="1:8" x14ac:dyDescent="0.2">
      <c r="A136" s="6">
        <v>45223</v>
      </c>
      <c r="B136">
        <v>554.3900146484375</v>
      </c>
      <c r="C136">
        <v>4247.68017578125</v>
      </c>
      <c r="D136">
        <f t="shared" si="8"/>
        <v>2.403119739976578E-2</v>
      </c>
      <c r="E136">
        <f t="shared" si="9"/>
        <v>7.2657922227272742E-3</v>
      </c>
      <c r="F136">
        <f t="shared" si="10"/>
        <v>1.1916464514431836E-2</v>
      </c>
      <c r="G136">
        <f t="shared" si="11"/>
        <v>1.2114732885333945E-2</v>
      </c>
      <c r="H136">
        <f>0</f>
        <v>0</v>
      </c>
    </row>
    <row r="137" spans="1:8" x14ac:dyDescent="0.2">
      <c r="A137" s="6">
        <v>45224</v>
      </c>
      <c r="B137">
        <v>530.16998291015625</v>
      </c>
      <c r="C137">
        <v>4186.77001953125</v>
      </c>
      <c r="D137">
        <f t="shared" si="8"/>
        <v>-4.3687712798435308E-2</v>
      </c>
      <c r="E137">
        <f t="shared" si="9"/>
        <v>-1.4339628627712542E-2</v>
      </c>
      <c r="F137">
        <f t="shared" si="10"/>
        <v>-2.1672673060640996E-2</v>
      </c>
      <c r="G137">
        <f t="shared" si="11"/>
        <v>-2.2015039737794312E-2</v>
      </c>
      <c r="H137">
        <f>0</f>
        <v>0</v>
      </c>
    </row>
    <row r="138" spans="1:8" x14ac:dyDescent="0.2">
      <c r="A138" s="6">
        <v>45225</v>
      </c>
      <c r="B138">
        <v>550.95001220703125</v>
      </c>
      <c r="C138">
        <v>4137.22998046875</v>
      </c>
      <c r="D138">
        <f t="shared" si="8"/>
        <v>3.9195031719471141E-2</v>
      </c>
      <c r="E138">
        <f t="shared" si="9"/>
        <v>-1.1832519778109618E-2</v>
      </c>
      <c r="F138">
        <f t="shared" si="10"/>
        <v>-1.7774964950813509E-2</v>
      </c>
      <c r="G138">
        <f t="shared" si="11"/>
        <v>5.6969996670284649E-2</v>
      </c>
      <c r="H138">
        <f>0</f>
        <v>0</v>
      </c>
    </row>
    <row r="139" spans="1:8" x14ac:dyDescent="0.2">
      <c r="A139" s="6">
        <v>45226</v>
      </c>
      <c r="B139">
        <v>554.010009765625</v>
      </c>
      <c r="C139">
        <v>4117.3701171875</v>
      </c>
      <c r="D139">
        <f t="shared" si="8"/>
        <v>5.5540384622840833E-3</v>
      </c>
      <c r="E139">
        <f t="shared" si="9"/>
        <v>-4.8002802297685276E-3</v>
      </c>
      <c r="F139">
        <f t="shared" si="10"/>
        <v>-6.84220583979214E-3</v>
      </c>
      <c r="G139">
        <f t="shared" si="11"/>
        <v>1.2396244302076222E-2</v>
      </c>
      <c r="H139">
        <f>0</f>
        <v>0</v>
      </c>
    </row>
    <row r="140" spans="1:8" x14ac:dyDescent="0.2">
      <c r="A140" s="6">
        <v>45229</v>
      </c>
      <c r="B140">
        <v>568.53997802734375</v>
      </c>
      <c r="C140">
        <v>4166.81982421875</v>
      </c>
      <c r="D140">
        <f t="shared" si="8"/>
        <v>2.6226905661624667E-2</v>
      </c>
      <c r="E140">
        <f t="shared" si="9"/>
        <v>1.2010022325859904E-2</v>
      </c>
      <c r="F140">
        <f t="shared" si="10"/>
        <v>1.9292141143229368E-2</v>
      </c>
      <c r="G140">
        <f t="shared" si="11"/>
        <v>6.9347645183952984E-3</v>
      </c>
      <c r="H140">
        <f>0</f>
        <v>0</v>
      </c>
    </row>
    <row r="141" spans="1:8" x14ac:dyDescent="0.2">
      <c r="A141" s="6">
        <v>45230</v>
      </c>
      <c r="B141">
        <v>581.8499755859375</v>
      </c>
      <c r="C141">
        <v>4193.7998046875</v>
      </c>
      <c r="D141">
        <f t="shared" si="8"/>
        <v>2.3410838415928614E-2</v>
      </c>
      <c r="E141">
        <f t="shared" si="9"/>
        <v>6.4749573072333533E-3</v>
      </c>
      <c r="F141">
        <f t="shared" si="10"/>
        <v>1.0686983128275191E-2</v>
      </c>
      <c r="G141">
        <f t="shared" si="11"/>
        <v>1.2723855287653423E-2</v>
      </c>
      <c r="H141">
        <f>0</f>
        <v>0</v>
      </c>
    </row>
    <row r="142" spans="1:8" x14ac:dyDescent="0.2">
      <c r="A142" s="6">
        <v>45231</v>
      </c>
      <c r="B142">
        <v>593.47998046875</v>
      </c>
      <c r="C142">
        <v>4237.85986328125</v>
      </c>
      <c r="D142">
        <f t="shared" si="8"/>
        <v>1.9987978638481119E-2</v>
      </c>
      <c r="E142">
        <f t="shared" si="9"/>
        <v>1.0505999486313922E-2</v>
      </c>
      <c r="F142">
        <f t="shared" si="10"/>
        <v>1.6953893236684503E-2</v>
      </c>
      <c r="G142">
        <f t="shared" si="11"/>
        <v>3.0340854017966157E-3</v>
      </c>
      <c r="H142">
        <f>0</f>
        <v>0</v>
      </c>
    </row>
    <row r="143" spans="1:8" x14ac:dyDescent="0.2">
      <c r="A143" s="6">
        <v>45232</v>
      </c>
      <c r="B143">
        <v>599.42999267578125</v>
      </c>
      <c r="C143">
        <v>4317.77978515625</v>
      </c>
      <c r="D143">
        <f t="shared" si="8"/>
        <v>1.0025632545063612E-2</v>
      </c>
      <c r="E143">
        <f t="shared" si="9"/>
        <v>1.885855702012762E-2</v>
      </c>
      <c r="F143">
        <f t="shared" si="10"/>
        <v>2.9939301206706442E-2</v>
      </c>
      <c r="G143">
        <f t="shared" si="11"/>
        <v>-1.991366866164283E-2</v>
      </c>
      <c r="H143">
        <f>0</f>
        <v>0</v>
      </c>
    </row>
    <row r="144" spans="1:8" x14ac:dyDescent="0.2">
      <c r="A144" s="6">
        <v>45233</v>
      </c>
      <c r="B144">
        <v>606.760009765625</v>
      </c>
      <c r="C144">
        <v>4358.33984375</v>
      </c>
      <c r="D144">
        <f t="shared" si="8"/>
        <v>1.2228312195596835E-2</v>
      </c>
      <c r="E144">
        <f t="shared" si="9"/>
        <v>9.3937302530313627E-3</v>
      </c>
      <c r="F144">
        <f t="shared" si="10"/>
        <v>1.5224689970713957E-2</v>
      </c>
      <c r="G144">
        <f t="shared" si="11"/>
        <v>-2.9963777751171213E-3</v>
      </c>
      <c r="H144">
        <f>0</f>
        <v>0</v>
      </c>
    </row>
    <row r="145" spans="1:8" x14ac:dyDescent="0.2">
      <c r="A145" s="6">
        <v>45236</v>
      </c>
      <c r="B145">
        <v>609.25</v>
      </c>
      <c r="C145">
        <v>4365.97998046875</v>
      </c>
      <c r="D145">
        <f t="shared" si="8"/>
        <v>4.1037480952919037E-3</v>
      </c>
      <c r="E145">
        <f t="shared" si="9"/>
        <v>1.7529924220356374E-3</v>
      </c>
      <c r="F145">
        <f t="shared" si="10"/>
        <v>3.345921398837028E-3</v>
      </c>
      <c r="G145">
        <f t="shared" si="11"/>
        <v>7.5782669645487561E-4</v>
      </c>
      <c r="H145">
        <f>0</f>
        <v>0</v>
      </c>
    </row>
    <row r="146" spans="1:8" x14ac:dyDescent="0.2">
      <c r="A146" s="6">
        <v>45237</v>
      </c>
      <c r="B146">
        <v>613.90997314453125</v>
      </c>
      <c r="C146">
        <v>4378.3798828125</v>
      </c>
      <c r="D146">
        <f t="shared" si="8"/>
        <v>7.6487043816679812E-3</v>
      </c>
      <c r="E146">
        <f t="shared" si="9"/>
        <v>2.8401189192852616E-3</v>
      </c>
      <c r="F146">
        <f t="shared" si="10"/>
        <v>5.0360361959705131E-3</v>
      </c>
      <c r="G146">
        <f t="shared" si="11"/>
        <v>2.6126681856974681E-3</v>
      </c>
      <c r="H146">
        <f>0</f>
        <v>0</v>
      </c>
    </row>
    <row r="147" spans="1:8" x14ac:dyDescent="0.2">
      <c r="A147" s="6">
        <v>45238</v>
      </c>
      <c r="B147">
        <v>625.33001708984375</v>
      </c>
      <c r="C147">
        <v>4382.77978515625</v>
      </c>
      <c r="D147">
        <f t="shared" si="8"/>
        <v>1.8602147619165565E-2</v>
      </c>
      <c r="E147">
        <f t="shared" si="9"/>
        <v>1.0049156221052513E-3</v>
      </c>
      <c r="F147">
        <f t="shared" si="10"/>
        <v>2.1829144514824029E-3</v>
      </c>
      <c r="G147">
        <f t="shared" si="11"/>
        <v>1.6419233167683164E-2</v>
      </c>
      <c r="H147">
        <f>0</f>
        <v>0</v>
      </c>
    </row>
    <row r="148" spans="1:8" x14ac:dyDescent="0.2">
      <c r="A148" s="6">
        <v>45239</v>
      </c>
      <c r="B148">
        <v>619.760009765625</v>
      </c>
      <c r="C148">
        <v>4347.35009765625</v>
      </c>
      <c r="D148">
        <f t="shared" si="8"/>
        <v>-8.9073084163469041E-3</v>
      </c>
      <c r="E148">
        <f t="shared" si="9"/>
        <v>-8.0838393067328429E-3</v>
      </c>
      <c r="F148">
        <f t="shared" si="10"/>
        <v>-1.1947032000574301E-2</v>
      </c>
      <c r="G148">
        <f t="shared" si="11"/>
        <v>3.0397235842273967E-3</v>
      </c>
      <c r="H148">
        <f>0</f>
        <v>0</v>
      </c>
    </row>
    <row r="149" spans="1:8" x14ac:dyDescent="0.2">
      <c r="A149" s="6">
        <v>45240</v>
      </c>
      <c r="B149">
        <v>634.760009765625</v>
      </c>
      <c r="C149">
        <v>4415.240234375</v>
      </c>
      <c r="D149">
        <f t="shared" si="8"/>
        <v>2.4202916876925551E-2</v>
      </c>
      <c r="E149">
        <f t="shared" si="9"/>
        <v>1.5616441094852496E-2</v>
      </c>
      <c r="F149">
        <f t="shared" si="10"/>
        <v>2.4898905159703087E-2</v>
      </c>
      <c r="G149">
        <f t="shared" si="11"/>
        <v>-6.9598828277753558E-4</v>
      </c>
      <c r="H149">
        <f>0</f>
        <v>0</v>
      </c>
    </row>
    <row r="150" spans="1:8" x14ac:dyDescent="0.2">
      <c r="A150" s="6">
        <v>45243</v>
      </c>
      <c r="B150">
        <v>638.40997314453125</v>
      </c>
      <c r="C150">
        <v>4411.5498046875</v>
      </c>
      <c r="D150">
        <f t="shared" si="8"/>
        <v>5.7501470205312266E-3</v>
      </c>
      <c r="E150">
        <f t="shared" si="9"/>
        <v>-8.3583893324035152E-4</v>
      </c>
      <c r="F150">
        <f t="shared" si="10"/>
        <v>-6.7883762589899263E-4</v>
      </c>
      <c r="G150">
        <f t="shared" si="11"/>
        <v>6.4289846464302188E-3</v>
      </c>
      <c r="H150">
        <f>0</f>
        <v>0</v>
      </c>
    </row>
    <row r="151" spans="1:8" x14ac:dyDescent="0.2">
      <c r="A151" s="6">
        <v>45244</v>
      </c>
      <c r="B151">
        <v>654.16998291015625</v>
      </c>
      <c r="C151">
        <v>4495.7001953125</v>
      </c>
      <c r="D151">
        <f t="shared" si="8"/>
        <v>2.4686346436597839E-2</v>
      </c>
      <c r="E151">
        <f t="shared" si="9"/>
        <v>1.9075017703661823E-2</v>
      </c>
      <c r="F151">
        <f t="shared" si="10"/>
        <v>3.0275824513942857E-2</v>
      </c>
      <c r="G151">
        <f t="shared" si="11"/>
        <v>-5.5894780773450177E-3</v>
      </c>
      <c r="H151">
        <f>0</f>
        <v>0</v>
      </c>
    </row>
    <row r="152" spans="1:8" x14ac:dyDescent="0.2">
      <c r="A152" s="6">
        <v>45245</v>
      </c>
      <c r="B152">
        <v>650.9000244140625</v>
      </c>
      <c r="C152">
        <v>4502.8798828125</v>
      </c>
      <c r="D152">
        <f t="shared" si="8"/>
        <v>-4.9986373290118458E-3</v>
      </c>
      <c r="E152">
        <f t="shared" si="9"/>
        <v>1.5970120755575135E-3</v>
      </c>
      <c r="F152">
        <f t="shared" si="10"/>
        <v>3.1034246035591623E-3</v>
      </c>
      <c r="G152">
        <f t="shared" si="11"/>
        <v>-8.1020619325710072E-3</v>
      </c>
      <c r="H152">
        <f>0</f>
        <v>0</v>
      </c>
    </row>
    <row r="153" spans="1:8" x14ac:dyDescent="0.2">
      <c r="A153" s="6">
        <v>45246</v>
      </c>
      <c r="B153">
        <v>652.280029296875</v>
      </c>
      <c r="C153">
        <v>4508.240234375</v>
      </c>
      <c r="D153">
        <f t="shared" si="8"/>
        <v>2.1201487648656592E-3</v>
      </c>
      <c r="E153">
        <f t="shared" si="9"/>
        <v>1.1904273935798848E-3</v>
      </c>
      <c r="F153">
        <f t="shared" si="10"/>
        <v>2.4713226457495421E-3</v>
      </c>
      <c r="G153">
        <f t="shared" si="11"/>
        <v>-3.5117388088388296E-4</v>
      </c>
      <c r="H153">
        <f>0</f>
        <v>0</v>
      </c>
    </row>
    <row r="154" spans="1:8" x14ac:dyDescent="0.2">
      <c r="A154" s="6">
        <v>45247</v>
      </c>
      <c r="B154">
        <v>654.3599853515625</v>
      </c>
      <c r="C154">
        <v>4514.02001953125</v>
      </c>
      <c r="D154">
        <f t="shared" si="8"/>
        <v>3.1887471044140803E-3</v>
      </c>
      <c r="E154">
        <f t="shared" si="9"/>
        <v>1.2820490603360213E-3</v>
      </c>
      <c r="F154">
        <f t="shared" si="10"/>
        <v>2.6137634151672177E-3</v>
      </c>
      <c r="G154">
        <f t="shared" si="11"/>
        <v>5.7498368924686254E-4</v>
      </c>
      <c r="H154">
        <f>0</f>
        <v>0</v>
      </c>
    </row>
    <row r="155" spans="1:8" x14ac:dyDescent="0.2">
      <c r="A155" s="6">
        <v>45250</v>
      </c>
      <c r="B155">
        <v>666.91998291015625</v>
      </c>
      <c r="C155">
        <v>4547.3798828125</v>
      </c>
      <c r="D155">
        <f t="shared" si="8"/>
        <v>1.9194323980317618E-2</v>
      </c>
      <c r="E155">
        <f t="shared" si="9"/>
        <v>7.3902780973298388E-3</v>
      </c>
      <c r="F155">
        <f t="shared" si="10"/>
        <v>1.2109998035353446E-2</v>
      </c>
      <c r="G155">
        <f t="shared" si="11"/>
        <v>7.0843259449641718E-3</v>
      </c>
      <c r="H155">
        <f>0</f>
        <v>0</v>
      </c>
    </row>
    <row r="156" spans="1:8" x14ac:dyDescent="0.2">
      <c r="A156" s="6">
        <v>45251</v>
      </c>
      <c r="B156">
        <v>668.4000244140625</v>
      </c>
      <c r="C156">
        <v>4538.18994140625</v>
      </c>
      <c r="D156">
        <f t="shared" si="8"/>
        <v>2.2192190095249309E-3</v>
      </c>
      <c r="E156">
        <f t="shared" si="9"/>
        <v>-2.0209310950652926E-3</v>
      </c>
      <c r="F156">
        <f t="shared" si="10"/>
        <v>-2.5212559679544818E-3</v>
      </c>
      <c r="G156">
        <f t="shared" si="11"/>
        <v>4.7404749774794131E-3</v>
      </c>
      <c r="H156">
        <f>0</f>
        <v>0</v>
      </c>
    </row>
    <row r="157" spans="1:8" x14ac:dyDescent="0.2">
      <c r="A157" s="6">
        <v>45252</v>
      </c>
      <c r="B157">
        <v>669.65997314453125</v>
      </c>
      <c r="C157">
        <v>4556.6201171875</v>
      </c>
      <c r="D157">
        <f t="shared" si="8"/>
        <v>1.8850219695507597E-3</v>
      </c>
      <c r="E157">
        <f t="shared" si="9"/>
        <v>4.06112922094648E-3</v>
      </c>
      <c r="F157">
        <f t="shared" si="10"/>
        <v>6.9342951230695867E-3</v>
      </c>
      <c r="G157">
        <f t="shared" si="11"/>
        <v>-5.0492731535188269E-3</v>
      </c>
      <c r="H157">
        <f>0</f>
        <v>0</v>
      </c>
    </row>
    <row r="158" spans="1:8" x14ac:dyDescent="0.2">
      <c r="A158" s="6">
        <v>45254</v>
      </c>
      <c r="B158">
        <v>673.9000244140625</v>
      </c>
      <c r="C158">
        <v>4559.33984375</v>
      </c>
      <c r="D158">
        <f t="shared" si="8"/>
        <v>6.3316480595685398E-3</v>
      </c>
      <c r="E158">
        <f t="shared" si="9"/>
        <v>5.9687366788407914E-4</v>
      </c>
      <c r="F158">
        <f t="shared" si="10"/>
        <v>1.5485469271646569E-3</v>
      </c>
      <c r="G158">
        <f t="shared" si="11"/>
        <v>4.7831011324038827E-3</v>
      </c>
      <c r="H158">
        <f>0</f>
        <v>0</v>
      </c>
    </row>
    <row r="159" spans="1:8" x14ac:dyDescent="0.2">
      <c r="A159" s="6">
        <v>45257</v>
      </c>
      <c r="B159">
        <v>670.54998779296875</v>
      </c>
      <c r="C159">
        <v>4550.43017578125</v>
      </c>
      <c r="D159">
        <f t="shared" si="8"/>
        <v>-4.9711181180124298E-3</v>
      </c>
      <c r="E159">
        <f t="shared" si="9"/>
        <v>-1.9541574600900891E-3</v>
      </c>
      <c r="F159">
        <f t="shared" si="10"/>
        <v>-2.4174455017249314E-3</v>
      </c>
      <c r="G159">
        <f t="shared" si="11"/>
        <v>-2.5536726162874984E-3</v>
      </c>
      <c r="H159">
        <f>0</f>
        <v>0</v>
      </c>
    </row>
    <row r="160" spans="1:8" x14ac:dyDescent="0.2">
      <c r="A160" s="6">
        <v>45258</v>
      </c>
      <c r="B160">
        <v>665.239990234375</v>
      </c>
      <c r="C160">
        <v>4554.89013671875</v>
      </c>
      <c r="D160">
        <f t="shared" si="8"/>
        <v>-7.9188690705535025E-3</v>
      </c>
      <c r="E160">
        <f t="shared" si="9"/>
        <v>9.8011853060331333E-4</v>
      </c>
      <c r="F160">
        <f t="shared" si="10"/>
        <v>2.1443633432357287E-3</v>
      </c>
      <c r="G160">
        <f t="shared" si="11"/>
        <v>-1.006323241378923E-2</v>
      </c>
      <c r="H160">
        <f>0</f>
        <v>0</v>
      </c>
    </row>
    <row r="161" spans="1:8" x14ac:dyDescent="0.2">
      <c r="A161" s="6">
        <v>45259</v>
      </c>
      <c r="B161">
        <v>678.92999267578125</v>
      </c>
      <c r="C161">
        <v>4550.580078125</v>
      </c>
      <c r="D161">
        <f t="shared" si="8"/>
        <v>2.0579043115828144E-2</v>
      </c>
      <c r="E161">
        <f t="shared" si="9"/>
        <v>-9.4624863923831182E-4</v>
      </c>
      <c r="F161">
        <f t="shared" si="10"/>
        <v>-8.5048745535896086E-4</v>
      </c>
      <c r="G161">
        <f t="shared" si="11"/>
        <v>2.1429530571187103E-2</v>
      </c>
      <c r="H161">
        <f>0</f>
        <v>0</v>
      </c>
    </row>
    <row r="162" spans="1:8" x14ac:dyDescent="0.2">
      <c r="A162" s="6">
        <v>45260</v>
      </c>
      <c r="B162">
        <v>685.739990234375</v>
      </c>
      <c r="C162">
        <v>4567.7998046875</v>
      </c>
      <c r="D162">
        <f t="shared" si="8"/>
        <v>1.0030485664294098E-2</v>
      </c>
      <c r="E162">
        <f t="shared" si="9"/>
        <v>3.7840728581564065E-3</v>
      </c>
      <c r="F162">
        <f t="shared" si="10"/>
        <v>6.5035659856820301E-3</v>
      </c>
      <c r="G162">
        <f t="shared" si="11"/>
        <v>3.5269196786120675E-3</v>
      </c>
      <c r="H162">
        <f>0</f>
        <v>0</v>
      </c>
    </row>
    <row r="163" spans="1:8" x14ac:dyDescent="0.2">
      <c r="A163" s="6">
        <v>45261</v>
      </c>
      <c r="B163">
        <v>690.78997802734375</v>
      </c>
      <c r="C163">
        <v>4594.6298828125</v>
      </c>
      <c r="D163">
        <f t="shared" si="8"/>
        <v>7.3642894754362143E-3</v>
      </c>
      <c r="E163">
        <f t="shared" si="9"/>
        <v>5.8737421236076948E-3</v>
      </c>
      <c r="F163">
        <f t="shared" si="10"/>
        <v>9.7522964283577561E-3</v>
      </c>
      <c r="G163">
        <f t="shared" si="11"/>
        <v>-2.3880069529215418E-3</v>
      </c>
      <c r="H163">
        <f>0</f>
        <v>0</v>
      </c>
    </row>
    <row r="164" spans="1:8" x14ac:dyDescent="0.2">
      <c r="A164" s="6">
        <v>45264</v>
      </c>
      <c r="B164">
        <v>687.6199951171875</v>
      </c>
      <c r="C164">
        <v>4569.77978515625</v>
      </c>
      <c r="D164">
        <f t="shared" si="8"/>
        <v>-4.5889242910104322E-3</v>
      </c>
      <c r="E164">
        <f t="shared" si="9"/>
        <v>-5.4085091269721053E-3</v>
      </c>
      <c r="F164">
        <f t="shared" si="10"/>
        <v>-7.7877964971891193E-3</v>
      </c>
      <c r="G164">
        <f t="shared" si="11"/>
        <v>3.1988722061786871E-3</v>
      </c>
      <c r="H164">
        <f>0</f>
        <v>0</v>
      </c>
    </row>
    <row r="165" spans="1:8" x14ac:dyDescent="0.2">
      <c r="A165" s="6">
        <v>45265</v>
      </c>
      <c r="B165">
        <v>688.219970703125</v>
      </c>
      <c r="C165">
        <v>4567.18017578125</v>
      </c>
      <c r="D165">
        <f t="shared" si="8"/>
        <v>8.7253946976240115E-4</v>
      </c>
      <c r="E165">
        <f t="shared" si="9"/>
        <v>-5.6886972616143616E-4</v>
      </c>
      <c r="F165">
        <f t="shared" si="10"/>
        <v>-2.6379061121891301E-4</v>
      </c>
      <c r="G165">
        <f t="shared" si="11"/>
        <v>1.1363300809813142E-3</v>
      </c>
      <c r="H165">
        <f>0</f>
        <v>0</v>
      </c>
    </row>
    <row r="166" spans="1:8" x14ac:dyDescent="0.2">
      <c r="A166" s="6">
        <v>45266</v>
      </c>
      <c r="B166">
        <v>686.22998046875</v>
      </c>
      <c r="C166">
        <v>4549.33984375</v>
      </c>
      <c r="D166">
        <f t="shared" si="8"/>
        <v>-2.8915031807953406E-3</v>
      </c>
      <c r="E166">
        <f t="shared" si="9"/>
        <v>-3.9062028088695522E-3</v>
      </c>
      <c r="F166">
        <f t="shared" si="10"/>
        <v>-5.4522172021613836E-3</v>
      </c>
      <c r="G166">
        <f t="shared" si="11"/>
        <v>2.560714021366043E-3</v>
      </c>
      <c r="H166">
        <f>0</f>
        <v>0</v>
      </c>
    </row>
    <row r="167" spans="1:8" x14ac:dyDescent="0.2">
      <c r="A167" s="6">
        <v>45267</v>
      </c>
      <c r="B167">
        <v>687.67999267578125</v>
      </c>
      <c r="C167">
        <v>4585.58984375</v>
      </c>
      <c r="D167">
        <f t="shared" si="8"/>
        <v>2.1130120343049175E-3</v>
      </c>
      <c r="E167">
        <f t="shared" si="9"/>
        <v>7.9681890658929166E-3</v>
      </c>
      <c r="F167">
        <f t="shared" si="10"/>
        <v>1.3008454546040377E-2</v>
      </c>
      <c r="G167">
        <f t="shared" si="11"/>
        <v>-1.089544251173546E-2</v>
      </c>
      <c r="H167">
        <f>0</f>
        <v>0</v>
      </c>
    </row>
    <row r="168" spans="1:8" x14ac:dyDescent="0.2">
      <c r="A168" s="6">
        <v>45268</v>
      </c>
      <c r="B168">
        <v>699.08001708984375</v>
      </c>
      <c r="C168">
        <v>4604.3701171875</v>
      </c>
      <c r="D168">
        <f t="shared" si="8"/>
        <v>1.6577513575325442E-2</v>
      </c>
      <c r="E168">
        <f t="shared" si="9"/>
        <v>4.0954978699407896E-3</v>
      </c>
      <c r="F168">
        <f t="shared" si="10"/>
        <v>6.9877267728083491E-3</v>
      </c>
      <c r="G168">
        <f t="shared" si="11"/>
        <v>9.5897868025170939E-3</v>
      </c>
      <c r="H168">
        <f>0</f>
        <v>0</v>
      </c>
    </row>
    <row r="169" spans="1:8" x14ac:dyDescent="0.2">
      <c r="A169" s="6">
        <v>45271</v>
      </c>
      <c r="B169">
        <v>705.1199951171875</v>
      </c>
      <c r="C169">
        <v>4622.43994140625</v>
      </c>
      <c r="D169">
        <f t="shared" si="8"/>
        <v>8.639895118855101E-3</v>
      </c>
      <c r="E169">
        <f t="shared" si="9"/>
        <v>3.924494286698943E-3</v>
      </c>
      <c r="F169">
        <f t="shared" si="10"/>
        <v>6.7218739147176963E-3</v>
      </c>
      <c r="G169">
        <f t="shared" si="11"/>
        <v>1.9180212041374047E-3</v>
      </c>
      <c r="H169">
        <f>0</f>
        <v>0</v>
      </c>
    </row>
    <row r="170" spans="1:8" x14ac:dyDescent="0.2">
      <c r="A170" s="6">
        <v>45272</v>
      </c>
      <c r="B170">
        <v>716.47998046875</v>
      </c>
      <c r="C170">
        <v>4643.7001953125</v>
      </c>
      <c r="D170">
        <f t="shared" si="8"/>
        <v>1.6110712262066063E-2</v>
      </c>
      <c r="E170">
        <f t="shared" si="9"/>
        <v>4.5993575202152304E-3</v>
      </c>
      <c r="F170">
        <f t="shared" si="10"/>
        <v>7.7710584759374621E-3</v>
      </c>
      <c r="G170">
        <f t="shared" si="11"/>
        <v>8.3396537861286004E-3</v>
      </c>
      <c r="H170">
        <f>0</f>
        <v>0</v>
      </c>
    </row>
    <row r="171" spans="1:8" x14ac:dyDescent="0.2">
      <c r="A171" s="6">
        <v>45273</v>
      </c>
      <c r="B171">
        <v>715.6400146484375</v>
      </c>
      <c r="C171">
        <v>4707.08984375</v>
      </c>
      <c r="D171">
        <f t="shared" si="8"/>
        <v>-1.1723507190849469E-3</v>
      </c>
      <c r="E171">
        <f t="shared" si="9"/>
        <v>1.3650676351045998E-2</v>
      </c>
      <c r="F171">
        <f t="shared" si="10"/>
        <v>2.1842804430306735E-2</v>
      </c>
      <c r="G171">
        <f t="shared" si="11"/>
        <v>-2.3015155149391682E-2</v>
      </c>
      <c r="H171">
        <f>0</f>
        <v>0</v>
      </c>
    </row>
    <row r="172" spans="1:8" x14ac:dyDescent="0.2">
      <c r="A172" s="6">
        <v>45274</v>
      </c>
      <c r="B172">
        <v>680.3900146484375</v>
      </c>
      <c r="C172">
        <v>4719.5498046875</v>
      </c>
      <c r="D172">
        <f t="shared" si="8"/>
        <v>-4.925660846021418E-2</v>
      </c>
      <c r="E172">
        <f t="shared" si="9"/>
        <v>2.6470624846992585E-3</v>
      </c>
      <c r="F172">
        <f t="shared" si="10"/>
        <v>4.7358985968952187E-3</v>
      </c>
      <c r="G172">
        <f t="shared" si="11"/>
        <v>-5.3992507057109396E-2</v>
      </c>
      <c r="H172">
        <f>0</f>
        <v>0</v>
      </c>
    </row>
    <row r="173" spans="1:8" x14ac:dyDescent="0.2">
      <c r="A173" s="6">
        <v>45275</v>
      </c>
      <c r="B173">
        <v>698.239990234375</v>
      </c>
      <c r="C173">
        <v>4719.18994140625</v>
      </c>
      <c r="D173">
        <f t="shared" si="8"/>
        <v>2.6234917035284022E-2</v>
      </c>
      <c r="E173">
        <f t="shared" si="9"/>
        <v>-7.62494933082003E-5</v>
      </c>
      <c r="F173">
        <f t="shared" si="10"/>
        <v>5.0206759113287846E-4</v>
      </c>
      <c r="G173">
        <f t="shared" si="11"/>
        <v>2.5732849444151145E-2</v>
      </c>
      <c r="H173">
        <f>0</f>
        <v>0</v>
      </c>
    </row>
    <row r="174" spans="1:8" x14ac:dyDescent="0.2">
      <c r="A174" s="6">
        <v>45278</v>
      </c>
      <c r="B174">
        <v>703.719970703125</v>
      </c>
      <c r="C174">
        <v>4740.56005859375</v>
      </c>
      <c r="D174">
        <f t="shared" si="8"/>
        <v>7.8482764456251353E-3</v>
      </c>
      <c r="E174">
        <f t="shared" si="9"/>
        <v>4.5283443669004164E-3</v>
      </c>
      <c r="F174">
        <f t="shared" si="10"/>
        <v>7.6606569895307551E-3</v>
      </c>
      <c r="G174">
        <f t="shared" si="11"/>
        <v>1.8761945609438013E-4</v>
      </c>
      <c r="H174">
        <f>0</f>
        <v>0</v>
      </c>
    </row>
    <row r="175" spans="1:8" x14ac:dyDescent="0.2">
      <c r="A175" s="6">
        <v>45279</v>
      </c>
      <c r="B175">
        <v>707.71002197265625</v>
      </c>
      <c r="C175">
        <v>4768.3701171875</v>
      </c>
      <c r="D175">
        <f t="shared" si="8"/>
        <v>5.6699417888403936E-3</v>
      </c>
      <c r="E175">
        <f t="shared" si="9"/>
        <v>5.8664078189105684E-3</v>
      </c>
      <c r="F175">
        <f t="shared" si="10"/>
        <v>9.7408940598876104E-3</v>
      </c>
      <c r="G175">
        <f t="shared" si="11"/>
        <v>-4.0709522710472169E-3</v>
      </c>
      <c r="H175">
        <f>0</f>
        <v>0</v>
      </c>
    </row>
    <row r="176" spans="1:8" x14ac:dyDescent="0.2">
      <c r="A176" s="6">
        <v>45280</v>
      </c>
      <c r="B176">
        <v>693.79998779296875</v>
      </c>
      <c r="C176">
        <v>4698.35009765625</v>
      </c>
      <c r="D176">
        <f t="shared" si="8"/>
        <v>-1.9654991094961383E-2</v>
      </c>
      <c r="E176">
        <f t="shared" si="9"/>
        <v>-1.4684266911006771E-2</v>
      </c>
      <c r="F176">
        <f t="shared" si="10"/>
        <v>-2.2208469275458591E-2</v>
      </c>
      <c r="G176">
        <f t="shared" si="11"/>
        <v>2.5534781804972088E-3</v>
      </c>
      <c r="H176">
        <f>0</f>
        <v>0</v>
      </c>
    </row>
    <row r="177" spans="1:8" x14ac:dyDescent="0.2">
      <c r="A177" s="6">
        <v>45281</v>
      </c>
      <c r="B177">
        <v>700.760009765625</v>
      </c>
      <c r="C177">
        <v>4746.75</v>
      </c>
      <c r="D177">
        <f t="shared" si="8"/>
        <v>1.0031741272865435E-2</v>
      </c>
      <c r="E177">
        <f t="shared" si="9"/>
        <v>1.0301467821202559E-2</v>
      </c>
      <c r="F177">
        <f t="shared" si="10"/>
        <v>1.6635915527042043E-2</v>
      </c>
      <c r="G177">
        <f t="shared" si="11"/>
        <v>-6.6041742541766077E-3</v>
      </c>
      <c r="H177">
        <f>0</f>
        <v>0</v>
      </c>
    </row>
    <row r="178" spans="1:8" x14ac:dyDescent="0.2">
      <c r="A178" s="6">
        <v>45282</v>
      </c>
      <c r="B178">
        <v>697.54998779296875</v>
      </c>
      <c r="C178">
        <v>4754.6298828125</v>
      </c>
      <c r="D178">
        <f t="shared" si="8"/>
        <v>-4.5807722014985508E-3</v>
      </c>
      <c r="E178">
        <f t="shared" si="9"/>
        <v>1.6600585268868873E-3</v>
      </c>
      <c r="F178">
        <f t="shared" si="10"/>
        <v>3.2014405571470029E-3</v>
      </c>
      <c r="G178">
        <f t="shared" si="11"/>
        <v>-7.7822127586455537E-3</v>
      </c>
      <c r="H178">
        <f>0</f>
        <v>0</v>
      </c>
    </row>
    <row r="179" spans="1:8" x14ac:dyDescent="0.2">
      <c r="A179" s="6">
        <v>45286</v>
      </c>
      <c r="B179">
        <v>701.22998046875</v>
      </c>
      <c r="C179">
        <v>4774.75</v>
      </c>
      <c r="D179">
        <f t="shared" si="8"/>
        <v>5.2755970757374371E-3</v>
      </c>
      <c r="E179">
        <f t="shared" si="9"/>
        <v>4.2316894655107795E-3</v>
      </c>
      <c r="F179">
        <f t="shared" si="10"/>
        <v>7.1994587391438231E-3</v>
      </c>
      <c r="G179">
        <f t="shared" si="11"/>
        <v>-1.923861663406386E-3</v>
      </c>
      <c r="H179">
        <f>0</f>
        <v>0</v>
      </c>
    </row>
    <row r="180" spans="1:8" x14ac:dyDescent="0.2">
      <c r="A180" s="6">
        <v>45287</v>
      </c>
      <c r="B180">
        <v>703.760009765625</v>
      </c>
      <c r="C180">
        <v>4781.580078125</v>
      </c>
      <c r="D180">
        <f t="shared" si="8"/>
        <v>3.6079879174357732E-3</v>
      </c>
      <c r="E180">
        <f t="shared" si="9"/>
        <v>1.4304577464787638E-3</v>
      </c>
      <c r="F180">
        <f t="shared" si="10"/>
        <v>2.8444888340651751E-3</v>
      </c>
      <c r="G180">
        <f t="shared" si="11"/>
        <v>7.6349908337059813E-4</v>
      </c>
      <c r="H180">
        <f>0</f>
        <v>0</v>
      </c>
    </row>
    <row r="181" spans="1:8" x14ac:dyDescent="0.2">
      <c r="A181" s="6">
        <v>45288</v>
      </c>
      <c r="B181">
        <v>702.46002197265625</v>
      </c>
      <c r="C181">
        <v>4783.35009765625</v>
      </c>
      <c r="D181">
        <f t="shared" si="8"/>
        <v>-1.8472032723224618E-3</v>
      </c>
      <c r="E181">
        <f t="shared" si="9"/>
        <v>3.7017460804378288E-4</v>
      </c>
      <c r="F181">
        <f t="shared" si="10"/>
        <v>1.1961064002327148E-3</v>
      </c>
      <c r="G181">
        <f t="shared" si="11"/>
        <v>-3.0433096725551766E-3</v>
      </c>
      <c r="H181">
        <f>0</f>
        <v>0</v>
      </c>
    </row>
    <row r="182" spans="1:8" x14ac:dyDescent="0.2">
      <c r="A182" s="6">
        <v>45289</v>
      </c>
      <c r="B182">
        <v>706.489990234375</v>
      </c>
      <c r="C182">
        <v>4769.830078125</v>
      </c>
      <c r="D182">
        <f t="shared" si="8"/>
        <v>5.7369361040671141E-3</v>
      </c>
      <c r="E182">
        <f t="shared" si="9"/>
        <v>-2.8264750133749628E-3</v>
      </c>
      <c r="F182">
        <f t="shared" si="10"/>
        <v>-3.7736048891890313E-3</v>
      </c>
      <c r="G182">
        <f t="shared" si="11"/>
        <v>9.5105409932561454E-3</v>
      </c>
      <c r="H182">
        <f>0</f>
        <v>0</v>
      </c>
    </row>
    <row r="183" spans="1:8" x14ac:dyDescent="0.2">
      <c r="A183" s="6">
        <v>45293</v>
      </c>
      <c r="B183">
        <v>687.52001953125</v>
      </c>
      <c r="C183">
        <v>4742.830078125</v>
      </c>
      <c r="D183">
        <f t="shared" si="8"/>
        <v>-2.6851011288683391E-2</v>
      </c>
      <c r="E183">
        <f t="shared" si="9"/>
        <v>-5.6605790054923277E-3</v>
      </c>
      <c r="F183">
        <f t="shared" si="10"/>
        <v>-8.1796800844961114E-3</v>
      </c>
      <c r="G183">
        <f t="shared" si="11"/>
        <v>-1.8671331204187278E-2</v>
      </c>
      <c r="H183">
        <f>0</f>
        <v>0</v>
      </c>
    </row>
    <row r="184" spans="1:8" x14ac:dyDescent="0.2">
      <c r="A184" s="6">
        <v>45294</v>
      </c>
      <c r="B184">
        <v>675.29998779296875</v>
      </c>
      <c r="C184">
        <v>4704.81005859375</v>
      </c>
      <c r="D184">
        <f t="shared" si="8"/>
        <v>-1.7774074050400546E-2</v>
      </c>
      <c r="E184">
        <f t="shared" si="9"/>
        <v>-8.016314922730805E-3</v>
      </c>
      <c r="F184">
        <f t="shared" si="10"/>
        <v>-1.184205437298644E-2</v>
      </c>
      <c r="G184">
        <f t="shared" si="11"/>
        <v>-5.9320196774141059E-3</v>
      </c>
      <c r="H184">
        <f>0</f>
        <v>0</v>
      </c>
    </row>
    <row r="185" spans="1:8" x14ac:dyDescent="0.2">
      <c r="A185" s="6">
        <v>45295</v>
      </c>
      <c r="B185">
        <v>671.8699951171875</v>
      </c>
      <c r="C185">
        <v>4688.68017578125</v>
      </c>
      <c r="D185">
        <f t="shared" si="8"/>
        <v>-5.079213294511109E-3</v>
      </c>
      <c r="E185">
        <f t="shared" si="9"/>
        <v>-3.4283812973570083E-3</v>
      </c>
      <c r="F185">
        <f t="shared" si="10"/>
        <v>-4.709366016913707E-3</v>
      </c>
      <c r="G185">
        <f t="shared" si="11"/>
        <v>-3.6984727759740207E-4</v>
      </c>
      <c r="H185">
        <f>0</f>
        <v>0</v>
      </c>
    </row>
    <row r="186" spans="1:8" x14ac:dyDescent="0.2">
      <c r="A186" s="6">
        <v>45296</v>
      </c>
      <c r="B186">
        <v>676.15997314453125</v>
      </c>
      <c r="C186">
        <v>4697.240234375</v>
      </c>
      <c r="D186">
        <f t="shared" si="8"/>
        <v>6.3851311392399968E-3</v>
      </c>
      <c r="E186">
        <f t="shared" si="9"/>
        <v>1.8256861788026324E-3</v>
      </c>
      <c r="F186">
        <f t="shared" si="10"/>
        <v>3.4589356564068254E-3</v>
      </c>
      <c r="G186">
        <f t="shared" si="11"/>
        <v>2.9261954828331714E-3</v>
      </c>
      <c r="H186">
        <f>0</f>
        <v>0</v>
      </c>
    </row>
    <row r="187" spans="1:8" x14ac:dyDescent="0.2">
      <c r="A187" s="6">
        <v>45299</v>
      </c>
      <c r="B187">
        <v>696.260009765625</v>
      </c>
      <c r="C187">
        <v>4763.5400390625</v>
      </c>
      <c r="D187">
        <f t="shared" si="8"/>
        <v>2.9726747248313146E-2</v>
      </c>
      <c r="E187">
        <f t="shared" si="9"/>
        <v>1.4114629309846638E-2</v>
      </c>
      <c r="F187">
        <f t="shared" si="10"/>
        <v>2.2564094696735384E-2</v>
      </c>
      <c r="G187">
        <f t="shared" si="11"/>
        <v>7.1626525515777612E-3</v>
      </c>
      <c r="H187">
        <f>0</f>
        <v>0</v>
      </c>
    </row>
    <row r="188" spans="1:8" x14ac:dyDescent="0.2">
      <c r="A188" s="6">
        <v>45300</v>
      </c>
      <c r="B188">
        <v>698.66998291015625</v>
      </c>
      <c r="C188">
        <v>4756.5</v>
      </c>
      <c r="D188">
        <f t="shared" si="8"/>
        <v>3.4613120252913188E-3</v>
      </c>
      <c r="E188">
        <f t="shared" si="9"/>
        <v>-1.4779006799081618E-3</v>
      </c>
      <c r="F188">
        <f t="shared" si="10"/>
        <v>-1.6770269455982484E-3</v>
      </c>
      <c r="G188">
        <f t="shared" si="11"/>
        <v>5.1383389708895676E-3</v>
      </c>
      <c r="H188">
        <f>0</f>
        <v>0</v>
      </c>
    </row>
    <row r="189" spans="1:8" x14ac:dyDescent="0.2">
      <c r="A189" s="6">
        <v>45301</v>
      </c>
      <c r="B189">
        <v>714.29998779296875</v>
      </c>
      <c r="C189">
        <v>4783.4501953125</v>
      </c>
      <c r="D189">
        <f t="shared" si="8"/>
        <v>2.2371084009805475E-2</v>
      </c>
      <c r="E189">
        <f t="shared" si="9"/>
        <v>5.6659718937244197E-3</v>
      </c>
      <c r="F189">
        <f t="shared" si="10"/>
        <v>9.4292838435132559E-3</v>
      </c>
      <c r="G189">
        <f t="shared" si="11"/>
        <v>1.2941800166292219E-2</v>
      </c>
      <c r="H189">
        <f>0</f>
        <v>0</v>
      </c>
    </row>
    <row r="190" spans="1:8" x14ac:dyDescent="0.2">
      <c r="A190" s="6">
        <v>45302</v>
      </c>
      <c r="B190">
        <v>726.46002197265625</v>
      </c>
      <c r="C190">
        <v>4780.240234375</v>
      </c>
      <c r="D190">
        <f t="shared" si="8"/>
        <v>1.7023707668341714E-2</v>
      </c>
      <c r="E190">
        <f t="shared" si="9"/>
        <v>-6.7105557838686991E-4</v>
      </c>
      <c r="F190">
        <f t="shared" si="10"/>
        <v>-4.2265512362003508E-4</v>
      </c>
      <c r="G190">
        <f t="shared" si="11"/>
        <v>1.744636279196175E-2</v>
      </c>
      <c r="H190">
        <f>0</f>
        <v>0</v>
      </c>
    </row>
    <row r="191" spans="1:8" x14ac:dyDescent="0.2">
      <c r="A191" s="6">
        <v>45303</v>
      </c>
      <c r="B191">
        <v>729.17999267578125</v>
      </c>
      <c r="C191">
        <v>4783.830078125</v>
      </c>
      <c r="D191">
        <f t="shared" si="8"/>
        <v>3.744143684244472E-3</v>
      </c>
      <c r="E191">
        <f t="shared" si="9"/>
        <v>7.5097559411041459E-4</v>
      </c>
      <c r="F191">
        <f t="shared" si="10"/>
        <v>1.788123412919376E-3</v>
      </c>
      <c r="G191">
        <f t="shared" si="11"/>
        <v>1.9560202713250962E-3</v>
      </c>
      <c r="H191">
        <f>0</f>
        <v>0</v>
      </c>
    </row>
    <row r="192" spans="1:8" x14ac:dyDescent="0.2">
      <c r="A192" s="6">
        <v>45307</v>
      </c>
      <c r="B192">
        <v>727.55999755859375</v>
      </c>
      <c r="C192">
        <v>4765.97998046875</v>
      </c>
      <c r="D192">
        <f t="shared" si="8"/>
        <v>-2.2216669868337924E-3</v>
      </c>
      <c r="E192">
        <f t="shared" si="9"/>
        <v>-3.7313402367431525E-3</v>
      </c>
      <c r="F192">
        <f t="shared" si="10"/>
        <v>-5.1803649187671828E-3</v>
      </c>
      <c r="G192">
        <f t="shared" si="11"/>
        <v>2.9586979319333904E-3</v>
      </c>
      <c r="H192">
        <f>0</f>
        <v>0</v>
      </c>
    </row>
    <row r="193" spans="1:8" x14ac:dyDescent="0.2">
      <c r="A193" s="6">
        <v>45308</v>
      </c>
      <c r="B193">
        <v>727.53997802734375</v>
      </c>
      <c r="C193">
        <v>4739.2099609375</v>
      </c>
      <c r="D193">
        <f t="shared" si="8"/>
        <v>-2.7515986746329268E-5</v>
      </c>
      <c r="E193">
        <f t="shared" si="9"/>
        <v>-5.6168971839904991E-3</v>
      </c>
      <c r="F193">
        <f t="shared" si="10"/>
        <v>-8.1117695947115626E-3</v>
      </c>
      <c r="G193">
        <f t="shared" si="11"/>
        <v>8.0842536079652333E-3</v>
      </c>
      <c r="H193">
        <f>0</f>
        <v>0</v>
      </c>
    </row>
    <row r="194" spans="1:8" x14ac:dyDescent="0.2">
      <c r="A194" s="6">
        <v>45309</v>
      </c>
      <c r="B194">
        <v>745.96002197265625</v>
      </c>
      <c r="C194">
        <v>4780.93994140625</v>
      </c>
      <c r="D194">
        <f t="shared" ref="D194:D257" si="12">(B194/B193)-1</f>
        <v>2.5318256730381572E-2</v>
      </c>
      <c r="E194">
        <f t="shared" ref="E194:E257" si="13">(C194/C193)-1</f>
        <v>8.805260963896E-3</v>
      </c>
      <c r="F194">
        <f t="shared" ref="F194:F257" si="14">alpha_now+beta_now*E194</f>
        <v>1.4309818834979027E-2</v>
      </c>
      <c r="G194">
        <f t="shared" ref="G194:G257" si="15">D194-F194</f>
        <v>1.1008437895402545E-2</v>
      </c>
      <c r="H194">
        <f>0</f>
        <v>0</v>
      </c>
    </row>
    <row r="195" spans="1:8" x14ac:dyDescent="0.2">
      <c r="A195" s="6">
        <v>45310</v>
      </c>
      <c r="B195">
        <v>749.1099853515625</v>
      </c>
      <c r="C195">
        <v>4839.81005859375</v>
      </c>
      <c r="D195">
        <f t="shared" si="12"/>
        <v>4.2226973110117694E-3</v>
      </c>
      <c r="E195">
        <f t="shared" si="13"/>
        <v>1.2313502764936146E-2</v>
      </c>
      <c r="F195">
        <f t="shared" si="14"/>
        <v>1.976395080109437E-2</v>
      </c>
      <c r="G195">
        <f t="shared" si="15"/>
        <v>-1.5541253490082601E-2</v>
      </c>
      <c r="H195">
        <f>0</f>
        <v>0</v>
      </c>
    </row>
    <row r="196" spans="1:8" x14ac:dyDescent="0.2">
      <c r="A196" s="6">
        <v>45313</v>
      </c>
      <c r="B196">
        <v>752.45001220703125</v>
      </c>
      <c r="C196">
        <v>4850.43017578125</v>
      </c>
      <c r="D196">
        <f t="shared" si="12"/>
        <v>4.458660171111184E-3</v>
      </c>
      <c r="E196">
        <f t="shared" si="13"/>
        <v>2.1943252026270788E-3</v>
      </c>
      <c r="F196">
        <f t="shared" si="14"/>
        <v>4.0320449224791784E-3</v>
      </c>
      <c r="G196">
        <f t="shared" si="15"/>
        <v>4.2661524863200559E-4</v>
      </c>
      <c r="H196">
        <f>0</f>
        <v>0</v>
      </c>
    </row>
    <row r="197" spans="1:8" x14ac:dyDescent="0.2">
      <c r="A197" s="6">
        <v>45314</v>
      </c>
      <c r="B197">
        <v>753.41998291015625</v>
      </c>
      <c r="C197">
        <v>4864.60009765625</v>
      </c>
      <c r="D197">
        <f t="shared" si="12"/>
        <v>1.2890832445864309E-3</v>
      </c>
      <c r="E197">
        <f t="shared" si="13"/>
        <v>2.921374261968035E-3</v>
      </c>
      <c r="F197">
        <f t="shared" si="14"/>
        <v>5.1623608300970366E-3</v>
      </c>
      <c r="G197">
        <f t="shared" si="15"/>
        <v>-3.8732775855106058E-3</v>
      </c>
      <c r="H197">
        <f>0</f>
        <v>0</v>
      </c>
    </row>
    <row r="198" spans="1:8" x14ac:dyDescent="0.2">
      <c r="A198" s="6">
        <v>45315</v>
      </c>
      <c r="B198">
        <v>763.41998291015625</v>
      </c>
      <c r="C198">
        <v>4868.5498046875</v>
      </c>
      <c r="D198">
        <f t="shared" si="12"/>
        <v>1.3272809623888771E-2</v>
      </c>
      <c r="E198">
        <f t="shared" si="13"/>
        <v>8.1192841178312491E-4</v>
      </c>
      <c r="F198">
        <f t="shared" si="14"/>
        <v>1.8828844727741911E-3</v>
      </c>
      <c r="G198">
        <f t="shared" si="15"/>
        <v>1.138992515111458E-2</v>
      </c>
      <c r="H198">
        <f>0</f>
        <v>0</v>
      </c>
    </row>
    <row r="199" spans="1:8" x14ac:dyDescent="0.2">
      <c r="A199" s="6">
        <v>45316</v>
      </c>
      <c r="B199">
        <v>766.69000244140625</v>
      </c>
      <c r="C199">
        <v>4894.16015625</v>
      </c>
      <c r="D199">
        <f t="shared" si="12"/>
        <v>4.2833821545837925E-3</v>
      </c>
      <c r="E199">
        <f t="shared" si="13"/>
        <v>5.2603655277063677E-3</v>
      </c>
      <c r="F199">
        <f t="shared" si="14"/>
        <v>8.7987028368383333E-3</v>
      </c>
      <c r="G199">
        <f t="shared" si="15"/>
        <v>-4.5153206822545408E-3</v>
      </c>
      <c r="H199">
        <f>0</f>
        <v>0</v>
      </c>
    </row>
    <row r="200" spans="1:8" x14ac:dyDescent="0.2">
      <c r="A200" s="6">
        <v>45317</v>
      </c>
      <c r="B200">
        <v>769.44000244140625</v>
      </c>
      <c r="C200">
        <v>4890.97021484375</v>
      </c>
      <c r="D200">
        <f t="shared" si="12"/>
        <v>3.5868473453977145E-3</v>
      </c>
      <c r="E200">
        <f t="shared" si="13"/>
        <v>-6.5178525107645324E-4</v>
      </c>
      <c r="F200">
        <f t="shared" si="14"/>
        <v>-3.9269626840370193E-4</v>
      </c>
      <c r="G200">
        <f t="shared" si="15"/>
        <v>3.9795436138014163E-3</v>
      </c>
      <c r="H200">
        <f>0</f>
        <v>0</v>
      </c>
    </row>
    <row r="201" spans="1:8" x14ac:dyDescent="0.2">
      <c r="A201" s="6">
        <v>45320</v>
      </c>
      <c r="B201">
        <v>787.239990234375</v>
      </c>
      <c r="C201">
        <v>4927.93017578125</v>
      </c>
      <c r="D201">
        <f t="shared" si="12"/>
        <v>2.3133691693296488E-2</v>
      </c>
      <c r="E201">
        <f t="shared" si="13"/>
        <v>7.5567748961808956E-3</v>
      </c>
      <c r="F201">
        <f t="shared" si="14"/>
        <v>1.236884436475987E-2</v>
      </c>
      <c r="G201">
        <f t="shared" si="15"/>
        <v>1.0764847328536617E-2</v>
      </c>
      <c r="H201">
        <f>0</f>
        <v>0</v>
      </c>
    </row>
    <row r="202" spans="1:8" x14ac:dyDescent="0.2">
      <c r="A202" s="6">
        <v>45321</v>
      </c>
      <c r="B202">
        <v>785.72998046875</v>
      </c>
      <c r="C202">
        <v>4924.97021484375</v>
      </c>
      <c r="D202">
        <f t="shared" si="12"/>
        <v>-1.9181060214883416E-3</v>
      </c>
      <c r="E202">
        <f t="shared" si="13"/>
        <v>-6.0064993453989857E-4</v>
      </c>
      <c r="F202">
        <f t="shared" si="14"/>
        <v>-3.1319810940087626E-4</v>
      </c>
      <c r="G202">
        <f t="shared" si="15"/>
        <v>-1.6049079120874655E-3</v>
      </c>
      <c r="H202">
        <f>0</f>
        <v>0</v>
      </c>
    </row>
    <row r="203" spans="1:8" x14ac:dyDescent="0.2">
      <c r="A203" s="6">
        <v>45322</v>
      </c>
      <c r="B203">
        <v>765.4000244140625</v>
      </c>
      <c r="C203">
        <v>4845.64990234375</v>
      </c>
      <c r="D203">
        <f t="shared" si="12"/>
        <v>-2.5873972687867952E-2</v>
      </c>
      <c r="E203">
        <f t="shared" si="13"/>
        <v>-1.6105744611597972E-2</v>
      </c>
      <c r="F203">
        <f t="shared" si="14"/>
        <v>-2.4418387349981266E-2</v>
      </c>
      <c r="G203">
        <f t="shared" si="15"/>
        <v>-1.4555853378866862E-3</v>
      </c>
      <c r="H203">
        <f>0</f>
        <v>0</v>
      </c>
    </row>
    <row r="204" spans="1:8" x14ac:dyDescent="0.2">
      <c r="A204" s="6">
        <v>45323</v>
      </c>
      <c r="B204">
        <v>771</v>
      </c>
      <c r="C204">
        <v>4906.18994140625</v>
      </c>
      <c r="D204">
        <f t="shared" si="12"/>
        <v>7.3164037200343923E-3</v>
      </c>
      <c r="E204">
        <f t="shared" si="13"/>
        <v>1.2493688211609788E-2</v>
      </c>
      <c r="F204">
        <f t="shared" si="14"/>
        <v>2.004407835793498E-2</v>
      </c>
      <c r="G204">
        <f t="shared" si="15"/>
        <v>-1.2727674637900588E-2</v>
      </c>
      <c r="H204">
        <f>0</f>
        <v>0</v>
      </c>
    </row>
    <row r="205" spans="1:8" x14ac:dyDescent="0.2">
      <c r="A205" s="6">
        <v>45324</v>
      </c>
      <c r="B205">
        <v>781.29998779296875</v>
      </c>
      <c r="C205">
        <v>4958.60986328125</v>
      </c>
      <c r="D205">
        <f t="shared" si="12"/>
        <v>1.3359257837832317E-2</v>
      </c>
      <c r="E205">
        <f t="shared" si="13"/>
        <v>1.068444607751462E-2</v>
      </c>
      <c r="F205">
        <f t="shared" si="14"/>
        <v>1.7231317460129843E-2</v>
      </c>
      <c r="G205">
        <f t="shared" si="15"/>
        <v>-3.8720596222975266E-3</v>
      </c>
      <c r="H205">
        <f>0</f>
        <v>0</v>
      </c>
    </row>
    <row r="206" spans="1:8" x14ac:dyDescent="0.2">
      <c r="A206" s="6">
        <v>45327</v>
      </c>
      <c r="B206">
        <v>784.84002685546875</v>
      </c>
      <c r="C206">
        <v>4942.81005859375</v>
      </c>
      <c r="D206">
        <f t="shared" si="12"/>
        <v>4.5309600893506108E-3</v>
      </c>
      <c r="E206">
        <f t="shared" si="13"/>
        <v>-3.1863375266721894E-3</v>
      </c>
      <c r="F206">
        <f t="shared" si="14"/>
        <v>-4.3330696434711012E-3</v>
      </c>
      <c r="G206">
        <f t="shared" si="15"/>
        <v>8.864029732821712E-3</v>
      </c>
      <c r="H206">
        <f>0</f>
        <v>0</v>
      </c>
    </row>
    <row r="207" spans="1:8" x14ac:dyDescent="0.2">
      <c r="A207" s="6">
        <v>45328</v>
      </c>
      <c r="B207">
        <v>777.45001220703125</v>
      </c>
      <c r="C207">
        <v>4954.22998046875</v>
      </c>
      <c r="D207">
        <f t="shared" si="12"/>
        <v>-9.415950251729921E-3</v>
      </c>
      <c r="E207">
        <f t="shared" si="13"/>
        <v>2.3104108269635937E-3</v>
      </c>
      <c r="F207">
        <f t="shared" si="14"/>
        <v>4.2125188893284773E-3</v>
      </c>
      <c r="G207">
        <f t="shared" si="15"/>
        <v>-1.3628469141058398E-2</v>
      </c>
      <c r="H207">
        <f>0</f>
        <v>0</v>
      </c>
    </row>
    <row r="208" spans="1:8" x14ac:dyDescent="0.2">
      <c r="A208" s="6">
        <v>45329</v>
      </c>
      <c r="B208">
        <v>790.3900146484375</v>
      </c>
      <c r="C208">
        <v>4995.06005859375</v>
      </c>
      <c r="D208">
        <f t="shared" si="12"/>
        <v>1.664416005946423E-2</v>
      </c>
      <c r="E208">
        <f t="shared" si="13"/>
        <v>8.241457963390042E-3</v>
      </c>
      <c r="F208">
        <f t="shared" si="14"/>
        <v>1.343329545317006E-2</v>
      </c>
      <c r="G208">
        <f t="shared" si="15"/>
        <v>3.2108646062941702E-3</v>
      </c>
      <c r="H208">
        <f>0</f>
        <v>0</v>
      </c>
    </row>
    <row r="209" spans="1:8" x14ac:dyDescent="0.2">
      <c r="A209" s="6">
        <v>45330</v>
      </c>
      <c r="B209">
        <v>799.40997314453125</v>
      </c>
      <c r="C209">
        <v>4997.91015625</v>
      </c>
      <c r="D209">
        <f t="shared" si="12"/>
        <v>1.1412034981370223E-2</v>
      </c>
      <c r="E209">
        <f t="shared" si="13"/>
        <v>5.7058326082515265E-4</v>
      </c>
      <c r="F209">
        <f t="shared" si="14"/>
        <v>1.5076742172220976E-3</v>
      </c>
      <c r="G209">
        <f t="shared" si="15"/>
        <v>9.9043607641481242E-3</v>
      </c>
      <c r="H209">
        <f>0</f>
        <v>0</v>
      </c>
    </row>
    <row r="210" spans="1:8" x14ac:dyDescent="0.2">
      <c r="A210" s="6">
        <v>45331</v>
      </c>
      <c r="B210">
        <v>812.94000244140625</v>
      </c>
      <c r="C210">
        <v>5026.60986328125</v>
      </c>
      <c r="D210">
        <f t="shared" si="12"/>
        <v>1.6925019391056395E-2</v>
      </c>
      <c r="E210">
        <f t="shared" si="13"/>
        <v>5.7423415255595245E-3</v>
      </c>
      <c r="F210">
        <f t="shared" si="14"/>
        <v>9.548012846203097E-3</v>
      </c>
      <c r="G210">
        <f t="shared" si="15"/>
        <v>7.3770065448532981E-3</v>
      </c>
      <c r="H210">
        <f>0</f>
        <v>0</v>
      </c>
    </row>
    <row r="211" spans="1:8" x14ac:dyDescent="0.2">
      <c r="A211" s="6">
        <v>45334</v>
      </c>
      <c r="B211">
        <v>787.3499755859375</v>
      </c>
      <c r="C211">
        <v>5021.83984375</v>
      </c>
      <c r="D211">
        <f t="shared" si="12"/>
        <v>-3.1478370825174351E-2</v>
      </c>
      <c r="E211">
        <f t="shared" si="13"/>
        <v>-9.489536011326738E-4</v>
      </c>
      <c r="F211">
        <f t="shared" si="14"/>
        <v>-8.5469275817782282E-4</v>
      </c>
      <c r="G211">
        <f t="shared" si="15"/>
        <v>-3.0623678066996528E-2</v>
      </c>
      <c r="H211">
        <f>0</f>
        <v>0</v>
      </c>
    </row>
    <row r="212" spans="1:8" x14ac:dyDescent="0.2">
      <c r="A212" s="6">
        <v>45335</v>
      </c>
      <c r="B212">
        <v>773.760009765625</v>
      </c>
      <c r="C212">
        <v>4953.169921875</v>
      </c>
      <c r="D212">
        <f t="shared" si="12"/>
        <v>-1.7260387682363265E-2</v>
      </c>
      <c r="E212">
        <f t="shared" si="13"/>
        <v>-1.3674255653625456E-2</v>
      </c>
      <c r="F212">
        <f t="shared" si="14"/>
        <v>-2.0638242649863251E-2</v>
      </c>
      <c r="G212">
        <f t="shared" si="15"/>
        <v>3.377854967499986E-3</v>
      </c>
      <c r="H212">
        <f>0</f>
        <v>0</v>
      </c>
    </row>
    <row r="213" spans="1:8" x14ac:dyDescent="0.2">
      <c r="A213" s="6">
        <v>45336</v>
      </c>
      <c r="B213">
        <v>792</v>
      </c>
      <c r="C213">
        <v>5000.6201171875</v>
      </c>
      <c r="D213">
        <f t="shared" si="12"/>
        <v>2.3573188074038631E-2</v>
      </c>
      <c r="E213">
        <f t="shared" si="13"/>
        <v>9.5797632750176387E-3</v>
      </c>
      <c r="F213">
        <f t="shared" si="14"/>
        <v>1.5513908533604221E-2</v>
      </c>
      <c r="G213">
        <f t="shared" si="15"/>
        <v>8.0592795404344098E-3</v>
      </c>
      <c r="H213">
        <f>0</f>
        <v>0</v>
      </c>
    </row>
    <row r="214" spans="1:8" x14ac:dyDescent="0.2">
      <c r="A214" s="6">
        <v>45337</v>
      </c>
      <c r="B214">
        <v>780</v>
      </c>
      <c r="C214">
        <v>5029.72998046875</v>
      </c>
      <c r="D214">
        <f t="shared" si="12"/>
        <v>-1.5151515151515138E-2</v>
      </c>
      <c r="E214">
        <f t="shared" si="13"/>
        <v>5.8212506847294954E-3</v>
      </c>
      <c r="F214">
        <f t="shared" si="14"/>
        <v>9.670689956806082E-3</v>
      </c>
      <c r="G214">
        <f t="shared" si="15"/>
        <v>-2.482220510832122E-2</v>
      </c>
      <c r="H214">
        <f>0</f>
        <v>0</v>
      </c>
    </row>
    <row r="215" spans="1:8" x14ac:dyDescent="0.2">
      <c r="A215" s="6">
        <v>45338</v>
      </c>
      <c r="B215">
        <v>765</v>
      </c>
      <c r="C215">
        <v>5005.56982421875</v>
      </c>
      <c r="D215">
        <f t="shared" si="12"/>
        <v>-1.9230769230769273E-2</v>
      </c>
      <c r="E215">
        <f t="shared" si="13"/>
        <v>-4.8034698371121065E-3</v>
      </c>
      <c r="F215">
        <f t="shared" si="14"/>
        <v>-6.8471646027162955E-3</v>
      </c>
      <c r="G215">
        <f t="shared" si="15"/>
        <v>-1.2383604628052977E-2</v>
      </c>
      <c r="H215">
        <f>0</f>
        <v>0</v>
      </c>
    </row>
    <row r="216" spans="1:8" x14ac:dyDescent="0.2">
      <c r="A216" s="6">
        <v>45342</v>
      </c>
      <c r="B216">
        <v>752.84002685546875</v>
      </c>
      <c r="C216">
        <v>4975.509765625</v>
      </c>
      <c r="D216">
        <f t="shared" si="12"/>
        <v>-1.5895389731413356E-2</v>
      </c>
      <c r="E216">
        <f t="shared" si="13"/>
        <v>-6.0053220011653252E-3</v>
      </c>
      <c r="F216">
        <f t="shared" si="14"/>
        <v>-8.7156390917221774E-3</v>
      </c>
      <c r="G216">
        <f t="shared" si="15"/>
        <v>-7.1797506396911789E-3</v>
      </c>
      <c r="H216">
        <f>0</f>
        <v>0</v>
      </c>
    </row>
    <row r="217" spans="1:8" x14ac:dyDescent="0.2">
      <c r="A217" s="6">
        <v>45343</v>
      </c>
      <c r="B217">
        <v>747.94000244140625</v>
      </c>
      <c r="C217">
        <v>4981.7998046875</v>
      </c>
      <c r="D217">
        <f t="shared" si="12"/>
        <v>-6.5087193019337519E-3</v>
      </c>
      <c r="E217">
        <f t="shared" si="13"/>
        <v>1.264199922982101E-3</v>
      </c>
      <c r="F217">
        <f t="shared" si="14"/>
        <v>2.586014030680454E-3</v>
      </c>
      <c r="G217">
        <f t="shared" si="15"/>
        <v>-9.094733332614206E-3</v>
      </c>
      <c r="H217">
        <f>0</f>
        <v>0</v>
      </c>
    </row>
    <row r="218" spans="1:8" x14ac:dyDescent="0.2">
      <c r="A218" s="6">
        <v>45344</v>
      </c>
      <c r="B218">
        <v>769.21002197265625</v>
      </c>
      <c r="C218">
        <v>5087.02978515625</v>
      </c>
      <c r="D218">
        <f t="shared" si="12"/>
        <v>2.8438136029388605E-2</v>
      </c>
      <c r="E218">
        <f t="shared" si="13"/>
        <v>2.112288421741404E-2</v>
      </c>
      <c r="F218">
        <f t="shared" si="14"/>
        <v>3.3459565786189714E-2</v>
      </c>
      <c r="G218">
        <f t="shared" si="15"/>
        <v>-5.0214297568011088E-3</v>
      </c>
      <c r="H218">
        <f>0</f>
        <v>0</v>
      </c>
    </row>
    <row r="219" spans="1:8" x14ac:dyDescent="0.2">
      <c r="A219" s="6">
        <v>45345</v>
      </c>
      <c r="B219">
        <v>770.969970703125</v>
      </c>
      <c r="C219">
        <v>5088.7998046875</v>
      </c>
      <c r="D219">
        <f t="shared" si="12"/>
        <v>2.2879950601206733E-3</v>
      </c>
      <c r="E219">
        <f t="shared" si="13"/>
        <v>3.4794754621159107E-4</v>
      </c>
      <c r="F219">
        <f t="shared" si="14"/>
        <v>1.1615508207353617E-3</v>
      </c>
      <c r="G219">
        <f t="shared" si="15"/>
        <v>1.1264442393853116E-3</v>
      </c>
      <c r="H219">
        <f>0</f>
        <v>0</v>
      </c>
    </row>
    <row r="220" spans="1:8" x14ac:dyDescent="0.2">
      <c r="A220" s="6">
        <v>45348</v>
      </c>
      <c r="B220">
        <v>779.65997314453125</v>
      </c>
      <c r="C220">
        <v>5069.52978515625</v>
      </c>
      <c r="D220">
        <f t="shared" si="12"/>
        <v>1.1271518699335292E-2</v>
      </c>
      <c r="E220">
        <f t="shared" si="13"/>
        <v>-3.7867513501905758E-3</v>
      </c>
      <c r="F220">
        <f t="shared" si="14"/>
        <v>-5.2665104988814243E-3</v>
      </c>
      <c r="G220">
        <f t="shared" si="15"/>
        <v>1.6538029198216717E-2</v>
      </c>
      <c r="H220">
        <f>0</f>
        <v>0</v>
      </c>
    </row>
    <row r="221" spans="1:8" x14ac:dyDescent="0.2">
      <c r="A221" s="6">
        <v>45349</v>
      </c>
      <c r="B221">
        <v>767.1400146484375</v>
      </c>
      <c r="C221">
        <v>5078.18017578125</v>
      </c>
      <c r="D221">
        <f t="shared" si="12"/>
        <v>-1.6058229134937041E-2</v>
      </c>
      <c r="E221">
        <f t="shared" si="13"/>
        <v>1.7063496993998672E-3</v>
      </c>
      <c r="F221">
        <f t="shared" si="14"/>
        <v>3.2734077070957742E-3</v>
      </c>
      <c r="G221">
        <f t="shared" si="15"/>
        <v>-1.9331636842032814E-2</v>
      </c>
      <c r="H221">
        <f>0</f>
        <v>0</v>
      </c>
    </row>
    <row r="222" spans="1:8" x14ac:dyDescent="0.2">
      <c r="A222" s="6">
        <v>45350</v>
      </c>
      <c r="B222">
        <v>759.78997802734375</v>
      </c>
      <c r="C222">
        <v>5069.759765625</v>
      </c>
      <c r="D222">
        <f t="shared" si="12"/>
        <v>-9.5810888243942349E-3</v>
      </c>
      <c r="E222">
        <f t="shared" si="13"/>
        <v>-1.6581550604305439E-3</v>
      </c>
      <c r="F222">
        <f t="shared" si="14"/>
        <v>-1.9572616713084199E-3</v>
      </c>
      <c r="G222">
        <f t="shared" si="15"/>
        <v>-7.6238271530858145E-3</v>
      </c>
      <c r="H222">
        <f>0</f>
        <v>0</v>
      </c>
    </row>
    <row r="223" spans="1:8" x14ac:dyDescent="0.2">
      <c r="A223" s="6">
        <v>45351</v>
      </c>
      <c r="B223">
        <v>771.34002685546875</v>
      </c>
      <c r="C223">
        <v>5096.27001953125</v>
      </c>
      <c r="D223">
        <f t="shared" si="12"/>
        <v>1.5201633559464245E-2</v>
      </c>
      <c r="E223">
        <f t="shared" si="13"/>
        <v>5.2290946971491614E-3</v>
      </c>
      <c r="F223">
        <f t="shared" si="14"/>
        <v>8.7500872492529882E-3</v>
      </c>
      <c r="G223">
        <f t="shared" si="15"/>
        <v>6.4515463102112567E-3</v>
      </c>
      <c r="H223">
        <f>0</f>
        <v>0</v>
      </c>
    </row>
    <row r="224" spans="1:8" x14ac:dyDescent="0.2">
      <c r="A224" s="6">
        <v>45352</v>
      </c>
      <c r="B224">
        <v>773.6300048828125</v>
      </c>
      <c r="C224">
        <v>5137.080078125</v>
      </c>
      <c r="D224">
        <f t="shared" si="12"/>
        <v>2.9688307978510409E-3</v>
      </c>
      <c r="E224">
        <f t="shared" si="13"/>
        <v>8.0078289488876297E-3</v>
      </c>
      <c r="F224">
        <f t="shared" si="14"/>
        <v>1.3070081185603943E-2</v>
      </c>
      <c r="G224">
        <f t="shared" si="15"/>
        <v>-1.0101250387752902E-2</v>
      </c>
      <c r="H224">
        <f>0</f>
        <v>0</v>
      </c>
    </row>
    <row r="225" spans="1:8" x14ac:dyDescent="0.2">
      <c r="A225" s="6">
        <v>45355</v>
      </c>
      <c r="B225">
        <v>776.09002685546875</v>
      </c>
      <c r="C225">
        <v>5130.9501953125</v>
      </c>
      <c r="D225">
        <f t="shared" si="12"/>
        <v>3.1798430220255636E-3</v>
      </c>
      <c r="E225">
        <f t="shared" si="13"/>
        <v>-1.1932620709189656E-3</v>
      </c>
      <c r="F225">
        <f t="shared" si="14"/>
        <v>-1.2345099743854039E-3</v>
      </c>
      <c r="G225">
        <f t="shared" si="15"/>
        <v>4.4143529964109675E-3</v>
      </c>
      <c r="H225">
        <f>0</f>
        <v>0</v>
      </c>
    </row>
    <row r="226" spans="1:8" x14ac:dyDescent="0.2">
      <c r="A226" s="6">
        <v>45356</v>
      </c>
      <c r="B226">
        <v>740.1500244140625</v>
      </c>
      <c r="C226">
        <v>5078.64990234375</v>
      </c>
      <c r="D226">
        <f t="shared" si="12"/>
        <v>-4.6309063636633119E-2</v>
      </c>
      <c r="E226">
        <f t="shared" si="13"/>
        <v>-1.0193100883444606E-2</v>
      </c>
      <c r="F226">
        <f t="shared" si="14"/>
        <v>-1.5226221874838852E-2</v>
      </c>
      <c r="G226">
        <f t="shared" si="15"/>
        <v>-3.1082841761794266E-2</v>
      </c>
      <c r="H226">
        <f>0</f>
        <v>0</v>
      </c>
    </row>
    <row r="227" spans="1:8" x14ac:dyDescent="0.2">
      <c r="A227" s="6">
        <v>45357</v>
      </c>
      <c r="B227">
        <v>741.05999755859375</v>
      </c>
      <c r="C227">
        <v>5104.759765625</v>
      </c>
      <c r="D227">
        <f t="shared" si="12"/>
        <v>1.2294441863345273E-3</v>
      </c>
      <c r="E227">
        <f t="shared" si="13"/>
        <v>5.1411032032746551E-3</v>
      </c>
      <c r="F227">
        <f t="shared" si="14"/>
        <v>8.6132901734799049E-3</v>
      </c>
      <c r="G227">
        <f t="shared" si="15"/>
        <v>-7.3838459871453776E-3</v>
      </c>
      <c r="H227">
        <f>0</f>
        <v>0</v>
      </c>
    </row>
    <row r="228" spans="1:8" x14ac:dyDescent="0.2">
      <c r="A228" s="6">
        <v>45358</v>
      </c>
      <c r="B228">
        <v>768.08001708984375</v>
      </c>
      <c r="C228">
        <v>5157.35986328125</v>
      </c>
      <c r="D228">
        <f t="shared" si="12"/>
        <v>3.6461311662034035E-2</v>
      </c>
      <c r="E228">
        <f t="shared" si="13"/>
        <v>1.0304127925951478E-2</v>
      </c>
      <c r="F228">
        <f t="shared" si="14"/>
        <v>1.6640051092139067E-2</v>
      </c>
      <c r="G228">
        <f t="shared" si="15"/>
        <v>1.9821260569894968E-2</v>
      </c>
      <c r="H228">
        <f>0</f>
        <v>0</v>
      </c>
    </row>
    <row r="229" spans="1:8" x14ac:dyDescent="0.2">
      <c r="A229" s="6">
        <v>45359</v>
      </c>
      <c r="B229">
        <v>757.67999267578125</v>
      </c>
      <c r="C229">
        <v>5123.68994140625</v>
      </c>
      <c r="D229">
        <f t="shared" si="12"/>
        <v>-1.3540287707870413E-2</v>
      </c>
      <c r="E229">
        <f t="shared" si="13"/>
        <v>-6.5285190034379825E-3</v>
      </c>
      <c r="F229">
        <f t="shared" si="14"/>
        <v>-9.5290338508362653E-3</v>
      </c>
      <c r="G229">
        <f t="shared" si="15"/>
        <v>-4.0112538570341479E-3</v>
      </c>
      <c r="H229">
        <f>0</f>
        <v>0</v>
      </c>
    </row>
    <row r="230" spans="1:8" x14ac:dyDescent="0.2">
      <c r="A230" s="6">
        <v>45362</v>
      </c>
      <c r="B230">
        <v>756.739990234375</v>
      </c>
      <c r="C230">
        <v>5117.93994140625</v>
      </c>
      <c r="D230">
        <f t="shared" si="12"/>
        <v>-1.2406325236153926E-3</v>
      </c>
      <c r="E230">
        <f t="shared" si="13"/>
        <v>-1.122238087346461E-3</v>
      </c>
      <c r="F230">
        <f t="shared" si="14"/>
        <v>-1.1240916505832084E-3</v>
      </c>
      <c r="G230">
        <f t="shared" si="15"/>
        <v>-1.1654087303218414E-4</v>
      </c>
      <c r="H230">
        <f>0</f>
        <v>0</v>
      </c>
    </row>
    <row r="231" spans="1:8" x14ac:dyDescent="0.2">
      <c r="A231" s="6">
        <v>45363</v>
      </c>
      <c r="B231">
        <v>789.55999755859375</v>
      </c>
      <c r="C231">
        <v>5175.27001953125</v>
      </c>
      <c r="D231">
        <f t="shared" si="12"/>
        <v>4.3370256293781662E-2</v>
      </c>
      <c r="E231">
        <f t="shared" si="13"/>
        <v>1.1201787981366396E-2</v>
      </c>
      <c r="F231">
        <f t="shared" si="14"/>
        <v>1.8035609517300006E-2</v>
      </c>
      <c r="G231">
        <f t="shared" si="15"/>
        <v>2.5334646776481656E-2</v>
      </c>
      <c r="H231">
        <f>0</f>
        <v>0</v>
      </c>
    </row>
    <row r="232" spans="1:8" x14ac:dyDescent="0.2">
      <c r="A232" s="6">
        <v>45364</v>
      </c>
      <c r="B232">
        <v>776.8800048828125</v>
      </c>
      <c r="C232">
        <v>5165.31005859375</v>
      </c>
      <c r="D232">
        <f t="shared" si="12"/>
        <v>-1.605956825952326E-2</v>
      </c>
      <c r="E232">
        <f t="shared" si="13"/>
        <v>-1.9245297153407392E-3</v>
      </c>
      <c r="F232">
        <f t="shared" si="14"/>
        <v>-2.3713843580279877E-3</v>
      </c>
      <c r="G232">
        <f t="shared" si="15"/>
        <v>-1.3688183901495272E-2</v>
      </c>
      <c r="H232">
        <f>0</f>
        <v>0</v>
      </c>
    </row>
    <row r="233" spans="1:8" x14ac:dyDescent="0.2">
      <c r="A233" s="6">
        <v>45365</v>
      </c>
      <c r="B233">
        <v>779.489990234375</v>
      </c>
      <c r="C233">
        <v>5150.47998046875</v>
      </c>
      <c r="D233">
        <f t="shared" si="12"/>
        <v>3.359573338428401E-3</v>
      </c>
      <c r="E233">
        <f t="shared" si="13"/>
        <v>-2.8710915621273925E-3</v>
      </c>
      <c r="F233">
        <f t="shared" si="14"/>
        <v>-3.8429685643770473E-3</v>
      </c>
      <c r="G233">
        <f t="shared" si="15"/>
        <v>7.2025419028054483E-3</v>
      </c>
      <c r="H233">
        <f>0</f>
        <v>0</v>
      </c>
    </row>
    <row r="234" spans="1:8" x14ac:dyDescent="0.2">
      <c r="A234" s="6">
        <v>45366</v>
      </c>
      <c r="B234">
        <v>743.90997314453125</v>
      </c>
      <c r="C234">
        <v>5117.08984375</v>
      </c>
      <c r="D234">
        <f t="shared" si="12"/>
        <v>-4.5645252069427711E-2</v>
      </c>
      <c r="E234">
        <f t="shared" si="13"/>
        <v>-6.4829174844615034E-3</v>
      </c>
      <c r="F234">
        <f t="shared" si="14"/>
        <v>-9.4581388793781151E-3</v>
      </c>
      <c r="G234">
        <f t="shared" si="15"/>
        <v>-3.6187113190049594E-2</v>
      </c>
      <c r="H234">
        <f>0</f>
        <v>0</v>
      </c>
    </row>
    <row r="235" spans="1:8" x14ac:dyDescent="0.2">
      <c r="A235" s="6">
        <v>45369</v>
      </c>
      <c r="B235">
        <v>755.79998779296875</v>
      </c>
      <c r="C235">
        <v>5149.419921875</v>
      </c>
      <c r="D235">
        <f t="shared" si="12"/>
        <v>1.5983136505319351E-2</v>
      </c>
      <c r="E235">
        <f t="shared" si="13"/>
        <v>6.3180595049523447E-3</v>
      </c>
      <c r="F235">
        <f t="shared" si="14"/>
        <v>1.044305999886593E-2</v>
      </c>
      <c r="G235">
        <f t="shared" si="15"/>
        <v>5.5400765064534205E-3</v>
      </c>
      <c r="H235">
        <f>0</f>
        <v>0</v>
      </c>
    </row>
    <row r="236" spans="1:8" x14ac:dyDescent="0.2">
      <c r="A236" s="6">
        <v>45370</v>
      </c>
      <c r="B236">
        <v>756.94000244140625</v>
      </c>
      <c r="C236">
        <v>5178.509765625</v>
      </c>
      <c r="D236">
        <f t="shared" si="12"/>
        <v>1.5083549442314048E-3</v>
      </c>
      <c r="E236">
        <f t="shared" si="13"/>
        <v>5.6491496501236416E-3</v>
      </c>
      <c r="F236">
        <f t="shared" si="14"/>
        <v>9.4031309322351389E-3</v>
      </c>
      <c r="G236">
        <f t="shared" si="15"/>
        <v>-7.8947759880037341E-3</v>
      </c>
      <c r="H236">
        <f>0</f>
        <v>0</v>
      </c>
    </row>
    <row r="237" spans="1:8" x14ac:dyDescent="0.2">
      <c r="A237" s="6">
        <v>45371</v>
      </c>
      <c r="B237">
        <v>767.55999755859375</v>
      </c>
      <c r="C237">
        <v>5224.6201171875</v>
      </c>
      <c r="D237">
        <f t="shared" si="12"/>
        <v>1.4030167626144951E-2</v>
      </c>
      <c r="E237">
        <f t="shared" si="13"/>
        <v>8.9041739128465913E-3</v>
      </c>
      <c r="F237">
        <f t="shared" si="14"/>
        <v>1.4463595087395325E-2</v>
      </c>
      <c r="G237">
        <f t="shared" si="15"/>
        <v>-4.3342746125037308E-4</v>
      </c>
      <c r="H237">
        <f>0</f>
        <v>0</v>
      </c>
    </row>
    <row r="238" spans="1:8" x14ac:dyDescent="0.2">
      <c r="A238" s="6">
        <v>45372</v>
      </c>
      <c r="B238">
        <v>773.17999267578125</v>
      </c>
      <c r="C238">
        <v>5241.52978515625</v>
      </c>
      <c r="D238">
        <f t="shared" si="12"/>
        <v>7.3218968355088787E-3</v>
      </c>
      <c r="E238">
        <f t="shared" si="13"/>
        <v>3.2365354015160275E-3</v>
      </c>
      <c r="F238">
        <f t="shared" si="14"/>
        <v>5.6523300349495655E-3</v>
      </c>
      <c r="G238">
        <f t="shared" si="15"/>
        <v>1.6695668005593132E-3</v>
      </c>
      <c r="H238">
        <f>0</f>
        <v>0</v>
      </c>
    </row>
    <row r="239" spans="1:8" x14ac:dyDescent="0.2">
      <c r="A239" s="6">
        <v>45373</v>
      </c>
      <c r="B239">
        <v>774.1500244140625</v>
      </c>
      <c r="C239">
        <v>5234.18017578125</v>
      </c>
      <c r="D239">
        <f t="shared" si="12"/>
        <v>1.2546001545179486E-3</v>
      </c>
      <c r="E239">
        <f t="shared" si="13"/>
        <v>-1.4021878490156903E-3</v>
      </c>
      <c r="F239">
        <f t="shared" si="14"/>
        <v>-1.5593190467033434E-3</v>
      </c>
      <c r="G239">
        <f t="shared" si="15"/>
        <v>2.813919201221292E-3</v>
      </c>
      <c r="H239">
        <f>0</f>
        <v>0</v>
      </c>
    </row>
    <row r="240" spans="1:8" x14ac:dyDescent="0.2">
      <c r="A240" s="6">
        <v>45376</v>
      </c>
      <c r="B240">
        <v>774.6400146484375</v>
      </c>
      <c r="C240">
        <v>5218.18994140625</v>
      </c>
      <c r="D240">
        <f t="shared" si="12"/>
        <v>6.3293963562927047E-4</v>
      </c>
      <c r="E240">
        <f t="shared" si="13"/>
        <v>-3.0549644525015296E-3</v>
      </c>
      <c r="F240">
        <f t="shared" si="14"/>
        <v>-4.1288288516566378E-3</v>
      </c>
      <c r="G240">
        <f t="shared" si="15"/>
        <v>4.7617684872859082E-3</v>
      </c>
      <c r="H240">
        <f>0</f>
        <v>0</v>
      </c>
    </row>
    <row r="241" spans="1:8" x14ac:dyDescent="0.2">
      <c r="A241" s="6">
        <v>45377</v>
      </c>
      <c r="B241">
        <v>778.57000732421875</v>
      </c>
      <c r="C241">
        <v>5203.580078125</v>
      </c>
      <c r="D241">
        <f t="shared" si="12"/>
        <v>5.0733148320059041E-3</v>
      </c>
      <c r="E241">
        <f t="shared" si="13"/>
        <v>-2.799795225030266E-3</v>
      </c>
      <c r="F241">
        <f t="shared" si="14"/>
        <v>-3.7321268227636043E-3</v>
      </c>
      <c r="G241">
        <f t="shared" si="15"/>
        <v>8.8054416547695084E-3</v>
      </c>
      <c r="H241">
        <f>0</f>
        <v>0</v>
      </c>
    </row>
    <row r="242" spans="1:8" x14ac:dyDescent="0.2">
      <c r="A242" s="6">
        <v>45378</v>
      </c>
      <c r="B242">
        <v>759</v>
      </c>
      <c r="C242">
        <v>5248.490234375</v>
      </c>
      <c r="D242">
        <f t="shared" si="12"/>
        <v>-2.5135835108106352E-2</v>
      </c>
      <c r="E242">
        <f t="shared" si="13"/>
        <v>8.6306265255329251E-3</v>
      </c>
      <c r="F242">
        <f t="shared" si="14"/>
        <v>1.4038321222591464E-2</v>
      </c>
      <c r="G242">
        <f t="shared" si="15"/>
        <v>-3.9174156330697818E-2</v>
      </c>
      <c r="H242">
        <f>0</f>
        <v>0</v>
      </c>
    </row>
    <row r="243" spans="1:8" x14ac:dyDescent="0.2">
      <c r="A243" s="6">
        <v>45379</v>
      </c>
      <c r="B243">
        <v>762.4000244140625</v>
      </c>
      <c r="C243">
        <v>5254.35009765625</v>
      </c>
      <c r="D243">
        <f t="shared" si="12"/>
        <v>4.4796105587121549E-3</v>
      </c>
      <c r="E243">
        <f t="shared" si="13"/>
        <v>1.1164855071790214E-3</v>
      </c>
      <c r="F243">
        <f t="shared" si="14"/>
        <v>2.3563679678438604E-3</v>
      </c>
      <c r="G243">
        <f t="shared" si="15"/>
        <v>2.1232425908682944E-3</v>
      </c>
      <c r="H243">
        <f>0</f>
        <v>0</v>
      </c>
    </row>
    <row r="244" spans="1:8" x14ac:dyDescent="0.2">
      <c r="A244" s="6">
        <v>45383</v>
      </c>
      <c r="B244">
        <v>768.3699951171875</v>
      </c>
      <c r="C244">
        <v>5243.77001953125</v>
      </c>
      <c r="D244">
        <f t="shared" si="12"/>
        <v>7.8304964742270666E-3</v>
      </c>
      <c r="E244">
        <f t="shared" si="13"/>
        <v>-2.0135845401164643E-3</v>
      </c>
      <c r="F244">
        <f t="shared" si="14"/>
        <v>-2.5098345544774096E-3</v>
      </c>
      <c r="G244">
        <f t="shared" si="15"/>
        <v>1.0340331028704476E-2</v>
      </c>
      <c r="H244">
        <f>0</f>
        <v>0</v>
      </c>
    </row>
    <row r="245" spans="1:8" x14ac:dyDescent="0.2">
      <c r="A245" s="6">
        <v>45384</v>
      </c>
      <c r="B245">
        <v>757</v>
      </c>
      <c r="C245">
        <v>5205.81005859375</v>
      </c>
      <c r="D245">
        <f t="shared" si="12"/>
        <v>-1.4797552207193365E-2</v>
      </c>
      <c r="E245">
        <f t="shared" si="13"/>
        <v>-7.2390590731691296E-3</v>
      </c>
      <c r="F245">
        <f t="shared" si="14"/>
        <v>-1.0633683851408482E-2</v>
      </c>
      <c r="G245">
        <f t="shared" si="15"/>
        <v>-4.1638683557848836E-3</v>
      </c>
      <c r="H245">
        <f>0</f>
        <v>0</v>
      </c>
    </row>
    <row r="246" spans="1:8" x14ac:dyDescent="0.2">
      <c r="A246" s="6">
        <v>45385</v>
      </c>
      <c r="B246">
        <v>759.15997314453125</v>
      </c>
      <c r="C246">
        <v>5211.490234375</v>
      </c>
      <c r="D246">
        <f t="shared" si="12"/>
        <v>2.8533330839251025E-3</v>
      </c>
      <c r="E246">
        <f t="shared" si="13"/>
        <v>1.091122364688113E-3</v>
      </c>
      <c r="F246">
        <f t="shared" si="14"/>
        <v>2.3169368413520127E-3</v>
      </c>
      <c r="G246">
        <f t="shared" si="15"/>
        <v>5.3639624257308983E-4</v>
      </c>
      <c r="H246">
        <f>0</f>
        <v>0</v>
      </c>
    </row>
    <row r="247" spans="1:8" x14ac:dyDescent="0.2">
      <c r="A247" s="6">
        <v>45386</v>
      </c>
      <c r="B247">
        <v>757.54998779296875</v>
      </c>
      <c r="C247">
        <v>5147.2099609375</v>
      </c>
      <c r="D247">
        <f t="shared" si="12"/>
        <v>-2.1207458355499975E-3</v>
      </c>
      <c r="E247">
        <f t="shared" si="13"/>
        <v>-1.2334336350379616E-2</v>
      </c>
      <c r="F247">
        <f t="shared" si="14"/>
        <v>-1.8555120357186223E-2</v>
      </c>
      <c r="G247">
        <f t="shared" si="15"/>
        <v>1.6434374521636225E-2</v>
      </c>
      <c r="H247">
        <f>0</f>
        <v>0</v>
      </c>
    </row>
    <row r="248" spans="1:8" x14ac:dyDescent="0.2">
      <c r="A248" s="6">
        <v>45387</v>
      </c>
      <c r="B248">
        <v>783.5</v>
      </c>
      <c r="C248">
        <v>5204.33984375</v>
      </c>
      <c r="D248">
        <f t="shared" si="12"/>
        <v>3.4255181341410257E-2</v>
      </c>
      <c r="E248">
        <f t="shared" si="13"/>
        <v>1.1099194174331695E-2</v>
      </c>
      <c r="F248">
        <f t="shared" si="14"/>
        <v>1.7876110772855558E-2</v>
      </c>
      <c r="G248">
        <f t="shared" si="15"/>
        <v>1.6379070568554699E-2</v>
      </c>
      <c r="H248">
        <f>0</f>
        <v>0</v>
      </c>
    </row>
    <row r="249" spans="1:8" x14ac:dyDescent="0.2">
      <c r="A249" s="6">
        <v>45390</v>
      </c>
      <c r="B249">
        <v>785.5999755859375</v>
      </c>
      <c r="C249">
        <v>5202.39013671875</v>
      </c>
      <c r="D249">
        <f t="shared" si="12"/>
        <v>2.6802496310625035E-3</v>
      </c>
      <c r="E249">
        <f t="shared" si="13"/>
        <v>-3.7463099831791524E-4</v>
      </c>
      <c r="F249">
        <f t="shared" si="14"/>
        <v>3.8185054846871661E-5</v>
      </c>
      <c r="G249">
        <f t="shared" si="15"/>
        <v>2.642064576215632E-3</v>
      </c>
      <c r="H249">
        <f>0</f>
        <v>0</v>
      </c>
    </row>
    <row r="250" spans="1:8" x14ac:dyDescent="0.2">
      <c r="A250" s="6">
        <v>45391</v>
      </c>
      <c r="B250">
        <v>782.219970703125</v>
      </c>
      <c r="C250">
        <v>5209.91015625</v>
      </c>
      <c r="D250">
        <f t="shared" si="12"/>
        <v>-4.3024503409531123E-3</v>
      </c>
      <c r="E250">
        <f t="shared" si="13"/>
        <v>1.4454931932483817E-3</v>
      </c>
      <c r="F250">
        <f t="shared" si="14"/>
        <v>2.8678638793162418E-3</v>
      </c>
      <c r="G250">
        <f t="shared" si="15"/>
        <v>-7.1703142202693537E-3</v>
      </c>
      <c r="H250">
        <f>0</f>
        <v>0</v>
      </c>
    </row>
    <row r="251" spans="1:8" x14ac:dyDescent="0.2">
      <c r="A251" s="6">
        <v>45392</v>
      </c>
      <c r="B251">
        <v>769.19000244140625</v>
      </c>
      <c r="C251">
        <v>5160.64013671875</v>
      </c>
      <c r="D251">
        <f t="shared" si="12"/>
        <v>-1.6657677826873107E-2</v>
      </c>
      <c r="E251">
        <f t="shared" si="13"/>
        <v>-9.4569806491084929E-3</v>
      </c>
      <c r="F251">
        <f t="shared" si="14"/>
        <v>-1.4081803351632569E-2</v>
      </c>
      <c r="G251">
        <f t="shared" si="15"/>
        <v>-2.5758744752405385E-3</v>
      </c>
      <c r="H251">
        <f>0</f>
        <v>0</v>
      </c>
    </row>
    <row r="252" spans="1:8" x14ac:dyDescent="0.2">
      <c r="A252" s="6">
        <v>45393</v>
      </c>
      <c r="B252">
        <v>771.34002685546875</v>
      </c>
      <c r="C252">
        <v>5199.06005859375</v>
      </c>
      <c r="D252">
        <f t="shared" si="12"/>
        <v>2.7951798739431766E-3</v>
      </c>
      <c r="E252">
        <f t="shared" si="13"/>
        <v>7.4447977105855934E-3</v>
      </c>
      <c r="F252">
        <f t="shared" si="14"/>
        <v>1.2194757633551693E-2</v>
      </c>
      <c r="G252">
        <f t="shared" si="15"/>
        <v>-9.399577759608516E-3</v>
      </c>
      <c r="H252">
        <f>0</f>
        <v>0</v>
      </c>
    </row>
    <row r="253" spans="1:8" x14ac:dyDescent="0.2">
      <c r="A253" s="6">
        <v>45394</v>
      </c>
      <c r="B253">
        <v>768.71002197265625</v>
      </c>
      <c r="C253">
        <v>5123.41015625</v>
      </c>
      <c r="D253">
        <f t="shared" si="12"/>
        <v>-3.4096569492630957E-3</v>
      </c>
      <c r="E253">
        <f t="shared" si="13"/>
        <v>-1.4550688295801639E-2</v>
      </c>
      <c r="F253">
        <f t="shared" si="14"/>
        <v>-2.2000799611707443E-2</v>
      </c>
      <c r="G253">
        <f t="shared" si="15"/>
        <v>1.8591142662444347E-2</v>
      </c>
      <c r="H253">
        <f>0</f>
        <v>0</v>
      </c>
    </row>
    <row r="254" spans="1:8" x14ac:dyDescent="0.2">
      <c r="A254" s="6">
        <v>45397</v>
      </c>
      <c r="B254">
        <v>735.80999755859375</v>
      </c>
      <c r="C254">
        <v>5061.81982421875</v>
      </c>
      <c r="D254">
        <f t="shared" si="12"/>
        <v>-4.2799005442435645E-2</v>
      </c>
      <c r="E254">
        <f t="shared" si="13"/>
        <v>-1.202135494776202E-2</v>
      </c>
      <c r="F254">
        <f t="shared" si="14"/>
        <v>-1.8068539907597447E-2</v>
      </c>
      <c r="G254">
        <f t="shared" si="15"/>
        <v>-2.4730465534838198E-2</v>
      </c>
      <c r="H254">
        <f>0</f>
        <v>0</v>
      </c>
    </row>
    <row r="255" spans="1:8" x14ac:dyDescent="0.2">
      <c r="A255" s="6">
        <v>45398</v>
      </c>
      <c r="B255">
        <v>744.780029296875</v>
      </c>
      <c r="C255">
        <v>5051.41015625</v>
      </c>
      <c r="D255">
        <f t="shared" si="12"/>
        <v>1.2190690216283606E-2</v>
      </c>
      <c r="E255">
        <f t="shared" si="13"/>
        <v>-2.0565070133361507E-3</v>
      </c>
      <c r="F255">
        <f t="shared" si="14"/>
        <v>-2.5765645139639005E-3</v>
      </c>
      <c r="G255">
        <f t="shared" si="15"/>
        <v>1.4767254730247507E-2</v>
      </c>
      <c r="H255">
        <f>0</f>
        <v>0</v>
      </c>
    </row>
    <row r="256" spans="1:8" x14ac:dyDescent="0.2">
      <c r="A256" s="6">
        <v>45399</v>
      </c>
      <c r="B256">
        <v>736.45001220703125</v>
      </c>
      <c r="C256">
        <v>5022.2099609375</v>
      </c>
      <c r="D256">
        <f t="shared" si="12"/>
        <v>-1.1184533368473693E-2</v>
      </c>
      <c r="E256">
        <f t="shared" si="13"/>
        <v>-5.780602724641426E-3</v>
      </c>
      <c r="F256">
        <f t="shared" si="14"/>
        <v>-8.3662764596687308E-3</v>
      </c>
      <c r="G256">
        <f t="shared" si="15"/>
        <v>-2.8182569088049617E-3</v>
      </c>
      <c r="H256">
        <f>0</f>
        <v>0</v>
      </c>
    </row>
    <row r="257" spans="1:8" x14ac:dyDescent="0.2">
      <c r="A257" s="6">
        <v>45400</v>
      </c>
      <c r="B257">
        <v>731.3599853515625</v>
      </c>
      <c r="C257">
        <v>5011.1201171875</v>
      </c>
      <c r="D257">
        <f t="shared" si="12"/>
        <v>-6.9115714184248001E-3</v>
      </c>
      <c r="E257">
        <f t="shared" si="13"/>
        <v>-2.2081601199982481E-3</v>
      </c>
      <c r="F257">
        <f t="shared" si="14"/>
        <v>-2.8123339117748524E-3</v>
      </c>
      <c r="G257">
        <f t="shared" si="15"/>
        <v>-4.0992375066499481E-3</v>
      </c>
      <c r="H257">
        <f>0</f>
        <v>0</v>
      </c>
    </row>
    <row r="258" spans="1:8" x14ac:dyDescent="0.2">
      <c r="A258" s="6">
        <v>45401</v>
      </c>
      <c r="B258">
        <v>713.90997314453125</v>
      </c>
      <c r="C258">
        <v>4967.22998046875</v>
      </c>
      <c r="D258">
        <f t="shared" ref="D258:D300" si="16">(B258/B257)-1</f>
        <v>-2.3859675886756526E-2</v>
      </c>
      <c r="E258">
        <f t="shared" ref="E258:E300" si="17">(C258/C257)-1</f>
        <v>-8.7585481274361499E-3</v>
      </c>
      <c r="F258">
        <f t="shared" ref="F258:F300" si="18">alpha_now+beta_now*E258</f>
        <v>-1.2995976501984334E-2</v>
      </c>
      <c r="G258">
        <f t="shared" ref="G258:G300" si="19">D258-F258</f>
        <v>-1.0863699384772193E-2</v>
      </c>
      <c r="H258">
        <f>0</f>
        <v>0</v>
      </c>
    </row>
    <row r="259" spans="1:8" x14ac:dyDescent="0.2">
      <c r="A259" s="6">
        <v>45404</v>
      </c>
      <c r="B259">
        <v>721.95001220703125</v>
      </c>
      <c r="C259">
        <v>5010.60009765625</v>
      </c>
      <c r="D259">
        <f t="shared" si="16"/>
        <v>1.1261978911831561E-2</v>
      </c>
      <c r="E259">
        <f t="shared" si="17"/>
        <v>8.7312480714667462E-3</v>
      </c>
      <c r="F259">
        <f t="shared" si="18"/>
        <v>1.4194753766663791E-2</v>
      </c>
      <c r="G259">
        <f t="shared" si="19"/>
        <v>-2.9327748548322301E-3</v>
      </c>
      <c r="H259">
        <f>0</f>
        <v>0</v>
      </c>
    </row>
    <row r="260" spans="1:8" x14ac:dyDescent="0.2">
      <c r="A260" s="6">
        <v>45405</v>
      </c>
      <c r="B260">
        <v>740.95001220703125</v>
      </c>
      <c r="C260">
        <v>5070.5498046875</v>
      </c>
      <c r="D260">
        <f t="shared" si="16"/>
        <v>2.6317611578004163E-2</v>
      </c>
      <c r="E260">
        <f t="shared" si="17"/>
        <v>1.1964576270872662E-2</v>
      </c>
      <c r="F260">
        <f t="shared" si="18"/>
        <v>1.9221487865805256E-2</v>
      </c>
      <c r="G260">
        <f t="shared" si="19"/>
        <v>7.0961237121989068E-3</v>
      </c>
      <c r="H260">
        <f>0</f>
        <v>0</v>
      </c>
    </row>
    <row r="261" spans="1:8" x14ac:dyDescent="0.2">
      <c r="A261" s="6">
        <v>45406</v>
      </c>
      <c r="B261">
        <v>746.28997802734375</v>
      </c>
      <c r="C261">
        <v>5071.6298828125</v>
      </c>
      <c r="D261">
        <f t="shared" si="16"/>
        <v>7.206917784381428E-3</v>
      </c>
      <c r="E261">
        <f t="shared" si="17"/>
        <v>2.130100613548791E-4</v>
      </c>
      <c r="F261">
        <f t="shared" si="18"/>
        <v>9.5176857329563457E-4</v>
      </c>
      <c r="G261">
        <f t="shared" si="19"/>
        <v>6.2551492110857936E-3</v>
      </c>
      <c r="H261">
        <f>0</f>
        <v>0</v>
      </c>
    </row>
    <row r="262" spans="1:8" x14ac:dyDescent="0.2">
      <c r="A262" s="6">
        <v>45407</v>
      </c>
      <c r="B262">
        <v>716.25</v>
      </c>
      <c r="C262">
        <v>5048.419921875</v>
      </c>
      <c r="D262">
        <f t="shared" si="16"/>
        <v>-4.0252420522580157E-2</v>
      </c>
      <c r="E262">
        <f t="shared" si="17"/>
        <v>-4.5764303535156259E-3</v>
      </c>
      <c r="F262">
        <f t="shared" si="18"/>
        <v>-6.4941948317367854E-3</v>
      </c>
      <c r="G262">
        <f t="shared" si="19"/>
        <v>-3.3758225690843371E-2</v>
      </c>
      <c r="H262">
        <f>0</f>
        <v>0</v>
      </c>
    </row>
    <row r="263" spans="1:8" x14ac:dyDescent="0.2">
      <c r="A263" s="6">
        <v>45408</v>
      </c>
      <c r="B263">
        <v>723.54998779296875</v>
      </c>
      <c r="C263">
        <v>5099.9599609375</v>
      </c>
      <c r="D263">
        <f t="shared" si="16"/>
        <v>1.0191955033813205E-2</v>
      </c>
      <c r="E263">
        <f t="shared" si="17"/>
        <v>1.020914263474304E-2</v>
      </c>
      <c r="F263">
        <f t="shared" si="18"/>
        <v>1.6492381021924088E-2</v>
      </c>
      <c r="G263">
        <f t="shared" si="19"/>
        <v>-6.3004259881108832E-3</v>
      </c>
      <c r="H263">
        <f>0</f>
        <v>0</v>
      </c>
    </row>
    <row r="264" spans="1:8" x14ac:dyDescent="0.2">
      <c r="A264" s="6">
        <v>45411</v>
      </c>
      <c r="B264">
        <v>721.15997314453125</v>
      </c>
      <c r="C264">
        <v>5116.169921875</v>
      </c>
      <c r="D264">
        <f t="shared" si="16"/>
        <v>-3.3031783411782145E-3</v>
      </c>
      <c r="E264">
        <f t="shared" si="17"/>
        <v>3.1784486665891176E-3</v>
      </c>
      <c r="F264">
        <f t="shared" si="18"/>
        <v>5.5620247664591787E-3</v>
      </c>
      <c r="G264">
        <f t="shared" si="19"/>
        <v>-8.8652031076373941E-3</v>
      </c>
      <c r="H264">
        <f>0</f>
        <v>0</v>
      </c>
    </row>
    <row r="265" spans="1:8" x14ac:dyDescent="0.2">
      <c r="A265" s="6">
        <v>45412</v>
      </c>
      <c r="B265">
        <v>693.33001708984375</v>
      </c>
      <c r="C265">
        <v>5035.68994140625</v>
      </c>
      <c r="D265">
        <f t="shared" si="16"/>
        <v>-3.8590544526949211E-2</v>
      </c>
      <c r="E265">
        <f t="shared" si="17"/>
        <v>-1.5730513586862171E-2</v>
      </c>
      <c r="F265">
        <f t="shared" si="18"/>
        <v>-2.3835029747297502E-2</v>
      </c>
      <c r="G265">
        <f t="shared" si="19"/>
        <v>-1.4755514779651709E-2</v>
      </c>
      <c r="H265">
        <f>0</f>
        <v>0</v>
      </c>
    </row>
    <row r="266" spans="1:8" x14ac:dyDescent="0.2">
      <c r="A266" s="6">
        <v>45413</v>
      </c>
      <c r="B266">
        <v>685.6099853515625</v>
      </c>
      <c r="C266">
        <v>5018.39013671875</v>
      </c>
      <c r="D266">
        <f t="shared" si="16"/>
        <v>-1.113471441880598E-2</v>
      </c>
      <c r="E266">
        <f t="shared" si="17"/>
        <v>-3.4354388154940185E-3</v>
      </c>
      <c r="F266">
        <f t="shared" si="18"/>
        <v>-4.7203380756985639E-3</v>
      </c>
      <c r="G266">
        <f t="shared" si="19"/>
        <v>-6.414376343107416E-3</v>
      </c>
      <c r="H266">
        <f>0</f>
        <v>0</v>
      </c>
    </row>
    <row r="267" spans="1:8" x14ac:dyDescent="0.2">
      <c r="A267" s="6">
        <v>45414</v>
      </c>
      <c r="B267">
        <v>695.719970703125</v>
      </c>
      <c r="C267">
        <v>5064.2001953125</v>
      </c>
      <c r="D267">
        <f t="shared" si="16"/>
        <v>1.4745971569212646E-2</v>
      </c>
      <c r="E267">
        <f t="shared" si="17"/>
        <v>9.1284370775730483E-3</v>
      </c>
      <c r="F267">
        <f t="shared" si="18"/>
        <v>1.4812248619541857E-2</v>
      </c>
      <c r="G267">
        <f t="shared" si="19"/>
        <v>-6.6277050329211287E-5</v>
      </c>
      <c r="H267">
        <f>0</f>
        <v>0</v>
      </c>
    </row>
    <row r="268" spans="1:8" x14ac:dyDescent="0.2">
      <c r="A268" s="6">
        <v>45415</v>
      </c>
      <c r="B268">
        <v>716.6500244140625</v>
      </c>
      <c r="C268">
        <v>5127.7900390625</v>
      </c>
      <c r="D268">
        <f t="shared" si="16"/>
        <v>3.0084020284460999E-2</v>
      </c>
      <c r="E268">
        <f t="shared" si="17"/>
        <v>1.2556739721478527E-2</v>
      </c>
      <c r="F268">
        <f t="shared" si="18"/>
        <v>2.0142102175844275E-2</v>
      </c>
      <c r="G268">
        <f t="shared" si="19"/>
        <v>9.9419181086167242E-3</v>
      </c>
      <c r="H268">
        <f>0</f>
        <v>0</v>
      </c>
    </row>
    <row r="269" spans="1:8" x14ac:dyDescent="0.2">
      <c r="A269" s="6">
        <v>45418</v>
      </c>
      <c r="B269">
        <v>726.55999755859375</v>
      </c>
      <c r="C269">
        <v>5180.740234375</v>
      </c>
      <c r="D269">
        <f t="shared" si="16"/>
        <v>1.3828190618752512E-2</v>
      </c>
      <c r="E269">
        <f t="shared" si="17"/>
        <v>1.0326123907011819E-2</v>
      </c>
      <c r="F269">
        <f t="shared" si="18"/>
        <v>1.667424741902614E-2</v>
      </c>
      <c r="G269">
        <f t="shared" si="19"/>
        <v>-2.8460568002736282E-3</v>
      </c>
      <c r="H269">
        <f>0</f>
        <v>0</v>
      </c>
    </row>
    <row r="270" spans="1:8" x14ac:dyDescent="0.2">
      <c r="A270" s="6">
        <v>45419</v>
      </c>
      <c r="B270">
        <v>713.33001708984375</v>
      </c>
      <c r="C270">
        <v>5187.7001953125</v>
      </c>
      <c r="D270">
        <f t="shared" si="16"/>
        <v>-1.8209068092388425E-2</v>
      </c>
      <c r="E270">
        <f t="shared" si="17"/>
        <v>1.3434298232750663E-3</v>
      </c>
      <c r="F270">
        <f t="shared" si="18"/>
        <v>2.709189785479303E-3</v>
      </c>
      <c r="G270">
        <f t="shared" si="19"/>
        <v>-2.0918257877867729E-2</v>
      </c>
      <c r="H270">
        <f>0</f>
        <v>0</v>
      </c>
    </row>
    <row r="271" spans="1:8" x14ac:dyDescent="0.2">
      <c r="A271" s="6">
        <v>45420</v>
      </c>
      <c r="B271">
        <v>721.030029296875</v>
      </c>
      <c r="C271">
        <v>5187.669921875</v>
      </c>
      <c r="D271">
        <f t="shared" si="16"/>
        <v>1.0794459818815438E-2</v>
      </c>
      <c r="E271">
        <f t="shared" si="17"/>
        <v>-5.8356181661389783E-6</v>
      </c>
      <c r="F271">
        <f t="shared" si="18"/>
        <v>6.1153740223783332E-4</v>
      </c>
      <c r="G271">
        <f t="shared" si="19"/>
        <v>1.0182922416577605E-2</v>
      </c>
      <c r="H271">
        <f>0</f>
        <v>0</v>
      </c>
    </row>
    <row r="272" spans="1:8" x14ac:dyDescent="0.2">
      <c r="A272" s="6">
        <v>45421</v>
      </c>
      <c r="B272">
        <v>722.94000244140625</v>
      </c>
      <c r="C272">
        <v>5214.080078125</v>
      </c>
      <c r="D272">
        <f t="shared" si="16"/>
        <v>2.6489508993041699E-3</v>
      </c>
      <c r="E272">
        <f t="shared" si="17"/>
        <v>5.0909476986258362E-3</v>
      </c>
      <c r="F272">
        <f t="shared" si="18"/>
        <v>8.5353152912751879E-3</v>
      </c>
      <c r="G272">
        <f t="shared" si="19"/>
        <v>-5.886364391971018E-3</v>
      </c>
      <c r="H272">
        <f>0</f>
        <v>0</v>
      </c>
    </row>
    <row r="273" spans="1:16" x14ac:dyDescent="0.2">
      <c r="A273" s="6">
        <v>45422</v>
      </c>
      <c r="B273">
        <v>729.78997802734375</v>
      </c>
      <c r="C273">
        <v>5222.68017578125</v>
      </c>
      <c r="D273">
        <f t="shared" si="16"/>
        <v>9.4751646925121946E-3</v>
      </c>
      <c r="E273">
        <f t="shared" si="17"/>
        <v>1.6493988445498431E-3</v>
      </c>
      <c r="F273">
        <f t="shared" si="18"/>
        <v>3.1848683487644821E-3</v>
      </c>
      <c r="G273">
        <f t="shared" si="19"/>
        <v>6.2902963437477125E-3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730.1199951171875</v>
      </c>
      <c r="C274" s="5">
        <v>5221.419921875</v>
      </c>
      <c r="D274" s="5">
        <f t="shared" si="16"/>
        <v>4.5220830619752128E-4</v>
      </c>
      <c r="E274" s="5">
        <f t="shared" si="17"/>
        <v>-2.4130405535727206E-4</v>
      </c>
      <c r="F274" s="5">
        <f t="shared" si="18"/>
        <v>2.4546345319743034E-4</v>
      </c>
      <c r="G274" s="5">
        <f t="shared" si="19"/>
        <v>2.0674485300009094E-4</v>
      </c>
      <c r="H274" s="5">
        <f>0</f>
        <v>0</v>
      </c>
      <c r="K274">
        <f>SUM(G273:G275)</f>
        <v>-1.3286657242326531E-2</v>
      </c>
      <c r="L274">
        <f>SUM(G272:G276)</f>
        <v>1.5967848830596619E-2</v>
      </c>
      <c r="M274">
        <f>SUM(G271:G277)</f>
        <v>2.5400558892600348E-2</v>
      </c>
      <c r="N274">
        <f>SUM(G269:G279)</f>
        <v>1.8380832226105724E-2</v>
      </c>
      <c r="O274">
        <f>SUM(G264:G284)</f>
        <v>-6.4079867219682674E-2</v>
      </c>
      <c r="P274">
        <f>SUM(G259:G289)</f>
        <v>-0.16560641870527457</v>
      </c>
    </row>
    <row r="275" spans="1:16" x14ac:dyDescent="0.2">
      <c r="A275" s="6">
        <v>45426</v>
      </c>
      <c r="B275">
        <v>721.6199951171875</v>
      </c>
      <c r="C275">
        <v>5246.68017578125</v>
      </c>
      <c r="D275">
        <f t="shared" si="16"/>
        <v>-1.1641921953713497E-2</v>
      </c>
      <c r="E275">
        <f t="shared" si="17"/>
        <v>4.8378131397597279E-3</v>
      </c>
      <c r="F275">
        <f t="shared" si="18"/>
        <v>8.1417764853608382E-3</v>
      </c>
      <c r="G275">
        <f t="shared" si="19"/>
        <v>-1.9783698439074335E-2</v>
      </c>
      <c r="H275">
        <f>0</f>
        <v>0</v>
      </c>
      <c r="K275">
        <f>_xlfn.T.TEST(G273:G275, H273:H275, 2, 1)</f>
        <v>0.63050054581204606</v>
      </c>
      <c r="L275">
        <f>_xlfn.T.TEST(G272:G276, H272:H276, 2, 1)</f>
        <v>0.74284386491015852</v>
      </c>
      <c r="M275">
        <f>_xlfn.T.TEST(G271:G277, H271:H277, 2, 1)</f>
        <v>0.59048206915802626</v>
      </c>
      <c r="N275">
        <f>_xlfn.T.TEST(G269:G279, H269:H279, 2, 1)</f>
        <v>0.72603759214191321</v>
      </c>
      <c r="O275">
        <f>_xlfn.T.TEST(G264:G284, H264:H284, 2, 1)</f>
        <v>0.35082394065934985</v>
      </c>
      <c r="P275">
        <f>_xlfn.T.TEST(G259:G289, H259:H289, 2, 1)</f>
        <v>0.23143215600708505</v>
      </c>
    </row>
    <row r="276" spans="1:16" x14ac:dyDescent="0.2">
      <c r="A276" s="6">
        <v>45427</v>
      </c>
      <c r="B276">
        <v>760.57000732421875</v>
      </c>
      <c r="C276">
        <v>5308.14990234375</v>
      </c>
      <c r="D276">
        <f t="shared" si="16"/>
        <v>5.3975794005965749E-2</v>
      </c>
      <c r="E276">
        <f t="shared" si="17"/>
        <v>1.1715927882596233E-2</v>
      </c>
      <c r="F276">
        <f t="shared" si="18"/>
        <v>1.8834923541071583E-2</v>
      </c>
      <c r="G276">
        <f t="shared" si="19"/>
        <v>3.5140870464894169E-2</v>
      </c>
      <c r="H276">
        <f>0</f>
        <v>0</v>
      </c>
    </row>
    <row r="277" spans="1:16" x14ac:dyDescent="0.2">
      <c r="A277" s="6">
        <v>45428</v>
      </c>
      <c r="B277">
        <v>758.010009765625</v>
      </c>
      <c r="C277">
        <v>5297.10009765625</v>
      </c>
      <c r="D277">
        <f t="shared" si="16"/>
        <v>-3.3658933877765973E-3</v>
      </c>
      <c r="E277">
        <f t="shared" si="17"/>
        <v>-2.0816677921287052E-3</v>
      </c>
      <c r="F277">
        <f t="shared" si="18"/>
        <v>-2.615681033202723E-3</v>
      </c>
      <c r="G277">
        <f t="shared" si="19"/>
        <v>-7.5021235457387427E-4</v>
      </c>
      <c r="H277">
        <f>0</f>
        <v>0</v>
      </c>
    </row>
    <row r="278" spans="1:16" x14ac:dyDescent="0.2">
      <c r="A278" s="6">
        <v>45429</v>
      </c>
      <c r="B278">
        <v>765.04998779296875</v>
      </c>
      <c r="C278">
        <v>5303.27001953125</v>
      </c>
      <c r="D278">
        <f t="shared" si="16"/>
        <v>9.2874473115738265E-3</v>
      </c>
      <c r="E278">
        <f t="shared" si="17"/>
        <v>1.1647735102702228E-3</v>
      </c>
      <c r="F278">
        <f t="shared" si="18"/>
        <v>2.4314395154097987E-3</v>
      </c>
      <c r="G278">
        <f t="shared" si="19"/>
        <v>6.8560077961640278E-3</v>
      </c>
      <c r="H278">
        <f>0</f>
        <v>0</v>
      </c>
    </row>
    <row r="279" spans="1:16" x14ac:dyDescent="0.2">
      <c r="A279" s="6">
        <v>45432</v>
      </c>
      <c r="B279">
        <v>774.17999267578125</v>
      </c>
      <c r="C279">
        <v>5308.1298828125</v>
      </c>
      <c r="D279">
        <f t="shared" si="16"/>
        <v>1.1933867104750862E-2</v>
      </c>
      <c r="E279">
        <f t="shared" si="17"/>
        <v>9.163899374069473E-4</v>
      </c>
      <c r="F279">
        <f t="shared" si="18"/>
        <v>2.0452868892681581E-3</v>
      </c>
      <c r="G279">
        <f t="shared" si="19"/>
        <v>9.8885802154827038E-3</v>
      </c>
      <c r="H279">
        <f>0</f>
        <v>0</v>
      </c>
    </row>
    <row r="280" spans="1:16" x14ac:dyDescent="0.2">
      <c r="A280" s="6">
        <v>45433</v>
      </c>
      <c r="B280">
        <v>777.04998779296875</v>
      </c>
      <c r="C280">
        <v>5321.41015625</v>
      </c>
      <c r="D280">
        <f t="shared" si="16"/>
        <v>3.7071419364222979E-3</v>
      </c>
      <c r="E280">
        <f t="shared" si="17"/>
        <v>2.501874243978186E-3</v>
      </c>
      <c r="F280">
        <f t="shared" si="18"/>
        <v>4.5101798837249721E-3</v>
      </c>
      <c r="G280">
        <f t="shared" si="19"/>
        <v>-8.0303794730267417E-4</v>
      </c>
      <c r="H280">
        <f>0</f>
        <v>0</v>
      </c>
    </row>
    <row r="281" spans="1:16" x14ac:dyDescent="0.2">
      <c r="A281" s="6">
        <v>45434</v>
      </c>
      <c r="B281">
        <v>770.83001708984375</v>
      </c>
      <c r="C281">
        <v>5307.009765625</v>
      </c>
      <c r="D281">
        <f t="shared" si="16"/>
        <v>-8.0045953295635464E-3</v>
      </c>
      <c r="E281">
        <f t="shared" si="17"/>
        <v>-2.7061230392261271E-3</v>
      </c>
      <c r="F281">
        <f t="shared" si="18"/>
        <v>-3.5864981882781548E-3</v>
      </c>
      <c r="G281">
        <f t="shared" si="19"/>
        <v>-4.4180971412853915E-3</v>
      </c>
      <c r="H281">
        <f>0</f>
        <v>0</v>
      </c>
    </row>
    <row r="282" spans="1:16" x14ac:dyDescent="0.2">
      <c r="A282" s="6">
        <v>45435</v>
      </c>
      <c r="B282">
        <v>758.1500244140625</v>
      </c>
      <c r="C282">
        <v>5267.83984375</v>
      </c>
      <c r="D282">
        <f t="shared" si="16"/>
        <v>-1.6449790997570046E-2</v>
      </c>
      <c r="E282">
        <f t="shared" si="17"/>
        <v>-7.3807894850155265E-3</v>
      </c>
      <c r="F282">
        <f t="shared" si="18"/>
        <v>-1.0854026807698706E-2</v>
      </c>
      <c r="G282">
        <f t="shared" si="19"/>
        <v>-5.5957641898713405E-3</v>
      </c>
      <c r="H282">
        <f>0</f>
        <v>0</v>
      </c>
    </row>
    <row r="283" spans="1:16" x14ac:dyDescent="0.2">
      <c r="A283" s="6">
        <v>45436</v>
      </c>
      <c r="B283">
        <v>738.510009765625</v>
      </c>
      <c r="C283">
        <v>5304.72021484375</v>
      </c>
      <c r="D283">
        <f t="shared" si="16"/>
        <v>-2.5905182372863877E-2</v>
      </c>
      <c r="E283">
        <f t="shared" si="17"/>
        <v>7.0010425881694704E-3</v>
      </c>
      <c r="F283">
        <f t="shared" si="18"/>
        <v>1.1504868185914527E-2</v>
      </c>
      <c r="G283">
        <f t="shared" si="19"/>
        <v>-3.7410050558778406E-2</v>
      </c>
      <c r="H283">
        <f>0</f>
        <v>0</v>
      </c>
    </row>
    <row r="284" spans="1:16" x14ac:dyDescent="0.2">
      <c r="A284" s="6">
        <v>45440</v>
      </c>
      <c r="B284">
        <v>728.8599853515625</v>
      </c>
      <c r="C284">
        <v>5306.0400390625</v>
      </c>
      <c r="D284">
        <f t="shared" si="16"/>
        <v>-1.3066883706999488E-2</v>
      </c>
      <c r="E284">
        <f t="shared" si="17"/>
        <v>2.4880185293407742E-4</v>
      </c>
      <c r="F284">
        <f t="shared" si="18"/>
        <v>1.0074127294421025E-3</v>
      </c>
      <c r="G284">
        <f t="shared" si="19"/>
        <v>-1.4074296436441591E-2</v>
      </c>
      <c r="H284">
        <f>0</f>
        <v>0</v>
      </c>
    </row>
    <row r="285" spans="1:16" x14ac:dyDescent="0.2">
      <c r="A285" s="6">
        <v>45441</v>
      </c>
      <c r="B285">
        <v>731.1199951171875</v>
      </c>
      <c r="C285">
        <v>5266.9501953125</v>
      </c>
      <c r="D285">
        <f t="shared" si="16"/>
        <v>3.1007461117993351E-3</v>
      </c>
      <c r="E285">
        <f t="shared" si="17"/>
        <v>-7.3670465096804527E-3</v>
      </c>
      <c r="F285">
        <f t="shared" si="18"/>
        <v>-1.0832661119318181E-2</v>
      </c>
      <c r="G285">
        <f t="shared" si="19"/>
        <v>1.3933407231117516E-2</v>
      </c>
      <c r="H285">
        <f>0</f>
        <v>0</v>
      </c>
    </row>
    <row r="286" spans="1:16" x14ac:dyDescent="0.2">
      <c r="A286" s="6">
        <v>45442</v>
      </c>
      <c r="B286">
        <v>643.28997802734375</v>
      </c>
      <c r="C286">
        <v>5235.47998046875</v>
      </c>
      <c r="D286">
        <f t="shared" si="16"/>
        <v>-0.12013078246583297</v>
      </c>
      <c r="E286">
        <f t="shared" si="17"/>
        <v>-5.9750355854433224E-3</v>
      </c>
      <c r="F286">
        <f t="shared" si="18"/>
        <v>-8.6685539369647548E-3</v>
      </c>
      <c r="G286">
        <f t="shared" si="19"/>
        <v>-0.11146222852886822</v>
      </c>
      <c r="H286">
        <f>0</f>
        <v>0</v>
      </c>
    </row>
    <row r="287" spans="1:16" x14ac:dyDescent="0.2">
      <c r="A287" s="6">
        <v>45443</v>
      </c>
      <c r="B287">
        <v>656.92999267578125</v>
      </c>
      <c r="C287">
        <v>5277.509765625</v>
      </c>
      <c r="D287">
        <f t="shared" si="16"/>
        <v>2.1203524249304717E-2</v>
      </c>
      <c r="E287">
        <f t="shared" si="17"/>
        <v>8.0278762048646701E-3</v>
      </c>
      <c r="F287">
        <f t="shared" si="18"/>
        <v>1.310124790268281E-2</v>
      </c>
      <c r="G287">
        <f t="shared" si="19"/>
        <v>8.1022763466219068E-3</v>
      </c>
      <c r="H287">
        <f>0</f>
        <v>0</v>
      </c>
    </row>
    <row r="288" spans="1:16" x14ac:dyDescent="0.2">
      <c r="A288" s="6">
        <v>45446</v>
      </c>
      <c r="B288">
        <v>660.1099853515625</v>
      </c>
      <c r="C288">
        <v>5283.39990234375</v>
      </c>
      <c r="D288">
        <f t="shared" si="16"/>
        <v>4.8406873049420263E-3</v>
      </c>
      <c r="E288">
        <f t="shared" si="17"/>
        <v>1.1160825806737495E-3</v>
      </c>
      <c r="F288">
        <f t="shared" si="18"/>
        <v>2.3557415531161906E-3</v>
      </c>
      <c r="G288">
        <f t="shared" si="19"/>
        <v>2.4849457518258357E-3</v>
      </c>
      <c r="H288">
        <f>0</f>
        <v>0</v>
      </c>
    </row>
    <row r="289" spans="1:8" x14ac:dyDescent="0.2">
      <c r="A289" s="6">
        <v>45447</v>
      </c>
      <c r="B289">
        <v>672</v>
      </c>
      <c r="C289">
        <v>5291.33984375</v>
      </c>
      <c r="D289">
        <f t="shared" si="16"/>
        <v>1.80121720808466E-2</v>
      </c>
      <c r="E289">
        <f t="shared" si="17"/>
        <v>1.5028090913065117E-3</v>
      </c>
      <c r="F289">
        <f t="shared" si="18"/>
        <v>2.956970756633755E-3</v>
      </c>
      <c r="G289">
        <f t="shared" si="19"/>
        <v>1.5055201324212845E-2</v>
      </c>
      <c r="H289">
        <f>0</f>
        <v>0</v>
      </c>
    </row>
    <row r="290" spans="1:8" x14ac:dyDescent="0.2">
      <c r="A290" s="6">
        <v>45448</v>
      </c>
      <c r="B290">
        <v>704.1099853515625</v>
      </c>
      <c r="C290">
        <v>5354.02978515625</v>
      </c>
      <c r="D290">
        <f t="shared" si="16"/>
        <v>4.7782716296967953E-2</v>
      </c>
      <c r="E290">
        <f t="shared" si="17"/>
        <v>1.1847649793331305E-2</v>
      </c>
      <c r="F290">
        <f t="shared" si="18"/>
        <v>1.9039706656011079E-2</v>
      </c>
      <c r="G290">
        <f t="shared" si="19"/>
        <v>2.8743009640956874E-2</v>
      </c>
      <c r="H290">
        <f>0</f>
        <v>0</v>
      </c>
    </row>
    <row r="291" spans="1:8" x14ac:dyDescent="0.2">
      <c r="A291" s="6">
        <v>45449</v>
      </c>
      <c r="B291">
        <v>703.15997314453125</v>
      </c>
      <c r="C291">
        <v>5352.9599609375</v>
      </c>
      <c r="D291">
        <f t="shared" si="16"/>
        <v>-1.3492383672941699E-3</v>
      </c>
      <c r="E291">
        <f t="shared" si="17"/>
        <v>-1.9981663563317653E-4</v>
      </c>
      <c r="F291">
        <f t="shared" si="18"/>
        <v>3.0996238883001571E-4</v>
      </c>
      <c r="G291">
        <f t="shared" si="19"/>
        <v>-1.6592007561241856E-3</v>
      </c>
      <c r="H291">
        <f>0</f>
        <v>0</v>
      </c>
    </row>
    <row r="292" spans="1:8" x14ac:dyDescent="0.2">
      <c r="A292" s="6">
        <v>45450</v>
      </c>
      <c r="B292">
        <v>698.80999755859375</v>
      </c>
      <c r="C292">
        <v>5346.990234375</v>
      </c>
      <c r="D292">
        <f t="shared" si="16"/>
        <v>-6.1863242392544704E-3</v>
      </c>
      <c r="E292">
        <f t="shared" si="17"/>
        <v>-1.1152197300303701E-3</v>
      </c>
      <c r="F292">
        <f t="shared" si="18"/>
        <v>-1.1131804736580712E-3</v>
      </c>
      <c r="G292">
        <f t="shared" si="19"/>
        <v>-5.0731437655963992E-3</v>
      </c>
      <c r="H292">
        <f>0</f>
        <v>0</v>
      </c>
    </row>
    <row r="293" spans="1:8" x14ac:dyDescent="0.2">
      <c r="A293" s="6">
        <v>45453</v>
      </c>
      <c r="B293">
        <v>709.1500244140625</v>
      </c>
      <c r="C293">
        <v>5360.7900390625</v>
      </c>
      <c r="D293">
        <f t="shared" si="16"/>
        <v>1.4796621244105523E-2</v>
      </c>
      <c r="E293">
        <f t="shared" si="17"/>
        <v>2.5808546645145203E-3</v>
      </c>
      <c r="F293">
        <f t="shared" si="18"/>
        <v>4.6329677817018838E-3</v>
      </c>
      <c r="G293">
        <f t="shared" si="19"/>
        <v>1.016365346240364E-2</v>
      </c>
      <c r="H293">
        <f>0</f>
        <v>0</v>
      </c>
    </row>
    <row r="294" spans="1:8" x14ac:dyDescent="0.2">
      <c r="A294" s="6">
        <v>45454</v>
      </c>
      <c r="B294">
        <v>712.03997802734375</v>
      </c>
      <c r="C294">
        <v>5375.31982421875</v>
      </c>
      <c r="D294">
        <f t="shared" si="16"/>
        <v>4.0752358651741094E-3</v>
      </c>
      <c r="E294">
        <f t="shared" si="17"/>
        <v>2.7103813151374556E-3</v>
      </c>
      <c r="F294">
        <f t="shared" si="18"/>
        <v>4.8343380080691058E-3</v>
      </c>
      <c r="G294">
        <f t="shared" si="19"/>
        <v>-7.591021428949964E-4</v>
      </c>
      <c r="H294">
        <f>0</f>
        <v>0</v>
      </c>
    </row>
    <row r="295" spans="1:8" x14ac:dyDescent="0.2">
      <c r="A295" s="6">
        <v>45455</v>
      </c>
      <c r="B295">
        <v>721.5</v>
      </c>
      <c r="C295">
        <v>5421.02978515625</v>
      </c>
      <c r="D295">
        <f t="shared" si="16"/>
        <v>1.3285801731055313E-2</v>
      </c>
      <c r="E295">
        <f t="shared" si="17"/>
        <v>8.5036727919987065E-3</v>
      </c>
      <c r="F295">
        <f t="shared" si="18"/>
        <v>1.3840951013935555E-2</v>
      </c>
      <c r="G295">
        <f t="shared" si="19"/>
        <v>-5.5514928288024137E-4</v>
      </c>
      <c r="H295">
        <f>0</f>
        <v>0</v>
      </c>
    </row>
    <row r="296" spans="1:8" x14ac:dyDescent="0.2">
      <c r="A296" s="6">
        <v>45456</v>
      </c>
      <c r="B296">
        <v>709.760009765625</v>
      </c>
      <c r="C296">
        <v>5433.740234375</v>
      </c>
      <c r="D296">
        <f t="shared" si="16"/>
        <v>-1.6271642736486513E-2</v>
      </c>
      <c r="E296">
        <f t="shared" si="17"/>
        <v>2.3446558536817097E-3</v>
      </c>
      <c r="F296">
        <f t="shared" si="18"/>
        <v>4.2657583481503789E-3</v>
      </c>
      <c r="G296">
        <f t="shared" si="19"/>
        <v>-2.0537401084636892E-2</v>
      </c>
      <c r="H296">
        <f>0</f>
        <v>0</v>
      </c>
    </row>
    <row r="297" spans="1:8" x14ac:dyDescent="0.2">
      <c r="A297" s="6">
        <v>45457</v>
      </c>
      <c r="B297">
        <v>728.58001708984375</v>
      </c>
      <c r="C297">
        <v>5431.60009765625</v>
      </c>
      <c r="D297">
        <f t="shared" si="16"/>
        <v>2.651601536473347E-2</v>
      </c>
      <c r="E297">
        <f t="shared" si="17"/>
        <v>-3.9386069750091401E-4</v>
      </c>
      <c r="F297">
        <f t="shared" si="18"/>
        <v>8.2893626566468747E-6</v>
      </c>
      <c r="G297">
        <f t="shared" si="19"/>
        <v>2.6507726002076824E-2</v>
      </c>
      <c r="H297">
        <f>0</f>
        <v>0</v>
      </c>
    </row>
    <row r="298" spans="1:8" x14ac:dyDescent="0.2">
      <c r="A298" s="6">
        <v>45460</v>
      </c>
      <c r="B298">
        <v>725.5</v>
      </c>
      <c r="C298">
        <v>5473.22998046875</v>
      </c>
      <c r="D298">
        <f t="shared" si="16"/>
        <v>-4.2274246034721408E-3</v>
      </c>
      <c r="E298">
        <f t="shared" si="17"/>
        <v>7.6643865645527054E-3</v>
      </c>
      <c r="F298">
        <f t="shared" si="18"/>
        <v>1.2536144190051182E-2</v>
      </c>
      <c r="G298">
        <f t="shared" si="19"/>
        <v>-1.6763568793523323E-2</v>
      </c>
      <c r="H298">
        <f>0</f>
        <v>0</v>
      </c>
    </row>
    <row r="299" spans="1:8" x14ac:dyDescent="0.2">
      <c r="A299" s="6">
        <v>45461</v>
      </c>
      <c r="B299">
        <v>730.16998291015625</v>
      </c>
      <c r="C299">
        <v>5487.02978515625</v>
      </c>
      <c r="D299">
        <f t="shared" si="16"/>
        <v>6.4369164853979033E-3</v>
      </c>
      <c r="E299">
        <f t="shared" si="17"/>
        <v>2.5213273947457537E-3</v>
      </c>
      <c r="F299">
        <f t="shared" si="18"/>
        <v>4.5404229677141073E-3</v>
      </c>
      <c r="G299">
        <f t="shared" si="19"/>
        <v>1.896493517683796E-3</v>
      </c>
      <c r="H299">
        <f>0</f>
        <v>0</v>
      </c>
    </row>
    <row r="300" spans="1:8" x14ac:dyDescent="0.2">
      <c r="A300" s="6">
        <v>45463</v>
      </c>
      <c r="B300">
        <v>734.30999755859375</v>
      </c>
      <c r="C300">
        <v>5473.169921875</v>
      </c>
      <c r="D300">
        <f t="shared" si="16"/>
        <v>5.6699326805207395E-3</v>
      </c>
      <c r="E300">
        <f t="shared" si="17"/>
        <v>-2.5259318472709014E-3</v>
      </c>
      <c r="F300">
        <f t="shared" si="18"/>
        <v>-3.3063616994637177E-3</v>
      </c>
      <c r="G300">
        <f t="shared" si="19"/>
        <v>8.9762943799844563E-3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3D2-841D-CF4C-8A16-E506900A6F46}">
  <sheetPr codeName="Sheet31"/>
  <dimension ref="A1:R300"/>
  <sheetViews>
    <sheetView topLeftCell="A266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26.443990707397461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26.738775253295898</v>
      </c>
      <c r="C3">
        <v>4137.64013671875</v>
      </c>
      <c r="D3">
        <f t="shared" si="0"/>
        <v>1.1147506031151888E-2</v>
      </c>
      <c r="E3">
        <f t="shared" si="1"/>
        <v>-2.0693734728036706E-3</v>
      </c>
      <c r="F3">
        <f t="shared" si="2"/>
        <v>-1.5418773495697717E-3</v>
      </c>
      <c r="G3">
        <f t="shared" si="3"/>
        <v>1.2689383380721659E-2</v>
      </c>
      <c r="H3">
        <f>0</f>
        <v>0</v>
      </c>
    </row>
    <row r="4" spans="1:11" x14ac:dyDescent="0.2">
      <c r="A4" s="6">
        <v>45033</v>
      </c>
      <c r="B4">
        <v>26.982599258422852</v>
      </c>
      <c r="C4">
        <v>4151.31982421875</v>
      </c>
      <c r="D4">
        <f t="shared" si="0"/>
        <v>9.1187424561227637E-3</v>
      </c>
      <c r="E4">
        <f t="shared" si="1"/>
        <v>3.3061569029655402E-3</v>
      </c>
      <c r="F4">
        <f t="shared" si="2"/>
        <v>1.0671275631055067E-2</v>
      </c>
      <c r="G4">
        <f t="shared" si="3"/>
        <v>-1.5525331749323031E-3</v>
      </c>
      <c r="H4">
        <f>0</f>
        <v>0</v>
      </c>
    </row>
    <row r="5" spans="1:11" x14ac:dyDescent="0.2">
      <c r="A5" s="6">
        <v>45034</v>
      </c>
      <c r="B5">
        <v>27.647125244140621</v>
      </c>
      <c r="C5">
        <v>4154.8701171875</v>
      </c>
      <c r="D5">
        <f t="shared" si="0"/>
        <v>2.4627945564226206E-2</v>
      </c>
      <c r="E5">
        <f t="shared" si="1"/>
        <v>8.5522029597373539E-4</v>
      </c>
      <c r="F5">
        <f t="shared" si="2"/>
        <v>5.1027713841190359E-3</v>
      </c>
      <c r="G5">
        <f t="shared" si="3"/>
        <v>1.9525174180107172E-2</v>
      </c>
      <c r="H5">
        <f>0</f>
        <v>0</v>
      </c>
    </row>
    <row r="6" spans="1:11" x14ac:dyDescent="0.2">
      <c r="A6" s="6">
        <v>45035</v>
      </c>
      <c r="B6">
        <v>27.910932540893551</v>
      </c>
      <c r="C6">
        <v>4154.52001953125</v>
      </c>
      <c r="D6">
        <f t="shared" si="0"/>
        <v>9.5419431287468992E-3</v>
      </c>
      <c r="E6">
        <f t="shared" si="1"/>
        <v>-8.4261997698065194E-5</v>
      </c>
      <c r="F6">
        <f t="shared" si="2"/>
        <v>2.9682767067338045E-3</v>
      </c>
      <c r="G6">
        <f t="shared" si="3"/>
        <v>6.5736664220130952E-3</v>
      </c>
      <c r="H6">
        <f>0</f>
        <v>0</v>
      </c>
    </row>
    <row r="7" spans="1:11" x14ac:dyDescent="0.2">
      <c r="A7" s="6">
        <v>45036</v>
      </c>
      <c r="B7">
        <v>27.084529876708981</v>
      </c>
      <c r="C7">
        <v>4129.7900390625</v>
      </c>
      <c r="D7">
        <f t="shared" si="0"/>
        <v>-2.9608565137469678E-2</v>
      </c>
      <c r="E7">
        <f t="shared" si="1"/>
        <v>-5.9525481529729696E-3</v>
      </c>
      <c r="F7">
        <f t="shared" si="2"/>
        <v>-1.0364412635236386E-2</v>
      </c>
      <c r="G7">
        <f t="shared" si="3"/>
        <v>-1.924415250223329E-2</v>
      </c>
      <c r="H7">
        <f>0</f>
        <v>0</v>
      </c>
    </row>
    <row r="8" spans="1:11" x14ac:dyDescent="0.2">
      <c r="A8" s="6">
        <v>45037</v>
      </c>
      <c r="B8">
        <v>27.099514007568359</v>
      </c>
      <c r="C8">
        <v>4133.52001953125</v>
      </c>
      <c r="D8">
        <f t="shared" si="0"/>
        <v>5.532357743549543E-4</v>
      </c>
      <c r="E8">
        <f t="shared" si="1"/>
        <v>9.031888869577287E-4</v>
      </c>
      <c r="F8">
        <f t="shared" si="2"/>
        <v>5.211755558516655E-3</v>
      </c>
      <c r="G8">
        <f t="shared" si="3"/>
        <v>-4.6585197841617007E-3</v>
      </c>
      <c r="H8">
        <f>0</f>
        <v>0</v>
      </c>
    </row>
    <row r="9" spans="1:11" x14ac:dyDescent="0.2">
      <c r="A9" s="6">
        <v>45040</v>
      </c>
      <c r="B9">
        <v>27.022575378417969</v>
      </c>
      <c r="C9">
        <v>4137.0400390625</v>
      </c>
      <c r="D9">
        <f t="shared" si="0"/>
        <v>-2.8391147209836376E-3</v>
      </c>
      <c r="E9">
        <f t="shared" si="1"/>
        <v>8.5157916609035489E-4</v>
      </c>
      <c r="F9">
        <f t="shared" si="2"/>
        <v>5.09449877226877E-3</v>
      </c>
      <c r="G9">
        <f t="shared" si="3"/>
        <v>-7.9336134932524068E-3</v>
      </c>
      <c r="H9">
        <f>0</f>
        <v>0</v>
      </c>
    </row>
    <row r="10" spans="1:11" x14ac:dyDescent="0.2">
      <c r="A10" s="6">
        <v>45041</v>
      </c>
      <c r="B10">
        <v>26.222148895263668</v>
      </c>
      <c r="C10">
        <v>4071.6298828125</v>
      </c>
      <c r="D10">
        <f t="shared" si="0"/>
        <v>-2.9620658724984983E-2</v>
      </c>
      <c r="E10">
        <f t="shared" si="1"/>
        <v>-1.5810858882773227E-2</v>
      </c>
      <c r="F10">
        <f t="shared" si="2"/>
        <v>-3.2762399188583147E-2</v>
      </c>
      <c r="G10">
        <f t="shared" si="3"/>
        <v>3.1417404635981638E-3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26.9366340637207</v>
      </c>
      <c r="C11">
        <v>4055.989990234375</v>
      </c>
      <c r="D11">
        <f t="shared" si="0"/>
        <v>2.724739193995207E-2</v>
      </c>
      <c r="E11">
        <f t="shared" si="1"/>
        <v>-3.8411871973298428E-3</v>
      </c>
      <c r="F11">
        <f t="shared" si="2"/>
        <v>-5.5674209811992972E-3</v>
      </c>
      <c r="G11">
        <f t="shared" si="3"/>
        <v>3.2814812921151369E-2</v>
      </c>
      <c r="H11">
        <f>0</f>
        <v>0</v>
      </c>
    </row>
    <row r="12" spans="1:11" x14ac:dyDescent="0.2">
      <c r="A12" s="6">
        <v>45043</v>
      </c>
      <c r="B12">
        <v>27.206441879272461</v>
      </c>
      <c r="C12">
        <v>4135.35009765625</v>
      </c>
      <c r="D12">
        <f t="shared" si="0"/>
        <v>1.001638938679239E-2</v>
      </c>
      <c r="E12">
        <f t="shared" si="1"/>
        <v>1.9566149722497039E-2</v>
      </c>
      <c r="F12">
        <f t="shared" si="2"/>
        <v>4.7613821926383734E-2</v>
      </c>
      <c r="G12">
        <f t="shared" si="3"/>
        <v>-3.7597432539591344E-2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27.72906494140625</v>
      </c>
      <c r="C13">
        <v>4169.47998046875</v>
      </c>
      <c r="D13">
        <f t="shared" si="0"/>
        <v>1.9209533699882764E-2</v>
      </c>
      <c r="E13">
        <f t="shared" si="1"/>
        <v>8.2532027534605312E-3</v>
      </c>
      <c r="F13">
        <f t="shared" si="2"/>
        <v>2.1910915917826766E-2</v>
      </c>
      <c r="G13">
        <f t="shared" si="3"/>
        <v>-2.7013822179440018E-3</v>
      </c>
      <c r="H13">
        <f>0</f>
        <v>0</v>
      </c>
      <c r="J13" t="s">
        <v>21</v>
      </c>
      <c r="K13">
        <v>0.55418506849686522</v>
      </c>
    </row>
    <row r="14" spans="1:11" x14ac:dyDescent="0.2">
      <c r="A14" s="6">
        <v>45047</v>
      </c>
      <c r="B14">
        <v>28.889230728149411</v>
      </c>
      <c r="C14">
        <v>4167.8701171875</v>
      </c>
      <c r="D14">
        <f t="shared" si="0"/>
        <v>4.183934038867454E-2</v>
      </c>
      <c r="E14">
        <f t="shared" si="1"/>
        <v>-3.8610649020764942E-4</v>
      </c>
      <c r="F14">
        <f t="shared" si="2"/>
        <v>2.2824889414937832E-3</v>
      </c>
      <c r="G14">
        <f t="shared" si="3"/>
        <v>3.9556851447180755E-2</v>
      </c>
      <c r="H14">
        <f>0</f>
        <v>0</v>
      </c>
      <c r="J14" t="s">
        <v>22</v>
      </c>
      <c r="K14">
        <v>0.30712109014487521</v>
      </c>
    </row>
    <row r="15" spans="1:11" x14ac:dyDescent="0.2">
      <c r="A15" s="6">
        <v>45048</v>
      </c>
      <c r="B15">
        <v>28.18973350524902</v>
      </c>
      <c r="C15">
        <v>4119.580078125</v>
      </c>
      <c r="D15">
        <f t="shared" si="0"/>
        <v>-2.4213078897210139E-2</v>
      </c>
      <c r="E15">
        <f t="shared" si="1"/>
        <v>-1.1586262936400304E-2</v>
      </c>
      <c r="F15">
        <f t="shared" si="2"/>
        <v>-2.3164158090932013E-2</v>
      </c>
      <c r="G15">
        <f t="shared" si="3"/>
        <v>-1.0489208062781259E-3</v>
      </c>
      <c r="H15">
        <f>0</f>
        <v>0</v>
      </c>
      <c r="J15" t="s">
        <v>23</v>
      </c>
      <c r="K15">
        <v>0.30431591237218242</v>
      </c>
    </row>
    <row r="16" spans="1:11" x14ac:dyDescent="0.2">
      <c r="A16" s="6">
        <v>45049</v>
      </c>
      <c r="B16">
        <v>27.782028198242191</v>
      </c>
      <c r="C16">
        <v>4090.75</v>
      </c>
      <c r="D16">
        <f t="shared" si="0"/>
        <v>-1.4462900365159959E-2</v>
      </c>
      <c r="E16">
        <f t="shared" si="1"/>
        <v>-6.9983050646564848E-3</v>
      </c>
      <c r="F16">
        <f t="shared" si="2"/>
        <v>-1.2740362216045693E-2</v>
      </c>
      <c r="G16">
        <f t="shared" si="3"/>
        <v>-1.7225381491142652E-3</v>
      </c>
      <c r="H16">
        <f>0</f>
        <v>0</v>
      </c>
      <c r="J16" t="s">
        <v>24</v>
      </c>
      <c r="K16">
        <v>2.4948578772275208E-2</v>
      </c>
    </row>
    <row r="17" spans="1:18" ht="16" thickBot="1" x14ac:dyDescent="0.25">
      <c r="A17" s="6">
        <v>45050</v>
      </c>
      <c r="B17">
        <v>27.54219818115234</v>
      </c>
      <c r="C17">
        <v>4061.219970703125</v>
      </c>
      <c r="D17">
        <f t="shared" si="0"/>
        <v>-8.6325597029314194E-3</v>
      </c>
      <c r="E17">
        <f t="shared" si="1"/>
        <v>-7.2187323343824161E-3</v>
      </c>
      <c r="F17">
        <f t="shared" si="2"/>
        <v>-1.3241170839209507E-2</v>
      </c>
      <c r="G17">
        <f t="shared" si="3"/>
        <v>4.6086111362780881E-3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28.659395217895511</v>
      </c>
      <c r="C18">
        <v>4136.25</v>
      </c>
      <c r="D18">
        <f t="shared" si="0"/>
        <v>4.056310354733017E-2</v>
      </c>
      <c r="E18">
        <f t="shared" si="1"/>
        <v>1.8474751389515376E-2</v>
      </c>
      <c r="F18">
        <f t="shared" si="2"/>
        <v>4.513417547817692E-2</v>
      </c>
      <c r="G18">
        <f t="shared" si="3"/>
        <v>-4.5710719308467498E-3</v>
      </c>
      <c r="H18">
        <f>0</f>
        <v>0</v>
      </c>
    </row>
    <row r="19" spans="1:18" ht="16" thickBot="1" x14ac:dyDescent="0.25">
      <c r="A19" s="6">
        <v>45054</v>
      </c>
      <c r="B19">
        <v>29.130056381225589</v>
      </c>
      <c r="C19">
        <v>4138.1201171875</v>
      </c>
      <c r="D19">
        <f t="shared" si="0"/>
        <v>1.6422578346530825E-2</v>
      </c>
      <c r="E19">
        <f t="shared" si="1"/>
        <v>4.5212866424892972E-4</v>
      </c>
      <c r="F19">
        <f t="shared" si="2"/>
        <v>4.1869510986164574E-3</v>
      </c>
      <c r="G19">
        <f t="shared" si="3"/>
        <v>1.2235627247914369E-2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28.550474166870121</v>
      </c>
      <c r="C20">
        <v>4119.169921875</v>
      </c>
      <c r="D20">
        <f t="shared" si="0"/>
        <v>-1.9896364317681603E-2</v>
      </c>
      <c r="E20">
        <f t="shared" si="1"/>
        <v>-4.5794212772585219E-3</v>
      </c>
      <c r="F20">
        <f t="shared" si="2"/>
        <v>-7.2446816649675682E-3</v>
      </c>
      <c r="G20">
        <f t="shared" si="3"/>
        <v>-1.2651682652714035E-2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28.864248275756839</v>
      </c>
      <c r="C21">
        <v>4137.64013671875</v>
      </c>
      <c r="D21">
        <f t="shared" si="0"/>
        <v>1.0990154035718902E-2</v>
      </c>
      <c r="E21">
        <f t="shared" si="1"/>
        <v>4.4839652634049987E-3</v>
      </c>
      <c r="F21">
        <f t="shared" si="2"/>
        <v>1.3347244825229259E-2</v>
      </c>
      <c r="G21">
        <f t="shared" si="3"/>
        <v>-2.3570907895103573E-3</v>
      </c>
      <c r="H21">
        <f>0</f>
        <v>0</v>
      </c>
      <c r="J21" t="s">
        <v>27</v>
      </c>
      <c r="K21">
        <v>1</v>
      </c>
      <c r="L21">
        <v>6.8146079046265767E-2</v>
      </c>
      <c r="M21">
        <v>6.8146079046265767E-2</v>
      </c>
      <c r="N21">
        <v>109.48364596873881</v>
      </c>
      <c r="O21">
        <v>1.900328606948745E-21</v>
      </c>
    </row>
    <row r="22" spans="1:18" x14ac:dyDescent="0.2">
      <c r="A22" s="6">
        <v>45057</v>
      </c>
      <c r="B22">
        <v>28.557468414306641</v>
      </c>
      <c r="C22">
        <v>4130.6201171875</v>
      </c>
      <c r="D22">
        <f t="shared" si="0"/>
        <v>-1.0628368302522673E-2</v>
      </c>
      <c r="E22">
        <f t="shared" si="1"/>
        <v>-1.6966239932159066E-3</v>
      </c>
      <c r="F22">
        <f t="shared" si="2"/>
        <v>-6.9499414002187213E-4</v>
      </c>
      <c r="G22">
        <f t="shared" si="3"/>
        <v>-9.933374162500801E-3</v>
      </c>
      <c r="H22">
        <f>0</f>
        <v>0</v>
      </c>
      <c r="J22" t="s">
        <v>28</v>
      </c>
      <c r="K22">
        <v>247</v>
      </c>
      <c r="L22">
        <v>0.15374060094083603</v>
      </c>
      <c r="M22">
        <v>6.2243158275642114E-4</v>
      </c>
    </row>
    <row r="23" spans="1:18" ht="16" thickBot="1" x14ac:dyDescent="0.25">
      <c r="A23" s="6">
        <v>45058</v>
      </c>
      <c r="B23">
        <v>28.31964111328125</v>
      </c>
      <c r="C23">
        <v>4124.080078125</v>
      </c>
      <c r="D23">
        <f t="shared" si="0"/>
        <v>-8.3280246545328618E-3</v>
      </c>
      <c r="E23">
        <f t="shared" si="1"/>
        <v>-1.5833068345566526E-3</v>
      </c>
      <c r="F23">
        <f t="shared" si="2"/>
        <v>-4.3753865241574546E-4</v>
      </c>
      <c r="G23">
        <f t="shared" si="3"/>
        <v>-7.8904860021171159E-3</v>
      </c>
      <c r="H23">
        <f>0</f>
        <v>0</v>
      </c>
      <c r="J23" s="10" t="s">
        <v>29</v>
      </c>
      <c r="K23" s="10">
        <v>248</v>
      </c>
      <c r="L23" s="10">
        <v>0.22188667998710179</v>
      </c>
      <c r="M23" s="10"/>
      <c r="N23" s="10"/>
      <c r="O23" s="10"/>
    </row>
    <row r="24" spans="1:18" ht="16" thickBot="1" x14ac:dyDescent="0.25">
      <c r="A24" s="6">
        <v>45061</v>
      </c>
      <c r="B24">
        <v>28.932199478149411</v>
      </c>
      <c r="C24">
        <v>4136.27978515625</v>
      </c>
      <c r="D24">
        <f t="shared" si="0"/>
        <v>2.1630159874479693E-2</v>
      </c>
      <c r="E24">
        <f t="shared" si="1"/>
        <v>2.9581644391338813E-3</v>
      </c>
      <c r="F24">
        <f t="shared" si="2"/>
        <v>9.8806401216663883E-3</v>
      </c>
      <c r="G24">
        <f t="shared" si="3"/>
        <v>1.1749519752813305E-2</v>
      </c>
      <c r="H24">
        <f>0</f>
        <v>0</v>
      </c>
    </row>
    <row r="25" spans="1:18" x14ac:dyDescent="0.2">
      <c r="A25" s="6">
        <v>45062</v>
      </c>
      <c r="B25">
        <v>29.192012786865231</v>
      </c>
      <c r="C25">
        <v>4109.89990234375</v>
      </c>
      <c r="D25">
        <f t="shared" si="0"/>
        <v>8.9800745675088223E-3</v>
      </c>
      <c r="E25">
        <f t="shared" si="1"/>
        <v>-6.3776833731530314E-3</v>
      </c>
      <c r="F25">
        <f t="shared" si="2"/>
        <v>-1.1330315740335616E-2</v>
      </c>
      <c r="G25">
        <f t="shared" si="3"/>
        <v>2.0310390307844439E-2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30.156318664550781</v>
      </c>
      <c r="C26">
        <v>4158.77001953125</v>
      </c>
      <c r="D26">
        <f t="shared" si="0"/>
        <v>3.3033209622305826E-2</v>
      </c>
      <c r="E26">
        <f t="shared" si="1"/>
        <v>1.1890829058788244E-2</v>
      </c>
      <c r="F26">
        <f t="shared" si="2"/>
        <v>3.0175567672669695E-2</v>
      </c>
      <c r="G26">
        <f t="shared" si="3"/>
        <v>2.8576419496361312E-3</v>
      </c>
      <c r="H26">
        <f>0</f>
        <v>0</v>
      </c>
      <c r="J26" t="s">
        <v>30</v>
      </c>
      <c r="K26">
        <v>3.1597191498791972E-3</v>
      </c>
      <c r="L26">
        <v>1.593239547281038E-3</v>
      </c>
      <c r="M26">
        <v>1.983204067003894</v>
      </c>
      <c r="N26">
        <v>4.8452187929293768E-2</v>
      </c>
      <c r="O26">
        <v>2.1651029012959312E-5</v>
      </c>
      <c r="P26">
        <v>6.2977872707454348E-3</v>
      </c>
      <c r="Q26">
        <v>2.1651029012959312E-5</v>
      </c>
      <c r="R26">
        <v>6.2977872707454348E-3</v>
      </c>
    </row>
    <row r="27" spans="1:18" ht="16" thickBot="1" x14ac:dyDescent="0.25">
      <c r="A27" s="6">
        <v>45064</v>
      </c>
      <c r="B27">
        <v>31.655239105224609</v>
      </c>
      <c r="C27">
        <v>4198.0498046875</v>
      </c>
      <c r="D27">
        <f t="shared" si="0"/>
        <v>4.9705020607698769E-2</v>
      </c>
      <c r="E27">
        <f t="shared" si="1"/>
        <v>9.445048649426635E-3</v>
      </c>
      <c r="F27">
        <f t="shared" si="2"/>
        <v>2.4618778256839405E-2</v>
      </c>
      <c r="G27">
        <f t="shared" si="3"/>
        <v>2.5086242350859364E-2</v>
      </c>
      <c r="H27">
        <f>0</f>
        <v>0</v>
      </c>
      <c r="J27" s="10" t="s">
        <v>43</v>
      </c>
      <c r="K27" s="10">
        <v>2.2719903203741452</v>
      </c>
      <c r="L27" s="10">
        <v>0.21713600889928755</v>
      </c>
      <c r="M27" s="10">
        <v>10.463443313209023</v>
      </c>
      <c r="N27" s="10">
        <v>1.9003286069488545E-21</v>
      </c>
      <c r="O27" s="10">
        <v>1.8443160333645037</v>
      </c>
      <c r="P27" s="10">
        <v>2.6996646073837867</v>
      </c>
      <c r="Q27" s="10">
        <v>1.8443160333645037</v>
      </c>
      <c r="R27" s="10">
        <v>2.6996646073837867</v>
      </c>
    </row>
    <row r="28" spans="1:18" x14ac:dyDescent="0.2">
      <c r="A28" s="6">
        <v>45065</v>
      </c>
      <c r="B28">
        <v>31.241535186767582</v>
      </c>
      <c r="C28">
        <v>4191.97998046875</v>
      </c>
      <c r="D28">
        <f t="shared" si="0"/>
        <v>-1.3069050500040147E-2</v>
      </c>
      <c r="E28">
        <f t="shared" si="1"/>
        <v>-1.4458676054706077E-3</v>
      </c>
      <c r="F28">
        <f t="shared" si="2"/>
        <v>-1.252780542925669E-4</v>
      </c>
      <c r="G28">
        <f t="shared" si="3"/>
        <v>-1.294377244574758E-2</v>
      </c>
      <c r="H28">
        <f>0</f>
        <v>0</v>
      </c>
    </row>
    <row r="29" spans="1:18" x14ac:dyDescent="0.2">
      <c r="A29" s="6">
        <v>45068</v>
      </c>
      <c r="B29">
        <v>31.15360069274902</v>
      </c>
      <c r="C29">
        <v>4192.6298828125</v>
      </c>
      <c r="D29">
        <f t="shared" si="0"/>
        <v>-2.81466622855997E-3</v>
      </c>
      <c r="E29">
        <f t="shared" si="1"/>
        <v>1.550346964389604E-4</v>
      </c>
      <c r="F29">
        <f t="shared" si="2"/>
        <v>3.5119564795106591E-3</v>
      </c>
      <c r="G29">
        <f t="shared" si="3"/>
        <v>-6.3266227080706287E-3</v>
      </c>
      <c r="H29">
        <f>0</f>
        <v>0</v>
      </c>
    </row>
    <row r="30" spans="1:18" x14ac:dyDescent="0.2">
      <c r="A30" s="6">
        <v>45069</v>
      </c>
      <c r="B30">
        <v>30.665952682495121</v>
      </c>
      <c r="C30">
        <v>4145.580078125</v>
      </c>
      <c r="D30">
        <f t="shared" si="0"/>
        <v>-1.5653022424704788E-2</v>
      </c>
      <c r="E30">
        <f t="shared" si="1"/>
        <v>-1.1222026747550129E-2</v>
      </c>
      <c r="F30">
        <f t="shared" si="2"/>
        <v>-2.2336616995534447E-2</v>
      </c>
      <c r="G30">
        <f t="shared" si="3"/>
        <v>6.6835945708296589E-3</v>
      </c>
      <c r="H30">
        <f>0</f>
        <v>0</v>
      </c>
    </row>
    <row r="31" spans="1:18" x14ac:dyDescent="0.2">
      <c r="A31" s="6">
        <v>45070</v>
      </c>
      <c r="B31">
        <v>30.516061782836911</v>
      </c>
      <c r="C31">
        <v>4115.240234375</v>
      </c>
      <c r="D31">
        <f t="shared" si="0"/>
        <v>-4.8878605276062581E-3</v>
      </c>
      <c r="E31">
        <f t="shared" si="1"/>
        <v>-7.3186003353533646E-3</v>
      </c>
      <c r="F31">
        <f t="shared" si="2"/>
        <v>-1.346806997073062E-2</v>
      </c>
      <c r="G31">
        <f t="shared" si="3"/>
        <v>8.580209443124362E-3</v>
      </c>
      <c r="H31">
        <f>0</f>
        <v>0</v>
      </c>
    </row>
    <row r="32" spans="1:18" x14ac:dyDescent="0.2">
      <c r="A32" s="6">
        <v>45071</v>
      </c>
      <c r="B32">
        <v>37.952713012695312</v>
      </c>
      <c r="C32">
        <v>4151.27978515625</v>
      </c>
      <c r="D32">
        <f t="shared" si="0"/>
        <v>0.24369629615971555</v>
      </c>
      <c r="E32">
        <f t="shared" si="1"/>
        <v>8.7575812659024255E-3</v>
      </c>
      <c r="F32">
        <f t="shared" si="2"/>
        <v>2.3056859015899461E-2</v>
      </c>
      <c r="G32">
        <f t="shared" si="3"/>
        <v>0.22063943714381609</v>
      </c>
      <c r="H32">
        <f>0</f>
        <v>0</v>
      </c>
    </row>
    <row r="33" spans="1:8" x14ac:dyDescent="0.2">
      <c r="A33" s="6">
        <v>45072</v>
      </c>
      <c r="B33">
        <v>38.918014526367188</v>
      </c>
      <c r="C33">
        <v>4205.4501953125</v>
      </c>
      <c r="D33">
        <f t="shared" si="0"/>
        <v>2.543432174002902E-2</v>
      </c>
      <c r="E33">
        <f t="shared" si="1"/>
        <v>1.3049086777997321E-2</v>
      </c>
      <c r="F33">
        <f t="shared" si="2"/>
        <v>3.2807117999211349E-2</v>
      </c>
      <c r="G33">
        <f t="shared" si="3"/>
        <v>-7.3727962591823293E-3</v>
      </c>
      <c r="H33">
        <f>0</f>
        <v>0</v>
      </c>
    </row>
    <row r="34" spans="1:8" x14ac:dyDescent="0.2">
      <c r="A34" s="6">
        <v>45076</v>
      </c>
      <c r="B34">
        <v>40.082180023193359</v>
      </c>
      <c r="C34">
        <v>4205.52001953125</v>
      </c>
      <c r="D34">
        <f t="shared" si="0"/>
        <v>2.9913280803095521E-2</v>
      </c>
      <c r="E34">
        <f t="shared" si="1"/>
        <v>1.660326849850513E-5</v>
      </c>
      <c r="F34">
        <f t="shared" si="2"/>
        <v>3.1974416151943738E-3</v>
      </c>
      <c r="G34">
        <f t="shared" si="3"/>
        <v>2.6715839187901148E-2</v>
      </c>
      <c r="H34">
        <f>0</f>
        <v>0</v>
      </c>
    </row>
    <row r="35" spans="1:8" x14ac:dyDescent="0.2">
      <c r="A35" s="6">
        <v>45077</v>
      </c>
      <c r="B35">
        <v>37.806812286376953</v>
      </c>
      <c r="C35">
        <v>4179.830078125</v>
      </c>
      <c r="D35">
        <f t="shared" si="0"/>
        <v>-5.6767564426380424E-2</v>
      </c>
      <c r="E35">
        <f t="shared" si="1"/>
        <v>-6.1086242098339349E-3</v>
      </c>
      <c r="F35">
        <f t="shared" si="2"/>
        <v>-1.0719015925666663E-2</v>
      </c>
      <c r="G35">
        <f t="shared" si="3"/>
        <v>-4.6048548500713757E-2</v>
      </c>
      <c r="H35">
        <f>0</f>
        <v>0</v>
      </c>
    </row>
    <row r="36" spans="1:8" x14ac:dyDescent="0.2">
      <c r="A36" s="6">
        <v>45078</v>
      </c>
      <c r="B36">
        <v>39.741432189941413</v>
      </c>
      <c r="C36">
        <v>4221.02001953125</v>
      </c>
      <c r="D36">
        <f t="shared" si="0"/>
        <v>5.1171198695891373E-2</v>
      </c>
      <c r="E36">
        <f t="shared" si="1"/>
        <v>9.8544535630327168E-3</v>
      </c>
      <c r="F36">
        <f t="shared" si="2"/>
        <v>2.5548942257666036E-2</v>
      </c>
      <c r="G36">
        <f t="shared" si="3"/>
        <v>2.5622256438225337E-2</v>
      </c>
      <c r="H36">
        <f>0</f>
        <v>0</v>
      </c>
    </row>
    <row r="37" spans="1:8" x14ac:dyDescent="0.2">
      <c r="A37" s="6">
        <v>45079</v>
      </c>
      <c r="B37">
        <v>39.298748016357422</v>
      </c>
      <c r="C37">
        <v>4282.3701171875</v>
      </c>
      <c r="D37">
        <f t="shared" si="0"/>
        <v>-1.1139109719755735E-2</v>
      </c>
      <c r="E37">
        <f t="shared" si="1"/>
        <v>1.4534424705965554E-2</v>
      </c>
      <c r="F37">
        <f t="shared" si="2"/>
        <v>3.6181791394039764E-2</v>
      </c>
      <c r="G37">
        <f t="shared" si="3"/>
        <v>-4.7320901113795499E-2</v>
      </c>
      <c r="H37">
        <f>0</f>
        <v>0</v>
      </c>
    </row>
    <row r="38" spans="1:8" x14ac:dyDescent="0.2">
      <c r="A38" s="6">
        <v>45082</v>
      </c>
      <c r="B38">
        <v>39.142864227294922</v>
      </c>
      <c r="C38">
        <v>4273.7900390625</v>
      </c>
      <c r="D38">
        <f t="shared" si="0"/>
        <v>-3.9666349929931011E-3</v>
      </c>
      <c r="E38">
        <f t="shared" si="1"/>
        <v>-2.0035816359177394E-3</v>
      </c>
      <c r="F38">
        <f t="shared" si="2"/>
        <v>-1.3923989330053015E-3</v>
      </c>
      <c r="G38">
        <f t="shared" si="3"/>
        <v>-2.5742360599877996E-3</v>
      </c>
      <c r="H38">
        <f>0</f>
        <v>0</v>
      </c>
    </row>
    <row r="39" spans="1:8" x14ac:dyDescent="0.2">
      <c r="A39" s="6">
        <v>45083</v>
      </c>
      <c r="B39">
        <v>38.626232147216797</v>
      </c>
      <c r="C39">
        <v>4283.85009765625</v>
      </c>
      <c r="D39">
        <f t="shared" si="0"/>
        <v>-1.3198627394207629E-2</v>
      </c>
      <c r="E39">
        <f t="shared" si="1"/>
        <v>2.3538963079141606E-3</v>
      </c>
      <c r="F39">
        <f t="shared" si="2"/>
        <v>8.5077487766246091E-3</v>
      </c>
      <c r="G39">
        <f t="shared" si="3"/>
        <v>-2.1706376170832237E-2</v>
      </c>
      <c r="H39">
        <f>0</f>
        <v>0</v>
      </c>
    </row>
    <row r="40" spans="1:8" x14ac:dyDescent="0.2">
      <c r="A40" s="6">
        <v>45084</v>
      </c>
      <c r="B40">
        <v>37.451946258544922</v>
      </c>
      <c r="C40">
        <v>4267.52001953125</v>
      </c>
      <c r="D40">
        <f t="shared" si="0"/>
        <v>-3.0401253847289533E-2</v>
      </c>
      <c r="E40">
        <f t="shared" si="1"/>
        <v>-3.8120096998572883E-3</v>
      </c>
      <c r="F40">
        <f t="shared" si="2"/>
        <v>-5.5011299893689119E-3</v>
      </c>
      <c r="G40">
        <f t="shared" si="3"/>
        <v>-2.490012385792062E-2</v>
      </c>
      <c r="H40">
        <f>0</f>
        <v>0</v>
      </c>
    </row>
    <row r="41" spans="1:8" x14ac:dyDescent="0.2">
      <c r="A41" s="6">
        <v>45085</v>
      </c>
      <c r="B41">
        <v>38.486320495605469</v>
      </c>
      <c r="C41">
        <v>4293.93017578125</v>
      </c>
      <c r="D41">
        <f t="shared" si="0"/>
        <v>2.7618704510571357E-2</v>
      </c>
      <c r="E41">
        <f t="shared" si="1"/>
        <v>6.1886426142414575E-3</v>
      </c>
      <c r="F41">
        <f t="shared" si="2"/>
        <v>1.7220255265690734E-2</v>
      </c>
      <c r="G41">
        <f t="shared" si="3"/>
        <v>1.0398449244880623E-2</v>
      </c>
      <c r="H41">
        <f>0</f>
        <v>0</v>
      </c>
    </row>
    <row r="42" spans="1:8" x14ac:dyDescent="0.2">
      <c r="A42" s="6">
        <v>45086</v>
      </c>
      <c r="B42">
        <v>38.74615478515625</v>
      </c>
      <c r="C42">
        <v>4298.85986328125</v>
      </c>
      <c r="D42">
        <f t="shared" si="0"/>
        <v>6.7513414170223829E-3</v>
      </c>
      <c r="E42">
        <f t="shared" si="1"/>
        <v>1.148059539441082E-3</v>
      </c>
      <c r="F42">
        <f t="shared" si="2"/>
        <v>5.7680993107025345E-3</v>
      </c>
      <c r="G42">
        <f t="shared" si="3"/>
        <v>9.8324210631984838E-4</v>
      </c>
      <c r="H42">
        <f>0</f>
        <v>0</v>
      </c>
    </row>
    <row r="43" spans="1:8" x14ac:dyDescent="0.2">
      <c r="A43" s="6">
        <v>45089</v>
      </c>
      <c r="B43">
        <v>39.457717895507812</v>
      </c>
      <c r="C43">
        <v>4338.93017578125</v>
      </c>
      <c r="D43">
        <f t="shared" si="0"/>
        <v>1.83647413349044E-2</v>
      </c>
      <c r="E43">
        <f t="shared" si="1"/>
        <v>9.3211488102371565E-3</v>
      </c>
      <c r="F43">
        <f t="shared" si="2"/>
        <v>2.4337279021504996E-2</v>
      </c>
      <c r="G43">
        <f t="shared" si="3"/>
        <v>-5.9725376866005958E-3</v>
      </c>
      <c r="H43">
        <f>0</f>
        <v>0</v>
      </c>
    </row>
    <row r="44" spans="1:8" x14ac:dyDescent="0.2">
      <c r="A44" s="6">
        <v>45090</v>
      </c>
      <c r="B44">
        <v>40.99676513671875</v>
      </c>
      <c r="C44">
        <v>4369.009765625</v>
      </c>
      <c r="D44">
        <f t="shared" si="0"/>
        <v>3.9004973508266483E-2</v>
      </c>
      <c r="E44">
        <f t="shared" si="1"/>
        <v>6.9324899514737748E-3</v>
      </c>
      <c r="F44">
        <f t="shared" si="2"/>
        <v>1.8910269215718641E-2</v>
      </c>
      <c r="G44">
        <f t="shared" si="3"/>
        <v>2.0094704292547842E-2</v>
      </c>
      <c r="H44">
        <f>0</f>
        <v>0</v>
      </c>
    </row>
    <row r="45" spans="1:8" x14ac:dyDescent="0.2">
      <c r="A45" s="6">
        <v>45091</v>
      </c>
      <c r="B45">
        <v>42.970554351806641</v>
      </c>
      <c r="C45">
        <v>4372.58984375</v>
      </c>
      <c r="D45">
        <f t="shared" si="0"/>
        <v>4.8144998965298003E-2</v>
      </c>
      <c r="E45">
        <f t="shared" si="1"/>
        <v>8.1942552593217144E-4</v>
      </c>
      <c r="F45">
        <f t="shared" si="2"/>
        <v>5.0214460130645839E-3</v>
      </c>
      <c r="G45">
        <f t="shared" si="3"/>
        <v>4.312355295223342E-2</v>
      </c>
      <c r="H45">
        <f>0</f>
        <v>0</v>
      </c>
    </row>
    <row r="46" spans="1:8" x14ac:dyDescent="0.2">
      <c r="A46" s="6">
        <v>45092</v>
      </c>
      <c r="B46">
        <v>42.62677001953125</v>
      </c>
      <c r="C46">
        <v>4425.83984375</v>
      </c>
      <c r="D46">
        <f t="shared" si="0"/>
        <v>-8.0004630487373607E-3</v>
      </c>
      <c r="E46">
        <f t="shared" si="1"/>
        <v>1.217813742034668E-2</v>
      </c>
      <c r="F46">
        <f t="shared" si="2"/>
        <v>3.0828329489093018E-2</v>
      </c>
      <c r="G46">
        <f t="shared" si="3"/>
        <v>-3.8828792537830378E-2</v>
      </c>
      <c r="H46">
        <f>0</f>
        <v>0</v>
      </c>
    </row>
    <row r="47" spans="1:8" x14ac:dyDescent="0.2">
      <c r="A47" s="6">
        <v>45093</v>
      </c>
      <c r="B47">
        <v>42.665740966796882</v>
      </c>
      <c r="C47">
        <v>4409.58984375</v>
      </c>
      <c r="D47">
        <f t="shared" si="0"/>
        <v>9.1423645863319969E-4</v>
      </c>
      <c r="E47">
        <f t="shared" si="1"/>
        <v>-3.6716195284263176E-3</v>
      </c>
      <c r="F47">
        <f t="shared" si="2"/>
        <v>-5.1821648788020792E-3</v>
      </c>
      <c r="G47">
        <f t="shared" si="3"/>
        <v>6.0964013374352789E-3</v>
      </c>
      <c r="H47">
        <f>0</f>
        <v>0</v>
      </c>
    </row>
    <row r="48" spans="1:8" x14ac:dyDescent="0.2">
      <c r="A48" s="6">
        <v>45097</v>
      </c>
      <c r="B48">
        <v>43.781055450439453</v>
      </c>
      <c r="C48">
        <v>4388.7099609375</v>
      </c>
      <c r="D48">
        <f t="shared" si="0"/>
        <v>2.614075036246355E-2</v>
      </c>
      <c r="E48">
        <f t="shared" si="1"/>
        <v>-4.7351076976228645E-3</v>
      </c>
      <c r="F48">
        <f t="shared" si="2"/>
        <v>-7.5983997050490561E-3</v>
      </c>
      <c r="G48">
        <f t="shared" si="3"/>
        <v>3.3739150067512602E-2</v>
      </c>
      <c r="H48">
        <f>0</f>
        <v>0</v>
      </c>
    </row>
    <row r="49" spans="1:8" x14ac:dyDescent="0.2">
      <c r="A49" s="6">
        <v>45098</v>
      </c>
      <c r="B49">
        <v>43.018527984619141</v>
      </c>
      <c r="C49">
        <v>4365.68994140625</v>
      </c>
      <c r="D49">
        <f t="shared" si="0"/>
        <v>-1.7416836071562969E-2</v>
      </c>
      <c r="E49">
        <f t="shared" si="1"/>
        <v>-5.2452815830036359E-3</v>
      </c>
      <c r="F49">
        <f t="shared" si="2"/>
        <v>-8.7575098343418371E-3</v>
      </c>
      <c r="G49">
        <f t="shared" si="3"/>
        <v>-8.6593262372211318E-3</v>
      </c>
      <c r="H49">
        <f>0</f>
        <v>0</v>
      </c>
    </row>
    <row r="50" spans="1:8" x14ac:dyDescent="0.2">
      <c r="A50" s="6">
        <v>45099</v>
      </c>
      <c r="B50">
        <v>42.998538970947273</v>
      </c>
      <c r="C50">
        <v>4381.89013671875</v>
      </c>
      <c r="D50">
        <f t="shared" si="0"/>
        <v>-4.6466056855820614E-4</v>
      </c>
      <c r="E50">
        <f t="shared" si="1"/>
        <v>3.7107984144384432E-3</v>
      </c>
      <c r="F50">
        <f t="shared" si="2"/>
        <v>1.1590617228343066E-2</v>
      </c>
      <c r="G50">
        <f t="shared" si="3"/>
        <v>-1.2055277796901272E-2</v>
      </c>
      <c r="H50">
        <f>0</f>
        <v>0</v>
      </c>
    </row>
    <row r="51" spans="1:8" x14ac:dyDescent="0.2">
      <c r="A51" s="6">
        <v>45100</v>
      </c>
      <c r="B51">
        <v>42.183040618896477</v>
      </c>
      <c r="C51">
        <v>4348.330078125</v>
      </c>
      <c r="D51">
        <f t="shared" si="0"/>
        <v>-1.8965722360980708E-2</v>
      </c>
      <c r="E51">
        <f t="shared" si="1"/>
        <v>-7.6588087666845661E-3</v>
      </c>
      <c r="F51">
        <f t="shared" si="2"/>
        <v>-1.4241020233624783E-2</v>
      </c>
      <c r="G51">
        <f t="shared" si="3"/>
        <v>-4.7247021273559252E-3</v>
      </c>
      <c r="H51">
        <f>0</f>
        <v>0</v>
      </c>
    </row>
    <row r="52" spans="1:8" x14ac:dyDescent="0.2">
      <c r="A52" s="6">
        <v>45103</v>
      </c>
      <c r="B52">
        <v>40.607009887695312</v>
      </c>
      <c r="C52">
        <v>4328.81982421875</v>
      </c>
      <c r="D52">
        <f t="shared" si="0"/>
        <v>-3.7361714757355835E-2</v>
      </c>
      <c r="E52">
        <f t="shared" si="1"/>
        <v>-4.4868382932564677E-3</v>
      </c>
      <c r="F52">
        <f t="shared" si="2"/>
        <v>-7.0343340214835473E-3</v>
      </c>
      <c r="G52">
        <f t="shared" si="3"/>
        <v>-3.0327380735872288E-2</v>
      </c>
      <c r="H52">
        <f>0</f>
        <v>0</v>
      </c>
    </row>
    <row r="53" spans="1:8" x14ac:dyDescent="0.2">
      <c r="A53" s="6">
        <v>45104</v>
      </c>
      <c r="B53">
        <v>41.850242614746087</v>
      </c>
      <c r="C53">
        <v>4378.41015625</v>
      </c>
      <c r="D53">
        <f t="shared" si="0"/>
        <v>3.0616209627084556E-2</v>
      </c>
      <c r="E53">
        <f t="shared" si="1"/>
        <v>1.1455854954693034E-2</v>
      </c>
      <c r="F53">
        <f t="shared" si="2"/>
        <v>2.9187310718551962E-2</v>
      </c>
      <c r="G53">
        <f t="shared" si="3"/>
        <v>1.4288989085325943E-3</v>
      </c>
      <c r="H53">
        <f>0</f>
        <v>0</v>
      </c>
    </row>
    <row r="54" spans="1:8" x14ac:dyDescent="0.2">
      <c r="A54" s="6">
        <v>45105</v>
      </c>
      <c r="B54">
        <v>41.091712951660163</v>
      </c>
      <c r="C54">
        <v>4376.85986328125</v>
      </c>
      <c r="D54">
        <f t="shared" si="0"/>
        <v>-1.8124857006651007E-2</v>
      </c>
      <c r="E54">
        <f t="shared" si="1"/>
        <v>-3.5407668843834283E-4</v>
      </c>
      <c r="F54">
        <f t="shared" si="2"/>
        <v>2.3552603410771505E-3</v>
      </c>
      <c r="G54">
        <f t="shared" si="3"/>
        <v>-2.0480117347728158E-2</v>
      </c>
      <c r="H54">
        <f>0</f>
        <v>0</v>
      </c>
    </row>
    <row r="55" spans="1:8" x14ac:dyDescent="0.2">
      <c r="A55" s="6">
        <v>45106</v>
      </c>
      <c r="B55">
        <v>40.796890258789062</v>
      </c>
      <c r="C55">
        <v>4396.43994140625</v>
      </c>
      <c r="D55">
        <f t="shared" si="0"/>
        <v>-7.1747481838473348E-3</v>
      </c>
      <c r="E55">
        <f t="shared" si="1"/>
        <v>4.4735446728059181E-3</v>
      </c>
      <c r="F55">
        <f t="shared" si="2"/>
        <v>1.3323569344255565E-2</v>
      </c>
      <c r="G55">
        <f t="shared" si="3"/>
        <v>-2.04983175281029E-2</v>
      </c>
      <c r="H55">
        <f>0</f>
        <v>0</v>
      </c>
    </row>
    <row r="56" spans="1:8" x14ac:dyDescent="0.2">
      <c r="A56" s="6">
        <v>45107</v>
      </c>
      <c r="B56">
        <v>42.275981903076172</v>
      </c>
      <c r="C56">
        <v>4450.3798828125</v>
      </c>
      <c r="D56">
        <f t="shared" si="0"/>
        <v>3.6255009509418734E-2</v>
      </c>
      <c r="E56">
        <f t="shared" si="1"/>
        <v>1.2269004495714109E-2</v>
      </c>
      <c r="F56">
        <f t="shared" si="2"/>
        <v>3.1034778604768522E-2</v>
      </c>
      <c r="G56">
        <f t="shared" si="3"/>
        <v>5.2202309046502117E-3</v>
      </c>
      <c r="H56">
        <f>0</f>
        <v>0</v>
      </c>
    </row>
    <row r="57" spans="1:8" x14ac:dyDescent="0.2">
      <c r="A57" s="6">
        <v>45110</v>
      </c>
      <c r="B57">
        <v>42.386913299560547</v>
      </c>
      <c r="C57">
        <v>4455.58984375</v>
      </c>
      <c r="D57">
        <f t="shared" si="0"/>
        <v>2.6239815491146956E-3</v>
      </c>
      <c r="E57">
        <f t="shared" si="1"/>
        <v>1.1706778016009611E-3</v>
      </c>
      <c r="F57">
        <f t="shared" si="2"/>
        <v>5.8194877833934646E-3</v>
      </c>
      <c r="G57">
        <f t="shared" si="3"/>
        <v>-3.195506234278769E-3</v>
      </c>
      <c r="H57">
        <f>0</f>
        <v>0</v>
      </c>
    </row>
    <row r="58" spans="1:8" x14ac:dyDescent="0.2">
      <c r="A58" s="6">
        <v>45112</v>
      </c>
      <c r="B58">
        <v>42.290977478027337</v>
      </c>
      <c r="C58">
        <v>4446.81982421875</v>
      </c>
      <c r="D58">
        <f t="shared" si="0"/>
        <v>-2.2633358757502275E-3</v>
      </c>
      <c r="E58">
        <f t="shared" si="1"/>
        <v>-1.9683184132291975E-3</v>
      </c>
      <c r="F58">
        <f t="shared" si="2"/>
        <v>-1.3122812323917367E-3</v>
      </c>
      <c r="G58">
        <f t="shared" si="3"/>
        <v>-9.5105464335849084E-4</v>
      </c>
      <c r="H58">
        <f>0</f>
        <v>0</v>
      </c>
    </row>
    <row r="59" spans="1:8" x14ac:dyDescent="0.2">
      <c r="A59" s="6">
        <v>45113</v>
      </c>
      <c r="B59">
        <v>42.077102661132812</v>
      </c>
      <c r="C59">
        <v>4411.58984375</v>
      </c>
      <c r="D59">
        <f t="shared" si="0"/>
        <v>-5.0572209404629032E-3</v>
      </c>
      <c r="E59">
        <f t="shared" si="1"/>
        <v>-7.9225113365009037E-3</v>
      </c>
      <c r="F59">
        <f t="shared" si="2"/>
        <v>-1.4840149919705288E-2</v>
      </c>
      <c r="G59">
        <f t="shared" si="3"/>
        <v>9.7829289792423849E-3</v>
      </c>
      <c r="H59">
        <f>0</f>
        <v>0</v>
      </c>
    </row>
    <row r="60" spans="1:8" x14ac:dyDescent="0.2">
      <c r="A60" s="6">
        <v>45114</v>
      </c>
      <c r="B60">
        <v>42.476860046386719</v>
      </c>
      <c r="C60">
        <v>4398.9501953125</v>
      </c>
      <c r="D60">
        <f t="shared" si="0"/>
        <v>9.5005920078039541E-3</v>
      </c>
      <c r="E60">
        <f t="shared" si="1"/>
        <v>-2.8651005386203243E-3</v>
      </c>
      <c r="F60">
        <f t="shared" si="2"/>
        <v>-3.3497615407649295E-3</v>
      </c>
      <c r="G60">
        <f t="shared" si="3"/>
        <v>1.2850353548568883E-2</v>
      </c>
      <c r="H60">
        <f>0</f>
        <v>0</v>
      </c>
    </row>
    <row r="61" spans="1:8" x14ac:dyDescent="0.2">
      <c r="A61" s="6">
        <v>45117</v>
      </c>
      <c r="B61">
        <v>42.154060363769531</v>
      </c>
      <c r="C61">
        <v>4409.52978515625</v>
      </c>
      <c r="D61">
        <f t="shared" si="0"/>
        <v>-7.5994243045430787E-3</v>
      </c>
      <c r="E61">
        <f t="shared" si="1"/>
        <v>2.405026057131332E-3</v>
      </c>
      <c r="F61">
        <f t="shared" si="2"/>
        <v>8.623915071929179E-3</v>
      </c>
      <c r="G61">
        <f t="shared" si="3"/>
        <v>-1.6223339376472259E-2</v>
      </c>
      <c r="H61">
        <f>0</f>
        <v>0</v>
      </c>
    </row>
    <row r="62" spans="1:8" x14ac:dyDescent="0.2">
      <c r="A62" s="6">
        <v>45118</v>
      </c>
      <c r="B62">
        <v>42.378917694091797</v>
      </c>
      <c r="C62">
        <v>4439.259765625</v>
      </c>
      <c r="D62">
        <f t="shared" si="0"/>
        <v>5.334179634935543E-3</v>
      </c>
      <c r="E62">
        <f t="shared" si="1"/>
        <v>6.7422110558885695E-3</v>
      </c>
      <c r="F62">
        <f t="shared" si="2"/>
        <v>1.847795740677757E-2</v>
      </c>
      <c r="G62">
        <f t="shared" si="3"/>
        <v>-1.3143777771842027E-2</v>
      </c>
      <c r="H62">
        <f>0</f>
        <v>0</v>
      </c>
    </row>
    <row r="63" spans="1:8" x14ac:dyDescent="0.2">
      <c r="A63" s="6">
        <v>45119</v>
      </c>
      <c r="B63">
        <v>43.874996185302727</v>
      </c>
      <c r="C63">
        <v>4472.16015625</v>
      </c>
      <c r="D63">
        <f t="shared" si="0"/>
        <v>3.5302423294767182E-2</v>
      </c>
      <c r="E63">
        <f t="shared" si="1"/>
        <v>7.4112334853124739E-3</v>
      </c>
      <c r="F63">
        <f t="shared" si="2"/>
        <v>1.9997969890541877E-2</v>
      </c>
      <c r="G63">
        <f t="shared" si="3"/>
        <v>1.5304453404225305E-2</v>
      </c>
      <c r="H63">
        <f>0</f>
        <v>0</v>
      </c>
    </row>
    <row r="64" spans="1:8" x14ac:dyDescent="0.2">
      <c r="A64" s="6">
        <v>45120</v>
      </c>
      <c r="B64">
        <v>45.948722839355469</v>
      </c>
      <c r="C64">
        <v>4510.0400390625</v>
      </c>
      <c r="D64">
        <f t="shared" si="0"/>
        <v>4.7264429272985353E-2</v>
      </c>
      <c r="E64">
        <f t="shared" si="1"/>
        <v>8.4701534580691185E-3</v>
      </c>
      <c r="F64">
        <f t="shared" si="2"/>
        <v>2.2403825818695829E-2</v>
      </c>
      <c r="G64">
        <f t="shared" si="3"/>
        <v>2.4860603454289525E-2</v>
      </c>
      <c r="H64">
        <f>0</f>
        <v>0</v>
      </c>
    </row>
    <row r="65" spans="1:8" x14ac:dyDescent="0.2">
      <c r="A65" s="6">
        <v>45121</v>
      </c>
      <c r="B65">
        <v>45.441032409667969</v>
      </c>
      <c r="C65">
        <v>4505.419921875</v>
      </c>
      <c r="D65">
        <f t="shared" si="0"/>
        <v>-1.1049065095072863E-2</v>
      </c>
      <c r="E65">
        <f t="shared" si="1"/>
        <v>-1.0244071333035398E-3</v>
      </c>
      <c r="F65">
        <f t="shared" si="2"/>
        <v>8.322760588913283E-4</v>
      </c>
      <c r="G65">
        <f t="shared" si="3"/>
        <v>-1.1881341153964192E-2</v>
      </c>
      <c r="H65">
        <f>0</f>
        <v>0</v>
      </c>
    </row>
    <row r="66" spans="1:8" x14ac:dyDescent="0.2">
      <c r="A66" s="6">
        <v>45124</v>
      </c>
      <c r="B66">
        <v>46.432422637939453</v>
      </c>
      <c r="C66">
        <v>4522.7900390625</v>
      </c>
      <c r="D66">
        <f t="shared" ref="D66:D129" si="4">(B66/B65)-1</f>
        <v>2.1817070953268125E-2</v>
      </c>
      <c r="E66">
        <f t="shared" ref="E66:E129" si="5">(C66/C65)-1</f>
        <v>3.8553825145495324E-3</v>
      </c>
      <c r="F66">
        <f t="shared" ref="F66:F129" si="6">alpha_nvda+beta_nvda*E66</f>
        <v>1.1919110904275467E-2</v>
      </c>
      <c r="G66">
        <f t="shared" ref="G66:G129" si="7">D66-F66</f>
        <v>9.8979600489926579E-3</v>
      </c>
      <c r="H66">
        <f>0</f>
        <v>0</v>
      </c>
    </row>
    <row r="67" spans="1:8" x14ac:dyDescent="0.2">
      <c r="A67" s="6">
        <v>45125</v>
      </c>
      <c r="B67">
        <v>47.464790344238281</v>
      </c>
      <c r="C67">
        <v>4554.97998046875</v>
      </c>
      <c r="D67">
        <f t="shared" si="4"/>
        <v>2.2233767864080711E-2</v>
      </c>
      <c r="E67">
        <f t="shared" si="5"/>
        <v>7.1172752058423772E-3</v>
      </c>
      <c r="F67">
        <f t="shared" si="6"/>
        <v>1.933009952499198E-2</v>
      </c>
      <c r="G67">
        <f t="shared" si="7"/>
        <v>2.9036683390887309E-3</v>
      </c>
      <c r="H67">
        <f>0</f>
        <v>0</v>
      </c>
    </row>
    <row r="68" spans="1:8" x14ac:dyDescent="0.2">
      <c r="A68" s="6">
        <v>45126</v>
      </c>
      <c r="B68">
        <v>47.048046112060547</v>
      </c>
      <c r="C68">
        <v>4565.72021484375</v>
      </c>
      <c r="D68">
        <f t="shared" si="4"/>
        <v>-8.7800710622610856E-3</v>
      </c>
      <c r="E68">
        <f t="shared" si="5"/>
        <v>2.3579103357320719E-3</v>
      </c>
      <c r="F68">
        <f t="shared" si="6"/>
        <v>8.5168686089726157E-3</v>
      </c>
      <c r="G68">
        <f t="shared" si="7"/>
        <v>-1.7296939671233701E-2</v>
      </c>
      <c r="H68">
        <f>0</f>
        <v>0</v>
      </c>
    </row>
    <row r="69" spans="1:8" x14ac:dyDescent="0.2">
      <c r="A69" s="6">
        <v>45127</v>
      </c>
      <c r="B69">
        <v>45.49200439453125</v>
      </c>
      <c r="C69">
        <v>4534.8701171875</v>
      </c>
      <c r="D69">
        <f t="shared" si="4"/>
        <v>-3.3073460985458714E-2</v>
      </c>
      <c r="E69">
        <f t="shared" si="5"/>
        <v>-6.7568962189037407E-3</v>
      </c>
      <c r="F69">
        <f t="shared" si="6"/>
        <v>-1.2191883655242762E-2</v>
      </c>
      <c r="G69">
        <f t="shared" si="7"/>
        <v>-2.088157733021595E-2</v>
      </c>
      <c r="H69">
        <f>0</f>
        <v>0</v>
      </c>
    </row>
    <row r="70" spans="1:8" x14ac:dyDescent="0.2">
      <c r="A70" s="6">
        <v>45128</v>
      </c>
      <c r="B70">
        <v>44.281749725341797</v>
      </c>
      <c r="C70">
        <v>4536.33984375</v>
      </c>
      <c r="D70">
        <f t="shared" si="4"/>
        <v>-2.6603678718868262E-2</v>
      </c>
      <c r="E70">
        <f t="shared" si="5"/>
        <v>3.240945218980773E-4</v>
      </c>
      <c r="F70">
        <f t="shared" si="6"/>
        <v>3.8960587665179151E-3</v>
      </c>
      <c r="G70">
        <f t="shared" si="7"/>
        <v>-3.0499737485386178E-2</v>
      </c>
      <c r="H70">
        <f>0</f>
        <v>0</v>
      </c>
    </row>
    <row r="71" spans="1:8" x14ac:dyDescent="0.2">
      <c r="A71" s="6">
        <v>45131</v>
      </c>
      <c r="B71">
        <v>44.584564208984382</v>
      </c>
      <c r="C71">
        <v>4554.64013671875</v>
      </c>
      <c r="D71">
        <f t="shared" si="4"/>
        <v>6.838358590633753E-3</v>
      </c>
      <c r="E71">
        <f t="shared" si="5"/>
        <v>4.0341538771535568E-3</v>
      </c>
      <c r="F71">
        <f t="shared" si="6"/>
        <v>1.2325277709671907E-2</v>
      </c>
      <c r="G71">
        <f t="shared" si="7"/>
        <v>-5.4869191190381542E-3</v>
      </c>
      <c r="H71">
        <f>0</f>
        <v>0</v>
      </c>
    </row>
    <row r="72" spans="1:8" x14ac:dyDescent="0.2">
      <c r="A72" s="6">
        <v>45132</v>
      </c>
      <c r="B72">
        <v>45.650905609130859</v>
      </c>
      <c r="C72">
        <v>4567.4599609375</v>
      </c>
      <c r="D72">
        <f t="shared" si="4"/>
        <v>2.3917277628825451E-2</v>
      </c>
      <c r="E72">
        <f t="shared" si="5"/>
        <v>2.8146733515561628E-3</v>
      </c>
      <c r="F72">
        <f t="shared" si="6"/>
        <v>9.5546297596298523E-3</v>
      </c>
      <c r="G72">
        <f t="shared" si="7"/>
        <v>1.4362647869195598E-2</v>
      </c>
      <c r="H72">
        <f>0</f>
        <v>0</v>
      </c>
    </row>
    <row r="73" spans="1:8" x14ac:dyDescent="0.2">
      <c r="A73" s="6">
        <v>45133</v>
      </c>
      <c r="B73">
        <v>45.424045562744141</v>
      </c>
      <c r="C73">
        <v>4566.75</v>
      </c>
      <c r="D73">
        <f t="shared" si="4"/>
        <v>-4.9694533626369886E-3</v>
      </c>
      <c r="E73">
        <f t="shared" si="5"/>
        <v>-1.5543889679858758E-4</v>
      </c>
      <c r="F73">
        <f t="shared" si="6"/>
        <v>2.8065634809431705E-3</v>
      </c>
      <c r="G73">
        <f t="shared" si="7"/>
        <v>-7.776016843580159E-3</v>
      </c>
      <c r="H73">
        <f>0</f>
        <v>0</v>
      </c>
    </row>
    <row r="74" spans="1:8" x14ac:dyDescent="0.2">
      <c r="A74" s="6">
        <v>45134</v>
      </c>
      <c r="B74">
        <v>45.871772766113281</v>
      </c>
      <c r="C74">
        <v>4537.41015625</v>
      </c>
      <c r="D74">
        <f t="shared" si="4"/>
        <v>9.8566122374701415E-3</v>
      </c>
      <c r="E74">
        <f t="shared" si="5"/>
        <v>-6.4246660644878828E-3</v>
      </c>
      <c r="F74">
        <f t="shared" si="6"/>
        <v>-1.1437059960273525E-2</v>
      </c>
      <c r="G74">
        <f t="shared" si="7"/>
        <v>2.1293672197743668E-2</v>
      </c>
      <c r="H74">
        <f>0</f>
        <v>0</v>
      </c>
    </row>
    <row r="75" spans="1:8" x14ac:dyDescent="0.2">
      <c r="A75" s="6">
        <v>45135</v>
      </c>
      <c r="B75">
        <v>46.721244812011719</v>
      </c>
      <c r="C75">
        <v>4582.22998046875</v>
      </c>
      <c r="D75">
        <f t="shared" si="4"/>
        <v>1.8518404558499402E-2</v>
      </c>
      <c r="E75">
        <f t="shared" si="5"/>
        <v>9.8778427947523451E-3</v>
      </c>
      <c r="F75">
        <f t="shared" si="6"/>
        <v>2.5602082365734021E-2</v>
      </c>
      <c r="G75">
        <f t="shared" si="7"/>
        <v>-7.0836778072346195E-3</v>
      </c>
      <c r="H75">
        <f>0</f>
        <v>0</v>
      </c>
    </row>
    <row r="76" spans="1:8" x14ac:dyDescent="0.2">
      <c r="A76" s="6">
        <v>45138</v>
      </c>
      <c r="B76">
        <v>46.700260162353523</v>
      </c>
      <c r="C76">
        <v>4588.9599609375</v>
      </c>
      <c r="D76">
        <f t="shared" si="4"/>
        <v>-4.4914577388999177E-4</v>
      </c>
      <c r="E76">
        <f t="shared" si="5"/>
        <v>1.4687129405193122E-3</v>
      </c>
      <c r="F76">
        <f t="shared" si="6"/>
        <v>6.4966207341473226E-3</v>
      </c>
      <c r="G76">
        <f t="shared" si="7"/>
        <v>-6.9457665080373144E-3</v>
      </c>
      <c r="H76">
        <f>0</f>
        <v>0</v>
      </c>
    </row>
    <row r="77" spans="1:8" x14ac:dyDescent="0.2">
      <c r="A77" s="6">
        <v>45139</v>
      </c>
      <c r="B77">
        <v>46.4783935546875</v>
      </c>
      <c r="C77">
        <v>4576.72998046875</v>
      </c>
      <c r="D77">
        <f t="shared" si="4"/>
        <v>-4.7508644897202856E-3</v>
      </c>
      <c r="E77">
        <f t="shared" si="5"/>
        <v>-2.6650876392156908E-3</v>
      </c>
      <c r="F77">
        <f t="shared" si="6"/>
        <v>-2.8953341693676343E-3</v>
      </c>
      <c r="G77">
        <f t="shared" si="7"/>
        <v>-1.8555303203526513E-3</v>
      </c>
      <c r="H77">
        <f>0</f>
        <v>0</v>
      </c>
    </row>
    <row r="78" spans="1:8" x14ac:dyDescent="0.2">
      <c r="A78" s="6">
        <v>45140</v>
      </c>
      <c r="B78">
        <v>44.241775512695312</v>
      </c>
      <c r="C78">
        <v>4513.39013671875</v>
      </c>
      <c r="D78">
        <f t="shared" si="4"/>
        <v>-4.8121672694227957E-2</v>
      </c>
      <c r="E78">
        <f t="shared" si="5"/>
        <v>-1.3839541336347905E-2</v>
      </c>
      <c r="F78">
        <f t="shared" si="6"/>
        <v>-2.8283584804721103E-2</v>
      </c>
      <c r="G78">
        <f t="shared" si="7"/>
        <v>-1.9838087889506854E-2</v>
      </c>
      <c r="H78">
        <f>0</f>
        <v>0</v>
      </c>
    </row>
    <row r="79" spans="1:8" x14ac:dyDescent="0.2">
      <c r="A79" s="6">
        <v>45141</v>
      </c>
      <c r="B79">
        <v>44.487621307373047</v>
      </c>
      <c r="C79">
        <v>4501.89013671875</v>
      </c>
      <c r="D79">
        <f t="shared" si="4"/>
        <v>5.5568699906085595E-3</v>
      </c>
      <c r="E79">
        <f t="shared" si="5"/>
        <v>-2.5479738404268204E-3</v>
      </c>
      <c r="F79">
        <f t="shared" si="6"/>
        <v>-2.6292527521370756E-3</v>
      </c>
      <c r="G79">
        <f t="shared" si="7"/>
        <v>8.1861227427456346E-3</v>
      </c>
      <c r="H79">
        <f>0</f>
        <v>0</v>
      </c>
    </row>
    <row r="80" spans="1:8" x14ac:dyDescent="0.2">
      <c r="A80" s="6">
        <v>45142</v>
      </c>
      <c r="B80">
        <v>44.652519226074219</v>
      </c>
      <c r="C80">
        <v>4478.02978515625</v>
      </c>
      <c r="D80">
        <f t="shared" si="4"/>
        <v>3.7066022829554957E-3</v>
      </c>
      <c r="E80">
        <f t="shared" si="5"/>
        <v>-5.3000741550505159E-3</v>
      </c>
      <c r="F80">
        <f t="shared" si="6"/>
        <v>-8.8819980276607507E-3</v>
      </c>
      <c r="G80">
        <f t="shared" si="7"/>
        <v>1.2588600310616246E-2</v>
      </c>
      <c r="H80">
        <f>0</f>
        <v>0</v>
      </c>
    </row>
    <row r="81" spans="1:8" x14ac:dyDescent="0.2">
      <c r="A81" s="6">
        <v>45145</v>
      </c>
      <c r="B81">
        <v>45.389068603515618</v>
      </c>
      <c r="C81">
        <v>4518.43994140625</v>
      </c>
      <c r="D81">
        <f t="shared" si="4"/>
        <v>1.6495136001448696E-2</v>
      </c>
      <c r="E81">
        <f t="shared" si="5"/>
        <v>9.0240927793627801E-3</v>
      </c>
      <c r="F81">
        <f t="shared" si="6"/>
        <v>2.3662370594749651E-2</v>
      </c>
      <c r="G81">
        <f t="shared" si="7"/>
        <v>-7.167234593300955E-3</v>
      </c>
      <c r="H81">
        <f>0</f>
        <v>0</v>
      </c>
    </row>
    <row r="82" spans="1:8" x14ac:dyDescent="0.2">
      <c r="A82" s="6">
        <v>45146</v>
      </c>
      <c r="B82">
        <v>44.63653564453125</v>
      </c>
      <c r="C82">
        <v>4499.3798828125</v>
      </c>
      <c r="D82">
        <f t="shared" si="4"/>
        <v>-1.6579607868976609E-2</v>
      </c>
      <c r="E82">
        <f t="shared" si="5"/>
        <v>-4.218283044793103E-3</v>
      </c>
      <c r="F82">
        <f t="shared" si="6"/>
        <v>-6.4241790964891087E-3</v>
      </c>
      <c r="G82">
        <f t="shared" si="7"/>
        <v>-1.01554287724875E-2</v>
      </c>
      <c r="H82">
        <f>0</f>
        <v>0</v>
      </c>
    </row>
    <row r="83" spans="1:8" x14ac:dyDescent="0.2">
      <c r="A83" s="6">
        <v>45147</v>
      </c>
      <c r="B83">
        <v>42.52783203125</v>
      </c>
      <c r="C83">
        <v>4467.7099609375</v>
      </c>
      <c r="D83">
        <f t="shared" si="4"/>
        <v>-4.7241650429015847E-2</v>
      </c>
      <c r="E83">
        <f t="shared" si="5"/>
        <v>-7.0387303805971024E-3</v>
      </c>
      <c r="F83">
        <f t="shared" si="6"/>
        <v>-1.2832208142560843E-2</v>
      </c>
      <c r="G83">
        <f t="shared" si="7"/>
        <v>-3.4409442286455004E-2</v>
      </c>
      <c r="H83">
        <f>0</f>
        <v>0</v>
      </c>
    </row>
    <row r="84" spans="1:8" x14ac:dyDescent="0.2">
      <c r="A84" s="6">
        <v>45148</v>
      </c>
      <c r="B84">
        <v>42.361934661865227</v>
      </c>
      <c r="C84">
        <v>4468.830078125</v>
      </c>
      <c r="D84">
        <f t="shared" si="4"/>
        <v>-3.9009129189296887E-3</v>
      </c>
      <c r="E84">
        <f t="shared" si="5"/>
        <v>2.5071394456976925E-4</v>
      </c>
      <c r="F84">
        <f t="shared" si="6"/>
        <v>3.729338805124533E-3</v>
      </c>
      <c r="G84">
        <f t="shared" si="7"/>
        <v>-7.6302517240542222E-3</v>
      </c>
      <c r="H84">
        <f>0</f>
        <v>0</v>
      </c>
    </row>
    <row r="85" spans="1:8" x14ac:dyDescent="0.2">
      <c r="A85" s="6">
        <v>45149</v>
      </c>
      <c r="B85">
        <v>40.829864501953118</v>
      </c>
      <c r="C85">
        <v>4464.0498046875</v>
      </c>
      <c r="D85">
        <f t="shared" si="4"/>
        <v>-3.6166199021389289E-2</v>
      </c>
      <c r="E85">
        <f t="shared" si="5"/>
        <v>-1.0696923700230787E-3</v>
      </c>
      <c r="F85">
        <f t="shared" si="6"/>
        <v>7.29388439408684E-4</v>
      </c>
      <c r="G85">
        <f t="shared" si="7"/>
        <v>-3.6895587460797977E-2</v>
      </c>
      <c r="H85">
        <f>0</f>
        <v>0</v>
      </c>
    </row>
    <row r="86" spans="1:8" x14ac:dyDescent="0.2">
      <c r="A86" s="6">
        <v>45152</v>
      </c>
      <c r="B86">
        <v>43.726093292236328</v>
      </c>
      <c r="C86">
        <v>4489.72021484375</v>
      </c>
      <c r="D86">
        <f t="shared" si="4"/>
        <v>7.0934077925844496E-2</v>
      </c>
      <c r="E86">
        <f t="shared" si="5"/>
        <v>5.7504757517030658E-3</v>
      </c>
      <c r="F86">
        <f t="shared" si="6"/>
        <v>1.62247443952948E-2</v>
      </c>
      <c r="G86">
        <f t="shared" si="7"/>
        <v>5.47093335305497E-2</v>
      </c>
      <c r="H86">
        <f>0</f>
        <v>0</v>
      </c>
    </row>
    <row r="87" spans="1:8" x14ac:dyDescent="0.2">
      <c r="A87" s="6">
        <v>45153</v>
      </c>
      <c r="B87">
        <v>43.912971496582031</v>
      </c>
      <c r="C87">
        <v>4437.85986328125</v>
      </c>
      <c r="D87">
        <f t="shared" si="4"/>
        <v>4.2738372050925566E-3</v>
      </c>
      <c r="E87">
        <f t="shared" si="5"/>
        <v>-1.1550909428841738E-2</v>
      </c>
      <c r="F87">
        <f t="shared" si="6"/>
        <v>-2.3083835263967678E-2</v>
      </c>
      <c r="G87">
        <f t="shared" si="7"/>
        <v>2.7357672469060235E-2</v>
      </c>
      <c r="H87">
        <f>0</f>
        <v>0</v>
      </c>
    </row>
    <row r="88" spans="1:8" x14ac:dyDescent="0.2">
      <c r="A88" s="6">
        <v>45154</v>
      </c>
      <c r="B88">
        <v>43.459255218505859</v>
      </c>
      <c r="C88">
        <v>4404.330078125</v>
      </c>
      <c r="D88">
        <f t="shared" si="4"/>
        <v>-1.0332169803436986E-2</v>
      </c>
      <c r="E88">
        <f t="shared" si="5"/>
        <v>-7.5553952105776867E-3</v>
      </c>
      <c r="F88">
        <f t="shared" si="6"/>
        <v>-1.4006065635154483E-2</v>
      </c>
      <c r="G88">
        <f t="shared" si="7"/>
        <v>3.6738958317174969E-3</v>
      </c>
      <c r="H88">
        <f>0</f>
        <v>0</v>
      </c>
    </row>
    <row r="89" spans="1:8" x14ac:dyDescent="0.2">
      <c r="A89" s="6">
        <v>45155</v>
      </c>
      <c r="B89">
        <v>43.317340850830078</v>
      </c>
      <c r="C89">
        <v>4370.35986328125</v>
      </c>
      <c r="D89">
        <f t="shared" si="4"/>
        <v>-3.2654578860650263E-3</v>
      </c>
      <c r="E89">
        <f t="shared" si="5"/>
        <v>-7.7129130290369829E-3</v>
      </c>
      <c r="F89">
        <f t="shared" si="6"/>
        <v>-1.4363944593980455E-2</v>
      </c>
      <c r="G89">
        <f t="shared" si="7"/>
        <v>1.1098486707915429E-2</v>
      </c>
      <c r="H89">
        <f>0</f>
        <v>0</v>
      </c>
    </row>
    <row r="90" spans="1:8" x14ac:dyDescent="0.2">
      <c r="A90" s="6">
        <v>45156</v>
      </c>
      <c r="B90">
        <v>43.272369384765618</v>
      </c>
      <c r="C90">
        <v>4369.7099609375</v>
      </c>
      <c r="D90">
        <f t="shared" si="4"/>
        <v>-1.0381862132148312E-3</v>
      </c>
      <c r="E90">
        <f t="shared" si="5"/>
        <v>-1.4870682600087726E-4</v>
      </c>
      <c r="F90">
        <f t="shared" si="6"/>
        <v>2.8218586806316418E-3</v>
      </c>
      <c r="G90">
        <f t="shared" si="7"/>
        <v>-3.8600448938464729E-3</v>
      </c>
      <c r="H90">
        <f>0</f>
        <v>0</v>
      </c>
    </row>
    <row r="91" spans="1:8" x14ac:dyDescent="0.2">
      <c r="A91" s="6">
        <v>45159</v>
      </c>
      <c r="B91">
        <v>46.938114166259773</v>
      </c>
      <c r="C91">
        <v>4399.77001953125</v>
      </c>
      <c r="D91">
        <f t="shared" si="4"/>
        <v>8.4713290111280815E-2</v>
      </c>
      <c r="E91">
        <f t="shared" si="5"/>
        <v>6.8791885187959867E-3</v>
      </c>
      <c r="F91">
        <f t="shared" si="6"/>
        <v>1.8789168876612632E-2</v>
      </c>
      <c r="G91">
        <f t="shared" si="7"/>
        <v>6.5924121234668176E-2</v>
      </c>
      <c r="H91">
        <f>0</f>
        <v>0</v>
      </c>
    </row>
    <row r="92" spans="1:8" x14ac:dyDescent="0.2">
      <c r="A92" s="6">
        <v>45160</v>
      </c>
      <c r="B92">
        <v>45.639915466308587</v>
      </c>
      <c r="C92">
        <v>4387.5498046875</v>
      </c>
      <c r="D92">
        <f t="shared" si="4"/>
        <v>-2.7657666333863129E-2</v>
      </c>
      <c r="E92">
        <f t="shared" si="5"/>
        <v>-2.777466728829614E-3</v>
      </c>
      <c r="F92">
        <f t="shared" si="6"/>
        <v>-3.1506583731829266E-3</v>
      </c>
      <c r="G92">
        <f t="shared" si="7"/>
        <v>-2.4507007960680203E-2</v>
      </c>
      <c r="H92">
        <f>0</f>
        <v>0</v>
      </c>
    </row>
    <row r="93" spans="1:8" x14ac:dyDescent="0.2">
      <c r="A93" s="6">
        <v>45161</v>
      </c>
      <c r="B93">
        <v>47.087024688720703</v>
      </c>
      <c r="C93">
        <v>4436.009765625</v>
      </c>
      <c r="D93">
        <f t="shared" si="4"/>
        <v>3.1707096904690202E-2</v>
      </c>
      <c r="E93">
        <f t="shared" si="5"/>
        <v>1.1044879965972587E-2</v>
      </c>
      <c r="F93">
        <f t="shared" si="6"/>
        <v>2.8253579522263234E-2</v>
      </c>
      <c r="G93">
        <f t="shared" si="7"/>
        <v>3.4535173824269683E-3</v>
      </c>
      <c r="H93">
        <f>0</f>
        <v>0</v>
      </c>
    </row>
    <row r="94" spans="1:8" x14ac:dyDescent="0.2">
      <c r="A94" s="6">
        <v>45162</v>
      </c>
      <c r="B94">
        <v>47.133995056152337</v>
      </c>
      <c r="C94">
        <v>4376.31005859375</v>
      </c>
      <c r="D94">
        <f t="shared" si="4"/>
        <v>9.9752251797902147E-4</v>
      </c>
      <c r="E94">
        <f t="shared" si="5"/>
        <v>-1.3457974663146133E-2</v>
      </c>
      <c r="F94">
        <f t="shared" si="6"/>
        <v>-2.7416669016629314E-2</v>
      </c>
      <c r="G94">
        <f t="shared" si="7"/>
        <v>2.8414191534608335E-2</v>
      </c>
      <c r="H94">
        <f>0</f>
        <v>0</v>
      </c>
    </row>
    <row r="95" spans="1:8" x14ac:dyDescent="0.2">
      <c r="A95" s="6">
        <v>45163</v>
      </c>
      <c r="B95">
        <v>45.989696502685547</v>
      </c>
      <c r="C95">
        <v>4405.7099609375</v>
      </c>
      <c r="D95">
        <f t="shared" si="4"/>
        <v>-2.4277563404153324E-2</v>
      </c>
      <c r="E95">
        <f t="shared" si="5"/>
        <v>6.7179660376250894E-3</v>
      </c>
      <c r="F95">
        <f t="shared" si="6"/>
        <v>1.8422872959965648E-2</v>
      </c>
      <c r="G95">
        <f t="shared" si="7"/>
        <v>-4.2700436364118972E-2</v>
      </c>
      <c r="H95">
        <f>0</f>
        <v>0</v>
      </c>
    </row>
    <row r="96" spans="1:8" x14ac:dyDescent="0.2">
      <c r="A96" s="6">
        <v>45166</v>
      </c>
      <c r="B96">
        <v>46.806198120117188</v>
      </c>
      <c r="C96">
        <v>4433.31005859375</v>
      </c>
      <c r="D96">
        <f t="shared" si="4"/>
        <v>1.7754011866200514E-2</v>
      </c>
      <c r="E96">
        <f t="shared" si="5"/>
        <v>6.2646197550364491E-3</v>
      </c>
      <c r="F96">
        <f t="shared" si="6"/>
        <v>1.7392874594146658E-2</v>
      </c>
      <c r="G96">
        <f t="shared" si="7"/>
        <v>3.611372720538561E-4</v>
      </c>
      <c r="H96">
        <f>0</f>
        <v>0</v>
      </c>
    </row>
    <row r="97" spans="1:8" x14ac:dyDescent="0.2">
      <c r="A97" s="6">
        <v>45167</v>
      </c>
      <c r="B97">
        <v>48.753993988037109</v>
      </c>
      <c r="C97">
        <v>4497.6298828125</v>
      </c>
      <c r="D97">
        <f t="shared" si="4"/>
        <v>4.1614058525355047E-2</v>
      </c>
      <c r="E97">
        <f t="shared" si="5"/>
        <v>1.4508307194546211E-2</v>
      </c>
      <c r="F97">
        <f t="shared" si="6"/>
        <v>3.6122452660902755E-2</v>
      </c>
      <c r="G97">
        <f t="shared" si="7"/>
        <v>5.4916058644522911E-3</v>
      </c>
      <c r="H97">
        <f>0</f>
        <v>0</v>
      </c>
    </row>
    <row r="98" spans="1:8" x14ac:dyDescent="0.2">
      <c r="A98" s="6">
        <v>45168</v>
      </c>
      <c r="B98">
        <v>49.23370361328125</v>
      </c>
      <c r="C98">
        <v>4514.8701171875</v>
      </c>
      <c r="D98">
        <f t="shared" si="4"/>
        <v>9.8393913196495042E-3</v>
      </c>
      <c r="E98">
        <f t="shared" si="5"/>
        <v>3.833182103508026E-3</v>
      </c>
      <c r="F98">
        <f t="shared" si="6"/>
        <v>1.1868671785280838E-2</v>
      </c>
      <c r="G98">
        <f t="shared" si="7"/>
        <v>-2.0292804656313335E-3</v>
      </c>
      <c r="H98">
        <f>0</f>
        <v>0</v>
      </c>
    </row>
    <row r="99" spans="1:8" x14ac:dyDescent="0.2">
      <c r="A99" s="6">
        <v>45169</v>
      </c>
      <c r="B99">
        <v>49.324649810791023</v>
      </c>
      <c r="C99">
        <v>4507.66015625</v>
      </c>
      <c r="D99">
        <f t="shared" si="4"/>
        <v>1.8472345331590478E-3</v>
      </c>
      <c r="E99">
        <f t="shared" si="5"/>
        <v>-1.5969365120942491E-3</v>
      </c>
      <c r="F99">
        <f t="shared" si="6"/>
        <v>-4.6850514785098593E-4</v>
      </c>
      <c r="G99">
        <f t="shared" si="7"/>
        <v>2.3157396810100338E-3</v>
      </c>
      <c r="H99">
        <f>0</f>
        <v>0</v>
      </c>
    </row>
    <row r="100" spans="1:8" x14ac:dyDescent="0.2">
      <c r="A100" s="6">
        <v>45170</v>
      </c>
      <c r="B100">
        <v>48.479167938232422</v>
      </c>
      <c r="C100">
        <v>4515.77001953125</v>
      </c>
      <c r="D100">
        <f t="shared" si="4"/>
        <v>-1.7141163207480714E-2</v>
      </c>
      <c r="E100">
        <f t="shared" si="5"/>
        <v>1.7991292600010311E-3</v>
      </c>
      <c r="F100">
        <f t="shared" si="6"/>
        <v>7.2473234137034395E-3</v>
      </c>
      <c r="G100">
        <f t="shared" si="7"/>
        <v>-2.4388486621184154E-2</v>
      </c>
      <c r="H100">
        <f>0</f>
        <v>0</v>
      </c>
    </row>
    <row r="101" spans="1:8" x14ac:dyDescent="0.2">
      <c r="A101" s="6">
        <v>45174</v>
      </c>
      <c r="B101">
        <v>48.518142700195312</v>
      </c>
      <c r="C101">
        <v>4496.830078125</v>
      </c>
      <c r="D101">
        <f t="shared" si="4"/>
        <v>8.0394865713340202E-4</v>
      </c>
      <c r="E101">
        <f t="shared" si="5"/>
        <v>-4.194177587506065E-3</v>
      </c>
      <c r="F101">
        <f t="shared" si="6"/>
        <v>-6.3694117308647664E-3</v>
      </c>
      <c r="G101">
        <f t="shared" si="7"/>
        <v>7.1733603879981685E-3</v>
      </c>
      <c r="H101">
        <f>0</f>
        <v>0</v>
      </c>
    </row>
    <row r="102" spans="1:8" x14ac:dyDescent="0.2">
      <c r="A102" s="6">
        <v>45175</v>
      </c>
      <c r="B102">
        <v>47.035926818847663</v>
      </c>
      <c r="C102">
        <v>4465.47998046875</v>
      </c>
      <c r="D102">
        <f t="shared" si="4"/>
        <v>-3.0549724265139355E-2</v>
      </c>
      <c r="E102">
        <f t="shared" si="5"/>
        <v>-6.9715993514528618E-3</v>
      </c>
      <c r="F102">
        <f t="shared" si="6"/>
        <v>-1.2679687094148372E-2</v>
      </c>
      <c r="G102">
        <f t="shared" si="7"/>
        <v>-1.7870037170990984E-2</v>
      </c>
      <c r="H102">
        <f>0</f>
        <v>0</v>
      </c>
    </row>
    <row r="103" spans="1:8" x14ac:dyDescent="0.2">
      <c r="A103" s="6">
        <v>45176</v>
      </c>
      <c r="B103">
        <v>46.216365814208977</v>
      </c>
      <c r="C103">
        <v>4451.14013671875</v>
      </c>
      <c r="D103">
        <f t="shared" si="4"/>
        <v>-1.7424149157198698E-2</v>
      </c>
      <c r="E103">
        <f t="shared" si="5"/>
        <v>-3.2112659361860363E-3</v>
      </c>
      <c r="F103">
        <f t="shared" si="6"/>
        <v>-4.1362459732826942E-3</v>
      </c>
      <c r="G103">
        <f t="shared" si="7"/>
        <v>-1.3287903183916004E-2</v>
      </c>
      <c r="H103">
        <f>0</f>
        <v>0</v>
      </c>
    </row>
    <row r="104" spans="1:8" x14ac:dyDescent="0.2">
      <c r="A104" s="6">
        <v>45177</v>
      </c>
      <c r="B104">
        <v>45.547725677490227</v>
      </c>
      <c r="C104">
        <v>4457.490234375</v>
      </c>
      <c r="D104">
        <f t="shared" si="4"/>
        <v>-1.4467605250631399E-2</v>
      </c>
      <c r="E104">
        <f t="shared" si="5"/>
        <v>1.4266227216406246E-3</v>
      </c>
      <c r="F104">
        <f t="shared" si="6"/>
        <v>6.4009921642725152E-3</v>
      </c>
      <c r="G104">
        <f t="shared" si="7"/>
        <v>-2.0868597414903912E-2</v>
      </c>
      <c r="H104">
        <f>0</f>
        <v>0</v>
      </c>
    </row>
    <row r="105" spans="1:8" x14ac:dyDescent="0.2">
      <c r="A105" s="6">
        <v>45180</v>
      </c>
      <c r="B105">
        <v>45.153934478759773</v>
      </c>
      <c r="C105">
        <v>4487.4599609375</v>
      </c>
      <c r="D105">
        <f t="shared" si="4"/>
        <v>-8.6456830252902295E-3</v>
      </c>
      <c r="E105">
        <f t="shared" si="5"/>
        <v>6.7234531062752012E-3</v>
      </c>
      <c r="F105">
        <f t="shared" si="6"/>
        <v>1.8435339526825932E-2</v>
      </c>
      <c r="G105">
        <f t="shared" si="7"/>
        <v>-2.7081022552116162E-2</v>
      </c>
      <c r="H105">
        <f>0</f>
        <v>0</v>
      </c>
    </row>
    <row r="106" spans="1:8" x14ac:dyDescent="0.2">
      <c r="A106" s="6">
        <v>45181</v>
      </c>
      <c r="B106">
        <v>44.846096038818359</v>
      </c>
      <c r="C106">
        <v>4461.89990234375</v>
      </c>
      <c r="D106">
        <f t="shared" si="4"/>
        <v>-6.8175330343852591E-3</v>
      </c>
      <c r="E106">
        <f t="shared" si="5"/>
        <v>-5.6958856048289208E-3</v>
      </c>
      <c r="F106">
        <f t="shared" si="6"/>
        <v>-9.7812778102505434E-3</v>
      </c>
      <c r="G106">
        <f t="shared" si="7"/>
        <v>2.9637447758652843E-3</v>
      </c>
      <c r="H106">
        <f>0</f>
        <v>0</v>
      </c>
    </row>
    <row r="107" spans="1:8" x14ac:dyDescent="0.2">
      <c r="A107" s="6">
        <v>45182</v>
      </c>
      <c r="B107">
        <v>45.460773468017578</v>
      </c>
      <c r="C107">
        <v>4467.43994140625</v>
      </c>
      <c r="D107">
        <f t="shared" si="4"/>
        <v>1.3706375437165352E-2</v>
      </c>
      <c r="E107">
        <f t="shared" si="5"/>
        <v>1.2416323054647016E-3</v>
      </c>
      <c r="F107">
        <f t="shared" si="6"/>
        <v>5.9806957293588332E-3</v>
      </c>
      <c r="G107">
        <f t="shared" si="7"/>
        <v>7.7256797078065192E-3</v>
      </c>
      <c r="H107">
        <f>0</f>
        <v>0</v>
      </c>
    </row>
    <row r="108" spans="1:8" x14ac:dyDescent="0.2">
      <c r="A108" s="6">
        <v>45183</v>
      </c>
      <c r="B108">
        <v>45.556720733642578</v>
      </c>
      <c r="C108">
        <v>4505.10009765625</v>
      </c>
      <c r="D108">
        <f t="shared" si="4"/>
        <v>2.1105506639147453E-3</v>
      </c>
      <c r="E108">
        <f t="shared" si="5"/>
        <v>8.4299188671679293E-3</v>
      </c>
      <c r="F108">
        <f t="shared" si="6"/>
        <v>2.2312413217624113E-2</v>
      </c>
      <c r="G108">
        <f t="shared" si="7"/>
        <v>-2.0201862553709368E-2</v>
      </c>
      <c r="H108">
        <f>0</f>
        <v>0</v>
      </c>
    </row>
    <row r="109" spans="1:8" x14ac:dyDescent="0.2">
      <c r="A109" s="6">
        <v>45184</v>
      </c>
      <c r="B109">
        <v>43.876613616943359</v>
      </c>
      <c r="C109">
        <v>4450.31982421875</v>
      </c>
      <c r="D109">
        <f t="shared" si="4"/>
        <v>-3.6879456853848969E-2</v>
      </c>
      <c r="E109">
        <f t="shared" si="5"/>
        <v>-1.2159612938677844E-2</v>
      </c>
      <c r="F109">
        <f t="shared" si="6"/>
        <v>-2.4466803746293078E-2</v>
      </c>
      <c r="G109">
        <f t="shared" si="7"/>
        <v>-1.241265310755589E-2</v>
      </c>
      <c r="H109">
        <f>0</f>
        <v>0</v>
      </c>
    </row>
    <row r="110" spans="1:8" x14ac:dyDescent="0.2">
      <c r="A110" s="6">
        <v>45187</v>
      </c>
      <c r="B110">
        <v>43.942577362060547</v>
      </c>
      <c r="C110">
        <v>4453.52978515625</v>
      </c>
      <c r="D110">
        <f t="shared" si="4"/>
        <v>1.5033918910212218E-3</v>
      </c>
      <c r="E110">
        <f t="shared" si="5"/>
        <v>7.2128769712942464E-4</v>
      </c>
      <c r="F110">
        <f t="shared" si="6"/>
        <v>4.7984778159622082E-3</v>
      </c>
      <c r="G110">
        <f t="shared" si="7"/>
        <v>-3.2950859249409863E-3</v>
      </c>
      <c r="H110">
        <f>0</f>
        <v>0</v>
      </c>
    </row>
    <row r="111" spans="1:8" x14ac:dyDescent="0.2">
      <c r="A111" s="6">
        <v>45188</v>
      </c>
      <c r="B111">
        <v>43.496814727783203</v>
      </c>
      <c r="C111">
        <v>4443.9501953125</v>
      </c>
      <c r="D111">
        <f t="shared" si="4"/>
        <v>-1.0144207760153123E-2</v>
      </c>
      <c r="E111">
        <f t="shared" si="5"/>
        <v>-2.151010615372817E-3</v>
      </c>
      <c r="F111">
        <f t="shared" si="6"/>
        <v>-1.7273561472698766E-3</v>
      </c>
      <c r="G111">
        <f t="shared" si="7"/>
        <v>-8.4168516128832471E-3</v>
      </c>
      <c r="H111">
        <f>0</f>
        <v>0</v>
      </c>
    </row>
    <row r="112" spans="1:8" x14ac:dyDescent="0.2">
      <c r="A112" s="6">
        <v>45189</v>
      </c>
      <c r="B112">
        <v>42.216499328613281</v>
      </c>
      <c r="C112">
        <v>4402.2001953125</v>
      </c>
      <c r="D112">
        <f t="shared" si="4"/>
        <v>-2.9434693257024414E-2</v>
      </c>
      <c r="E112">
        <f t="shared" si="5"/>
        <v>-9.3947947580595992E-3</v>
      </c>
      <c r="F112">
        <f t="shared" si="6"/>
        <v>-1.8185163602333972E-2</v>
      </c>
      <c r="G112">
        <f t="shared" si="7"/>
        <v>-1.1249529654690442E-2</v>
      </c>
      <c r="H112">
        <f>0</f>
        <v>0</v>
      </c>
    </row>
    <row r="113" spans="1:8" x14ac:dyDescent="0.2">
      <c r="A113" s="6">
        <v>45190</v>
      </c>
      <c r="B113">
        <v>40.995147705078118</v>
      </c>
      <c r="C113">
        <v>4330</v>
      </c>
      <c r="D113">
        <f t="shared" si="4"/>
        <v>-2.8930670305658435E-2</v>
      </c>
      <c r="E113">
        <f t="shared" si="5"/>
        <v>-1.6400934103219411E-2</v>
      </c>
      <c r="F113">
        <f t="shared" si="6"/>
        <v>-3.4103044377729513E-2</v>
      </c>
      <c r="G113">
        <f t="shared" si="7"/>
        <v>5.1723740720710787E-3</v>
      </c>
      <c r="H113">
        <f>0</f>
        <v>0</v>
      </c>
    </row>
    <row r="114" spans="1:8" x14ac:dyDescent="0.2">
      <c r="A114" s="6">
        <v>45191</v>
      </c>
      <c r="B114">
        <v>41.587833404541023</v>
      </c>
      <c r="C114">
        <v>4320.06005859375</v>
      </c>
      <c r="D114">
        <f t="shared" si="4"/>
        <v>1.4457459788332239E-2</v>
      </c>
      <c r="E114">
        <f t="shared" si="5"/>
        <v>-2.2955984771939608E-3</v>
      </c>
      <c r="F114">
        <f t="shared" si="6"/>
        <v>-2.0558583697711098E-3</v>
      </c>
      <c r="G114">
        <f t="shared" si="7"/>
        <v>1.6513318158103349E-2</v>
      </c>
      <c r="H114">
        <f>0</f>
        <v>0</v>
      </c>
    </row>
    <row r="115" spans="1:8" x14ac:dyDescent="0.2">
      <c r="A115" s="6">
        <v>45194</v>
      </c>
      <c r="B115">
        <v>42.199512481689453</v>
      </c>
      <c r="C115">
        <v>4337.43994140625</v>
      </c>
      <c r="D115">
        <f t="shared" si="4"/>
        <v>1.4708125600061628E-2</v>
      </c>
      <c r="E115">
        <f t="shared" si="5"/>
        <v>4.0230650909416354E-3</v>
      </c>
      <c r="F115">
        <f t="shared" si="6"/>
        <v>1.2300084094733724E-2</v>
      </c>
      <c r="G115">
        <f t="shared" si="7"/>
        <v>2.4080415053279042E-3</v>
      </c>
      <c r="H115">
        <f>0</f>
        <v>0</v>
      </c>
    </row>
    <row r="116" spans="1:8" x14ac:dyDescent="0.2">
      <c r="A116" s="6">
        <v>45195</v>
      </c>
      <c r="B116">
        <v>41.888675689697273</v>
      </c>
      <c r="C116">
        <v>4273.52978515625</v>
      </c>
      <c r="D116">
        <f t="shared" si="4"/>
        <v>-7.3658858529954685E-3</v>
      </c>
      <c r="E116">
        <f t="shared" si="5"/>
        <v>-1.4734533990868215E-2</v>
      </c>
      <c r="F116">
        <f t="shared" si="6"/>
        <v>-3.0316999452597207E-2</v>
      </c>
      <c r="G116">
        <f t="shared" si="7"/>
        <v>2.2951113599601738E-2</v>
      </c>
      <c r="H116">
        <f>0</f>
        <v>0</v>
      </c>
    </row>
    <row r="117" spans="1:8" x14ac:dyDescent="0.2">
      <c r="A117" s="6">
        <v>45196</v>
      </c>
      <c r="B117">
        <v>42.445377349853523</v>
      </c>
      <c r="C117">
        <v>4274.509765625</v>
      </c>
      <c r="D117">
        <f t="shared" si="4"/>
        <v>1.3290027698182216E-2</v>
      </c>
      <c r="E117">
        <f t="shared" si="5"/>
        <v>2.2931406074522265E-4</v>
      </c>
      <c r="F117">
        <f t="shared" si="6"/>
        <v>3.6807184762180319E-3</v>
      </c>
      <c r="G117">
        <f t="shared" si="7"/>
        <v>9.6093092219641848E-3</v>
      </c>
      <c r="H117">
        <f>0</f>
        <v>0</v>
      </c>
    </row>
    <row r="118" spans="1:8" x14ac:dyDescent="0.2">
      <c r="A118" s="6">
        <v>45197</v>
      </c>
      <c r="B118">
        <v>43.066047668457031</v>
      </c>
      <c r="C118">
        <v>4299.7001953125</v>
      </c>
      <c r="D118">
        <f t="shared" si="4"/>
        <v>1.4622801288528331E-2</v>
      </c>
      <c r="E118">
        <f t="shared" si="5"/>
        <v>5.8931739705165853E-3</v>
      </c>
      <c r="F118">
        <f t="shared" si="6"/>
        <v>1.6548953367173748E-2</v>
      </c>
      <c r="G118">
        <f t="shared" si="7"/>
        <v>-1.926152078645417E-3</v>
      </c>
      <c r="H118">
        <f>0</f>
        <v>0</v>
      </c>
    </row>
    <row r="119" spans="1:8" x14ac:dyDescent="0.2">
      <c r="A119" s="6">
        <v>45198</v>
      </c>
      <c r="B119">
        <v>43.475830078125</v>
      </c>
      <c r="C119">
        <v>4288.0498046875</v>
      </c>
      <c r="D119">
        <f t="shared" si="4"/>
        <v>9.51520819422913E-3</v>
      </c>
      <c r="E119">
        <f t="shared" si="5"/>
        <v>-2.7095820861420261E-3</v>
      </c>
      <c r="F119">
        <f t="shared" si="6"/>
        <v>-2.9964251220946695E-3</v>
      </c>
      <c r="G119">
        <f t="shared" si="7"/>
        <v>1.25116333163238E-2</v>
      </c>
      <c r="H119">
        <f>0</f>
        <v>0</v>
      </c>
    </row>
    <row r="120" spans="1:8" x14ac:dyDescent="0.2">
      <c r="A120" s="6">
        <v>45201</v>
      </c>
      <c r="B120">
        <v>44.758152008056641</v>
      </c>
      <c r="C120">
        <v>4288.39013671875</v>
      </c>
      <c r="D120">
        <f t="shared" si="4"/>
        <v>2.9495053403864713E-2</v>
      </c>
      <c r="E120">
        <f t="shared" si="5"/>
        <v>7.9367555590792449E-5</v>
      </c>
      <c r="F120">
        <f t="shared" si="6"/>
        <v>3.3400414679332345E-3</v>
      </c>
      <c r="G120">
        <f t="shared" si="7"/>
        <v>2.6155011935931477E-2</v>
      </c>
      <c r="H120">
        <f>0</f>
        <v>0</v>
      </c>
    </row>
    <row r="121" spans="1:8" x14ac:dyDescent="0.2">
      <c r="A121" s="6">
        <v>45202</v>
      </c>
      <c r="B121">
        <v>43.493816375732422</v>
      </c>
      <c r="C121">
        <v>4229.4501953125</v>
      </c>
      <c r="D121">
        <f t="shared" si="4"/>
        <v>-2.8248164314215507E-2</v>
      </c>
      <c r="E121">
        <f t="shared" si="5"/>
        <v>-1.3744071674259506E-2</v>
      </c>
      <c r="F121">
        <f t="shared" si="6"/>
        <v>-2.8066678656566871E-2</v>
      </c>
      <c r="G121">
        <f t="shared" si="7"/>
        <v>-1.8148565764863553E-4</v>
      </c>
      <c r="H121">
        <f>0</f>
        <v>0</v>
      </c>
    </row>
    <row r="122" spans="1:8" x14ac:dyDescent="0.2">
      <c r="A122" s="6">
        <v>45203</v>
      </c>
      <c r="B122">
        <v>44.017543792724609</v>
      </c>
      <c r="C122">
        <v>4263.75</v>
      </c>
      <c r="D122">
        <f t="shared" si="4"/>
        <v>1.2041422451132711E-2</v>
      </c>
      <c r="E122">
        <f t="shared" si="5"/>
        <v>8.1097549571607086E-3</v>
      </c>
      <c r="F122">
        <f t="shared" si="6"/>
        <v>2.1585003913154568E-2</v>
      </c>
      <c r="G122">
        <f t="shared" si="7"/>
        <v>-9.5435814620218572E-3</v>
      </c>
      <c r="H122">
        <f>0</f>
        <v>0</v>
      </c>
    </row>
    <row r="123" spans="1:8" x14ac:dyDescent="0.2">
      <c r="A123" s="6">
        <v>45204</v>
      </c>
      <c r="B123">
        <v>44.664196014404297</v>
      </c>
      <c r="C123">
        <v>4258.18994140625</v>
      </c>
      <c r="D123">
        <f t="shared" si="4"/>
        <v>1.4690783854835798E-2</v>
      </c>
      <c r="E123">
        <f t="shared" si="5"/>
        <v>-1.304030159777203E-3</v>
      </c>
      <c r="F123">
        <f t="shared" si="6"/>
        <v>1.969752493894421E-4</v>
      </c>
      <c r="G123">
        <f t="shared" si="7"/>
        <v>1.4493808605446357E-2</v>
      </c>
      <c r="H123">
        <f>0</f>
        <v>0</v>
      </c>
    </row>
    <row r="124" spans="1:8" x14ac:dyDescent="0.2">
      <c r="A124" s="6">
        <v>45205</v>
      </c>
      <c r="B124">
        <v>45.737621307373047</v>
      </c>
      <c r="C124">
        <v>4308.5</v>
      </c>
      <c r="D124">
        <f t="shared" si="4"/>
        <v>2.4033238897271714E-2</v>
      </c>
      <c r="E124">
        <f t="shared" si="5"/>
        <v>1.1814893014644445E-2</v>
      </c>
      <c r="F124">
        <f t="shared" si="6"/>
        <v>3.0003041715407481E-2</v>
      </c>
      <c r="G124">
        <f t="shared" si="7"/>
        <v>-5.9698028181357672E-3</v>
      </c>
      <c r="H124">
        <f>0</f>
        <v>0</v>
      </c>
    </row>
    <row r="125" spans="1:8" x14ac:dyDescent="0.2">
      <c r="A125" s="6">
        <v>45208</v>
      </c>
      <c r="B125">
        <v>45.248882293701172</v>
      </c>
      <c r="C125">
        <v>4335.66015625</v>
      </c>
      <c r="D125">
        <f t="shared" si="4"/>
        <v>-1.0685711230747574E-2</v>
      </c>
      <c r="E125">
        <f t="shared" si="5"/>
        <v>6.3038542996403102E-3</v>
      </c>
      <c r="F125">
        <f t="shared" si="6"/>
        <v>1.7482015099710917E-2</v>
      </c>
      <c r="G125">
        <f t="shared" si="7"/>
        <v>-2.8167726330458491E-2</v>
      </c>
      <c r="H125">
        <f>0</f>
        <v>0</v>
      </c>
    </row>
    <row r="126" spans="1:8" x14ac:dyDescent="0.2">
      <c r="A126" s="6">
        <v>45209</v>
      </c>
      <c r="B126">
        <v>45.773601531982422</v>
      </c>
      <c r="C126">
        <v>4358.240234375</v>
      </c>
      <c r="D126">
        <f t="shared" si="4"/>
        <v>1.1596291702310024E-2</v>
      </c>
      <c r="E126">
        <f t="shared" si="5"/>
        <v>5.2079907813922244E-3</v>
      </c>
      <c r="F126">
        <f t="shared" si="6"/>
        <v>1.4992223793800111E-2</v>
      </c>
      <c r="G126">
        <f t="shared" si="7"/>
        <v>-3.3959320914900872E-3</v>
      </c>
      <c r="H126">
        <f>0</f>
        <v>0</v>
      </c>
    </row>
    <row r="127" spans="1:8" x14ac:dyDescent="0.2">
      <c r="A127" s="6">
        <v>45210</v>
      </c>
      <c r="B127">
        <v>46.78106689453125</v>
      </c>
      <c r="C127">
        <v>4376.9501953125</v>
      </c>
      <c r="D127">
        <f t="shared" si="4"/>
        <v>2.2009746422179566E-2</v>
      </c>
      <c r="E127">
        <f t="shared" si="5"/>
        <v>4.2930081710337298E-3</v>
      </c>
      <c r="F127">
        <f t="shared" si="6"/>
        <v>1.2913392159754945E-2</v>
      </c>
      <c r="G127">
        <f t="shared" si="7"/>
        <v>9.0963542624246212E-3</v>
      </c>
      <c r="H127">
        <f>0</f>
        <v>0</v>
      </c>
    </row>
    <row r="128" spans="1:8" x14ac:dyDescent="0.2">
      <c r="A128" s="6">
        <v>45211</v>
      </c>
      <c r="B128">
        <v>46.919994354248047</v>
      </c>
      <c r="C128">
        <v>4349.60986328125</v>
      </c>
      <c r="D128">
        <f t="shared" si="4"/>
        <v>2.9697368815895242E-3</v>
      </c>
      <c r="E128">
        <f t="shared" si="5"/>
        <v>-6.2464343461184901E-3</v>
      </c>
      <c r="F128">
        <f t="shared" si="6"/>
        <v>-1.1032119221354615E-2</v>
      </c>
      <c r="G128">
        <f t="shared" si="7"/>
        <v>1.4001856102944139E-2</v>
      </c>
      <c r="H128">
        <f>0</f>
        <v>0</v>
      </c>
    </row>
    <row r="129" spans="1:8" x14ac:dyDescent="0.2">
      <c r="A129" s="6">
        <v>45212</v>
      </c>
      <c r="B129">
        <v>45.436779022216797</v>
      </c>
      <c r="C129">
        <v>4327.77978515625</v>
      </c>
      <c r="D129">
        <f t="shared" si="4"/>
        <v>-3.1611583770298601E-2</v>
      </c>
      <c r="E129">
        <f t="shared" si="5"/>
        <v>-5.018858888767519E-3</v>
      </c>
      <c r="F129">
        <f t="shared" si="6"/>
        <v>-8.2430796647243437E-3</v>
      </c>
      <c r="G129">
        <f t="shared" si="7"/>
        <v>-2.3368504105574256E-2</v>
      </c>
      <c r="H129">
        <f>0</f>
        <v>0</v>
      </c>
    </row>
    <row r="130" spans="1:8" x14ac:dyDescent="0.2">
      <c r="A130" s="6">
        <v>45215</v>
      </c>
      <c r="B130">
        <v>46.070449829101562</v>
      </c>
      <c r="C130">
        <v>4373.6298828125</v>
      </c>
      <c r="D130">
        <f t="shared" ref="D130:D193" si="8">(B130/B129)-1</f>
        <v>1.3946208787707581E-2</v>
      </c>
      <c r="E130">
        <f t="shared" ref="E130:E193" si="9">(C130/C129)-1</f>
        <v>1.059436938392988E-2</v>
      </c>
      <c r="F130">
        <f t="shared" ref="F130:F193" si="10">alpha_nvda+beta_nvda*E130</f>
        <v>2.7230023840636081E-2</v>
      </c>
      <c r="G130">
        <f t="shared" ref="G130:G193" si="11">D130-F130</f>
        <v>-1.3283815052928499E-2</v>
      </c>
      <c r="H130">
        <f>0</f>
        <v>0</v>
      </c>
    </row>
    <row r="131" spans="1:8" x14ac:dyDescent="0.2">
      <c r="A131" s="6">
        <v>45216</v>
      </c>
      <c r="B131">
        <v>43.914592742919922</v>
      </c>
      <c r="C131">
        <v>4373.2001953125</v>
      </c>
      <c r="D131">
        <f t="shared" si="8"/>
        <v>-4.679479132890596E-2</v>
      </c>
      <c r="E131">
        <f t="shared" si="9"/>
        <v>-9.824505308242415E-5</v>
      </c>
      <c r="F131">
        <f t="shared" si="10"/>
        <v>2.9365073402512856E-3</v>
      </c>
      <c r="G131">
        <f t="shared" si="11"/>
        <v>-4.9731298669157244E-2</v>
      </c>
      <c r="H131">
        <f>0</f>
        <v>0</v>
      </c>
    </row>
    <row r="132" spans="1:8" x14ac:dyDescent="0.2">
      <c r="A132" s="6">
        <v>45217</v>
      </c>
      <c r="B132">
        <v>42.173519134521477</v>
      </c>
      <c r="C132">
        <v>4314.60009765625</v>
      </c>
      <c r="D132">
        <f t="shared" si="8"/>
        <v>-3.9646812133516729E-2</v>
      </c>
      <c r="E132">
        <f t="shared" si="9"/>
        <v>-1.3399820506516447E-2</v>
      </c>
      <c r="F132">
        <f t="shared" si="10"/>
        <v>-2.7284543335677144E-2</v>
      </c>
      <c r="G132">
        <f t="shared" si="11"/>
        <v>-1.2362268797839585E-2</v>
      </c>
      <c r="H132">
        <f>0</f>
        <v>0</v>
      </c>
    </row>
    <row r="133" spans="1:8" x14ac:dyDescent="0.2">
      <c r="A133" s="6">
        <v>45218</v>
      </c>
      <c r="B133">
        <v>42.078575134277337</v>
      </c>
      <c r="C133">
        <v>4278</v>
      </c>
      <c r="D133">
        <f t="shared" si="8"/>
        <v>-2.2512705174376757E-3</v>
      </c>
      <c r="E133">
        <f t="shared" si="9"/>
        <v>-8.4828481963210578E-3</v>
      </c>
      <c r="F133">
        <f t="shared" si="10"/>
        <v>-1.6113229841365522E-2</v>
      </c>
      <c r="G133">
        <f t="shared" si="11"/>
        <v>1.3861959323927846E-2</v>
      </c>
      <c r="H133">
        <f>0</f>
        <v>0</v>
      </c>
    </row>
    <row r="134" spans="1:8" x14ac:dyDescent="0.2">
      <c r="A134" s="6">
        <v>45219</v>
      </c>
      <c r="B134">
        <v>41.364955902099609</v>
      </c>
      <c r="C134">
        <v>4224.16015625</v>
      </c>
      <c r="D134">
        <f t="shared" si="8"/>
        <v>-1.695920619698954E-2</v>
      </c>
      <c r="E134">
        <f t="shared" si="9"/>
        <v>-1.2585283719027562E-2</v>
      </c>
      <c r="F134">
        <f t="shared" si="10"/>
        <v>-2.5433923638913745E-2</v>
      </c>
      <c r="G134">
        <f t="shared" si="11"/>
        <v>8.4747174419242052E-3</v>
      </c>
      <c r="H134">
        <f>0</f>
        <v>0</v>
      </c>
    </row>
    <row r="135" spans="1:8" x14ac:dyDescent="0.2">
      <c r="A135" s="6">
        <v>45222</v>
      </c>
      <c r="B135">
        <v>42.952110290527337</v>
      </c>
      <c r="C135">
        <v>4217.0400390625</v>
      </c>
      <c r="D135">
        <f t="shared" si="8"/>
        <v>3.8369541410466335E-2</v>
      </c>
      <c r="E135">
        <f t="shared" si="9"/>
        <v>-1.6855698941634634E-3</v>
      </c>
      <c r="F135">
        <f t="shared" si="10"/>
        <v>-6.69879333974264E-4</v>
      </c>
      <c r="G135">
        <f t="shared" si="11"/>
        <v>3.9039420744440598E-2</v>
      </c>
      <c r="H135">
        <f>0</f>
        <v>0</v>
      </c>
    </row>
    <row r="136" spans="1:8" x14ac:dyDescent="0.2">
      <c r="A136" s="6">
        <v>45223</v>
      </c>
      <c r="B136">
        <v>43.639739990234382</v>
      </c>
      <c r="C136">
        <v>4247.68017578125</v>
      </c>
      <c r="D136">
        <f t="shared" si="8"/>
        <v>1.6009218058342878E-2</v>
      </c>
      <c r="E136">
        <f t="shared" si="9"/>
        <v>7.2657922227272742E-3</v>
      </c>
      <c r="F136">
        <f t="shared" si="10"/>
        <v>1.9667528749765309E-2</v>
      </c>
      <c r="G136">
        <f t="shared" si="11"/>
        <v>-3.6583106914224311E-3</v>
      </c>
      <c r="H136">
        <f>0</f>
        <v>0</v>
      </c>
    </row>
    <row r="137" spans="1:8" x14ac:dyDescent="0.2">
      <c r="A137" s="6">
        <v>45224</v>
      </c>
      <c r="B137">
        <v>41.756740570068359</v>
      </c>
      <c r="C137">
        <v>4186.77001953125</v>
      </c>
      <c r="D137">
        <f t="shared" si="8"/>
        <v>-4.3148731422034015E-2</v>
      </c>
      <c r="E137">
        <f t="shared" si="9"/>
        <v>-1.4339628627712542E-2</v>
      </c>
      <c r="F137">
        <f t="shared" si="10"/>
        <v>-2.9419778290043684E-2</v>
      </c>
      <c r="G137">
        <f t="shared" si="11"/>
        <v>-1.372895313199033E-2</v>
      </c>
      <c r="H137">
        <f>0</f>
        <v>0</v>
      </c>
    </row>
    <row r="138" spans="1:8" x14ac:dyDescent="0.2">
      <c r="A138" s="6">
        <v>45225</v>
      </c>
      <c r="B138">
        <v>40.304519653320312</v>
      </c>
      <c r="C138">
        <v>4137.22998046875</v>
      </c>
      <c r="D138">
        <f t="shared" si="8"/>
        <v>-3.4778119578351641E-2</v>
      </c>
      <c r="E138">
        <f t="shared" si="9"/>
        <v>-1.1832519778109618E-2</v>
      </c>
      <c r="F138">
        <f t="shared" si="10"/>
        <v>-2.3723651251621482E-2</v>
      </c>
      <c r="G138">
        <f t="shared" si="11"/>
        <v>-1.1054468326730158E-2</v>
      </c>
      <c r="H138">
        <f>0</f>
        <v>0</v>
      </c>
    </row>
    <row r="139" spans="1:8" x14ac:dyDescent="0.2">
      <c r="A139" s="6">
        <v>45226</v>
      </c>
      <c r="B139">
        <v>40.478427886962891</v>
      </c>
      <c r="C139">
        <v>4117.3701171875</v>
      </c>
      <c r="D139">
        <f t="shared" si="8"/>
        <v>4.3148568730864145E-3</v>
      </c>
      <c r="E139">
        <f t="shared" si="9"/>
        <v>-4.8002802297685276E-3</v>
      </c>
      <c r="F139">
        <f t="shared" si="10"/>
        <v>-7.7464710672382753E-3</v>
      </c>
      <c r="G139">
        <f t="shared" si="11"/>
        <v>1.206132794032469E-2</v>
      </c>
      <c r="H139">
        <f>0</f>
        <v>0</v>
      </c>
    </row>
    <row r="140" spans="1:8" x14ac:dyDescent="0.2">
      <c r="A140" s="6">
        <v>45229</v>
      </c>
      <c r="B140">
        <v>41.139072418212891</v>
      </c>
      <c r="C140">
        <v>4166.81982421875</v>
      </c>
      <c r="D140">
        <f t="shared" si="8"/>
        <v>1.6320903892188321E-2</v>
      </c>
      <c r="E140">
        <f t="shared" si="9"/>
        <v>1.2010022325859904E-2</v>
      </c>
      <c r="F140">
        <f t="shared" si="10"/>
        <v>3.0446373621710276E-2</v>
      </c>
      <c r="G140">
        <f t="shared" si="11"/>
        <v>-1.4125469729521955E-2</v>
      </c>
      <c r="H140">
        <f>0</f>
        <v>0</v>
      </c>
    </row>
    <row r="141" spans="1:8" x14ac:dyDescent="0.2">
      <c r="A141" s="6">
        <v>45230</v>
      </c>
      <c r="B141">
        <v>40.758277893066413</v>
      </c>
      <c r="C141">
        <v>4193.7998046875</v>
      </c>
      <c r="D141">
        <f t="shared" si="8"/>
        <v>-9.2562739693151652E-3</v>
      </c>
      <c r="E141">
        <f t="shared" si="9"/>
        <v>6.4749573072333533E-3</v>
      </c>
      <c r="F141">
        <f t="shared" si="10"/>
        <v>1.7870759476749216E-2</v>
      </c>
      <c r="G141">
        <f t="shared" si="11"/>
        <v>-2.7127033446064382E-2</v>
      </c>
      <c r="H141">
        <f>0</f>
        <v>0</v>
      </c>
    </row>
    <row r="142" spans="1:8" x14ac:dyDescent="0.2">
      <c r="A142" s="6">
        <v>45231</v>
      </c>
      <c r="B142">
        <v>42.302459716796882</v>
      </c>
      <c r="C142">
        <v>4237.85986328125</v>
      </c>
      <c r="D142">
        <f t="shared" si="8"/>
        <v>3.7886336311406144E-2</v>
      </c>
      <c r="E142">
        <f t="shared" si="9"/>
        <v>1.0505999486313922E-2</v>
      </c>
      <c r="F142">
        <f t="shared" si="10"/>
        <v>2.702924828864017E-2</v>
      </c>
      <c r="G142">
        <f t="shared" si="11"/>
        <v>1.0857088022765974E-2</v>
      </c>
      <c r="H142">
        <f>0</f>
        <v>0</v>
      </c>
    </row>
    <row r="143" spans="1:8" x14ac:dyDescent="0.2">
      <c r="A143" s="6">
        <v>45232</v>
      </c>
      <c r="B143">
        <v>43.482822418212891</v>
      </c>
      <c r="C143">
        <v>4317.77978515625</v>
      </c>
      <c r="D143">
        <f t="shared" si="8"/>
        <v>2.7902933052077916E-2</v>
      </c>
      <c r="E143">
        <f t="shared" si="9"/>
        <v>1.885855702012762E-2</v>
      </c>
      <c r="F143">
        <f t="shared" si="10"/>
        <v>4.6006178155833036E-2</v>
      </c>
      <c r="G143">
        <f t="shared" si="11"/>
        <v>-1.810324510375512E-2</v>
      </c>
      <c r="H143">
        <f>0</f>
        <v>0</v>
      </c>
    </row>
    <row r="144" spans="1:8" x14ac:dyDescent="0.2">
      <c r="A144" s="6">
        <v>45233</v>
      </c>
      <c r="B144">
        <v>44.981025695800781</v>
      </c>
      <c r="C144">
        <v>4358.33984375</v>
      </c>
      <c r="D144">
        <f t="shared" si="8"/>
        <v>3.4455060510523827E-2</v>
      </c>
      <c r="E144">
        <f t="shared" si="9"/>
        <v>9.3937302530313627E-3</v>
      </c>
      <c r="F144">
        <f t="shared" si="10"/>
        <v>2.4502183356972223E-2</v>
      </c>
      <c r="G144">
        <f t="shared" si="11"/>
        <v>9.9528771535516043E-3</v>
      </c>
      <c r="H144">
        <f>0</f>
        <v>0</v>
      </c>
    </row>
    <row r="145" spans="1:8" x14ac:dyDescent="0.2">
      <c r="A145" s="6">
        <v>45236</v>
      </c>
      <c r="B145">
        <v>45.726627349853523</v>
      </c>
      <c r="C145">
        <v>4365.97998046875</v>
      </c>
      <c r="D145">
        <f t="shared" si="8"/>
        <v>1.6575914900098576E-2</v>
      </c>
      <c r="E145">
        <f t="shared" si="9"/>
        <v>1.7529924220356374E-3</v>
      </c>
      <c r="F145">
        <f t="shared" si="10"/>
        <v>7.1425009644333938E-3</v>
      </c>
      <c r="G145">
        <f t="shared" si="11"/>
        <v>9.4334139356651824E-3</v>
      </c>
      <c r="H145">
        <f>0</f>
        <v>0</v>
      </c>
    </row>
    <row r="146" spans="1:8" x14ac:dyDescent="0.2">
      <c r="A146" s="6">
        <v>45237</v>
      </c>
      <c r="B146">
        <v>45.930522918701172</v>
      </c>
      <c r="C146">
        <v>4378.3798828125</v>
      </c>
      <c r="D146">
        <f t="shared" si="8"/>
        <v>4.4590117545220131E-3</v>
      </c>
      <c r="E146">
        <f t="shared" si="9"/>
        <v>2.8401189192852616E-3</v>
      </c>
      <c r="F146">
        <f t="shared" si="10"/>
        <v>9.6124418432067902E-3</v>
      </c>
      <c r="G146">
        <f t="shared" si="11"/>
        <v>-5.153430088684777E-3</v>
      </c>
      <c r="H146">
        <f>0</f>
        <v>0</v>
      </c>
    </row>
    <row r="147" spans="1:8" x14ac:dyDescent="0.2">
      <c r="A147" s="6">
        <v>45238</v>
      </c>
      <c r="B147">
        <v>46.549190521240227</v>
      </c>
      <c r="C147">
        <v>4382.77978515625</v>
      </c>
      <c r="D147">
        <f t="shared" si="8"/>
        <v>1.34696398652836E-2</v>
      </c>
      <c r="E147">
        <f t="shared" si="9"/>
        <v>1.0049156221052513E-3</v>
      </c>
      <c r="F147">
        <f t="shared" si="10"/>
        <v>5.44287771609509E-3</v>
      </c>
      <c r="G147">
        <f t="shared" si="11"/>
        <v>8.0267621491885103E-3</v>
      </c>
      <c r="H147">
        <f>0</f>
        <v>0</v>
      </c>
    </row>
    <row r="148" spans="1:8" x14ac:dyDescent="0.2">
      <c r="A148" s="6">
        <v>45239</v>
      </c>
      <c r="B148">
        <v>46.924991607666023</v>
      </c>
      <c r="C148">
        <v>4347.35009765625</v>
      </c>
      <c r="D148">
        <f t="shared" si="8"/>
        <v>8.0732034696568977E-3</v>
      </c>
      <c r="E148">
        <f t="shared" si="9"/>
        <v>-8.0838393067328429E-3</v>
      </c>
      <c r="F148">
        <f t="shared" si="10"/>
        <v>-1.5206685506477861E-2</v>
      </c>
      <c r="G148">
        <f t="shared" si="11"/>
        <v>2.3279888976134758E-2</v>
      </c>
      <c r="H148">
        <f>0</f>
        <v>0</v>
      </c>
    </row>
    <row r="149" spans="1:8" x14ac:dyDescent="0.2">
      <c r="A149" s="6">
        <v>45240</v>
      </c>
      <c r="B149">
        <v>48.309246063232422</v>
      </c>
      <c r="C149">
        <v>4415.240234375</v>
      </c>
      <c r="D149">
        <f t="shared" si="8"/>
        <v>2.9499301079049189E-2</v>
      </c>
      <c r="E149">
        <f t="shared" si="9"/>
        <v>1.5616441094852496E-2</v>
      </c>
      <c r="F149">
        <f t="shared" si="10"/>
        <v>3.8640122156077088E-2</v>
      </c>
      <c r="G149">
        <f t="shared" si="11"/>
        <v>-9.1408210770278983E-3</v>
      </c>
      <c r="H149">
        <f>0</f>
        <v>0</v>
      </c>
    </row>
    <row r="150" spans="1:8" x14ac:dyDescent="0.2">
      <c r="A150" s="6">
        <v>45243</v>
      </c>
      <c r="B150">
        <v>48.594097137451172</v>
      </c>
      <c r="C150">
        <v>4411.5498046875</v>
      </c>
      <c r="D150">
        <f t="shared" si="8"/>
        <v>5.8964090196296226E-3</v>
      </c>
      <c r="E150">
        <f t="shared" si="9"/>
        <v>-8.3583893324035152E-4</v>
      </c>
      <c r="F150">
        <f t="shared" si="10"/>
        <v>1.2607011841652672E-3</v>
      </c>
      <c r="G150">
        <f t="shared" si="11"/>
        <v>4.635707835464355E-3</v>
      </c>
      <c r="H150">
        <f>0</f>
        <v>0</v>
      </c>
    </row>
    <row r="151" spans="1:8" x14ac:dyDescent="0.2">
      <c r="A151" s="6">
        <v>45244</v>
      </c>
      <c r="B151">
        <v>49.629550933837891</v>
      </c>
      <c r="C151">
        <v>4495.7001953125</v>
      </c>
      <c r="D151">
        <f t="shared" si="8"/>
        <v>2.1308221726146659E-2</v>
      </c>
      <c r="E151">
        <f t="shared" si="9"/>
        <v>1.9075017703661823E-2</v>
      </c>
      <c r="F151">
        <f t="shared" si="10"/>
        <v>4.6497974733564311E-2</v>
      </c>
      <c r="G151">
        <f t="shared" si="11"/>
        <v>-2.5189753007417652E-2</v>
      </c>
      <c r="H151">
        <f>0</f>
        <v>0</v>
      </c>
    </row>
    <row r="152" spans="1:8" x14ac:dyDescent="0.2">
      <c r="A152" s="6">
        <v>45245</v>
      </c>
      <c r="B152">
        <v>48.861953735351562</v>
      </c>
      <c r="C152">
        <v>4502.8798828125</v>
      </c>
      <c r="D152">
        <f t="shared" si="8"/>
        <v>-1.5466535240458379E-2</v>
      </c>
      <c r="E152">
        <f t="shared" si="9"/>
        <v>1.5970120755575135E-3</v>
      </c>
      <c r="F152">
        <f t="shared" si="10"/>
        <v>6.788115127066491E-3</v>
      </c>
      <c r="G152">
        <f t="shared" si="11"/>
        <v>-2.2254650367524869E-2</v>
      </c>
      <c r="H152">
        <f>0</f>
        <v>0</v>
      </c>
    </row>
    <row r="153" spans="1:8" x14ac:dyDescent="0.2">
      <c r="A153" s="6">
        <v>45246</v>
      </c>
      <c r="B153">
        <v>49.453647613525391</v>
      </c>
      <c r="C153">
        <v>4508.240234375</v>
      </c>
      <c r="D153">
        <f t="shared" si="8"/>
        <v>1.210950101133057E-2</v>
      </c>
      <c r="E153">
        <f t="shared" si="9"/>
        <v>1.1904273935798848E-3</v>
      </c>
      <c r="F153">
        <f t="shared" si="10"/>
        <v>5.8643586652009187E-3</v>
      </c>
      <c r="G153">
        <f t="shared" si="11"/>
        <v>6.2451423461296514E-3</v>
      </c>
      <c r="H153">
        <f>0</f>
        <v>0</v>
      </c>
    </row>
    <row r="154" spans="1:8" x14ac:dyDescent="0.2">
      <c r="A154" s="6">
        <v>45247</v>
      </c>
      <c r="B154">
        <v>49.271743774414062</v>
      </c>
      <c r="C154">
        <v>4514.02001953125</v>
      </c>
      <c r="D154">
        <f t="shared" si="8"/>
        <v>-3.6782694076054057E-3</v>
      </c>
      <c r="E154">
        <f t="shared" si="9"/>
        <v>1.2820490603360213E-3</v>
      </c>
      <c r="F154">
        <f t="shared" si="10"/>
        <v>6.0725222052074061E-3</v>
      </c>
      <c r="G154">
        <f t="shared" si="11"/>
        <v>-9.7507916128128126E-3</v>
      </c>
      <c r="H154">
        <f>0</f>
        <v>0</v>
      </c>
    </row>
    <row r="155" spans="1:8" x14ac:dyDescent="0.2">
      <c r="A155" s="6">
        <v>45250</v>
      </c>
      <c r="B155">
        <v>50.382148742675781</v>
      </c>
      <c r="C155">
        <v>4547.3798828125</v>
      </c>
      <c r="D155">
        <f t="shared" si="8"/>
        <v>2.2536344021953036E-2</v>
      </c>
      <c r="E155">
        <f t="shared" si="9"/>
        <v>7.3902780973298388E-3</v>
      </c>
      <c r="F155">
        <f t="shared" si="10"/>
        <v>1.9950359451885644E-2</v>
      </c>
      <c r="G155">
        <f t="shared" si="11"/>
        <v>2.5859845700673921E-3</v>
      </c>
      <c r="H155">
        <f>0</f>
        <v>0</v>
      </c>
    </row>
    <row r="156" spans="1:8" x14ac:dyDescent="0.2">
      <c r="A156" s="6">
        <v>45251</v>
      </c>
      <c r="B156">
        <v>49.917392730712891</v>
      </c>
      <c r="C156">
        <v>4538.18994140625</v>
      </c>
      <c r="D156">
        <f t="shared" si="8"/>
        <v>-9.2246167255908285E-3</v>
      </c>
      <c r="E156">
        <f t="shared" si="9"/>
        <v>-2.0209310950652926E-3</v>
      </c>
      <c r="F156">
        <f t="shared" si="10"/>
        <v>-1.4318167362522686E-3</v>
      </c>
      <c r="G156">
        <f t="shared" si="11"/>
        <v>-7.7927999893385603E-3</v>
      </c>
      <c r="H156">
        <f>0</f>
        <v>0</v>
      </c>
    </row>
    <row r="157" spans="1:8" x14ac:dyDescent="0.2">
      <c r="A157" s="6">
        <v>45252</v>
      </c>
      <c r="B157">
        <v>48.690044403076172</v>
      </c>
      <c r="C157">
        <v>4556.6201171875</v>
      </c>
      <c r="D157">
        <f t="shared" si="8"/>
        <v>-2.4587588824156681E-2</v>
      </c>
      <c r="E157">
        <f t="shared" si="9"/>
        <v>4.06112922094648E-3</v>
      </c>
      <c r="F157">
        <f t="shared" si="10"/>
        <v>1.2386565429658193E-2</v>
      </c>
      <c r="G157">
        <f t="shared" si="11"/>
        <v>-3.6974154253814874E-2</v>
      </c>
      <c r="H157">
        <f>0</f>
        <v>0</v>
      </c>
    </row>
    <row r="158" spans="1:8" x14ac:dyDescent="0.2">
      <c r="A158" s="6">
        <v>45254</v>
      </c>
      <c r="B158">
        <v>47.75054931640625</v>
      </c>
      <c r="C158">
        <v>4559.33984375</v>
      </c>
      <c r="D158">
        <f t="shared" si="8"/>
        <v>-1.9295424725687127E-2</v>
      </c>
      <c r="E158">
        <f t="shared" si="9"/>
        <v>5.9687366788407914E-4</v>
      </c>
      <c r="F158">
        <f t="shared" si="10"/>
        <v>4.5158103457980372E-3</v>
      </c>
      <c r="G158">
        <f t="shared" si="11"/>
        <v>-2.3811235071485165E-2</v>
      </c>
      <c r="H158">
        <f>0</f>
        <v>0</v>
      </c>
    </row>
    <row r="159" spans="1:8" x14ac:dyDescent="0.2">
      <c r="A159" s="6">
        <v>45257</v>
      </c>
      <c r="B159">
        <v>48.216300964355469</v>
      </c>
      <c r="C159">
        <v>4550.43017578125</v>
      </c>
      <c r="D159">
        <f t="shared" si="8"/>
        <v>9.7538490052342386E-3</v>
      </c>
      <c r="E159">
        <f t="shared" si="9"/>
        <v>-1.9541574600900891E-3</v>
      </c>
      <c r="F159">
        <f t="shared" si="10"/>
        <v>-1.2801076839324102E-3</v>
      </c>
      <c r="G159">
        <f t="shared" si="11"/>
        <v>1.1033956689166648E-2</v>
      </c>
      <c r="H159">
        <f>0</f>
        <v>0</v>
      </c>
    </row>
    <row r="160" spans="1:8" x14ac:dyDescent="0.2">
      <c r="A160" s="6">
        <v>45258</v>
      </c>
      <c r="B160">
        <v>47.795524597167969</v>
      </c>
      <c r="C160">
        <v>4554.89013671875</v>
      </c>
      <c r="D160">
        <f t="shared" si="8"/>
        <v>-8.7268487787680593E-3</v>
      </c>
      <c r="E160">
        <f t="shared" si="9"/>
        <v>9.8011853060331333E-4</v>
      </c>
      <c r="F160">
        <f t="shared" si="10"/>
        <v>5.3865389642292552E-3</v>
      </c>
      <c r="G160">
        <f t="shared" si="11"/>
        <v>-1.4113387742997315E-2</v>
      </c>
      <c r="H160">
        <f>0</f>
        <v>0</v>
      </c>
    </row>
    <row r="161" spans="1:8" x14ac:dyDescent="0.2">
      <c r="A161" s="6">
        <v>45259</v>
      </c>
      <c r="B161">
        <v>48.114356994628913</v>
      </c>
      <c r="C161">
        <v>4550.580078125</v>
      </c>
      <c r="D161">
        <f t="shared" si="8"/>
        <v>6.6707584056904246E-3</v>
      </c>
      <c r="E161">
        <f t="shared" si="9"/>
        <v>-9.4624863923831182E-4</v>
      </c>
      <c r="F161">
        <f t="shared" si="10"/>
        <v>1.0098514008625463E-3</v>
      </c>
      <c r="G161">
        <f t="shared" si="11"/>
        <v>5.6609070048278783E-3</v>
      </c>
      <c r="H161">
        <f>0</f>
        <v>0</v>
      </c>
    </row>
    <row r="162" spans="1:8" x14ac:dyDescent="0.2">
      <c r="A162" s="6">
        <v>45260</v>
      </c>
      <c r="B162">
        <v>46.745090484619141</v>
      </c>
      <c r="C162">
        <v>4567.7998046875</v>
      </c>
      <c r="D162">
        <f t="shared" si="8"/>
        <v>-2.8458584828695233E-2</v>
      </c>
      <c r="E162">
        <f t="shared" si="9"/>
        <v>3.7840728581564065E-3</v>
      </c>
      <c r="F162">
        <f t="shared" si="10"/>
        <v>1.1757096055201078E-2</v>
      </c>
      <c r="G162">
        <f t="shared" si="11"/>
        <v>-4.0215680883896307E-2</v>
      </c>
      <c r="H162">
        <f>0</f>
        <v>0</v>
      </c>
    </row>
    <row r="163" spans="1:8" x14ac:dyDescent="0.2">
      <c r="A163" s="6">
        <v>45261</v>
      </c>
      <c r="B163">
        <v>46.740089416503913</v>
      </c>
      <c r="C163">
        <v>4594.6298828125</v>
      </c>
      <c r="D163">
        <f t="shared" si="8"/>
        <v>-1.0698595431901659E-4</v>
      </c>
      <c r="E163">
        <f t="shared" si="9"/>
        <v>5.8737421236076948E-3</v>
      </c>
      <c r="F163">
        <f t="shared" si="10"/>
        <v>1.6504804399089756E-2</v>
      </c>
      <c r="G163">
        <f t="shared" si="11"/>
        <v>-1.6611790353408772E-2</v>
      </c>
      <c r="H163">
        <f>0</f>
        <v>0</v>
      </c>
    </row>
    <row r="164" spans="1:8" x14ac:dyDescent="0.2">
      <c r="A164" s="6">
        <v>45264</v>
      </c>
      <c r="B164">
        <v>45.485755920410163</v>
      </c>
      <c r="C164">
        <v>4569.77978515625</v>
      </c>
      <c r="D164">
        <f t="shared" si="8"/>
        <v>-2.6836352085600534E-2</v>
      </c>
      <c r="E164">
        <f t="shared" si="9"/>
        <v>-5.4085091269721053E-3</v>
      </c>
      <c r="F164">
        <f t="shared" si="10"/>
        <v>-9.1283612342566434E-3</v>
      </c>
      <c r="G164">
        <f t="shared" si="11"/>
        <v>-1.7707990851343891E-2</v>
      </c>
      <c r="H164">
        <f>0</f>
        <v>0</v>
      </c>
    </row>
    <row r="165" spans="1:8" x14ac:dyDescent="0.2">
      <c r="A165" s="6">
        <v>45265</v>
      </c>
      <c r="B165">
        <v>46.5452880859375</v>
      </c>
      <c r="C165">
        <v>4567.18017578125</v>
      </c>
      <c r="D165">
        <f t="shared" si="8"/>
        <v>2.3293713473318434E-2</v>
      </c>
      <c r="E165">
        <f t="shared" si="9"/>
        <v>-5.6886972616143616E-4</v>
      </c>
      <c r="F165">
        <f t="shared" si="10"/>
        <v>1.8672526384865237E-3</v>
      </c>
      <c r="G165">
        <f t="shared" si="11"/>
        <v>2.142646083483191E-2</v>
      </c>
      <c r="H165">
        <f>0</f>
        <v>0</v>
      </c>
    </row>
    <row r="166" spans="1:8" x14ac:dyDescent="0.2">
      <c r="A166" s="6">
        <v>45266</v>
      </c>
      <c r="B166">
        <v>45.482757568359382</v>
      </c>
      <c r="C166">
        <v>4549.33984375</v>
      </c>
      <c r="D166">
        <f t="shared" si="8"/>
        <v>-2.2827885727473518E-2</v>
      </c>
      <c r="E166">
        <f t="shared" si="9"/>
        <v>-3.9062028088695522E-3</v>
      </c>
      <c r="F166">
        <f t="shared" si="10"/>
        <v>-5.7151358212907226E-3</v>
      </c>
      <c r="G166">
        <f t="shared" si="11"/>
        <v>-1.7112749906182795E-2</v>
      </c>
      <c r="H166">
        <f>0</f>
        <v>0</v>
      </c>
    </row>
    <row r="167" spans="1:8" x14ac:dyDescent="0.2">
      <c r="A167" s="6">
        <v>45267</v>
      </c>
      <c r="B167">
        <v>46.575275421142578</v>
      </c>
      <c r="C167">
        <v>4585.58984375</v>
      </c>
      <c r="D167">
        <f t="shared" si="8"/>
        <v>2.4020484051372026E-2</v>
      </c>
      <c r="E167">
        <f t="shared" si="9"/>
        <v>7.9681890658929166E-3</v>
      </c>
      <c r="F167">
        <f t="shared" si="10"/>
        <v>2.1263367578499007E-2</v>
      </c>
      <c r="G167">
        <f t="shared" si="11"/>
        <v>2.7571164728730189E-3</v>
      </c>
      <c r="H167">
        <f>0</f>
        <v>0</v>
      </c>
    </row>
    <row r="168" spans="1:8" x14ac:dyDescent="0.2">
      <c r="A168" s="6">
        <v>45268</v>
      </c>
      <c r="B168">
        <v>47.484867095947273</v>
      </c>
      <c r="C168">
        <v>4604.3701171875</v>
      </c>
      <c r="D168">
        <f t="shared" si="8"/>
        <v>1.9529496424443904E-2</v>
      </c>
      <c r="E168">
        <f t="shared" si="9"/>
        <v>4.0954978699407896E-3</v>
      </c>
      <c r="F168">
        <f t="shared" si="10"/>
        <v>1.2464650667497601E-2</v>
      </c>
      <c r="G168">
        <f t="shared" si="11"/>
        <v>7.0648457569463027E-3</v>
      </c>
      <c r="H168">
        <f>0</f>
        <v>0</v>
      </c>
    </row>
    <row r="169" spans="1:8" x14ac:dyDescent="0.2">
      <c r="A169" s="6">
        <v>45271</v>
      </c>
      <c r="B169">
        <v>46.606258392333977</v>
      </c>
      <c r="C169">
        <v>4622.43994140625</v>
      </c>
      <c r="D169">
        <f t="shared" si="8"/>
        <v>-1.8502920137440593E-2</v>
      </c>
      <c r="E169">
        <f t="shared" si="9"/>
        <v>3.924494286698943E-3</v>
      </c>
      <c r="F169">
        <f t="shared" si="10"/>
        <v>1.2076132181622831E-2</v>
      </c>
      <c r="G169">
        <f t="shared" si="11"/>
        <v>-3.0579052319063424E-2</v>
      </c>
      <c r="H169">
        <f>0</f>
        <v>0</v>
      </c>
    </row>
    <row r="170" spans="1:8" x14ac:dyDescent="0.2">
      <c r="A170" s="6">
        <v>45272</v>
      </c>
      <c r="B170">
        <v>47.635807037353523</v>
      </c>
      <c r="C170">
        <v>4643.7001953125</v>
      </c>
      <c r="D170">
        <f t="shared" si="8"/>
        <v>2.2090351822554588E-2</v>
      </c>
      <c r="E170">
        <f t="shared" si="9"/>
        <v>4.5993575202152304E-3</v>
      </c>
      <c r="F170">
        <f t="shared" si="10"/>
        <v>1.3609414915748233E-2</v>
      </c>
      <c r="G170">
        <f t="shared" si="11"/>
        <v>8.4809369068063554E-3</v>
      </c>
      <c r="H170">
        <f>0</f>
        <v>0</v>
      </c>
    </row>
    <row r="171" spans="1:8" x14ac:dyDescent="0.2">
      <c r="A171" s="6">
        <v>45273</v>
      </c>
      <c r="B171">
        <v>48.066616058349609</v>
      </c>
      <c r="C171">
        <v>4707.08984375</v>
      </c>
      <c r="D171">
        <f t="shared" si="8"/>
        <v>9.043806493259865E-3</v>
      </c>
      <c r="E171">
        <f t="shared" si="9"/>
        <v>1.3650676351045998E-2</v>
      </c>
      <c r="F171">
        <f t="shared" si="10"/>
        <v>3.4173923686015961E-2</v>
      </c>
      <c r="G171">
        <f t="shared" si="11"/>
        <v>-2.5130117192756096E-2</v>
      </c>
      <c r="H171">
        <f>0</f>
        <v>0</v>
      </c>
    </row>
    <row r="172" spans="1:8" x14ac:dyDescent="0.2">
      <c r="A172" s="6">
        <v>45274</v>
      </c>
      <c r="B172">
        <v>48.328495025634773</v>
      </c>
      <c r="C172">
        <v>4719.5498046875</v>
      </c>
      <c r="D172">
        <f t="shared" si="8"/>
        <v>5.4482505480988319E-3</v>
      </c>
      <c r="E172">
        <f t="shared" si="9"/>
        <v>2.6470624846992585E-3</v>
      </c>
      <c r="F172">
        <f t="shared" si="10"/>
        <v>9.1738194925414466E-3</v>
      </c>
      <c r="G172">
        <f t="shared" si="11"/>
        <v>-3.7255689444426147E-3</v>
      </c>
      <c r="H172">
        <f>0</f>
        <v>0</v>
      </c>
    </row>
    <row r="173" spans="1:8" x14ac:dyDescent="0.2">
      <c r="A173" s="6">
        <v>45275</v>
      </c>
      <c r="B173">
        <v>48.868251800537109</v>
      </c>
      <c r="C173">
        <v>4719.18994140625</v>
      </c>
      <c r="D173">
        <f t="shared" si="8"/>
        <v>1.1168499549097044E-2</v>
      </c>
      <c r="E173">
        <f t="shared" si="9"/>
        <v>-7.62494933082003E-5</v>
      </c>
      <c r="F173">
        <f t="shared" si="10"/>
        <v>2.986481039149533E-3</v>
      </c>
      <c r="G173">
        <f t="shared" si="11"/>
        <v>8.1820185099475105E-3</v>
      </c>
      <c r="H173">
        <f>0</f>
        <v>0</v>
      </c>
    </row>
    <row r="174" spans="1:8" x14ac:dyDescent="0.2">
      <c r="A174" s="6">
        <v>45278</v>
      </c>
      <c r="B174">
        <v>50.054725646972663</v>
      </c>
      <c r="C174">
        <v>4740.56005859375</v>
      </c>
      <c r="D174">
        <f t="shared" si="8"/>
        <v>2.4279031942421758E-2</v>
      </c>
      <c r="E174">
        <f t="shared" si="9"/>
        <v>4.5283443669004164E-3</v>
      </c>
      <c r="F174">
        <f t="shared" si="10"/>
        <v>1.3448073718797731E-2</v>
      </c>
      <c r="G174">
        <f t="shared" si="11"/>
        <v>1.0830958223624027E-2</v>
      </c>
      <c r="H174">
        <f>0</f>
        <v>0</v>
      </c>
    </row>
    <row r="175" spans="1:8" x14ac:dyDescent="0.2">
      <c r="A175" s="6">
        <v>45279</v>
      </c>
      <c r="B175">
        <v>49.581932067871087</v>
      </c>
      <c r="C175">
        <v>4768.3701171875</v>
      </c>
      <c r="D175">
        <f t="shared" si="8"/>
        <v>-9.4455333235888839E-3</v>
      </c>
      <c r="E175">
        <f t="shared" si="9"/>
        <v>5.8664078189105684E-3</v>
      </c>
      <c r="F175">
        <f t="shared" si="10"/>
        <v>1.6488140929811209E-2</v>
      </c>
      <c r="G175">
        <f t="shared" si="11"/>
        <v>-2.5933674253400093E-2</v>
      </c>
      <c r="H175">
        <f>0</f>
        <v>0</v>
      </c>
    </row>
    <row r="176" spans="1:8" x14ac:dyDescent="0.2">
      <c r="A176" s="6">
        <v>45280</v>
      </c>
      <c r="B176">
        <v>48.089595794677727</v>
      </c>
      <c r="C176">
        <v>4698.35009765625</v>
      </c>
      <c r="D176">
        <f t="shared" si="8"/>
        <v>-3.0098388887922933E-2</v>
      </c>
      <c r="E176">
        <f t="shared" si="9"/>
        <v>-1.4684266911006771E-2</v>
      </c>
      <c r="F176">
        <f t="shared" si="10"/>
        <v>-3.0202793133718535E-2</v>
      </c>
      <c r="G176">
        <f t="shared" si="11"/>
        <v>1.0440424579560154E-4</v>
      </c>
      <c r="H176">
        <f>0</f>
        <v>0</v>
      </c>
    </row>
    <row r="177" spans="1:8" x14ac:dyDescent="0.2">
      <c r="A177" s="6">
        <v>45281</v>
      </c>
      <c r="B177">
        <v>48.968208312988281</v>
      </c>
      <c r="C177">
        <v>4746.75</v>
      </c>
      <c r="D177">
        <f t="shared" si="8"/>
        <v>1.8270324459824128E-2</v>
      </c>
      <c r="E177">
        <f t="shared" si="9"/>
        <v>1.0301467821202559E-2</v>
      </c>
      <c r="F177">
        <f t="shared" si="10"/>
        <v>2.6564554325297147E-2</v>
      </c>
      <c r="G177">
        <f t="shared" si="11"/>
        <v>-8.2942298654730198E-3</v>
      </c>
      <c r="H177">
        <f>0</f>
        <v>0</v>
      </c>
    </row>
    <row r="178" spans="1:8" x14ac:dyDescent="0.2">
      <c r="A178" s="6">
        <v>45282</v>
      </c>
      <c r="B178">
        <v>48.808280944824219</v>
      </c>
      <c r="C178">
        <v>4754.6298828125</v>
      </c>
      <c r="D178">
        <f t="shared" si="8"/>
        <v>-3.2659428162423731E-3</v>
      </c>
      <c r="E178">
        <f t="shared" si="9"/>
        <v>1.6600585268868873E-3</v>
      </c>
      <c r="F178">
        <f t="shared" si="10"/>
        <v>6.9313560542207681E-3</v>
      </c>
      <c r="G178">
        <f t="shared" si="11"/>
        <v>-1.0197298870463141E-2</v>
      </c>
      <c r="H178">
        <f>0</f>
        <v>0</v>
      </c>
    </row>
    <row r="179" spans="1:8" x14ac:dyDescent="0.2">
      <c r="A179" s="6">
        <v>45286</v>
      </c>
      <c r="B179">
        <v>49.257076263427727</v>
      </c>
      <c r="C179">
        <v>4774.75</v>
      </c>
      <c r="D179">
        <f t="shared" si="8"/>
        <v>9.1950650569081471E-3</v>
      </c>
      <c r="E179">
        <f t="shared" si="9"/>
        <v>4.2316894655107795E-3</v>
      </c>
      <c r="F179">
        <f t="shared" si="10"/>
        <v>1.2774076654348928E-2</v>
      </c>
      <c r="G179">
        <f t="shared" si="11"/>
        <v>-3.5790115974407809E-3</v>
      </c>
      <c r="H179">
        <f>0</f>
        <v>0</v>
      </c>
    </row>
    <row r="180" spans="1:8" x14ac:dyDescent="0.2">
      <c r="A180" s="6">
        <v>45287</v>
      </c>
      <c r="B180">
        <v>49.39501953125</v>
      </c>
      <c r="C180">
        <v>4781.580078125</v>
      </c>
      <c r="D180">
        <f t="shared" si="8"/>
        <v>2.8004761607154371E-3</v>
      </c>
      <c r="E180">
        <f t="shared" si="9"/>
        <v>1.4304577464787638E-3</v>
      </c>
      <c r="F180">
        <f t="shared" si="10"/>
        <v>6.409705303583162E-3</v>
      </c>
      <c r="G180">
        <f t="shared" si="11"/>
        <v>-3.6092291428677249E-3</v>
      </c>
      <c r="H180">
        <f>0</f>
        <v>0</v>
      </c>
    </row>
    <row r="181" spans="1:8" x14ac:dyDescent="0.2">
      <c r="A181" s="6">
        <v>45288</v>
      </c>
      <c r="B181">
        <v>49.499973297119141</v>
      </c>
      <c r="C181">
        <v>4783.35009765625</v>
      </c>
      <c r="D181">
        <f t="shared" si="8"/>
        <v>2.1247843783671616E-3</v>
      </c>
      <c r="E181">
        <f t="shared" si="9"/>
        <v>3.7017460804378288E-4</v>
      </c>
      <c r="F181">
        <f t="shared" si="10"/>
        <v>4.0007522762029648E-3</v>
      </c>
      <c r="G181">
        <f t="shared" si="11"/>
        <v>-1.8759678978358032E-3</v>
      </c>
      <c r="H181">
        <f>0</f>
        <v>0</v>
      </c>
    </row>
    <row r="182" spans="1:8" x14ac:dyDescent="0.2">
      <c r="A182" s="6">
        <v>45289</v>
      </c>
      <c r="B182">
        <v>49.499973297119141</v>
      </c>
      <c r="C182">
        <v>4769.830078125</v>
      </c>
      <c r="D182">
        <f t="shared" si="8"/>
        <v>0</v>
      </c>
      <c r="E182">
        <f t="shared" si="9"/>
        <v>-2.8264750133749628E-3</v>
      </c>
      <c r="F182">
        <f t="shared" si="10"/>
        <v>-3.2620047212881006E-3</v>
      </c>
      <c r="G182">
        <f t="shared" si="11"/>
        <v>3.2620047212881006E-3</v>
      </c>
      <c r="H182">
        <f>0</f>
        <v>0</v>
      </c>
    </row>
    <row r="183" spans="1:8" x14ac:dyDescent="0.2">
      <c r="A183" s="6">
        <v>45293</v>
      </c>
      <c r="B183">
        <v>48.146572113037109</v>
      </c>
      <c r="C183">
        <v>4742.830078125</v>
      </c>
      <c r="D183">
        <f t="shared" si="8"/>
        <v>-2.7341452811668443E-2</v>
      </c>
      <c r="E183">
        <f t="shared" si="9"/>
        <v>-5.6605790054923277E-3</v>
      </c>
      <c r="F183">
        <f t="shared" si="10"/>
        <v>-9.7010615583124765E-3</v>
      </c>
      <c r="G183">
        <f t="shared" si="11"/>
        <v>-1.7640391253355966E-2</v>
      </c>
      <c r="H183">
        <f>0</f>
        <v>0</v>
      </c>
    </row>
    <row r="184" spans="1:8" x14ac:dyDescent="0.2">
      <c r="A184" s="6">
        <v>45294</v>
      </c>
      <c r="B184">
        <v>47.547840118408203</v>
      </c>
      <c r="C184">
        <v>4704.81005859375</v>
      </c>
      <c r="D184">
        <f t="shared" si="8"/>
        <v>-1.2435610020651522E-2</v>
      </c>
      <c r="E184">
        <f t="shared" si="9"/>
        <v>-8.016314922730805E-3</v>
      </c>
      <c r="F184">
        <f t="shared" si="10"/>
        <v>-1.5053270759636004E-2</v>
      </c>
      <c r="G184">
        <f t="shared" si="11"/>
        <v>2.6176607389844821E-3</v>
      </c>
      <c r="H184">
        <f>0</f>
        <v>0</v>
      </c>
    </row>
    <row r="185" spans="1:8" x14ac:dyDescent="0.2">
      <c r="A185" s="6">
        <v>45295</v>
      </c>
      <c r="B185">
        <v>47.976650238037109</v>
      </c>
      <c r="C185">
        <v>4688.68017578125</v>
      </c>
      <c r="D185">
        <f t="shared" si="8"/>
        <v>9.0184983915366779E-3</v>
      </c>
      <c r="E185">
        <f t="shared" si="9"/>
        <v>-3.4283812973570083E-3</v>
      </c>
      <c r="F185">
        <f t="shared" si="10"/>
        <v>-4.6295299722676798E-3</v>
      </c>
      <c r="G185">
        <f t="shared" si="11"/>
        <v>1.3648028363804358E-2</v>
      </c>
      <c r="H185">
        <f>0</f>
        <v>0</v>
      </c>
    </row>
    <row r="186" spans="1:8" x14ac:dyDescent="0.2">
      <c r="A186" s="6">
        <v>45296</v>
      </c>
      <c r="B186">
        <v>49.075160980224609</v>
      </c>
      <c r="C186">
        <v>4697.240234375</v>
      </c>
      <c r="D186">
        <f t="shared" si="8"/>
        <v>2.2896778677486074E-2</v>
      </c>
      <c r="E186">
        <f t="shared" si="9"/>
        <v>1.8256861788026324E-3</v>
      </c>
      <c r="F186">
        <f t="shared" si="10"/>
        <v>7.3076604761596383E-3</v>
      </c>
      <c r="G186">
        <f t="shared" si="11"/>
        <v>1.5589118201326435E-2</v>
      </c>
      <c r="H186">
        <f>0</f>
        <v>0</v>
      </c>
    </row>
    <row r="187" spans="1:8" x14ac:dyDescent="0.2">
      <c r="A187" s="6">
        <v>45299</v>
      </c>
      <c r="B187">
        <v>52.229763031005859</v>
      </c>
      <c r="C187">
        <v>4763.5400390625</v>
      </c>
      <c r="D187">
        <f t="shared" si="8"/>
        <v>6.4281033169762525E-2</v>
      </c>
      <c r="E187">
        <f t="shared" si="9"/>
        <v>1.4114629309846638E-2</v>
      </c>
      <c r="F187">
        <f t="shared" si="10"/>
        <v>3.522802031751996E-2</v>
      </c>
      <c r="G187">
        <f t="shared" si="11"/>
        <v>2.9053012852242564E-2</v>
      </c>
      <c r="H187">
        <f>0</f>
        <v>0</v>
      </c>
    </row>
    <row r="188" spans="1:8" x14ac:dyDescent="0.2">
      <c r="A188" s="6">
        <v>45300</v>
      </c>
      <c r="B188">
        <v>53.116367340087891</v>
      </c>
      <c r="C188">
        <v>4756.5</v>
      </c>
      <c r="D188">
        <f t="shared" si="8"/>
        <v>1.6975078147601463E-2</v>
      </c>
      <c r="E188">
        <f t="shared" si="9"/>
        <v>-1.4779006799081618E-3</v>
      </c>
      <c r="F188">
        <f t="shared" si="10"/>
        <v>-1.9805688934651424E-4</v>
      </c>
      <c r="G188">
        <f t="shared" si="11"/>
        <v>1.7173135036947978E-2</v>
      </c>
      <c r="H188">
        <f>0</f>
        <v>0</v>
      </c>
    </row>
    <row r="189" spans="1:8" x14ac:dyDescent="0.2">
      <c r="A189" s="6">
        <v>45301</v>
      </c>
      <c r="B189">
        <v>54.325828552246087</v>
      </c>
      <c r="C189">
        <v>4783.4501953125</v>
      </c>
      <c r="D189">
        <f t="shared" si="8"/>
        <v>2.2770028763721362E-2</v>
      </c>
      <c r="E189">
        <f t="shared" si="9"/>
        <v>5.6659718937244197E-3</v>
      </c>
      <c r="F189">
        <f t="shared" si="10"/>
        <v>1.6032752447933042E-2</v>
      </c>
      <c r="G189">
        <f t="shared" si="11"/>
        <v>6.7372763157883195E-3</v>
      </c>
      <c r="H189">
        <f>0</f>
        <v>0</v>
      </c>
    </row>
    <row r="190" spans="1:8" x14ac:dyDescent="0.2">
      <c r="A190" s="6">
        <v>45302</v>
      </c>
      <c r="B190">
        <v>54.797615051269531</v>
      </c>
      <c r="C190">
        <v>4780.240234375</v>
      </c>
      <c r="D190">
        <f t="shared" si="8"/>
        <v>8.6843866278030202E-3</v>
      </c>
      <c r="E190">
        <f t="shared" si="9"/>
        <v>-6.7105557838686991E-4</v>
      </c>
      <c r="F190">
        <f t="shared" si="10"/>
        <v>1.6350873713511555E-3</v>
      </c>
      <c r="G190">
        <f t="shared" si="11"/>
        <v>7.0492992564518651E-3</v>
      </c>
      <c r="H190">
        <f>0</f>
        <v>0</v>
      </c>
    </row>
    <row r="191" spans="1:8" x14ac:dyDescent="0.2">
      <c r="A191" s="6">
        <v>45303</v>
      </c>
      <c r="B191">
        <v>54.685657501220703</v>
      </c>
      <c r="C191">
        <v>4783.830078125</v>
      </c>
      <c r="D191">
        <f t="shared" si="8"/>
        <v>-2.0431099044014855E-3</v>
      </c>
      <c r="E191">
        <f t="shared" si="9"/>
        <v>7.5097559411041459E-4</v>
      </c>
      <c r="F191">
        <f t="shared" si="10"/>
        <v>4.8659284305352822E-3</v>
      </c>
      <c r="G191">
        <f t="shared" si="11"/>
        <v>-6.9090383349367677E-3</v>
      </c>
      <c r="H191">
        <f>0</f>
        <v>0</v>
      </c>
    </row>
    <row r="192" spans="1:8" x14ac:dyDescent="0.2">
      <c r="A192" s="6">
        <v>45307</v>
      </c>
      <c r="B192">
        <v>56.356922149658203</v>
      </c>
      <c r="C192">
        <v>4765.97998046875</v>
      </c>
      <c r="D192">
        <f t="shared" si="8"/>
        <v>3.0561297510232732E-2</v>
      </c>
      <c r="E192">
        <f t="shared" si="9"/>
        <v>-3.7313402367431525E-3</v>
      </c>
      <c r="F192">
        <f t="shared" si="10"/>
        <v>-5.3178497500238169E-3</v>
      </c>
      <c r="G192">
        <f t="shared" si="11"/>
        <v>3.5879147260256553E-2</v>
      </c>
      <c r="H192">
        <f>0</f>
        <v>0</v>
      </c>
    </row>
    <row r="193" spans="1:8" x14ac:dyDescent="0.2">
      <c r="A193" s="6">
        <v>45308</v>
      </c>
      <c r="B193">
        <v>56.028068542480469</v>
      </c>
      <c r="C193">
        <v>4739.2099609375</v>
      </c>
      <c r="D193">
        <f t="shared" si="8"/>
        <v>-5.8351945889530965E-3</v>
      </c>
      <c r="E193">
        <f t="shared" si="9"/>
        <v>-5.6168971839904991E-3</v>
      </c>
      <c r="F193">
        <f t="shared" si="10"/>
        <v>-9.6018168826840101E-3</v>
      </c>
      <c r="G193">
        <f t="shared" si="11"/>
        <v>3.7666222937309136E-3</v>
      </c>
      <c r="H193">
        <f>0</f>
        <v>0</v>
      </c>
    </row>
    <row r="194" spans="1:8" x14ac:dyDescent="0.2">
      <c r="A194" s="6">
        <v>45309</v>
      </c>
      <c r="B194">
        <v>57.081600189208977</v>
      </c>
      <c r="C194">
        <v>4780.93994140625</v>
      </c>
      <c r="D194">
        <f t="shared" ref="D194:D257" si="12">(B194/B193)-1</f>
        <v>1.8803640284863921E-2</v>
      </c>
      <c r="E194">
        <f t="shared" ref="E194:E257" si="13">(C194/C193)-1</f>
        <v>8.805260963896E-3</v>
      </c>
      <c r="F194">
        <f t="shared" ref="F194:F257" si="14">alpha_nvda+beta_nvda*E194</f>
        <v>2.3165186828219227E-2</v>
      </c>
      <c r="G194">
        <f t="shared" ref="G194:G257" si="15">D194-F194</f>
        <v>-4.3615465433553061E-3</v>
      </c>
      <c r="H194">
        <f>0</f>
        <v>0</v>
      </c>
    </row>
    <row r="195" spans="1:8" x14ac:dyDescent="0.2">
      <c r="A195" s="6">
        <v>45310</v>
      </c>
      <c r="B195">
        <v>59.46453857421875</v>
      </c>
      <c r="C195">
        <v>4839.81005859375</v>
      </c>
      <c r="D195">
        <f t="shared" si="12"/>
        <v>4.1746173497432038E-2</v>
      </c>
      <c r="E195">
        <f t="shared" si="13"/>
        <v>1.2313502764936146E-2</v>
      </c>
      <c r="F195">
        <f t="shared" si="14"/>
        <v>3.1135878241714394E-2</v>
      </c>
      <c r="G195">
        <f t="shared" si="15"/>
        <v>1.0610295255717644E-2</v>
      </c>
      <c r="H195">
        <f>0</f>
        <v>0</v>
      </c>
    </row>
    <row r="196" spans="1:8" x14ac:dyDescent="0.2">
      <c r="A196" s="6">
        <v>45313</v>
      </c>
      <c r="B196">
        <v>59.627468109130859</v>
      </c>
      <c r="C196">
        <v>4850.43017578125</v>
      </c>
      <c r="D196">
        <f t="shared" si="12"/>
        <v>2.7399444916023086E-3</v>
      </c>
      <c r="E196">
        <f t="shared" si="13"/>
        <v>2.1943252026270788E-3</v>
      </c>
      <c r="F196">
        <f t="shared" si="14"/>
        <v>8.145204770000955E-3</v>
      </c>
      <c r="G196">
        <f t="shared" si="15"/>
        <v>-5.4052602783986464E-3</v>
      </c>
      <c r="H196">
        <f>0</f>
        <v>0</v>
      </c>
    </row>
    <row r="197" spans="1:8" x14ac:dyDescent="0.2">
      <c r="A197" s="6">
        <v>45314</v>
      </c>
      <c r="B197">
        <v>59.846370697021477</v>
      </c>
      <c r="C197">
        <v>4864.60009765625</v>
      </c>
      <c r="D197">
        <f t="shared" si="12"/>
        <v>3.671170264851531E-3</v>
      </c>
      <c r="E197">
        <f t="shared" si="13"/>
        <v>2.921374261968035E-3</v>
      </c>
      <c r="F197">
        <f t="shared" si="14"/>
        <v>9.7970531952607347E-3</v>
      </c>
      <c r="G197">
        <f t="shared" si="15"/>
        <v>-6.1258829304092037E-3</v>
      </c>
      <c r="H197">
        <f>0</f>
        <v>0</v>
      </c>
    </row>
    <row r="198" spans="1:8" x14ac:dyDescent="0.2">
      <c r="A198" s="6">
        <v>45315</v>
      </c>
      <c r="B198">
        <v>61.334705352783203</v>
      </c>
      <c r="C198">
        <v>4868.5498046875</v>
      </c>
      <c r="D198">
        <f t="shared" si="12"/>
        <v>2.4869255034638105E-2</v>
      </c>
      <c r="E198">
        <f t="shared" si="13"/>
        <v>8.1192841178312491E-4</v>
      </c>
      <c r="F198">
        <f t="shared" si="14"/>
        <v>5.0044126422872101E-3</v>
      </c>
      <c r="G198">
        <f t="shared" si="15"/>
        <v>1.9864842392350895E-2</v>
      </c>
      <c r="H198">
        <f>0</f>
        <v>0</v>
      </c>
    </row>
    <row r="199" spans="1:8" x14ac:dyDescent="0.2">
      <c r="A199" s="6">
        <v>45316</v>
      </c>
      <c r="B199">
        <v>61.589588165283203</v>
      </c>
      <c r="C199">
        <v>4894.16015625</v>
      </c>
      <c r="D199">
        <f t="shared" si="12"/>
        <v>4.155605069494861E-3</v>
      </c>
      <c r="E199">
        <f t="shared" si="13"/>
        <v>5.2603655277063677E-3</v>
      </c>
      <c r="F199">
        <f t="shared" si="14"/>
        <v>1.5111218710457897E-2</v>
      </c>
      <c r="G199">
        <f t="shared" si="15"/>
        <v>-1.0955613640963036E-2</v>
      </c>
      <c r="H199">
        <f>0</f>
        <v>0</v>
      </c>
    </row>
    <row r="200" spans="1:8" x14ac:dyDescent="0.2">
      <c r="A200" s="6">
        <v>45317</v>
      </c>
      <c r="B200">
        <v>61.003852844238281</v>
      </c>
      <c r="C200">
        <v>4890.97021484375</v>
      </c>
      <c r="D200">
        <f t="shared" si="12"/>
        <v>-9.5102977385240761E-3</v>
      </c>
      <c r="E200">
        <f t="shared" si="13"/>
        <v>-6.5178525107645324E-4</v>
      </c>
      <c r="F200">
        <f t="shared" si="14"/>
        <v>1.6788693684708636E-3</v>
      </c>
      <c r="G200">
        <f t="shared" si="15"/>
        <v>-1.1189167106994941E-2</v>
      </c>
      <c r="H200">
        <f>0</f>
        <v>0</v>
      </c>
    </row>
    <row r="201" spans="1:8" x14ac:dyDescent="0.2">
      <c r="A201" s="6">
        <v>45320</v>
      </c>
      <c r="B201">
        <v>62.437213897705078</v>
      </c>
      <c r="C201">
        <v>4927.93017578125</v>
      </c>
      <c r="D201">
        <f t="shared" si="12"/>
        <v>2.3496238133132508E-2</v>
      </c>
      <c r="E201">
        <f t="shared" si="13"/>
        <v>7.5567748961808956E-3</v>
      </c>
      <c r="F201">
        <f t="shared" si="14"/>
        <v>2.0328638567248529E-2</v>
      </c>
      <c r="G201">
        <f t="shared" si="15"/>
        <v>3.1675995658839787E-3</v>
      </c>
      <c r="H201">
        <f>0</f>
        <v>0</v>
      </c>
    </row>
    <row r="202" spans="1:8" x14ac:dyDescent="0.2">
      <c r="A202" s="6">
        <v>45321</v>
      </c>
      <c r="B202">
        <v>62.746074676513672</v>
      </c>
      <c r="C202">
        <v>4924.97021484375</v>
      </c>
      <c r="D202">
        <f t="shared" si="12"/>
        <v>4.9467418471718094E-3</v>
      </c>
      <c r="E202">
        <f t="shared" si="13"/>
        <v>-6.0064993453989857E-4</v>
      </c>
      <c r="F202">
        <f t="shared" si="14"/>
        <v>1.7950483126711837E-3</v>
      </c>
      <c r="G202">
        <f t="shared" si="15"/>
        <v>3.1516935345006257E-3</v>
      </c>
      <c r="H202">
        <f>0</f>
        <v>0</v>
      </c>
    </row>
    <row r="203" spans="1:8" x14ac:dyDescent="0.2">
      <c r="A203" s="6">
        <v>45322</v>
      </c>
      <c r="B203">
        <v>61.4996337890625</v>
      </c>
      <c r="C203">
        <v>4845.64990234375</v>
      </c>
      <c r="D203">
        <f t="shared" si="12"/>
        <v>-1.9864842444362929E-2</v>
      </c>
      <c r="E203">
        <f t="shared" si="13"/>
        <v>-1.6105744611597972E-2</v>
      </c>
      <c r="F203">
        <f t="shared" si="14"/>
        <v>-3.3432376710089438E-2</v>
      </c>
      <c r="G203">
        <f t="shared" si="15"/>
        <v>1.3567534265726509E-2</v>
      </c>
      <c r="H203">
        <f>0</f>
        <v>0</v>
      </c>
    </row>
    <row r="204" spans="1:8" x14ac:dyDescent="0.2">
      <c r="A204" s="6">
        <v>45323</v>
      </c>
      <c r="B204">
        <v>62.998966217041023</v>
      </c>
      <c r="C204">
        <v>4906.18994140625</v>
      </c>
      <c r="D204">
        <f t="shared" si="12"/>
        <v>2.4379534244400203E-2</v>
      </c>
      <c r="E204">
        <f t="shared" si="13"/>
        <v>1.2493688211609788E-2</v>
      </c>
      <c r="F204">
        <f t="shared" si="14"/>
        <v>3.1545257832429202E-2</v>
      </c>
      <c r="G204">
        <f t="shared" si="15"/>
        <v>-7.1657235880289993E-3</v>
      </c>
      <c r="H204">
        <f>0</f>
        <v>0</v>
      </c>
    </row>
    <row r="205" spans="1:8" x14ac:dyDescent="0.2">
      <c r="A205" s="6">
        <v>45324</v>
      </c>
      <c r="B205">
        <v>66.130577087402344</v>
      </c>
      <c r="C205">
        <v>4958.60986328125</v>
      </c>
      <c r="D205">
        <f t="shared" si="12"/>
        <v>4.9708924739692462E-2</v>
      </c>
      <c r="E205">
        <f t="shared" si="13"/>
        <v>1.068444607751462E-2</v>
      </c>
      <c r="F205">
        <f t="shared" si="14"/>
        <v>2.7434677216551916E-2</v>
      </c>
      <c r="G205">
        <f t="shared" si="15"/>
        <v>2.2274247523140545E-2</v>
      </c>
      <c r="H205">
        <f>0</f>
        <v>0</v>
      </c>
    </row>
    <row r="206" spans="1:8" x14ac:dyDescent="0.2">
      <c r="A206" s="6">
        <v>45327</v>
      </c>
      <c r="B206">
        <v>69.301162719726562</v>
      </c>
      <c r="C206">
        <v>4942.81005859375</v>
      </c>
      <c r="D206">
        <f t="shared" si="12"/>
        <v>4.7944321249968391E-2</v>
      </c>
      <c r="E206">
        <f t="shared" si="13"/>
        <v>-3.1863375266721894E-3</v>
      </c>
      <c r="F206">
        <f t="shared" si="14"/>
        <v>-4.0796088681649117E-3</v>
      </c>
      <c r="G206">
        <f t="shared" si="15"/>
        <v>5.2023930118133305E-2</v>
      </c>
      <c r="H206">
        <f>0</f>
        <v>0</v>
      </c>
    </row>
    <row r="207" spans="1:8" x14ac:dyDescent="0.2">
      <c r="A207" s="6">
        <v>45328</v>
      </c>
      <c r="B207">
        <v>68.192657470703125</v>
      </c>
      <c r="C207">
        <v>4954.22998046875</v>
      </c>
      <c r="D207">
        <f t="shared" si="12"/>
        <v>-1.5995478366020333E-2</v>
      </c>
      <c r="E207">
        <f t="shared" si="13"/>
        <v>2.3104108269635937E-3</v>
      </c>
      <c r="F207">
        <f t="shared" si="14"/>
        <v>8.4089501848281061E-3</v>
      </c>
      <c r="G207">
        <f t="shared" si="15"/>
        <v>-2.4404428550848439E-2</v>
      </c>
      <c r="H207">
        <f>0</f>
        <v>0</v>
      </c>
    </row>
    <row r="208" spans="1:8" x14ac:dyDescent="0.2">
      <c r="A208" s="6">
        <v>45329</v>
      </c>
      <c r="B208">
        <v>70.06781005859375</v>
      </c>
      <c r="C208">
        <v>4995.06005859375</v>
      </c>
      <c r="D208">
        <f t="shared" si="12"/>
        <v>2.7497866448396246E-2</v>
      </c>
      <c r="E208">
        <f t="shared" si="13"/>
        <v>8.241457963390042E-3</v>
      </c>
      <c r="F208">
        <f t="shared" si="14"/>
        <v>2.1884231868471788E-2</v>
      </c>
      <c r="G208">
        <f t="shared" si="15"/>
        <v>5.6136345799244584E-3</v>
      </c>
      <c r="H208">
        <f>0</f>
        <v>0</v>
      </c>
    </row>
    <row r="209" spans="1:8" x14ac:dyDescent="0.2">
      <c r="A209" s="6">
        <v>45330</v>
      </c>
      <c r="B209">
        <v>69.610015869140625</v>
      </c>
      <c r="C209">
        <v>4997.91015625</v>
      </c>
      <c r="D209">
        <f t="shared" si="12"/>
        <v>-6.5335878068730757E-3</v>
      </c>
      <c r="E209">
        <f t="shared" si="13"/>
        <v>5.7058326082515265E-4</v>
      </c>
      <c r="F209">
        <f t="shared" si="14"/>
        <v>4.4560787954414597E-3</v>
      </c>
      <c r="G209">
        <f t="shared" si="15"/>
        <v>-1.0989666602314535E-2</v>
      </c>
      <c r="H209">
        <f>0</f>
        <v>0</v>
      </c>
    </row>
    <row r="210" spans="1:8" x14ac:dyDescent="0.2">
      <c r="A210" s="6">
        <v>45331</v>
      </c>
      <c r="B210">
        <v>72.100921630859375</v>
      </c>
      <c r="C210">
        <v>5026.60986328125</v>
      </c>
      <c r="D210">
        <f t="shared" si="12"/>
        <v>3.5783726387900616E-2</v>
      </c>
      <c r="E210">
        <f t="shared" si="13"/>
        <v>5.7423415255595245E-3</v>
      </c>
      <c r="F210">
        <f t="shared" si="14"/>
        <v>1.6206263512232939E-2</v>
      </c>
      <c r="G210">
        <f t="shared" si="15"/>
        <v>1.9577462875667678E-2</v>
      </c>
      <c r="H210">
        <f>0</f>
        <v>0</v>
      </c>
    </row>
    <row r="211" spans="1:8" x14ac:dyDescent="0.2">
      <c r="A211" s="6">
        <v>45334</v>
      </c>
      <c r="B211">
        <v>72.215858459472656</v>
      </c>
      <c r="C211">
        <v>5021.83984375</v>
      </c>
      <c r="D211">
        <f t="shared" si="12"/>
        <v>1.5941103943404311E-3</v>
      </c>
      <c r="E211">
        <f t="shared" si="13"/>
        <v>-9.489536011326738E-4</v>
      </c>
      <c r="F211">
        <f t="shared" si="14"/>
        <v>1.003705753621575E-3</v>
      </c>
      <c r="G211">
        <f t="shared" si="15"/>
        <v>5.9040464071885611E-4</v>
      </c>
      <c r="H211">
        <f>0</f>
        <v>0</v>
      </c>
    </row>
    <row r="212" spans="1:8" x14ac:dyDescent="0.2">
      <c r="A212" s="6">
        <v>45335</v>
      </c>
      <c r="B212">
        <v>72.095924377441406</v>
      </c>
      <c r="C212">
        <v>4953.169921875</v>
      </c>
      <c r="D212">
        <f t="shared" si="12"/>
        <v>-1.6607720878726306E-3</v>
      </c>
      <c r="E212">
        <f t="shared" si="13"/>
        <v>-1.3674255653625456E-2</v>
      </c>
      <c r="F212">
        <f t="shared" si="14"/>
        <v>-2.7908057333479269E-2</v>
      </c>
      <c r="G212">
        <f t="shared" si="15"/>
        <v>2.6247285245606638E-2</v>
      </c>
      <c r="H212">
        <f>0</f>
        <v>0</v>
      </c>
    </row>
    <row r="213" spans="1:8" x14ac:dyDescent="0.2">
      <c r="A213" s="6">
        <v>45336</v>
      </c>
      <c r="B213">
        <v>73.86712646484375</v>
      </c>
      <c r="C213">
        <v>5000.6201171875</v>
      </c>
      <c r="D213">
        <f t="shared" si="12"/>
        <v>2.4567298397196957E-2</v>
      </c>
      <c r="E213">
        <f t="shared" si="13"/>
        <v>9.5797632750176387E-3</v>
      </c>
      <c r="F213">
        <f t="shared" si="14"/>
        <v>2.4924848582194993E-2</v>
      </c>
      <c r="G213">
        <f t="shared" si="15"/>
        <v>-3.5755018499803587E-4</v>
      </c>
      <c r="H213">
        <f>0</f>
        <v>0</v>
      </c>
    </row>
    <row r="214" spans="1:8" x14ac:dyDescent="0.2">
      <c r="A214" s="6">
        <v>45337</v>
      </c>
      <c r="B214">
        <v>72.625679016113281</v>
      </c>
      <c r="C214">
        <v>5029.72998046875</v>
      </c>
      <c r="D214">
        <f t="shared" si="12"/>
        <v>-1.6806494419697282E-2</v>
      </c>
      <c r="E214">
        <f t="shared" si="13"/>
        <v>5.8212506847294954E-3</v>
      </c>
      <c r="F214">
        <f t="shared" si="14"/>
        <v>1.6385544358055976E-2</v>
      </c>
      <c r="G214">
        <f t="shared" si="15"/>
        <v>-3.3192038777753258E-2</v>
      </c>
      <c r="H214">
        <f>0</f>
        <v>0</v>
      </c>
    </row>
    <row r="215" spans="1:8" x14ac:dyDescent="0.2">
      <c r="A215" s="6">
        <v>45338</v>
      </c>
      <c r="B215">
        <v>72.580696105957031</v>
      </c>
      <c r="C215">
        <v>5005.56982421875</v>
      </c>
      <c r="D215">
        <f t="shared" si="12"/>
        <v>-6.1938023527829955E-4</v>
      </c>
      <c r="E215">
        <f t="shared" si="13"/>
        <v>-4.8034698371121065E-3</v>
      </c>
      <c r="F215">
        <f t="shared" si="14"/>
        <v>-7.75371782424868E-3</v>
      </c>
      <c r="G215">
        <f t="shared" si="15"/>
        <v>7.1343375889703804E-3</v>
      </c>
      <c r="H215">
        <f>0</f>
        <v>0</v>
      </c>
    </row>
    <row r="216" spans="1:8" x14ac:dyDescent="0.2">
      <c r="A216" s="6">
        <v>45342</v>
      </c>
      <c r="B216">
        <v>69.421104431152344</v>
      </c>
      <c r="C216">
        <v>4975.509765625</v>
      </c>
      <c r="D216">
        <f t="shared" si="12"/>
        <v>-4.3532121408592639E-2</v>
      </c>
      <c r="E216">
        <f t="shared" si="13"/>
        <v>-6.0053220011653252E-3</v>
      </c>
      <c r="F216">
        <f t="shared" si="14"/>
        <v>-1.0484314307498311E-2</v>
      </c>
      <c r="G216">
        <f t="shared" si="15"/>
        <v>-3.3047807101094326E-2</v>
      </c>
      <c r="H216">
        <f>0</f>
        <v>0</v>
      </c>
    </row>
    <row r="217" spans="1:8" x14ac:dyDescent="0.2">
      <c r="A217" s="6">
        <v>45343</v>
      </c>
      <c r="B217">
        <v>67.441993713378906</v>
      </c>
      <c r="C217">
        <v>4981.7998046875</v>
      </c>
      <c r="D217">
        <f t="shared" si="12"/>
        <v>-2.8508776026981875E-2</v>
      </c>
      <c r="E217">
        <f t="shared" si="13"/>
        <v>1.264199922982101E-3</v>
      </c>
      <c r="F217">
        <f t="shared" si="14"/>
        <v>6.03196913791227E-3</v>
      </c>
      <c r="G217">
        <f t="shared" si="15"/>
        <v>-3.4540745164894145E-2</v>
      </c>
      <c r="H217">
        <f>0</f>
        <v>0</v>
      </c>
    </row>
    <row r="218" spans="1:8" x14ac:dyDescent="0.2">
      <c r="A218" s="6">
        <v>45344</v>
      </c>
      <c r="B218">
        <v>78.503067016601562</v>
      </c>
      <c r="C218">
        <v>5087.02978515625</v>
      </c>
      <c r="D218">
        <f t="shared" si="12"/>
        <v>0.1640086939041423</v>
      </c>
      <c r="E218">
        <f t="shared" si="13"/>
        <v>2.112288421741404E-2</v>
      </c>
      <c r="F218">
        <f t="shared" si="14"/>
        <v>5.1150707630227693E-2</v>
      </c>
      <c r="G218">
        <f t="shared" si="15"/>
        <v>0.11285798627391461</v>
      </c>
      <c r="H218">
        <f>0</f>
        <v>0</v>
      </c>
    </row>
    <row r="219" spans="1:8" x14ac:dyDescent="0.2">
      <c r="A219" s="6">
        <v>45345</v>
      </c>
      <c r="B219">
        <v>78.781944274902344</v>
      </c>
      <c r="C219">
        <v>5088.7998046875</v>
      </c>
      <c r="D219">
        <f t="shared" si="12"/>
        <v>3.5524377441431554E-3</v>
      </c>
      <c r="E219">
        <f t="shared" si="13"/>
        <v>3.4794754621159107E-4</v>
      </c>
      <c r="F219">
        <f t="shared" si="14"/>
        <v>3.9502526068698682E-3</v>
      </c>
      <c r="G219">
        <f t="shared" si="15"/>
        <v>-3.9781486272671279E-4</v>
      </c>
      <c r="H219">
        <f>0</f>
        <v>0</v>
      </c>
    </row>
    <row r="220" spans="1:8" x14ac:dyDescent="0.2">
      <c r="A220" s="6">
        <v>45348</v>
      </c>
      <c r="B220">
        <v>79.05682373046875</v>
      </c>
      <c r="C220">
        <v>5069.52978515625</v>
      </c>
      <c r="D220">
        <f t="shared" si="12"/>
        <v>3.4891174379656498E-3</v>
      </c>
      <c r="E220">
        <f t="shared" si="13"/>
        <v>-3.7867513501905758E-3</v>
      </c>
      <c r="F220">
        <f t="shared" si="14"/>
        <v>-5.4437432634175161E-3</v>
      </c>
      <c r="G220">
        <f t="shared" si="15"/>
        <v>8.9328607013831659E-3</v>
      </c>
      <c r="H220">
        <f>0</f>
        <v>0</v>
      </c>
    </row>
    <row r="221" spans="1:8" x14ac:dyDescent="0.2">
      <c r="A221" s="6">
        <v>45349</v>
      </c>
      <c r="B221">
        <v>78.665992736816406</v>
      </c>
      <c r="C221">
        <v>5078.18017578125</v>
      </c>
      <c r="D221">
        <f t="shared" si="12"/>
        <v>-4.9436718452643413E-3</v>
      </c>
      <c r="E221">
        <f t="shared" si="13"/>
        <v>1.7063496993998672E-3</v>
      </c>
      <c r="F221">
        <f t="shared" si="14"/>
        <v>7.0365291500890277E-3</v>
      </c>
      <c r="G221">
        <f t="shared" si="15"/>
        <v>-1.1980200995353369E-2</v>
      </c>
      <c r="H221">
        <f>0</f>
        <v>0</v>
      </c>
    </row>
    <row r="222" spans="1:8" x14ac:dyDescent="0.2">
      <c r="A222" s="6">
        <v>45350</v>
      </c>
      <c r="B222">
        <v>77.628456115722656</v>
      </c>
      <c r="C222">
        <v>5069.759765625</v>
      </c>
      <c r="D222">
        <f t="shared" si="12"/>
        <v>-1.3189137834501263E-2</v>
      </c>
      <c r="E222">
        <f t="shared" si="13"/>
        <v>-1.6581550604305439E-3</v>
      </c>
      <c r="F222">
        <f t="shared" si="14"/>
        <v>-6.0759309709840443E-4</v>
      </c>
      <c r="G222">
        <f t="shared" si="15"/>
        <v>-1.2581544737402859E-2</v>
      </c>
      <c r="H222">
        <f>0</f>
        <v>0</v>
      </c>
    </row>
    <row r="223" spans="1:8" x14ac:dyDescent="0.2">
      <c r="A223" s="6">
        <v>45351</v>
      </c>
      <c r="B223">
        <v>79.076812744140625</v>
      </c>
      <c r="C223">
        <v>5096.27001953125</v>
      </c>
      <c r="D223">
        <f t="shared" si="12"/>
        <v>1.8657547771642857E-2</v>
      </c>
      <c r="E223">
        <f t="shared" si="13"/>
        <v>5.2290946971491614E-3</v>
      </c>
      <c r="F223">
        <f t="shared" si="14"/>
        <v>1.5040171686121864E-2</v>
      </c>
      <c r="G223">
        <f t="shared" si="15"/>
        <v>3.6173760855209933E-3</v>
      </c>
      <c r="H223">
        <f>0</f>
        <v>0</v>
      </c>
    </row>
    <row r="224" spans="1:8" x14ac:dyDescent="0.2">
      <c r="A224" s="6">
        <v>45352</v>
      </c>
      <c r="B224">
        <v>82.242393493652344</v>
      </c>
      <c r="C224">
        <v>5137.080078125</v>
      </c>
      <c r="D224">
        <f t="shared" si="12"/>
        <v>4.0031719029372193E-2</v>
      </c>
      <c r="E224">
        <f t="shared" si="13"/>
        <v>8.0078289488876297E-3</v>
      </c>
      <c r="F224">
        <f t="shared" si="14"/>
        <v>2.1353429008963757E-2</v>
      </c>
      <c r="G224">
        <f t="shared" si="15"/>
        <v>1.8678290020408436E-2</v>
      </c>
      <c r="H224">
        <f>0</f>
        <v>0</v>
      </c>
    </row>
    <row r="225" spans="1:8" x14ac:dyDescent="0.2">
      <c r="A225" s="6">
        <v>45355</v>
      </c>
      <c r="B225">
        <v>85.199081420898438</v>
      </c>
      <c r="C225">
        <v>5130.9501953125</v>
      </c>
      <c r="D225">
        <f t="shared" si="12"/>
        <v>3.5950898334133452E-2</v>
      </c>
      <c r="E225">
        <f t="shared" si="13"/>
        <v>-1.1932620709189656E-3</v>
      </c>
      <c r="F225">
        <f t="shared" si="14"/>
        <v>4.4863927508170072E-4</v>
      </c>
      <c r="G225">
        <f t="shared" si="15"/>
        <v>3.5502259059051751E-2</v>
      </c>
      <c r="H225">
        <f>0</f>
        <v>0</v>
      </c>
    </row>
    <row r="226" spans="1:8" x14ac:dyDescent="0.2">
      <c r="A226" s="6">
        <v>45356</v>
      </c>
      <c r="B226">
        <v>85.929794311523438</v>
      </c>
      <c r="C226">
        <v>5078.64990234375</v>
      </c>
      <c r="D226">
        <f t="shared" si="12"/>
        <v>8.5765348456652291E-3</v>
      </c>
      <c r="E226">
        <f t="shared" si="13"/>
        <v>-1.0193100883444606E-2</v>
      </c>
      <c r="F226">
        <f t="shared" si="14"/>
        <v>-1.9998907391904096E-2</v>
      </c>
      <c r="G226">
        <f t="shared" si="15"/>
        <v>2.8575442237569325E-2</v>
      </c>
      <c r="H226">
        <f>0</f>
        <v>0</v>
      </c>
    </row>
    <row r="227" spans="1:8" x14ac:dyDescent="0.2">
      <c r="A227" s="6">
        <v>45357</v>
      </c>
      <c r="B227">
        <v>88.664703369140625</v>
      </c>
      <c r="C227">
        <v>5104.759765625</v>
      </c>
      <c r="D227">
        <f t="shared" si="12"/>
        <v>3.1827250135177287E-2</v>
      </c>
      <c r="E227">
        <f t="shared" si="13"/>
        <v>5.1411032032746551E-3</v>
      </c>
      <c r="F227">
        <f t="shared" si="14"/>
        <v>1.4840255863763726E-2</v>
      </c>
      <c r="G227">
        <f t="shared" si="15"/>
        <v>1.6986994271413564E-2</v>
      </c>
      <c r="H227">
        <f>0</f>
        <v>0</v>
      </c>
    </row>
    <row r="228" spans="1:8" x14ac:dyDescent="0.2">
      <c r="A228" s="6">
        <v>45358</v>
      </c>
      <c r="B228">
        <v>92.632118225097656</v>
      </c>
      <c r="C228">
        <v>5157.35986328125</v>
      </c>
      <c r="D228">
        <f t="shared" si="12"/>
        <v>4.4746271122561243E-2</v>
      </c>
      <c r="E228">
        <f t="shared" si="13"/>
        <v>1.0304127925951478E-2</v>
      </c>
      <c r="F228">
        <f t="shared" si="14"/>
        <v>2.6570598057537875E-2</v>
      </c>
      <c r="G228">
        <f t="shared" si="15"/>
        <v>1.8175673065023368E-2</v>
      </c>
      <c r="H228">
        <f>0</f>
        <v>0</v>
      </c>
    </row>
    <row r="229" spans="1:8" x14ac:dyDescent="0.2">
      <c r="A229" s="6">
        <v>45359</v>
      </c>
      <c r="B229">
        <v>87.493171691894531</v>
      </c>
      <c r="C229">
        <v>5123.68994140625</v>
      </c>
      <c r="D229">
        <f t="shared" si="12"/>
        <v>-5.5476940737934965E-2</v>
      </c>
      <c r="E229">
        <f t="shared" si="13"/>
        <v>-6.5285190034379825E-3</v>
      </c>
      <c r="F229">
        <f t="shared" si="14"/>
        <v>-1.1673012832310559E-2</v>
      </c>
      <c r="G229">
        <f t="shared" si="15"/>
        <v>-4.3803927905624408E-2</v>
      </c>
      <c r="H229">
        <f>0</f>
        <v>0</v>
      </c>
    </row>
    <row r="230" spans="1:8" x14ac:dyDescent="0.2">
      <c r="A230" s="6">
        <v>45362</v>
      </c>
      <c r="B230">
        <v>85.739875793457031</v>
      </c>
      <c r="C230">
        <v>5117.93994140625</v>
      </c>
      <c r="D230">
        <f t="shared" si="12"/>
        <v>-2.0039231228371701E-2</v>
      </c>
      <c r="E230">
        <f t="shared" si="13"/>
        <v>-1.122238087346461E-3</v>
      </c>
      <c r="F230">
        <f t="shared" si="14"/>
        <v>6.1000507827284334E-4</v>
      </c>
      <c r="G230">
        <f t="shared" si="15"/>
        <v>-2.0649236306644544E-2</v>
      </c>
      <c r="H230">
        <f>0</f>
        <v>0</v>
      </c>
    </row>
    <row r="231" spans="1:8" x14ac:dyDescent="0.2">
      <c r="A231" s="6">
        <v>45363</v>
      </c>
      <c r="B231">
        <v>91.876426696777344</v>
      </c>
      <c r="C231">
        <v>5175.27001953125</v>
      </c>
      <c r="D231">
        <f t="shared" si="12"/>
        <v>7.1571726067144681E-2</v>
      </c>
      <c r="E231">
        <f t="shared" si="13"/>
        <v>1.1201787981366396E-2</v>
      </c>
      <c r="F231">
        <f t="shared" si="14"/>
        <v>2.8610073014427084E-2</v>
      </c>
      <c r="G231">
        <f t="shared" si="15"/>
        <v>4.2961653052717597E-2</v>
      </c>
      <c r="H231">
        <f>0</f>
        <v>0</v>
      </c>
    </row>
    <row r="232" spans="1:8" x14ac:dyDescent="0.2">
      <c r="A232" s="6">
        <v>45364</v>
      </c>
      <c r="B232">
        <v>90.851837158203125</v>
      </c>
      <c r="C232">
        <v>5165.31005859375</v>
      </c>
      <c r="D232">
        <f t="shared" si="12"/>
        <v>-1.1151821804690987E-2</v>
      </c>
      <c r="E232">
        <f t="shared" si="13"/>
        <v>-1.9245297153407392E-3</v>
      </c>
      <c r="F232">
        <f t="shared" si="14"/>
        <v>-1.2127937346473714E-3</v>
      </c>
      <c r="G232">
        <f t="shared" si="15"/>
        <v>-9.9390280700436158E-3</v>
      </c>
      <c r="H232">
        <f>0</f>
        <v>0</v>
      </c>
    </row>
    <row r="233" spans="1:8" x14ac:dyDescent="0.2">
      <c r="A233" s="6">
        <v>45365</v>
      </c>
      <c r="B233">
        <v>87.909004211425781</v>
      </c>
      <c r="C233">
        <v>5150.47998046875</v>
      </c>
      <c r="D233">
        <f t="shared" si="12"/>
        <v>-3.2391562337401036E-2</v>
      </c>
      <c r="E233">
        <f t="shared" si="13"/>
        <v>-2.8710915621273925E-3</v>
      </c>
      <c r="F233">
        <f t="shared" si="14"/>
        <v>-3.363373088182122E-3</v>
      </c>
      <c r="G233">
        <f t="shared" si="15"/>
        <v>-2.9028189249218916E-2</v>
      </c>
      <c r="H233">
        <f>0</f>
        <v>0</v>
      </c>
    </row>
    <row r="234" spans="1:8" x14ac:dyDescent="0.2">
      <c r="A234" s="6">
        <v>45366</v>
      </c>
      <c r="B234">
        <v>87.802040100097656</v>
      </c>
      <c r="C234">
        <v>5117.08984375</v>
      </c>
      <c r="D234">
        <f t="shared" si="12"/>
        <v>-1.2167594467441534E-3</v>
      </c>
      <c r="E234">
        <f t="shared" si="13"/>
        <v>-6.4829174844615034E-3</v>
      </c>
      <c r="F234">
        <f t="shared" si="14"/>
        <v>-1.1569406622601641E-2</v>
      </c>
      <c r="G234">
        <f t="shared" si="15"/>
        <v>1.0352647175857488E-2</v>
      </c>
      <c r="H234">
        <f>0</f>
        <v>0</v>
      </c>
    </row>
    <row r="235" spans="1:8" x14ac:dyDescent="0.2">
      <c r="A235" s="6">
        <v>45369</v>
      </c>
      <c r="B235">
        <v>88.4197998046875</v>
      </c>
      <c r="C235">
        <v>5149.419921875</v>
      </c>
      <c r="D235">
        <f t="shared" si="12"/>
        <v>7.0358240410539619E-3</v>
      </c>
      <c r="E235">
        <f t="shared" si="13"/>
        <v>6.3180595049523447E-3</v>
      </c>
      <c r="F235">
        <f t="shared" si="14"/>
        <v>1.7514289188678787E-2</v>
      </c>
      <c r="G235">
        <f t="shared" si="15"/>
        <v>-1.0478465147624825E-2</v>
      </c>
      <c r="H235">
        <f>0</f>
        <v>0</v>
      </c>
    </row>
    <row r="236" spans="1:8" x14ac:dyDescent="0.2">
      <c r="A236" s="6">
        <v>45370</v>
      </c>
      <c r="B236">
        <v>89.362434387207031</v>
      </c>
      <c r="C236">
        <v>5178.509765625</v>
      </c>
      <c r="D236">
        <f t="shared" si="12"/>
        <v>1.0660899307640692E-2</v>
      </c>
      <c r="E236">
        <f t="shared" si="13"/>
        <v>5.6491496501236416E-3</v>
      </c>
      <c r="F236">
        <f t="shared" si="14"/>
        <v>1.5994532473305099E-2</v>
      </c>
      <c r="G236">
        <f t="shared" si="15"/>
        <v>-5.3336331656644066E-3</v>
      </c>
      <c r="H236">
        <f>0</f>
        <v>0</v>
      </c>
    </row>
    <row r="237" spans="1:8" x14ac:dyDescent="0.2">
      <c r="A237" s="6">
        <v>45371</v>
      </c>
      <c r="B237">
        <v>90.336044311523438</v>
      </c>
      <c r="C237">
        <v>5224.6201171875</v>
      </c>
      <c r="D237">
        <f t="shared" si="12"/>
        <v>1.0895069399047053E-2</v>
      </c>
      <c r="E237">
        <f t="shared" si="13"/>
        <v>8.9041739128465913E-3</v>
      </c>
      <c r="F237">
        <f t="shared" si="14"/>
        <v>2.3389916090794629E-2</v>
      </c>
      <c r="G237">
        <f t="shared" si="15"/>
        <v>-1.2494846691747576E-2</v>
      </c>
      <c r="H237">
        <f>0</f>
        <v>0</v>
      </c>
    </row>
    <row r="238" spans="1:8" x14ac:dyDescent="0.2">
      <c r="A238" s="6">
        <v>45372</v>
      </c>
      <c r="B238">
        <v>91.398612976074219</v>
      </c>
      <c r="C238">
        <v>5241.52978515625</v>
      </c>
      <c r="D238">
        <f t="shared" si="12"/>
        <v>1.1762399744741137E-2</v>
      </c>
      <c r="E238">
        <f t="shared" si="13"/>
        <v>3.2365354015160275E-3</v>
      </c>
      <c r="F238">
        <f t="shared" si="14"/>
        <v>1.0513096253671859E-2</v>
      </c>
      <c r="G238">
        <f t="shared" si="15"/>
        <v>1.2493034910692775E-3</v>
      </c>
      <c r="H238">
        <f>0</f>
        <v>0</v>
      </c>
    </row>
    <row r="239" spans="1:8" x14ac:dyDescent="0.2">
      <c r="A239" s="6">
        <v>45373</v>
      </c>
      <c r="B239">
        <v>94.251487731933594</v>
      </c>
      <c r="C239">
        <v>5234.18017578125</v>
      </c>
      <c r="D239">
        <f t="shared" si="12"/>
        <v>3.1213545402556386E-2</v>
      </c>
      <c r="E239">
        <f t="shared" si="13"/>
        <v>-1.4021878490156903E-3</v>
      </c>
      <c r="F239">
        <f t="shared" si="14"/>
        <v>-2.6038070430694192E-5</v>
      </c>
      <c r="G239">
        <f t="shared" si="15"/>
        <v>3.1239583472987081E-2</v>
      </c>
      <c r="H239">
        <f>0</f>
        <v>0</v>
      </c>
    </row>
    <row r="240" spans="1:8" x14ac:dyDescent="0.2">
      <c r="A240" s="6">
        <v>45376</v>
      </c>
      <c r="B240">
        <v>94.964187622070312</v>
      </c>
      <c r="C240">
        <v>5218.18994140625</v>
      </c>
      <c r="D240">
        <f t="shared" si="12"/>
        <v>7.5616831870468637E-3</v>
      </c>
      <c r="E240">
        <f t="shared" si="13"/>
        <v>-3.0549644525015296E-3</v>
      </c>
      <c r="F240">
        <f t="shared" si="14"/>
        <v>-3.7811305152913783E-3</v>
      </c>
      <c r="G240">
        <f t="shared" si="15"/>
        <v>1.1342813702338242E-2</v>
      </c>
      <c r="H240">
        <f>0</f>
        <v>0</v>
      </c>
    </row>
    <row r="241" spans="1:8" x14ac:dyDescent="0.2">
      <c r="A241" s="6">
        <v>45377</v>
      </c>
      <c r="B241">
        <v>92.524162292480469</v>
      </c>
      <c r="C241">
        <v>5203.580078125</v>
      </c>
      <c r="D241">
        <f t="shared" si="12"/>
        <v>-2.5694163143904603E-2</v>
      </c>
      <c r="E241">
        <f t="shared" si="13"/>
        <v>-2.799795225030266E-3</v>
      </c>
      <c r="F241">
        <f t="shared" si="14"/>
        <v>-3.2013885004193187E-3</v>
      </c>
      <c r="G241">
        <f t="shared" si="15"/>
        <v>-2.2492774643485283E-2</v>
      </c>
      <c r="H241">
        <f>0</f>
        <v>0</v>
      </c>
    </row>
    <row r="242" spans="1:8" x14ac:dyDescent="0.2">
      <c r="A242" s="6">
        <v>45378</v>
      </c>
      <c r="B242">
        <v>90.214080810546875</v>
      </c>
      <c r="C242">
        <v>5248.490234375</v>
      </c>
      <c r="D242">
        <f t="shared" si="12"/>
        <v>-2.4967332042749368E-2</v>
      </c>
      <c r="E242">
        <f t="shared" si="13"/>
        <v>8.6306265255329251E-3</v>
      </c>
      <c r="F242">
        <f t="shared" si="14"/>
        <v>2.2768419074654343E-2</v>
      </c>
      <c r="G242">
        <f t="shared" si="15"/>
        <v>-4.7735751117403712E-2</v>
      </c>
      <c r="H242">
        <f>0</f>
        <v>0</v>
      </c>
    </row>
    <row r="243" spans="1:8" x14ac:dyDescent="0.2">
      <c r="A243" s="6">
        <v>45379</v>
      </c>
      <c r="B243">
        <v>90.320045471191406</v>
      </c>
      <c r="C243">
        <v>5254.35009765625</v>
      </c>
      <c r="D243">
        <f t="shared" si="12"/>
        <v>1.174591146886117E-3</v>
      </c>
      <c r="E243">
        <f t="shared" si="13"/>
        <v>1.1164855071790214E-3</v>
      </c>
      <c r="F243">
        <f t="shared" si="14"/>
        <v>5.6963634150279524E-3</v>
      </c>
      <c r="G243">
        <f t="shared" si="15"/>
        <v>-4.5217722681418354E-3</v>
      </c>
      <c r="H243">
        <f>0</f>
        <v>0</v>
      </c>
    </row>
    <row r="244" spans="1:8" x14ac:dyDescent="0.2">
      <c r="A244" s="6">
        <v>45383</v>
      </c>
      <c r="B244">
        <v>90.327041625976562</v>
      </c>
      <c r="C244">
        <v>5243.77001953125</v>
      </c>
      <c r="D244">
        <f t="shared" si="12"/>
        <v>7.7459602114471338E-5</v>
      </c>
      <c r="E244">
        <f t="shared" si="13"/>
        <v>-2.0135845401164643E-3</v>
      </c>
      <c r="F244">
        <f t="shared" si="14"/>
        <v>-1.4151254345204345E-3</v>
      </c>
      <c r="G244">
        <f t="shared" si="15"/>
        <v>1.4925850366349059E-3</v>
      </c>
      <c r="H244">
        <f>0</f>
        <v>0</v>
      </c>
    </row>
    <row r="245" spans="1:8" x14ac:dyDescent="0.2">
      <c r="A245" s="6">
        <v>45384</v>
      </c>
      <c r="B245">
        <v>89.416404724121094</v>
      </c>
      <c r="C245">
        <v>5205.81005859375</v>
      </c>
      <c r="D245">
        <f t="shared" si="12"/>
        <v>-1.0081553491214756E-2</v>
      </c>
      <c r="E245">
        <f t="shared" si="13"/>
        <v>-7.2390590731691296E-3</v>
      </c>
      <c r="F245">
        <f t="shared" si="14"/>
        <v>-1.3287352992977695E-2</v>
      </c>
      <c r="G245">
        <f t="shared" si="15"/>
        <v>3.205799501762939E-3</v>
      </c>
      <c r="H245">
        <f>0</f>
        <v>0</v>
      </c>
    </row>
    <row r="246" spans="1:8" x14ac:dyDescent="0.2">
      <c r="A246" s="6">
        <v>45385</v>
      </c>
      <c r="B246">
        <v>88.928596496582031</v>
      </c>
      <c r="C246">
        <v>5211.490234375</v>
      </c>
      <c r="D246">
        <f t="shared" si="12"/>
        <v>-5.4554668021389308E-3</v>
      </c>
      <c r="E246">
        <f t="shared" si="13"/>
        <v>1.091122364688113E-3</v>
      </c>
      <c r="F246">
        <f t="shared" si="14"/>
        <v>5.6387386007943378E-3</v>
      </c>
      <c r="G246">
        <f t="shared" si="15"/>
        <v>-1.1094205402933269E-2</v>
      </c>
      <c r="H246">
        <f>0</f>
        <v>0</v>
      </c>
    </row>
    <row r="247" spans="1:8" x14ac:dyDescent="0.2">
      <c r="A247" s="6">
        <v>45386</v>
      </c>
      <c r="B247">
        <v>85.870811462402344</v>
      </c>
      <c r="C247">
        <v>5147.2099609375</v>
      </c>
      <c r="D247">
        <f t="shared" si="12"/>
        <v>-3.4384721615360436E-2</v>
      </c>
      <c r="E247">
        <f t="shared" si="13"/>
        <v>-1.2334336350379616E-2</v>
      </c>
      <c r="F247">
        <f t="shared" si="14"/>
        <v>-2.4863773646422248E-2</v>
      </c>
      <c r="G247">
        <f t="shared" si="15"/>
        <v>-9.5209479689381885E-3</v>
      </c>
      <c r="H247">
        <f>0</f>
        <v>0</v>
      </c>
    </row>
    <row r="248" spans="1:8" x14ac:dyDescent="0.2">
      <c r="A248" s="6">
        <v>45387</v>
      </c>
      <c r="B248">
        <v>87.972976684570312</v>
      </c>
      <c r="C248">
        <v>5204.33984375</v>
      </c>
      <c r="D248">
        <f t="shared" si="12"/>
        <v>2.448055615601552E-2</v>
      </c>
      <c r="E248">
        <f t="shared" si="13"/>
        <v>1.1099194174331695E-2</v>
      </c>
      <c r="F248">
        <f t="shared" si="14"/>
        <v>2.8376980877913911E-2</v>
      </c>
      <c r="G248">
        <f t="shared" si="15"/>
        <v>-3.8964247218983908E-3</v>
      </c>
      <c r="H248">
        <f>0</f>
        <v>0</v>
      </c>
    </row>
    <row r="249" spans="1:8" x14ac:dyDescent="0.2">
      <c r="A249" s="6">
        <v>45390</v>
      </c>
      <c r="B249">
        <v>87.09832763671875</v>
      </c>
      <c r="C249">
        <v>5202.39013671875</v>
      </c>
      <c r="D249">
        <f t="shared" si="12"/>
        <v>-9.9422468218580695E-3</v>
      </c>
      <c r="E249">
        <f t="shared" si="13"/>
        <v>-3.7463099831791524E-4</v>
      </c>
      <c r="F249">
        <f t="shared" si="14"/>
        <v>2.3085611479887911E-3</v>
      </c>
      <c r="G249">
        <f t="shared" si="15"/>
        <v>-1.2250807969846862E-2</v>
      </c>
      <c r="H249">
        <f>0</f>
        <v>0</v>
      </c>
    </row>
    <row r="250" spans="1:8" x14ac:dyDescent="0.2">
      <c r="A250" s="6">
        <v>45391</v>
      </c>
      <c r="B250">
        <v>85.320022583007812</v>
      </c>
      <c r="C250">
        <v>5209.91015625</v>
      </c>
      <c r="D250">
        <f t="shared" si="12"/>
        <v>-2.0417212384698402E-2</v>
      </c>
      <c r="E250">
        <f t="shared" si="13"/>
        <v>1.4454931932483817E-3</v>
      </c>
      <c r="F250">
        <f t="shared" si="14"/>
        <v>6.4438656931062339E-3</v>
      </c>
      <c r="G250">
        <f t="shared" si="15"/>
        <v>-2.6861078077804634E-2</v>
      </c>
      <c r="H250">
        <f>0</f>
        <v>0</v>
      </c>
    </row>
    <row r="251" spans="1:8" x14ac:dyDescent="0.2">
      <c r="A251" s="6">
        <v>45392</v>
      </c>
      <c r="B251">
        <v>87.004364013671875</v>
      </c>
      <c r="C251">
        <v>5160.64013671875</v>
      </c>
      <c r="D251">
        <f t="shared" si="12"/>
        <v>1.9741455518549111E-2</v>
      </c>
      <c r="E251">
        <f t="shared" si="13"/>
        <v>-9.4569806491084929E-3</v>
      </c>
      <c r="F251">
        <f t="shared" si="14"/>
        <v>-1.8326449344860898E-2</v>
      </c>
      <c r="G251">
        <f t="shared" si="15"/>
        <v>3.806790486341001E-2</v>
      </c>
      <c r="H251">
        <f>0</f>
        <v>0</v>
      </c>
    </row>
    <row r="252" spans="1:8" x14ac:dyDescent="0.2">
      <c r="A252" s="6">
        <v>45393</v>
      </c>
      <c r="B252">
        <v>90.579933166503906</v>
      </c>
      <c r="C252">
        <v>5199.06005859375</v>
      </c>
      <c r="D252">
        <f t="shared" si="12"/>
        <v>4.1096434568157703E-2</v>
      </c>
      <c r="E252">
        <f t="shared" si="13"/>
        <v>7.4447977105855934E-3</v>
      </c>
      <c r="F252">
        <f t="shared" si="14"/>
        <v>2.0074227485473262E-2</v>
      </c>
      <c r="G252">
        <f t="shared" si="15"/>
        <v>2.102220708268444E-2</v>
      </c>
      <c r="H252">
        <f>0</f>
        <v>0</v>
      </c>
    </row>
    <row r="253" spans="1:8" x14ac:dyDescent="0.2">
      <c r="A253" s="6">
        <v>45394</v>
      </c>
      <c r="B253">
        <v>88.150909423828125</v>
      </c>
      <c r="C253">
        <v>5123.41015625</v>
      </c>
      <c r="D253">
        <f t="shared" si="12"/>
        <v>-2.6816356093029459E-2</v>
      </c>
      <c r="E253">
        <f t="shared" si="13"/>
        <v>-1.4550688295801639E-2</v>
      </c>
      <c r="F253">
        <f t="shared" si="14"/>
        <v>-2.989930381296349E-2</v>
      </c>
      <c r="G253">
        <f t="shared" si="15"/>
        <v>3.0829477199340316E-3</v>
      </c>
      <c r="H253">
        <f>0</f>
        <v>0</v>
      </c>
    </row>
    <row r="254" spans="1:8" x14ac:dyDescent="0.2">
      <c r="A254" s="6">
        <v>45397</v>
      </c>
      <c r="B254">
        <v>85.966781616210938</v>
      </c>
      <c r="C254">
        <v>5061.81982421875</v>
      </c>
      <c r="D254">
        <f t="shared" si="12"/>
        <v>-2.4777144352713831E-2</v>
      </c>
      <c r="E254">
        <f t="shared" si="13"/>
        <v>-1.202135494776202E-2</v>
      </c>
      <c r="F254">
        <f t="shared" si="14"/>
        <v>-2.4152682929217947E-2</v>
      </c>
      <c r="G254">
        <f t="shared" si="15"/>
        <v>-6.2446142349588396E-4</v>
      </c>
      <c r="H254">
        <f>0</f>
        <v>0</v>
      </c>
    </row>
    <row r="255" spans="1:8" x14ac:dyDescent="0.2">
      <c r="A255" s="6">
        <v>45398</v>
      </c>
      <c r="B255">
        <v>87.380210876464844</v>
      </c>
      <c r="C255">
        <v>5051.41015625</v>
      </c>
      <c r="D255">
        <f t="shared" si="12"/>
        <v>1.644157468362617E-2</v>
      </c>
      <c r="E255">
        <f t="shared" si="13"/>
        <v>-2.0565070133361507E-3</v>
      </c>
      <c r="F255">
        <f t="shared" si="14"/>
        <v>-1.5126448782020806E-3</v>
      </c>
      <c r="G255">
        <f t="shared" si="15"/>
        <v>1.7954219561828251E-2</v>
      </c>
      <c r="H255">
        <f>0</f>
        <v>0</v>
      </c>
    </row>
    <row r="256" spans="1:8" x14ac:dyDescent="0.2">
      <c r="A256" s="6">
        <v>45399</v>
      </c>
      <c r="B256">
        <v>84.001556396484375</v>
      </c>
      <c r="C256">
        <v>5022.2099609375</v>
      </c>
      <c r="D256">
        <f t="shared" si="12"/>
        <v>-3.8666128704554104E-2</v>
      </c>
      <c r="E256">
        <f t="shared" si="13"/>
        <v>-5.780602724641426E-3</v>
      </c>
      <c r="F256">
        <f t="shared" si="14"/>
        <v>-9.9737542864345319E-3</v>
      </c>
      <c r="G256">
        <f t="shared" si="15"/>
        <v>-2.8692374418119573E-2</v>
      </c>
      <c r="H256">
        <f>0</f>
        <v>0</v>
      </c>
    </row>
    <row r="257" spans="1:8" x14ac:dyDescent="0.2">
      <c r="A257" s="6">
        <v>45400</v>
      </c>
      <c r="B257">
        <v>84.637306213378906</v>
      </c>
      <c r="C257">
        <v>5011.1201171875</v>
      </c>
      <c r="D257">
        <f t="shared" si="12"/>
        <v>7.5683099714702884E-3</v>
      </c>
      <c r="E257">
        <f t="shared" si="13"/>
        <v>-2.2081601199982481E-3</v>
      </c>
      <c r="F257">
        <f t="shared" si="14"/>
        <v>-1.8571992685930331E-3</v>
      </c>
      <c r="G257">
        <f t="shared" si="15"/>
        <v>9.425509240063322E-3</v>
      </c>
      <c r="H257">
        <f>0</f>
        <v>0</v>
      </c>
    </row>
    <row r="258" spans="1:8" x14ac:dyDescent="0.2">
      <c r="A258" s="6">
        <v>45401</v>
      </c>
      <c r="B258">
        <v>76.169685363769531</v>
      </c>
      <c r="C258">
        <v>4967.22998046875</v>
      </c>
      <c r="D258">
        <f t="shared" ref="D258:D300" si="16">(B258/B257)-1</f>
        <v>-0.1000459635171006</v>
      </c>
      <c r="E258">
        <f t="shared" ref="E258:E300" si="17">(C258/C257)-1</f>
        <v>-8.7585481274361499E-3</v>
      </c>
      <c r="F258">
        <f t="shared" ref="F258:F300" si="18">alpha_nvda+beta_nvda*E258</f>
        <v>-1.673961741618683E-2</v>
      </c>
      <c r="G258">
        <f t="shared" ref="G258:G300" si="19">D258-F258</f>
        <v>-8.3306346100913767E-2</v>
      </c>
      <c r="H258">
        <f>0</f>
        <v>0</v>
      </c>
    </row>
    <row r="259" spans="1:8" x14ac:dyDescent="0.2">
      <c r="A259" s="6">
        <v>45404</v>
      </c>
      <c r="B259">
        <v>79.486358642578125</v>
      </c>
      <c r="C259">
        <v>5010.60009765625</v>
      </c>
      <c r="D259">
        <f t="shared" si="16"/>
        <v>4.3543218840525588E-2</v>
      </c>
      <c r="E259">
        <f t="shared" si="17"/>
        <v>8.7312480714667462E-3</v>
      </c>
      <c r="F259">
        <f t="shared" si="18"/>
        <v>2.2997030253037069E-2</v>
      </c>
      <c r="G259">
        <f t="shared" si="19"/>
        <v>2.054618858748852E-2</v>
      </c>
      <c r="H259">
        <f>0</f>
        <v>0</v>
      </c>
    </row>
    <row r="260" spans="1:8" x14ac:dyDescent="0.2">
      <c r="A260" s="6">
        <v>45405</v>
      </c>
      <c r="B260">
        <v>82.390205383300781</v>
      </c>
      <c r="C260">
        <v>5070.5498046875</v>
      </c>
      <c r="D260">
        <f t="shared" si="16"/>
        <v>3.6532642711439633E-2</v>
      </c>
      <c r="E260">
        <f t="shared" si="17"/>
        <v>1.1964576270872662E-2</v>
      </c>
      <c r="F260">
        <f t="shared" si="18"/>
        <v>3.0343120624680073E-2</v>
      </c>
      <c r="G260">
        <f t="shared" si="19"/>
        <v>6.1895220867595607E-3</v>
      </c>
      <c r="H260">
        <f>0</f>
        <v>0</v>
      </c>
    </row>
    <row r="261" spans="1:8" x14ac:dyDescent="0.2">
      <c r="A261" s="6">
        <v>45406</v>
      </c>
      <c r="B261">
        <v>79.645301818847656</v>
      </c>
      <c r="C261">
        <v>5071.6298828125</v>
      </c>
      <c r="D261">
        <f t="shared" si="16"/>
        <v>-3.331589661274803E-2</v>
      </c>
      <c r="E261">
        <f t="shared" si="17"/>
        <v>2.130100613548791E-4</v>
      </c>
      <c r="F261">
        <f t="shared" si="18"/>
        <v>3.6436759474197853E-3</v>
      </c>
      <c r="G261">
        <f t="shared" si="19"/>
        <v>-3.6959572560167818E-2</v>
      </c>
      <c r="H261">
        <f>0</f>
        <v>0</v>
      </c>
    </row>
    <row r="262" spans="1:8" x14ac:dyDescent="0.2">
      <c r="A262" s="6">
        <v>45407</v>
      </c>
      <c r="B262">
        <v>82.59912109375</v>
      </c>
      <c r="C262">
        <v>5048.419921875</v>
      </c>
      <c r="D262">
        <f t="shared" si="16"/>
        <v>3.7087175356818491E-2</v>
      </c>
      <c r="E262">
        <f t="shared" si="17"/>
        <v>-4.5764303535156259E-3</v>
      </c>
      <c r="F262">
        <f t="shared" si="18"/>
        <v>-7.2378863151747325E-3</v>
      </c>
      <c r="G262">
        <f t="shared" si="19"/>
        <v>4.4325061671993224E-2</v>
      </c>
      <c r="H262">
        <f>0</f>
        <v>0</v>
      </c>
    </row>
    <row r="263" spans="1:8" x14ac:dyDescent="0.2">
      <c r="A263" s="6">
        <v>45408</v>
      </c>
      <c r="B263">
        <v>87.700096130371094</v>
      </c>
      <c r="C263">
        <v>5099.9599609375</v>
      </c>
      <c r="D263">
        <f t="shared" si="16"/>
        <v>6.1755802835135265E-2</v>
      </c>
      <c r="E263">
        <f t="shared" si="17"/>
        <v>1.020914263474304E-2</v>
      </c>
      <c r="F263">
        <f t="shared" si="18"/>
        <v>2.6354792395334382E-2</v>
      </c>
      <c r="G263">
        <f t="shared" si="19"/>
        <v>3.5401010439800887E-2</v>
      </c>
      <c r="H263">
        <f>0</f>
        <v>0</v>
      </c>
    </row>
    <row r="264" spans="1:8" x14ac:dyDescent="0.2">
      <c r="A264" s="6">
        <v>45411</v>
      </c>
      <c r="B264">
        <v>87.722076416015625</v>
      </c>
      <c r="C264">
        <v>5116.169921875</v>
      </c>
      <c r="D264">
        <f t="shared" si="16"/>
        <v>2.5063012031201204E-4</v>
      </c>
      <c r="E264">
        <f t="shared" si="17"/>
        <v>3.1784486665891176E-3</v>
      </c>
      <c r="F264">
        <f t="shared" si="18"/>
        <v>1.0381123754175782E-2</v>
      </c>
      <c r="G264">
        <f t="shared" si="19"/>
        <v>-1.013049363386377E-2</v>
      </c>
      <c r="H264">
        <f>0</f>
        <v>0</v>
      </c>
    </row>
    <row r="265" spans="1:8" x14ac:dyDescent="0.2">
      <c r="A265" s="6">
        <v>45412</v>
      </c>
      <c r="B265">
        <v>86.367622375488281</v>
      </c>
      <c r="C265">
        <v>5035.68994140625</v>
      </c>
      <c r="D265">
        <f t="shared" si="16"/>
        <v>-1.5440287050479062E-2</v>
      </c>
      <c r="E265">
        <f t="shared" si="17"/>
        <v>-1.5730513586862171E-2</v>
      </c>
      <c r="F265">
        <f t="shared" si="18"/>
        <v>-3.2579855453985632E-2</v>
      </c>
      <c r="G265">
        <f t="shared" si="19"/>
        <v>1.7139568403506569E-2</v>
      </c>
      <c r="H265">
        <f>0</f>
        <v>0</v>
      </c>
    </row>
    <row r="266" spans="1:8" x14ac:dyDescent="0.2">
      <c r="A266" s="6">
        <v>45413</v>
      </c>
      <c r="B266">
        <v>83.007949829101562</v>
      </c>
      <c r="C266">
        <v>5018.39013671875</v>
      </c>
      <c r="D266">
        <f t="shared" si="16"/>
        <v>-3.889967622103041E-2</v>
      </c>
      <c r="E266">
        <f t="shared" si="17"/>
        <v>-3.4354388154940185E-3</v>
      </c>
      <c r="F266">
        <f t="shared" si="18"/>
        <v>-4.6455645851608308E-3</v>
      </c>
      <c r="G266">
        <f t="shared" si="19"/>
        <v>-3.4254111635869583E-2</v>
      </c>
      <c r="H266">
        <f>0</f>
        <v>0</v>
      </c>
    </row>
    <row r="267" spans="1:8" x14ac:dyDescent="0.2">
      <c r="A267" s="6">
        <v>45414</v>
      </c>
      <c r="B267">
        <v>85.782852172851562</v>
      </c>
      <c r="C267">
        <v>5064.2001953125</v>
      </c>
      <c r="D267">
        <f t="shared" si="16"/>
        <v>3.3429356458785309E-2</v>
      </c>
      <c r="E267">
        <f t="shared" si="17"/>
        <v>9.1284370775730483E-3</v>
      </c>
      <c r="F267">
        <f t="shared" si="18"/>
        <v>2.3899439830269611E-2</v>
      </c>
      <c r="G267">
        <f t="shared" si="19"/>
        <v>9.5299166285156972E-3</v>
      </c>
      <c r="H267">
        <f>0</f>
        <v>0</v>
      </c>
    </row>
    <row r="268" spans="1:8" x14ac:dyDescent="0.2">
      <c r="A268" s="6">
        <v>45415</v>
      </c>
      <c r="B268">
        <v>88.753669738769531</v>
      </c>
      <c r="C268">
        <v>5127.7900390625</v>
      </c>
      <c r="D268">
        <f t="shared" si="16"/>
        <v>3.4631834809267126E-2</v>
      </c>
      <c r="E268">
        <f t="shared" si="17"/>
        <v>1.2556739721478527E-2</v>
      </c>
      <c r="F268">
        <f t="shared" si="18"/>
        <v>3.1688510252535947E-2</v>
      </c>
      <c r="G268">
        <f t="shared" si="19"/>
        <v>2.9433245567311792E-3</v>
      </c>
      <c r="H268">
        <f>0</f>
        <v>0</v>
      </c>
    </row>
    <row r="269" spans="1:8" x14ac:dyDescent="0.2">
      <c r="A269" s="6">
        <v>45418</v>
      </c>
      <c r="B269">
        <v>92.10333251953125</v>
      </c>
      <c r="C269">
        <v>5180.740234375</v>
      </c>
      <c r="D269">
        <f t="shared" si="16"/>
        <v>3.7741118655947981E-2</v>
      </c>
      <c r="E269">
        <f t="shared" si="17"/>
        <v>1.0326123907011819E-2</v>
      </c>
      <c r="F269">
        <f t="shared" si="18"/>
        <v>2.6620572713594099E-2</v>
      </c>
      <c r="G269">
        <f t="shared" si="19"/>
        <v>1.1120545942353881E-2</v>
      </c>
      <c r="H269">
        <f>0</f>
        <v>0</v>
      </c>
    </row>
    <row r="270" spans="1:8" x14ac:dyDescent="0.2">
      <c r="A270" s="6">
        <v>45419</v>
      </c>
      <c r="B270">
        <v>90.517967224121094</v>
      </c>
      <c r="C270">
        <v>5187.7001953125</v>
      </c>
      <c r="D270">
        <f t="shared" si="16"/>
        <v>-1.7212898296312673E-2</v>
      </c>
      <c r="E270">
        <f t="shared" si="17"/>
        <v>1.3434298232750663E-3</v>
      </c>
      <c r="F270">
        <f t="shared" si="18"/>
        <v>6.2119787044620962E-3</v>
      </c>
      <c r="G270">
        <f t="shared" si="19"/>
        <v>-2.3424877000774769E-2</v>
      </c>
      <c r="H270">
        <f>0</f>
        <v>0</v>
      </c>
    </row>
    <row r="271" spans="1:8" x14ac:dyDescent="0.2">
      <c r="A271" s="6">
        <v>45420</v>
      </c>
      <c r="B271">
        <v>90.376029968261719</v>
      </c>
      <c r="C271">
        <v>5187.669921875</v>
      </c>
      <c r="D271">
        <f t="shared" si="16"/>
        <v>-1.5680561573807594E-3</v>
      </c>
      <c r="E271">
        <f t="shared" si="17"/>
        <v>-5.8356181661389783E-6</v>
      </c>
      <c r="F271">
        <f t="shared" si="18"/>
        <v>3.1464606818923302E-3</v>
      </c>
      <c r="G271">
        <f t="shared" si="19"/>
        <v>-4.7145168392730896E-3</v>
      </c>
      <c r="H271">
        <f>0</f>
        <v>0</v>
      </c>
    </row>
    <row r="272" spans="1:8" x14ac:dyDescent="0.2">
      <c r="A272" s="6">
        <v>45421</v>
      </c>
      <c r="B272">
        <v>88.711685180664062</v>
      </c>
      <c r="C272">
        <v>5214.080078125</v>
      </c>
      <c r="D272">
        <f t="shared" si="16"/>
        <v>-1.8415776707409459E-2</v>
      </c>
      <c r="E272">
        <f t="shared" si="17"/>
        <v>5.0909476986258362E-3</v>
      </c>
      <c r="F272">
        <f t="shared" si="18"/>
        <v>1.4726303042688129E-2</v>
      </c>
      <c r="G272">
        <f t="shared" si="19"/>
        <v>-3.3142079750097586E-2</v>
      </c>
      <c r="H272">
        <f>0</f>
        <v>0</v>
      </c>
    </row>
    <row r="273" spans="1:16" x14ac:dyDescent="0.2">
      <c r="A273" s="6">
        <v>45422</v>
      </c>
      <c r="B273">
        <v>89.842239379882812</v>
      </c>
      <c r="C273">
        <v>5222.68017578125</v>
      </c>
      <c r="D273">
        <f t="shared" si="16"/>
        <v>1.2744140717385166E-2</v>
      </c>
      <c r="E273">
        <f t="shared" si="17"/>
        <v>1.6493988445498431E-3</v>
      </c>
      <c r="F273">
        <f t="shared" si="18"/>
        <v>6.9071373591327399E-3</v>
      </c>
      <c r="G273">
        <f t="shared" si="19"/>
        <v>5.8370033582524263E-3</v>
      </c>
      <c r="H273">
        <f>0</f>
        <v>0</v>
      </c>
      <c r="K273" t="s">
        <v>60</v>
      </c>
      <c r="L273" t="s">
        <v>61</v>
      </c>
      <c r="M273" t="s">
        <v>62</v>
      </c>
      <c r="N273" t="s">
        <v>63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90.363037109375</v>
      </c>
      <c r="C274" s="5">
        <v>5221.419921875</v>
      </c>
      <c r="D274" s="5">
        <f t="shared" si="16"/>
        <v>5.7968026296637554E-3</v>
      </c>
      <c r="E274" s="5">
        <f t="shared" si="17"/>
        <v>-2.4130405535727206E-4</v>
      </c>
      <c r="F274" s="5">
        <f t="shared" si="18"/>
        <v>2.6114786718404483E-3</v>
      </c>
      <c r="G274" s="5">
        <f t="shared" si="19"/>
        <v>3.1853239578233071E-3</v>
      </c>
      <c r="H274" s="5">
        <f>0</f>
        <v>0</v>
      </c>
      <c r="K274">
        <f>SUM(G273:G275)</f>
        <v>5.4574591838926299E-3</v>
      </c>
      <c r="L274">
        <f>SUM(G272:G276)</f>
        <v>-2.1624991014204537E-2</v>
      </c>
      <c r="M274">
        <f>SUM(G271:G277)</f>
        <v>-2.7633533350856648E-2</v>
      </c>
      <c r="N274">
        <f>SUM(G269:G279)</f>
        <v>-4.6028209384458188E-2</v>
      </c>
      <c r="O274">
        <f>SUM(G264:G284)</f>
        <v>0.11470933329391915</v>
      </c>
      <c r="P274">
        <f>SUM(G259:G289)</f>
        <v>0.19858668541669108</v>
      </c>
    </row>
    <row r="275" spans="1:16" x14ac:dyDescent="0.2">
      <c r="A275" s="6">
        <v>45426</v>
      </c>
      <c r="B275">
        <v>91.319648742675781</v>
      </c>
      <c r="C275">
        <v>5246.68017578125</v>
      </c>
      <c r="D275">
        <f t="shared" si="16"/>
        <v>1.0586315643009048E-2</v>
      </c>
      <c r="E275">
        <f t="shared" si="17"/>
        <v>4.8378131397597279E-3</v>
      </c>
      <c r="F275">
        <f t="shared" si="18"/>
        <v>1.4151183775192151E-2</v>
      </c>
      <c r="G275">
        <f t="shared" si="19"/>
        <v>-3.5648681321831036E-3</v>
      </c>
      <c r="H275">
        <f>0</f>
        <v>0</v>
      </c>
      <c r="K275">
        <f>_xlfn.T.TEST(G273:G275, H273:H275, 2, 1)</f>
        <v>0.58238349341544848</v>
      </c>
      <c r="L275">
        <f>_xlfn.T.TEST(G272:G276, H272:H276, 2, 1)</f>
        <v>0.59082698287179558</v>
      </c>
      <c r="M275">
        <f>_xlfn.T.TEST(G271:G277, H271:H277, 2,1)</f>
        <v>0.47107894028898722</v>
      </c>
      <c r="N275">
        <f>_xlfn.T.TEST(G269:G279, H269:H279, 2, 1)</f>
        <v>0.42167894687993057</v>
      </c>
      <c r="O275">
        <f>_xlfn.T.TEST(G264:G284, H264:H284, 2, 1)</f>
        <v>0.43569284463384006</v>
      </c>
      <c r="P275">
        <f>_xlfn.T.TEST(G259:G289, H259:H289, 2, 1)</f>
        <v>0.25369018253385778</v>
      </c>
    </row>
    <row r="276" spans="1:16" x14ac:dyDescent="0.2">
      <c r="A276" s="6">
        <v>45427</v>
      </c>
      <c r="B276">
        <v>94.59234619140625</v>
      </c>
      <c r="C276">
        <v>5308.14990234375</v>
      </c>
      <c r="D276">
        <f t="shared" si="16"/>
        <v>3.5837823445339811E-2</v>
      </c>
      <c r="E276">
        <f t="shared" si="17"/>
        <v>1.1715927882596233E-2</v>
      </c>
      <c r="F276">
        <f t="shared" si="18"/>
        <v>2.9778193893339393E-2</v>
      </c>
      <c r="G276">
        <f t="shared" si="19"/>
        <v>6.059629552000418E-3</v>
      </c>
      <c r="H276">
        <f>0</f>
        <v>0</v>
      </c>
    </row>
    <row r="277" spans="1:16" x14ac:dyDescent="0.2">
      <c r="A277" s="6">
        <v>45428</v>
      </c>
      <c r="B277">
        <v>94.321449279785156</v>
      </c>
      <c r="C277">
        <v>5297.10009765625</v>
      </c>
      <c r="D277">
        <f t="shared" si="16"/>
        <v>-2.8638354214508555E-3</v>
      </c>
      <c r="E277">
        <f t="shared" si="17"/>
        <v>-2.0816677921287052E-3</v>
      </c>
      <c r="F277">
        <f t="shared" si="18"/>
        <v>-1.5698099240718396E-3</v>
      </c>
      <c r="G277">
        <f t="shared" si="19"/>
        <v>-1.2940254973790159E-3</v>
      </c>
      <c r="H277">
        <f>0</f>
        <v>0</v>
      </c>
    </row>
    <row r="278" spans="1:16" x14ac:dyDescent="0.2">
      <c r="A278" s="6">
        <v>45429</v>
      </c>
      <c r="B278">
        <v>92.442184448242188</v>
      </c>
      <c r="C278">
        <v>5303.27001953125</v>
      </c>
      <c r="D278">
        <f t="shared" si="16"/>
        <v>-1.9924045335314111E-2</v>
      </c>
      <c r="E278">
        <f t="shared" si="17"/>
        <v>1.1647735102702228E-3</v>
      </c>
      <c r="F278">
        <f t="shared" si="18"/>
        <v>5.8060732906413583E-3</v>
      </c>
      <c r="G278">
        <f t="shared" si="19"/>
        <v>-2.5730118625955471E-2</v>
      </c>
      <c r="H278">
        <f>0</f>
        <v>0</v>
      </c>
    </row>
    <row r="279" spans="1:16" x14ac:dyDescent="0.2">
      <c r="A279" s="6">
        <v>45432</v>
      </c>
      <c r="B279">
        <v>94.742286682128906</v>
      </c>
      <c r="C279">
        <v>5308.1298828125</v>
      </c>
      <c r="D279">
        <f t="shared" si="16"/>
        <v>2.4881521868130863E-2</v>
      </c>
      <c r="E279">
        <f t="shared" si="17"/>
        <v>9.163899374069473E-4</v>
      </c>
      <c r="F279">
        <f t="shared" si="18"/>
        <v>5.2417482173560508E-3</v>
      </c>
      <c r="G279">
        <f t="shared" si="19"/>
        <v>1.9639773650774812E-2</v>
      </c>
      <c r="H279">
        <f>0</f>
        <v>0</v>
      </c>
    </row>
    <row r="280" spans="1:16" x14ac:dyDescent="0.2">
      <c r="A280" s="6">
        <v>45433</v>
      </c>
      <c r="B280">
        <v>95.348045349121094</v>
      </c>
      <c r="C280">
        <v>5321.41015625</v>
      </c>
      <c r="D280">
        <f t="shared" si="16"/>
        <v>6.3937518103671653E-3</v>
      </c>
      <c r="E280">
        <f t="shared" si="17"/>
        <v>2.501874243978186E-3</v>
      </c>
      <c r="F280">
        <f t="shared" si="18"/>
        <v>8.8439532149910179E-3</v>
      </c>
      <c r="G280">
        <f t="shared" si="19"/>
        <v>-2.4502014046238526E-3</v>
      </c>
      <c r="H280">
        <f>0</f>
        <v>0</v>
      </c>
    </row>
    <row r="281" spans="1:16" x14ac:dyDescent="0.2">
      <c r="A281" s="6">
        <v>45434</v>
      </c>
      <c r="B281">
        <v>94.912223815917969</v>
      </c>
      <c r="C281">
        <v>5307.009765625</v>
      </c>
      <c r="D281">
        <f t="shared" si="16"/>
        <v>-4.5708491622177272E-3</v>
      </c>
      <c r="E281">
        <f t="shared" si="17"/>
        <v>-2.7061230392261271E-3</v>
      </c>
      <c r="F281">
        <f t="shared" si="18"/>
        <v>-2.9885662009840265E-3</v>
      </c>
      <c r="G281">
        <f t="shared" si="19"/>
        <v>-1.5822829612337007E-3</v>
      </c>
      <c r="H281">
        <f>0</f>
        <v>0</v>
      </c>
    </row>
    <row r="282" spans="1:16" x14ac:dyDescent="0.2">
      <c r="A282" s="6">
        <v>45435</v>
      </c>
      <c r="B282">
        <v>103.757698059082</v>
      </c>
      <c r="C282">
        <v>5267.83984375</v>
      </c>
      <c r="D282">
        <f t="shared" si="16"/>
        <v>9.3196364888887384E-2</v>
      </c>
      <c r="E282">
        <f t="shared" si="17"/>
        <v>-7.3807894850155265E-3</v>
      </c>
      <c r="F282">
        <f t="shared" si="18"/>
        <v>-1.360936311679535E-2</v>
      </c>
      <c r="G282">
        <f t="shared" si="19"/>
        <v>0.10680572800568273</v>
      </c>
      <c r="H282">
        <f>0</f>
        <v>0</v>
      </c>
    </row>
    <row r="283" spans="1:16" x14ac:dyDescent="0.2">
      <c r="A283" s="6">
        <v>45436</v>
      </c>
      <c r="B283">
        <v>106.426643371582</v>
      </c>
      <c r="C283">
        <v>5304.72021484375</v>
      </c>
      <c r="D283">
        <f t="shared" si="16"/>
        <v>2.5722865507099346E-2</v>
      </c>
      <c r="E283">
        <f t="shared" si="17"/>
        <v>7.0010425881694704E-3</v>
      </c>
      <c r="F283">
        <f t="shared" si="18"/>
        <v>1.9066020142727388E-2</v>
      </c>
      <c r="G283">
        <f t="shared" si="19"/>
        <v>6.6568453643719577E-3</v>
      </c>
      <c r="H283">
        <f>0</f>
        <v>0</v>
      </c>
    </row>
    <row r="284" spans="1:16" x14ac:dyDescent="0.2">
      <c r="A284" s="6">
        <v>45440</v>
      </c>
      <c r="B284">
        <v>113.8556747436523</v>
      </c>
      <c r="C284">
        <v>5306.0400390625</v>
      </c>
      <c r="D284">
        <f t="shared" si="16"/>
        <v>6.9804243906596675E-2</v>
      </c>
      <c r="E284">
        <f t="shared" si="17"/>
        <v>2.4880185293407742E-4</v>
      </c>
      <c r="F284">
        <f t="shared" si="18"/>
        <v>3.7249945514365728E-3</v>
      </c>
      <c r="G284">
        <f t="shared" si="19"/>
        <v>6.6079249355160102E-2</v>
      </c>
      <c r="H284">
        <f>0</f>
        <v>0</v>
      </c>
    </row>
    <row r="285" spans="1:16" x14ac:dyDescent="0.2">
      <c r="A285" s="6">
        <v>45441</v>
      </c>
      <c r="B285">
        <v>114.7793045043945</v>
      </c>
      <c r="C285">
        <v>5266.9501953125</v>
      </c>
      <c r="D285">
        <f t="shared" si="16"/>
        <v>8.112285688190557E-3</v>
      </c>
      <c r="E285">
        <f t="shared" si="17"/>
        <v>-7.3670465096804527E-3</v>
      </c>
      <c r="F285">
        <f t="shared" si="18"/>
        <v>-1.3578139209860923E-2</v>
      </c>
      <c r="G285">
        <f t="shared" si="19"/>
        <v>2.169042489805148E-2</v>
      </c>
      <c r="H285">
        <f>0</f>
        <v>0</v>
      </c>
    </row>
    <row r="286" spans="1:16" x14ac:dyDescent="0.2">
      <c r="A286" s="6">
        <v>45442</v>
      </c>
      <c r="B286">
        <v>110.4560165405273</v>
      </c>
      <c r="C286">
        <v>5235.47998046875</v>
      </c>
      <c r="D286">
        <f t="shared" si="16"/>
        <v>-3.76660930516588E-2</v>
      </c>
      <c r="E286">
        <f t="shared" si="17"/>
        <v>-5.9750355854433224E-3</v>
      </c>
      <c r="F286">
        <f t="shared" si="18"/>
        <v>-1.0415503864139095E-2</v>
      </c>
      <c r="G286">
        <f t="shared" si="19"/>
        <v>-2.7250589187519707E-2</v>
      </c>
      <c r="H286">
        <f>0</f>
        <v>0</v>
      </c>
    </row>
    <row r="287" spans="1:16" x14ac:dyDescent="0.2">
      <c r="A287" s="6">
        <v>45443</v>
      </c>
      <c r="B287">
        <v>109.58937835693359</v>
      </c>
      <c r="C287">
        <v>5277.509765625</v>
      </c>
      <c r="D287">
        <f t="shared" si="16"/>
        <v>-7.8460025151797508E-3</v>
      </c>
      <c r="E287">
        <f t="shared" si="17"/>
        <v>8.0278762048646701E-3</v>
      </c>
      <c r="F287">
        <f t="shared" si="18"/>
        <v>2.1398976180493655E-2</v>
      </c>
      <c r="G287">
        <f t="shared" si="19"/>
        <v>-2.9244978695673406E-2</v>
      </c>
      <c r="H287">
        <f>0</f>
        <v>0</v>
      </c>
    </row>
    <row r="288" spans="1:16" x14ac:dyDescent="0.2">
      <c r="A288" s="6">
        <v>45446</v>
      </c>
      <c r="B288">
        <v>114.95423889160161</v>
      </c>
      <c r="C288">
        <v>5283.39990234375</v>
      </c>
      <c r="D288">
        <f t="shared" si="16"/>
        <v>4.89542017219462E-2</v>
      </c>
      <c r="E288">
        <f t="shared" si="17"/>
        <v>1.1160825806737495E-3</v>
      </c>
      <c r="F288">
        <f t="shared" si="18"/>
        <v>5.6954479699081522E-3</v>
      </c>
      <c r="G288">
        <f t="shared" si="19"/>
        <v>4.3258753752038047E-2</v>
      </c>
      <c r="H288">
        <f>0</f>
        <v>0</v>
      </c>
    </row>
    <row r="289" spans="1:8" x14ac:dyDescent="0.2">
      <c r="A289" s="6">
        <v>45447</v>
      </c>
      <c r="B289">
        <v>116.3906631469727</v>
      </c>
      <c r="C289">
        <v>5291.33984375</v>
      </c>
      <c r="D289">
        <f t="shared" si="16"/>
        <v>1.2495617988699026E-2</v>
      </c>
      <c r="E289">
        <f t="shared" si="17"/>
        <v>1.5028090913065117E-3</v>
      </c>
      <c r="F289">
        <f t="shared" si="18"/>
        <v>6.5740868586978574E-3</v>
      </c>
      <c r="G289">
        <f t="shared" si="19"/>
        <v>5.9215311300011685E-3</v>
      </c>
      <c r="H289">
        <f>0</f>
        <v>0</v>
      </c>
    </row>
    <row r="290" spans="1:8" x14ac:dyDescent="0.2">
      <c r="A290" s="6">
        <v>45448</v>
      </c>
      <c r="B290">
        <v>122.3912887573242</v>
      </c>
      <c r="C290">
        <v>5354.02978515625</v>
      </c>
      <c r="D290">
        <f t="shared" si="16"/>
        <v>5.1555901892011757E-2</v>
      </c>
      <c r="E290">
        <f t="shared" si="17"/>
        <v>1.1847649793331305E-2</v>
      </c>
      <c r="F290">
        <f t="shared" si="18"/>
        <v>3.0077464799510664E-2</v>
      </c>
      <c r="G290">
        <f t="shared" si="19"/>
        <v>2.1478437092501093E-2</v>
      </c>
      <c r="H290">
        <f>0</f>
        <v>0</v>
      </c>
    </row>
    <row r="291" spans="1:8" x14ac:dyDescent="0.2">
      <c r="A291" s="6">
        <v>45449</v>
      </c>
      <c r="B291">
        <v>120.9498596191406</v>
      </c>
      <c r="C291">
        <v>5352.9599609375</v>
      </c>
      <c r="D291">
        <f t="shared" si="16"/>
        <v>-1.1777220035991687E-2</v>
      </c>
      <c r="E291">
        <f t="shared" si="17"/>
        <v>-1.9981663563317653E-4</v>
      </c>
      <c r="F291">
        <f t="shared" si="18"/>
        <v>2.7057376878708928E-3</v>
      </c>
      <c r="G291">
        <f t="shared" si="19"/>
        <v>-1.4482957723862579E-2</v>
      </c>
      <c r="H291">
        <f>0</f>
        <v>0</v>
      </c>
    </row>
    <row r="292" spans="1:8" x14ac:dyDescent="0.2">
      <c r="A292" s="6">
        <v>45450</v>
      </c>
      <c r="B292">
        <v>120.83990478515619</v>
      </c>
      <c r="C292">
        <v>5346.990234375</v>
      </c>
      <c r="D292">
        <f t="shared" si="16"/>
        <v>-9.0909434976316206E-4</v>
      </c>
      <c r="E292">
        <f t="shared" si="17"/>
        <v>-1.1152197300303701E-3</v>
      </c>
      <c r="F292">
        <f t="shared" si="18"/>
        <v>6.2595071815992878E-4</v>
      </c>
      <c r="G292">
        <f t="shared" si="19"/>
        <v>-1.5350450679230908E-3</v>
      </c>
      <c r="H292">
        <f>0</f>
        <v>0</v>
      </c>
    </row>
    <row r="293" spans="1:8" x14ac:dyDescent="0.2">
      <c r="A293" s="6">
        <v>45453</v>
      </c>
      <c r="B293">
        <v>121.7415390014648</v>
      </c>
      <c r="C293">
        <v>5360.7900390625</v>
      </c>
      <c r="D293">
        <f t="shared" si="16"/>
        <v>7.4613946271444576E-3</v>
      </c>
      <c r="E293">
        <f t="shared" si="17"/>
        <v>2.5808546645145203E-3</v>
      </c>
      <c r="F293">
        <f t="shared" si="18"/>
        <v>9.0233959659486492E-3</v>
      </c>
      <c r="G293">
        <f t="shared" si="19"/>
        <v>-1.5620013388041917E-3</v>
      </c>
      <c r="H293">
        <f>0</f>
        <v>0</v>
      </c>
    </row>
    <row r="294" spans="1:8" x14ac:dyDescent="0.2">
      <c r="A294" s="6">
        <v>45454</v>
      </c>
      <c r="B294">
        <v>120.871826171875</v>
      </c>
      <c r="C294">
        <v>5375.31982421875</v>
      </c>
      <c r="D294">
        <f t="shared" si="16"/>
        <v>-7.1439283314739255E-3</v>
      </c>
      <c r="E294">
        <f t="shared" si="17"/>
        <v>2.7103813151374556E-3</v>
      </c>
      <c r="F294">
        <f t="shared" si="18"/>
        <v>9.3176792623944418E-3</v>
      </c>
      <c r="G294">
        <f t="shared" si="19"/>
        <v>-1.6461607593868367E-2</v>
      </c>
      <c r="H294">
        <f>0</f>
        <v>0</v>
      </c>
    </row>
    <row r="295" spans="1:8" x14ac:dyDescent="0.2">
      <c r="A295" s="6">
        <v>45455</v>
      </c>
      <c r="B295">
        <v>125.1604537963867</v>
      </c>
      <c r="C295">
        <v>5421.02978515625</v>
      </c>
      <c r="D295">
        <f t="shared" si="16"/>
        <v>3.5480787875360242E-2</v>
      </c>
      <c r="E295">
        <f t="shared" si="17"/>
        <v>8.5036727919987065E-3</v>
      </c>
      <c r="F295">
        <f t="shared" si="18"/>
        <v>2.2479981420929239E-2</v>
      </c>
      <c r="G295">
        <f t="shared" si="19"/>
        <v>1.3000806454431003E-2</v>
      </c>
      <c r="H295">
        <f>0</f>
        <v>0</v>
      </c>
    </row>
    <row r="296" spans="1:8" x14ac:dyDescent="0.2">
      <c r="A296" s="6">
        <v>45456</v>
      </c>
      <c r="B296">
        <v>129.56907653808591</v>
      </c>
      <c r="C296">
        <v>5433.740234375</v>
      </c>
      <c r="D296">
        <f t="shared" si="16"/>
        <v>3.5223767635672143E-2</v>
      </c>
      <c r="E296">
        <f t="shared" si="17"/>
        <v>2.3446558536817097E-3</v>
      </c>
      <c r="F296">
        <f t="shared" si="18"/>
        <v>8.4867545540526189E-3</v>
      </c>
      <c r="G296">
        <f t="shared" si="19"/>
        <v>2.6737013081619524E-2</v>
      </c>
      <c r="H296">
        <f>0</f>
        <v>0</v>
      </c>
    </row>
    <row r="297" spans="1:8" x14ac:dyDescent="0.2">
      <c r="A297" s="6">
        <v>45457</v>
      </c>
      <c r="B297">
        <v>131.83836364746091</v>
      </c>
      <c r="C297">
        <v>5431.60009765625</v>
      </c>
      <c r="D297">
        <f t="shared" si="16"/>
        <v>1.7514110388121562E-2</v>
      </c>
      <c r="E297">
        <f t="shared" si="17"/>
        <v>-3.9386069750091401E-4</v>
      </c>
      <c r="F297">
        <f t="shared" si="18"/>
        <v>2.2648714575813113E-3</v>
      </c>
      <c r="G297">
        <f t="shared" si="19"/>
        <v>1.5249238930540251E-2</v>
      </c>
      <c r="H297">
        <f>0</f>
        <v>0</v>
      </c>
    </row>
    <row r="298" spans="1:8" x14ac:dyDescent="0.2">
      <c r="A298" s="6">
        <v>45460</v>
      </c>
      <c r="B298">
        <v>130.93864440917969</v>
      </c>
      <c r="C298">
        <v>5473.22998046875</v>
      </c>
      <c r="D298">
        <f t="shared" si="16"/>
        <v>-6.8244114489094398E-3</v>
      </c>
      <c r="E298">
        <f t="shared" si="17"/>
        <v>7.6643865645527054E-3</v>
      </c>
      <c r="F298">
        <f t="shared" si="18"/>
        <v>2.0573131236148592E-2</v>
      </c>
      <c r="G298">
        <f t="shared" si="19"/>
        <v>-2.7397542685058032E-2</v>
      </c>
      <c r="H298">
        <f>0</f>
        <v>0</v>
      </c>
    </row>
    <row r="299" spans="1:8" x14ac:dyDescent="0.2">
      <c r="A299" s="6">
        <v>45461</v>
      </c>
      <c r="B299">
        <v>135.53718566894531</v>
      </c>
      <c r="C299">
        <v>5487.02978515625</v>
      </c>
      <c r="D299">
        <f t="shared" si="16"/>
        <v>3.5119817228253192E-2</v>
      </c>
      <c r="E299">
        <f t="shared" si="17"/>
        <v>2.5213273947457537E-3</v>
      </c>
      <c r="F299">
        <f t="shared" si="18"/>
        <v>8.8881505852357115E-3</v>
      </c>
      <c r="G299">
        <f t="shared" si="19"/>
        <v>2.623166664301748E-2</v>
      </c>
      <c r="H299">
        <f>0</f>
        <v>0</v>
      </c>
    </row>
    <row r="300" spans="1:8" x14ac:dyDescent="0.2">
      <c r="A300" s="6">
        <v>45463</v>
      </c>
      <c r="B300">
        <v>130.73870849609381</v>
      </c>
      <c r="C300">
        <v>5473.169921875</v>
      </c>
      <c r="D300">
        <f t="shared" si="16"/>
        <v>-3.5403399806249292E-2</v>
      </c>
      <c r="E300">
        <f t="shared" si="17"/>
        <v>-2.5259318472709014E-3</v>
      </c>
      <c r="F300">
        <f t="shared" si="18"/>
        <v>-2.5791735570450743E-3</v>
      </c>
      <c r="G300">
        <f t="shared" si="19"/>
        <v>-3.2824226249204218E-2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CE78-7EA1-E948-A92B-DA7844D77B63}">
  <sheetPr codeName="Sheet32"/>
  <dimension ref="A1:R300"/>
  <sheetViews>
    <sheetView workbookViewId="0">
      <selection activeCell="A17" sqref="A17:A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2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378.79998779296881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alpha_adobe+beta_adobe*E2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379.3800048828125</v>
      </c>
      <c r="C3">
        <v>4137.64013671875</v>
      </c>
      <c r="D3">
        <f t="shared" si="0"/>
        <v>1.5311961682551445E-3</v>
      </c>
      <c r="E3">
        <f t="shared" si="1"/>
        <v>-2.0693734728036706E-3</v>
      </c>
      <c r="F3">
        <f t="shared" si="2"/>
        <v>-3.8382829229931092E-3</v>
      </c>
      <c r="G3">
        <f t="shared" si="3"/>
        <v>5.3694790912482537E-3</v>
      </c>
      <c r="H3">
        <f>0</f>
        <v>0</v>
      </c>
    </row>
    <row r="4" spans="1:11" x14ac:dyDescent="0.2">
      <c r="A4" s="6">
        <v>45033</v>
      </c>
      <c r="B4">
        <v>377.92001342773438</v>
      </c>
      <c r="C4">
        <v>4151.31982421875</v>
      </c>
      <c r="D4">
        <f t="shared" si="0"/>
        <v>-3.8483616328939263E-3</v>
      </c>
      <c r="E4">
        <f t="shared" si="1"/>
        <v>3.3061569029655402E-3</v>
      </c>
      <c r="F4">
        <f t="shared" si="2"/>
        <v>5.3398290780190824E-3</v>
      </c>
      <c r="G4">
        <f t="shared" si="3"/>
        <v>-9.1881907109130079E-3</v>
      </c>
      <c r="H4">
        <f>0</f>
        <v>0</v>
      </c>
    </row>
    <row r="5" spans="1:11" x14ac:dyDescent="0.2">
      <c r="A5" s="6">
        <v>45034</v>
      </c>
      <c r="B5">
        <v>377.54998779296881</v>
      </c>
      <c r="C5">
        <v>4154.8701171875</v>
      </c>
      <c r="D5">
        <f t="shared" si="0"/>
        <v>-9.7911098015013298E-4</v>
      </c>
      <c r="E5">
        <f t="shared" si="1"/>
        <v>8.5522029597373539E-4</v>
      </c>
      <c r="F5">
        <f t="shared" si="2"/>
        <v>1.1551311758827433E-3</v>
      </c>
      <c r="G5">
        <f t="shared" si="3"/>
        <v>-2.1342421560328765E-3</v>
      </c>
      <c r="H5">
        <f>0</f>
        <v>0</v>
      </c>
    </row>
    <row r="6" spans="1:11" x14ac:dyDescent="0.2">
      <c r="A6" s="6">
        <v>45035</v>
      </c>
      <c r="B6">
        <v>380.1099853515625</v>
      </c>
      <c r="C6">
        <v>4154.52001953125</v>
      </c>
      <c r="D6">
        <f t="shared" si="0"/>
        <v>6.7805526191606624E-3</v>
      </c>
      <c r="E6">
        <f t="shared" si="1"/>
        <v>-8.4261997698065194E-5</v>
      </c>
      <c r="F6">
        <f t="shared" si="2"/>
        <v>-4.4892890964021376E-4</v>
      </c>
      <c r="G6">
        <f t="shared" si="3"/>
        <v>7.2294815288008758E-3</v>
      </c>
      <c r="H6">
        <f>0</f>
        <v>0</v>
      </c>
    </row>
    <row r="7" spans="1:11" x14ac:dyDescent="0.2">
      <c r="A7" s="6">
        <v>45036</v>
      </c>
      <c r="B7">
        <v>380.260009765625</v>
      </c>
      <c r="C7">
        <v>4129.7900390625</v>
      </c>
      <c r="D7">
        <f t="shared" si="0"/>
        <v>3.9468685339527632E-4</v>
      </c>
      <c r="E7">
        <f t="shared" si="1"/>
        <v>-5.9525481529729696E-3</v>
      </c>
      <c r="F7">
        <f t="shared" si="2"/>
        <v>-1.0468365843692555E-2</v>
      </c>
      <c r="G7">
        <f t="shared" si="3"/>
        <v>1.0863052697087832E-2</v>
      </c>
      <c r="H7">
        <f>0</f>
        <v>0</v>
      </c>
    </row>
    <row r="8" spans="1:11" x14ac:dyDescent="0.2">
      <c r="A8" s="6">
        <v>45037</v>
      </c>
      <c r="B8">
        <v>377.67001342773438</v>
      </c>
      <c r="C8">
        <v>4133.52001953125</v>
      </c>
      <c r="D8">
        <f t="shared" si="0"/>
        <v>-6.8111194219108162E-3</v>
      </c>
      <c r="E8">
        <f t="shared" si="1"/>
        <v>9.031888869577287E-4</v>
      </c>
      <c r="F8">
        <f t="shared" si="2"/>
        <v>1.2370321363100825E-3</v>
      </c>
      <c r="G8">
        <f t="shared" si="3"/>
        <v>-8.0481515582208982E-3</v>
      </c>
      <c r="H8">
        <f>0</f>
        <v>0</v>
      </c>
    </row>
    <row r="9" spans="1:11" x14ac:dyDescent="0.2">
      <c r="A9" s="6">
        <v>45040</v>
      </c>
      <c r="B9">
        <v>377.33999633789062</v>
      </c>
      <c r="C9">
        <v>4137.0400390625</v>
      </c>
      <c r="D9">
        <f t="shared" si="0"/>
        <v>-8.7382391535006931E-4</v>
      </c>
      <c r="E9">
        <f t="shared" si="1"/>
        <v>8.5157916609035489E-4</v>
      </c>
      <c r="F9">
        <f t="shared" si="2"/>
        <v>1.1489143571609037E-3</v>
      </c>
      <c r="G9">
        <f t="shared" si="3"/>
        <v>-2.022738272510973E-3</v>
      </c>
      <c r="H9">
        <f>0</f>
        <v>0</v>
      </c>
    </row>
    <row r="10" spans="1:11" x14ac:dyDescent="0.2">
      <c r="A10" s="6">
        <v>45041</v>
      </c>
      <c r="B10">
        <v>369.58999633789062</v>
      </c>
      <c r="C10">
        <v>4071.6298828125</v>
      </c>
      <c r="D10">
        <f t="shared" si="0"/>
        <v>-2.0538506586140537E-2</v>
      </c>
      <c r="E10">
        <f t="shared" si="1"/>
        <v>-1.5810858882773227E-2</v>
      </c>
      <c r="F10">
        <f t="shared" si="2"/>
        <v>-2.7300319845243459E-2</v>
      </c>
      <c r="G10">
        <f t="shared" si="3"/>
        <v>6.7618132591029216E-3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363.05999755859381</v>
      </c>
      <c r="C11">
        <v>4055.989990234375</v>
      </c>
      <c r="D11">
        <f t="shared" si="0"/>
        <v>-1.7668223826401652E-2</v>
      </c>
      <c r="E11">
        <f t="shared" si="1"/>
        <v>-3.8411871973298428E-3</v>
      </c>
      <c r="F11">
        <f t="shared" si="2"/>
        <v>-6.8634550775276797E-3</v>
      </c>
      <c r="G11">
        <f t="shared" si="3"/>
        <v>-1.0804768748873973E-2</v>
      </c>
      <c r="H11">
        <f>0</f>
        <v>0</v>
      </c>
    </row>
    <row r="12" spans="1:11" x14ac:dyDescent="0.2">
      <c r="A12" s="6">
        <v>45043</v>
      </c>
      <c r="B12">
        <v>371.42001342773438</v>
      </c>
      <c r="C12">
        <v>4135.35009765625</v>
      </c>
      <c r="D12">
        <f t="shared" si="0"/>
        <v>2.3026540862000067E-2</v>
      </c>
      <c r="E12">
        <f t="shared" si="1"/>
        <v>1.9566149722497039E-2</v>
      </c>
      <c r="F12">
        <f t="shared" si="2"/>
        <v>3.3101933428877524E-2</v>
      </c>
      <c r="G12">
        <f t="shared" si="3"/>
        <v>-1.0075392566877457E-2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377.55999755859381</v>
      </c>
      <c r="C13">
        <v>4169.47998046875</v>
      </c>
      <c r="D13">
        <f t="shared" si="0"/>
        <v>1.6531107395627798E-2</v>
      </c>
      <c r="E13">
        <f t="shared" si="1"/>
        <v>8.2532027534605312E-3</v>
      </c>
      <c r="F13">
        <f t="shared" si="2"/>
        <v>1.3786352065713761E-2</v>
      </c>
      <c r="G13">
        <f t="shared" si="3"/>
        <v>2.7447553299140368E-3</v>
      </c>
      <c r="H13">
        <f>0</f>
        <v>0</v>
      </c>
      <c r="J13" t="s">
        <v>21</v>
      </c>
      <c r="K13">
        <v>0.58454048472579734</v>
      </c>
    </row>
    <row r="14" spans="1:11" x14ac:dyDescent="0.2">
      <c r="A14" s="6">
        <v>45047</v>
      </c>
      <c r="B14">
        <v>374.14999389648438</v>
      </c>
      <c r="C14">
        <v>4167.8701171875</v>
      </c>
      <c r="D14">
        <f t="shared" si="0"/>
        <v>-9.031686842248754E-3</v>
      </c>
      <c r="E14">
        <f t="shared" si="1"/>
        <v>-3.8610649020764942E-4</v>
      </c>
      <c r="F14">
        <f t="shared" si="2"/>
        <v>-9.6429434625449858E-4</v>
      </c>
      <c r="G14">
        <f t="shared" si="3"/>
        <v>-8.0673924959942557E-3</v>
      </c>
      <c r="H14">
        <f>0</f>
        <v>0</v>
      </c>
      <c r="J14" t="s">
        <v>22</v>
      </c>
      <c r="K14">
        <v>0.34168757828347007</v>
      </c>
    </row>
    <row r="15" spans="1:11" x14ac:dyDescent="0.2">
      <c r="A15" s="6">
        <v>45048</v>
      </c>
      <c r="B15">
        <v>368.66000366210938</v>
      </c>
      <c r="C15">
        <v>4119.580078125</v>
      </c>
      <c r="D15">
        <f t="shared" si="0"/>
        <v>-1.4673233526482199E-2</v>
      </c>
      <c r="E15">
        <f t="shared" si="1"/>
        <v>-1.1586262936400304E-2</v>
      </c>
      <c r="F15">
        <f t="shared" si="2"/>
        <v>-2.0087298609309238E-2</v>
      </c>
      <c r="G15">
        <f t="shared" si="3"/>
        <v>5.4140650828270395E-3</v>
      </c>
      <c r="H15">
        <f>0</f>
        <v>0</v>
      </c>
      <c r="J15" t="s">
        <v>23</v>
      </c>
      <c r="K15">
        <v>0.33902234580688495</v>
      </c>
    </row>
    <row r="16" spans="1:11" x14ac:dyDescent="0.2">
      <c r="A16" s="6">
        <v>45049</v>
      </c>
      <c r="B16">
        <v>345.25</v>
      </c>
      <c r="C16">
        <v>4090.75</v>
      </c>
      <c r="D16">
        <f t="shared" si="0"/>
        <v>-6.3500253430164633E-2</v>
      </c>
      <c r="E16">
        <f t="shared" si="1"/>
        <v>-6.9983050646564848E-3</v>
      </c>
      <c r="F16">
        <f t="shared" si="2"/>
        <v>-1.2253877856521706E-2</v>
      </c>
      <c r="G16">
        <f t="shared" si="3"/>
        <v>-5.1246375573642929E-2</v>
      </c>
      <c r="H16">
        <f>0</f>
        <v>0</v>
      </c>
      <c r="J16" t="s">
        <v>24</v>
      </c>
      <c r="K16">
        <v>1.7326025343982768E-2</v>
      </c>
    </row>
    <row r="17" spans="1:18" ht="16" thickBot="1" x14ac:dyDescent="0.25">
      <c r="A17" s="6">
        <v>45050</v>
      </c>
      <c r="B17">
        <v>335.82998657226562</v>
      </c>
      <c r="C17">
        <v>4061.219970703125</v>
      </c>
      <c r="D17">
        <f t="shared" si="0"/>
        <v>-2.7284615286703451E-2</v>
      </c>
      <c r="E17">
        <f t="shared" si="1"/>
        <v>-7.2187323343824161E-3</v>
      </c>
      <c r="F17">
        <f t="shared" si="2"/>
        <v>-1.2630232565396813E-2</v>
      </c>
      <c r="G17">
        <f t="shared" si="3"/>
        <v>-1.4654382721306638E-2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348.39999389648438</v>
      </c>
      <c r="C18">
        <v>4136.25</v>
      </c>
      <c r="D18">
        <f t="shared" si="0"/>
        <v>3.7429675213097369E-2</v>
      </c>
      <c r="E18">
        <f t="shared" si="1"/>
        <v>1.8474751389515376E-2</v>
      </c>
      <c r="F18">
        <f t="shared" si="2"/>
        <v>3.1238493835460603E-2</v>
      </c>
      <c r="G18">
        <f t="shared" si="3"/>
        <v>6.1911813776367661E-3</v>
      </c>
      <c r="H18">
        <f>0</f>
        <v>0</v>
      </c>
    </row>
    <row r="19" spans="1:18" ht="16" thickBot="1" x14ac:dyDescent="0.25">
      <c r="A19" s="6">
        <v>45054</v>
      </c>
      <c r="B19">
        <v>344.05999755859381</v>
      </c>
      <c r="C19">
        <v>4138.1201171875</v>
      </c>
      <c r="D19">
        <f t="shared" si="0"/>
        <v>-1.2456935746043785E-2</v>
      </c>
      <c r="E19">
        <f t="shared" si="1"/>
        <v>4.5212866424892972E-4</v>
      </c>
      <c r="F19">
        <f t="shared" si="2"/>
        <v>4.6689766513607033E-4</v>
      </c>
      <c r="G19">
        <f t="shared" si="3"/>
        <v>-1.2923833411179855E-2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342.64999389648438</v>
      </c>
      <c r="C20">
        <v>4119.169921875</v>
      </c>
      <c r="D20">
        <f t="shared" si="0"/>
        <v>-4.0981330933983484E-3</v>
      </c>
      <c r="E20">
        <f t="shared" si="1"/>
        <v>-4.5794212772585219E-3</v>
      </c>
      <c r="F20">
        <f t="shared" si="2"/>
        <v>-8.1239065297399726E-3</v>
      </c>
      <c r="G20">
        <f t="shared" si="3"/>
        <v>4.0257734363416241E-3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344.01998901367188</v>
      </c>
      <c r="C21">
        <v>4137.64013671875</v>
      </c>
      <c r="D21">
        <f t="shared" si="0"/>
        <v>3.9982347631424275E-3</v>
      </c>
      <c r="E21">
        <f t="shared" si="1"/>
        <v>4.4839652634049987E-3</v>
      </c>
      <c r="F21">
        <f t="shared" si="2"/>
        <v>7.3508040501947397E-3</v>
      </c>
      <c r="G21">
        <f t="shared" si="3"/>
        <v>-3.3525692870523122E-3</v>
      </c>
      <c r="H21">
        <f>0</f>
        <v>0</v>
      </c>
      <c r="J21" t="s">
        <v>27</v>
      </c>
      <c r="K21">
        <v>1</v>
      </c>
      <c r="L21">
        <v>3.8485043765895552E-2</v>
      </c>
      <c r="M21">
        <v>3.8485043765895552E-2</v>
      </c>
      <c r="N21">
        <v>128.20179150798174</v>
      </c>
      <c r="O21">
        <v>3.2463646080397866E-24</v>
      </c>
    </row>
    <row r="22" spans="1:18" x14ac:dyDescent="0.2">
      <c r="A22" s="6">
        <v>45057</v>
      </c>
      <c r="B22">
        <v>341.57998657226562</v>
      </c>
      <c r="C22">
        <v>4130.6201171875</v>
      </c>
      <c r="D22">
        <f t="shared" si="0"/>
        <v>-7.0926182179178454E-3</v>
      </c>
      <c r="E22">
        <f t="shared" si="1"/>
        <v>-1.6966239932159066E-3</v>
      </c>
      <c r="F22">
        <f t="shared" si="2"/>
        <v>-3.2018552158041306E-3</v>
      </c>
      <c r="G22">
        <f t="shared" si="3"/>
        <v>-3.8907630021137148E-3</v>
      </c>
      <c r="H22">
        <f>0</f>
        <v>0</v>
      </c>
      <c r="J22" t="s">
        <v>28</v>
      </c>
      <c r="K22">
        <v>247</v>
      </c>
      <c r="L22">
        <v>7.4147215092422308E-2</v>
      </c>
      <c r="M22">
        <v>3.0019115422033323E-4</v>
      </c>
    </row>
    <row r="23" spans="1:18" ht="16" thickBot="1" x14ac:dyDescent="0.25">
      <c r="A23" s="6">
        <v>45058</v>
      </c>
      <c r="B23">
        <v>335.45001220703119</v>
      </c>
      <c r="C23">
        <v>4124.080078125</v>
      </c>
      <c r="D23">
        <f t="shared" si="0"/>
        <v>-1.794594123253046E-2</v>
      </c>
      <c r="E23">
        <f t="shared" si="1"/>
        <v>-1.5833068345566526E-3</v>
      </c>
      <c r="F23">
        <f t="shared" si="2"/>
        <v>-3.0083789444209042E-3</v>
      </c>
      <c r="G23">
        <f t="shared" si="3"/>
        <v>-1.4937562288109555E-2</v>
      </c>
      <c r="H23">
        <f>0</f>
        <v>0</v>
      </c>
      <c r="J23" s="10" t="s">
        <v>29</v>
      </c>
      <c r="K23" s="10">
        <v>248</v>
      </c>
      <c r="L23" s="10">
        <v>0.11263225885831786</v>
      </c>
      <c r="M23" s="10"/>
      <c r="N23" s="10"/>
      <c r="O23" s="10"/>
    </row>
    <row r="24" spans="1:18" ht="16" thickBot="1" x14ac:dyDescent="0.25">
      <c r="A24" s="6">
        <v>45061</v>
      </c>
      <c r="B24">
        <v>345.67001342773438</v>
      </c>
      <c r="C24">
        <v>4136.27978515625</v>
      </c>
      <c r="D24">
        <f t="shared" si="0"/>
        <v>3.0466540017281885E-2</v>
      </c>
      <c r="E24">
        <f t="shared" si="1"/>
        <v>2.9581644391338813E-3</v>
      </c>
      <c r="F24">
        <f t="shared" si="2"/>
        <v>4.7456711837669981E-3</v>
      </c>
      <c r="G24">
        <f t="shared" si="3"/>
        <v>2.5720868833514886E-2</v>
      </c>
      <c r="H24">
        <f>0</f>
        <v>0</v>
      </c>
    </row>
    <row r="25" spans="1:18" x14ac:dyDescent="0.2">
      <c r="A25" s="6">
        <v>45062</v>
      </c>
      <c r="B25">
        <v>345.1099853515625</v>
      </c>
      <c r="C25">
        <v>4109.89990234375</v>
      </c>
      <c r="D25">
        <f t="shared" si="0"/>
        <v>-1.6201233963528683E-3</v>
      </c>
      <c r="E25">
        <f t="shared" si="1"/>
        <v>-6.3776833731530314E-3</v>
      </c>
      <c r="F25">
        <f t="shared" si="2"/>
        <v>-1.119423629621125E-2</v>
      </c>
      <c r="G25">
        <f t="shared" si="3"/>
        <v>9.5741128998583815E-3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356.6300048828125</v>
      </c>
      <c r="C26">
        <v>4158.77001953125</v>
      </c>
      <c r="D26">
        <f t="shared" si="0"/>
        <v>3.3380719249588298E-2</v>
      </c>
      <c r="E26">
        <f t="shared" si="1"/>
        <v>1.1890829058788244E-2</v>
      </c>
      <c r="F26">
        <f t="shared" si="2"/>
        <v>1.9997188823072512E-2</v>
      </c>
      <c r="G26">
        <f t="shared" si="3"/>
        <v>1.3383530426515786E-2</v>
      </c>
      <c r="H26">
        <f>0</f>
        <v>0</v>
      </c>
      <c r="J26" t="s">
        <v>30</v>
      </c>
      <c r="K26">
        <v>-3.050610494960491E-4</v>
      </c>
      <c r="L26">
        <v>1.1064561643849293E-3</v>
      </c>
      <c r="M26">
        <v>-0.27571001844942522</v>
      </c>
      <c r="N26">
        <v>0.78300132293698543</v>
      </c>
      <c r="O26">
        <v>-2.4843534368320865E-3</v>
      </c>
      <c r="P26">
        <v>1.874231337839988E-3</v>
      </c>
      <c r="Q26">
        <v>-2.4843534368320865E-3</v>
      </c>
      <c r="R26">
        <v>1.874231337839988E-3</v>
      </c>
    </row>
    <row r="27" spans="1:18" ht="16" thickBot="1" x14ac:dyDescent="0.25">
      <c r="A27" s="6">
        <v>45064</v>
      </c>
      <c r="B27">
        <v>360.42999267578119</v>
      </c>
      <c r="C27">
        <v>4198.0498046875</v>
      </c>
      <c r="D27">
        <f t="shared" si="0"/>
        <v>1.0655266637526362E-2</v>
      </c>
      <c r="E27">
        <f t="shared" si="1"/>
        <v>9.445048649426635E-3</v>
      </c>
      <c r="F27">
        <f t="shared" si="2"/>
        <v>1.5821294547004889E-2</v>
      </c>
      <c r="G27">
        <f t="shared" si="3"/>
        <v>-5.1660279094785273E-3</v>
      </c>
      <c r="H27">
        <f>0</f>
        <v>0</v>
      </c>
      <c r="J27" s="10" t="s">
        <v>43</v>
      </c>
      <c r="K27" s="10">
        <v>1.7073872454304291</v>
      </c>
      <c r="L27" s="10">
        <v>0.15079432089578848</v>
      </c>
      <c r="M27" s="10">
        <v>11.322622995930841</v>
      </c>
      <c r="N27" s="10">
        <v>3.2463646080396705E-24</v>
      </c>
      <c r="O27" s="10">
        <v>1.4103805259962439</v>
      </c>
      <c r="P27" s="10">
        <v>2.0043939648646143</v>
      </c>
      <c r="Q27" s="10">
        <v>1.4103805259962439</v>
      </c>
      <c r="R27" s="10">
        <v>2.0043939648646143</v>
      </c>
    </row>
    <row r="28" spans="1:18" x14ac:dyDescent="0.2">
      <c r="A28" s="6">
        <v>45065</v>
      </c>
      <c r="B28">
        <v>371.25</v>
      </c>
      <c r="C28">
        <v>4191.97998046875</v>
      </c>
      <c r="D28">
        <f t="shared" si="0"/>
        <v>3.0019719624031937E-2</v>
      </c>
      <c r="E28">
        <f t="shared" si="1"/>
        <v>-1.4458676054706077E-3</v>
      </c>
      <c r="F28">
        <f t="shared" si="2"/>
        <v>-2.7737169576576006E-3</v>
      </c>
      <c r="G28">
        <f t="shared" si="3"/>
        <v>3.2793436581689539E-2</v>
      </c>
      <c r="H28">
        <f>0</f>
        <v>0</v>
      </c>
    </row>
    <row r="29" spans="1:18" x14ac:dyDescent="0.2">
      <c r="A29" s="6">
        <v>45068</v>
      </c>
      <c r="B29">
        <v>372.04998779296881</v>
      </c>
      <c r="C29">
        <v>4192.6298828125</v>
      </c>
      <c r="D29">
        <f t="shared" si="0"/>
        <v>2.1548492739900116E-3</v>
      </c>
      <c r="E29">
        <f t="shared" si="1"/>
        <v>1.550346964389604E-4</v>
      </c>
      <c r="F29">
        <f t="shared" si="2"/>
        <v>-4.0356786196989744E-5</v>
      </c>
      <c r="G29">
        <f t="shared" si="3"/>
        <v>2.1952060601870011E-3</v>
      </c>
      <c r="H29">
        <f>0</f>
        <v>0</v>
      </c>
    </row>
    <row r="30" spans="1:18" x14ac:dyDescent="0.2">
      <c r="A30" s="6">
        <v>45069</v>
      </c>
      <c r="B30">
        <v>370.42001342773438</v>
      </c>
      <c r="C30">
        <v>4145.580078125</v>
      </c>
      <c r="D30">
        <f t="shared" si="0"/>
        <v>-4.3810628106819571E-3</v>
      </c>
      <c r="E30">
        <f t="shared" si="1"/>
        <v>-1.1222026747550129E-2</v>
      </c>
      <c r="F30">
        <f t="shared" si="2"/>
        <v>-1.9465406386142262E-2</v>
      </c>
      <c r="G30">
        <f t="shared" si="3"/>
        <v>1.5084343575460304E-2</v>
      </c>
      <c r="H30">
        <f>0</f>
        <v>0</v>
      </c>
    </row>
    <row r="31" spans="1:18" x14ac:dyDescent="0.2">
      <c r="A31" s="6">
        <v>45070</v>
      </c>
      <c r="B31">
        <v>365.760009765625</v>
      </c>
      <c r="C31">
        <v>4115.240234375</v>
      </c>
      <c r="D31">
        <f t="shared" si="0"/>
        <v>-1.258032366822559E-2</v>
      </c>
      <c r="E31">
        <f t="shared" si="1"/>
        <v>-7.3186003353533646E-3</v>
      </c>
      <c r="F31">
        <f t="shared" si="2"/>
        <v>-1.2800745916481244E-2</v>
      </c>
      <c r="G31">
        <f t="shared" si="3"/>
        <v>2.2042224825565351E-4</v>
      </c>
      <c r="H31">
        <f>0</f>
        <v>0</v>
      </c>
    </row>
    <row r="32" spans="1:18" x14ac:dyDescent="0.2">
      <c r="A32" s="6">
        <v>45071</v>
      </c>
      <c r="B32">
        <v>392.05999755859381</v>
      </c>
      <c r="C32">
        <v>4151.27978515625</v>
      </c>
      <c r="D32">
        <f t="shared" si="0"/>
        <v>7.1905039071443522E-2</v>
      </c>
      <c r="E32">
        <f t="shared" si="1"/>
        <v>8.7575812659024255E-3</v>
      </c>
      <c r="F32">
        <f t="shared" si="2"/>
        <v>1.4647521504726225E-2</v>
      </c>
      <c r="G32">
        <f t="shared" si="3"/>
        <v>5.7257517566717299E-2</v>
      </c>
      <c r="H32">
        <f>0</f>
        <v>0</v>
      </c>
    </row>
    <row r="33" spans="1:8" x14ac:dyDescent="0.2">
      <c r="A33" s="6">
        <v>45072</v>
      </c>
      <c r="B33">
        <v>415.3900146484375</v>
      </c>
      <c r="C33">
        <v>4205.4501953125</v>
      </c>
      <c r="D33">
        <f t="shared" si="0"/>
        <v>5.9506241991334585E-2</v>
      </c>
      <c r="E33">
        <f t="shared" si="1"/>
        <v>1.3049086777997321E-2</v>
      </c>
      <c r="F33">
        <f t="shared" si="2"/>
        <v>2.1974783279771429E-2</v>
      </c>
      <c r="G33">
        <f t="shared" si="3"/>
        <v>3.7531458711563159E-2</v>
      </c>
      <c r="H33">
        <f>0</f>
        <v>0</v>
      </c>
    </row>
    <row r="34" spans="1:8" x14ac:dyDescent="0.2">
      <c r="A34" s="6">
        <v>45076</v>
      </c>
      <c r="B34">
        <v>417.20999145507812</v>
      </c>
      <c r="C34">
        <v>4205.52001953125</v>
      </c>
      <c r="D34">
        <f t="shared" si="0"/>
        <v>4.3813686955882503E-3</v>
      </c>
      <c r="E34">
        <f t="shared" si="1"/>
        <v>1.660326849850513E-5</v>
      </c>
      <c r="F34">
        <f t="shared" si="2"/>
        <v>-2.7671284062924463E-4</v>
      </c>
      <c r="G34">
        <f t="shared" si="3"/>
        <v>4.6580815362174946E-3</v>
      </c>
      <c r="H34">
        <f>0</f>
        <v>0</v>
      </c>
    </row>
    <row r="35" spans="1:8" x14ac:dyDescent="0.2">
      <c r="A35" s="6">
        <v>45077</v>
      </c>
      <c r="B35">
        <v>417.79000854492188</v>
      </c>
      <c r="C35">
        <v>4179.830078125</v>
      </c>
      <c r="D35">
        <f t="shared" si="0"/>
        <v>1.3902281865803001E-3</v>
      </c>
      <c r="E35">
        <f t="shared" si="1"/>
        <v>-6.1086242098339349E-3</v>
      </c>
      <c r="F35">
        <f t="shared" si="2"/>
        <v>-1.0734848112494042E-2</v>
      </c>
      <c r="G35">
        <f t="shared" si="3"/>
        <v>1.2125076299074342E-2</v>
      </c>
      <c r="H35">
        <f>0</f>
        <v>0</v>
      </c>
    </row>
    <row r="36" spans="1:8" x14ac:dyDescent="0.2">
      <c r="A36" s="6">
        <v>45078</v>
      </c>
      <c r="B36">
        <v>426.75</v>
      </c>
      <c r="C36">
        <v>4221.02001953125</v>
      </c>
      <c r="D36">
        <f t="shared" si="0"/>
        <v>2.1446160204462439E-2</v>
      </c>
      <c r="E36">
        <f t="shared" si="1"/>
        <v>9.8544535630327168E-3</v>
      </c>
      <c r="F36">
        <f t="shared" si="2"/>
        <v>1.6520307274712459E-2</v>
      </c>
      <c r="G36">
        <f t="shared" si="3"/>
        <v>4.9258529297499798E-3</v>
      </c>
      <c r="H36">
        <f>0</f>
        <v>0</v>
      </c>
    </row>
    <row r="37" spans="1:8" x14ac:dyDescent="0.2">
      <c r="A37" s="6">
        <v>45079</v>
      </c>
      <c r="B37">
        <v>436.3699951171875</v>
      </c>
      <c r="C37">
        <v>4282.3701171875</v>
      </c>
      <c r="D37">
        <f t="shared" si="0"/>
        <v>2.2542460731546532E-2</v>
      </c>
      <c r="E37">
        <f t="shared" si="1"/>
        <v>1.4534424705965554E-2</v>
      </c>
      <c r="F37">
        <f t="shared" si="2"/>
        <v>2.4510830313138453E-2</v>
      </c>
      <c r="G37">
        <f t="shared" si="3"/>
        <v>-1.9683695815919215E-3</v>
      </c>
      <c r="H37">
        <f>0</f>
        <v>0</v>
      </c>
    </row>
    <row r="38" spans="1:8" x14ac:dyDescent="0.2">
      <c r="A38" s="6">
        <v>45082</v>
      </c>
      <c r="B38">
        <v>434.17999267578119</v>
      </c>
      <c r="C38">
        <v>4273.7900390625</v>
      </c>
      <c r="D38">
        <f t="shared" si="0"/>
        <v>-5.0186824619281589E-3</v>
      </c>
      <c r="E38">
        <f t="shared" si="1"/>
        <v>-2.0035816359177394E-3</v>
      </c>
      <c r="F38">
        <f t="shared" si="2"/>
        <v>-3.7259507798406309E-3</v>
      </c>
      <c r="G38">
        <f t="shared" si="3"/>
        <v>-1.292731682087528E-3</v>
      </c>
      <c r="H38">
        <f>0</f>
        <v>0</v>
      </c>
    </row>
    <row r="39" spans="1:8" x14ac:dyDescent="0.2">
      <c r="A39" s="6">
        <v>45083</v>
      </c>
      <c r="B39">
        <v>432.8900146484375</v>
      </c>
      <c r="C39">
        <v>4283.85009765625</v>
      </c>
      <c r="D39">
        <f t="shared" si="0"/>
        <v>-2.9710674123737402E-3</v>
      </c>
      <c r="E39">
        <f t="shared" si="1"/>
        <v>2.3538963079141606E-3</v>
      </c>
      <c r="F39">
        <f t="shared" si="2"/>
        <v>3.7139514837023664E-3</v>
      </c>
      <c r="G39">
        <f t="shared" si="3"/>
        <v>-6.6850188960761066E-3</v>
      </c>
      <c r="H39">
        <f>0</f>
        <v>0</v>
      </c>
    </row>
    <row r="40" spans="1:8" x14ac:dyDescent="0.2">
      <c r="A40" s="6">
        <v>45084</v>
      </c>
      <c r="B40">
        <v>418.32000732421881</v>
      </c>
      <c r="C40">
        <v>4267.52001953125</v>
      </c>
      <c r="D40">
        <f t="shared" si="0"/>
        <v>-3.3657526926444414E-2</v>
      </c>
      <c r="E40">
        <f t="shared" si="1"/>
        <v>-3.8120096998572883E-3</v>
      </c>
      <c r="F40">
        <f t="shared" si="2"/>
        <v>-6.8136377904894612E-3</v>
      </c>
      <c r="G40">
        <f t="shared" si="3"/>
        <v>-2.6843889135954951E-2</v>
      </c>
      <c r="H40">
        <f>0</f>
        <v>0</v>
      </c>
    </row>
    <row r="41" spans="1:8" x14ac:dyDescent="0.2">
      <c r="A41" s="6">
        <v>45085</v>
      </c>
      <c r="B41">
        <v>439.02999877929688</v>
      </c>
      <c r="C41">
        <v>4293.93017578125</v>
      </c>
      <c r="D41">
        <f t="shared" si="0"/>
        <v>4.950753273205688E-2</v>
      </c>
      <c r="E41">
        <f t="shared" si="1"/>
        <v>6.1886426142414575E-3</v>
      </c>
      <c r="F41">
        <f t="shared" si="2"/>
        <v>1.0261348416587043E-2</v>
      </c>
      <c r="G41">
        <f t="shared" si="3"/>
        <v>3.9246184315469834E-2</v>
      </c>
      <c r="H41">
        <f>0</f>
        <v>0</v>
      </c>
    </row>
    <row r="42" spans="1:8" x14ac:dyDescent="0.2">
      <c r="A42" s="6">
        <v>45086</v>
      </c>
      <c r="B42">
        <v>454</v>
      </c>
      <c r="C42">
        <v>4298.85986328125</v>
      </c>
      <c r="D42">
        <f t="shared" si="0"/>
        <v>3.4097900513237134E-2</v>
      </c>
      <c r="E42">
        <f t="shared" si="1"/>
        <v>1.148059539441082E-3</v>
      </c>
      <c r="F42">
        <f t="shared" si="2"/>
        <v>1.6551211651403867E-3</v>
      </c>
      <c r="G42">
        <f t="shared" si="3"/>
        <v>3.2442779348096744E-2</v>
      </c>
      <c r="H42">
        <f>0</f>
        <v>0</v>
      </c>
    </row>
    <row r="43" spans="1:8" x14ac:dyDescent="0.2">
      <c r="A43" s="6">
        <v>45089</v>
      </c>
      <c r="B43">
        <v>474.6300048828125</v>
      </c>
      <c r="C43">
        <v>4338.93017578125</v>
      </c>
      <c r="D43">
        <f t="shared" si="0"/>
        <v>4.5440539389454804E-2</v>
      </c>
      <c r="E43">
        <f t="shared" si="1"/>
        <v>9.3211488102371565E-3</v>
      </c>
      <c r="F43">
        <f t="shared" si="2"/>
        <v>1.5609749541861891E-2</v>
      </c>
      <c r="G43">
        <f t="shared" si="3"/>
        <v>2.9830789847592912E-2</v>
      </c>
      <c r="H43">
        <f>0</f>
        <v>0</v>
      </c>
    </row>
    <row r="44" spans="1:8" x14ac:dyDescent="0.2">
      <c r="A44" s="6">
        <v>45090</v>
      </c>
      <c r="B44">
        <v>478.989990234375</v>
      </c>
      <c r="C44">
        <v>4369.009765625</v>
      </c>
      <c r="D44">
        <f t="shared" si="0"/>
        <v>9.1860719017100578E-3</v>
      </c>
      <c r="E44">
        <f t="shared" si="1"/>
        <v>6.9324899514737748E-3</v>
      </c>
      <c r="F44">
        <f t="shared" si="2"/>
        <v>1.1531383872724888E-2</v>
      </c>
      <c r="G44">
        <f t="shared" si="3"/>
        <v>-2.3453119710148303E-3</v>
      </c>
      <c r="H44">
        <f>0</f>
        <v>0</v>
      </c>
    </row>
    <row r="45" spans="1:8" x14ac:dyDescent="0.2">
      <c r="A45" s="6">
        <v>45091</v>
      </c>
      <c r="B45">
        <v>479.52999877929688</v>
      </c>
      <c r="C45">
        <v>4372.58984375</v>
      </c>
      <c r="D45">
        <f t="shared" si="0"/>
        <v>1.1273900414028315E-3</v>
      </c>
      <c r="E45">
        <f t="shared" si="1"/>
        <v>8.1942552593217144E-4</v>
      </c>
      <c r="F45">
        <f t="shared" si="2"/>
        <v>1.0940156420606616E-3</v>
      </c>
      <c r="G45">
        <f t="shared" si="3"/>
        <v>3.337439934216987E-5</v>
      </c>
      <c r="H45">
        <f>0</f>
        <v>0</v>
      </c>
    </row>
    <row r="46" spans="1:8" x14ac:dyDescent="0.2">
      <c r="A46" s="6">
        <v>45092</v>
      </c>
      <c r="B46">
        <v>490.91000366210938</v>
      </c>
      <c r="C46">
        <v>4425.83984375</v>
      </c>
      <c r="D46">
        <f t="shared" si="0"/>
        <v>2.373158073901882E-2</v>
      </c>
      <c r="E46">
        <f t="shared" si="1"/>
        <v>1.217813742034668E-2</v>
      </c>
      <c r="F46">
        <f t="shared" si="2"/>
        <v>2.04877354551029E-2</v>
      </c>
      <c r="G46">
        <f t="shared" si="3"/>
        <v>3.2438452839159207E-3</v>
      </c>
      <c r="H46">
        <f>0</f>
        <v>0</v>
      </c>
    </row>
    <row r="47" spans="1:8" x14ac:dyDescent="0.2">
      <c r="A47" s="6">
        <v>45093</v>
      </c>
      <c r="B47">
        <v>495.17999267578119</v>
      </c>
      <c r="C47">
        <v>4409.58984375</v>
      </c>
      <c r="D47">
        <f t="shared" si="0"/>
        <v>8.6981095960938504E-3</v>
      </c>
      <c r="E47">
        <f t="shared" si="1"/>
        <v>-3.6716195284263176E-3</v>
      </c>
      <c r="F47">
        <f t="shared" si="2"/>
        <v>-6.5739374024044303E-3</v>
      </c>
      <c r="G47">
        <f t="shared" si="3"/>
        <v>1.5272046998498282E-2</v>
      </c>
      <c r="H47">
        <f>0</f>
        <v>0</v>
      </c>
    </row>
    <row r="48" spans="1:8" x14ac:dyDescent="0.2">
      <c r="A48" s="6">
        <v>45097</v>
      </c>
      <c r="B48">
        <v>485.8599853515625</v>
      </c>
      <c r="C48">
        <v>4388.7099609375</v>
      </c>
      <c r="D48">
        <f t="shared" si="0"/>
        <v>-1.882145373817834E-2</v>
      </c>
      <c r="E48">
        <f t="shared" si="1"/>
        <v>-4.7351076976228645E-3</v>
      </c>
      <c r="F48">
        <f t="shared" si="2"/>
        <v>-8.3897235381567726E-3</v>
      </c>
      <c r="G48">
        <f t="shared" si="3"/>
        <v>-1.0431730200021567E-2</v>
      </c>
      <c r="H48">
        <f>0</f>
        <v>0</v>
      </c>
    </row>
    <row r="49" spans="1:8" x14ac:dyDescent="0.2">
      <c r="A49" s="6">
        <v>45098</v>
      </c>
      <c r="B49">
        <v>477.48001098632812</v>
      </c>
      <c r="C49">
        <v>4365.68994140625</v>
      </c>
      <c r="D49">
        <f t="shared" si="0"/>
        <v>-1.7247714604796571E-2</v>
      </c>
      <c r="E49">
        <f t="shared" si="1"/>
        <v>-5.2452815830036359E-3</v>
      </c>
      <c r="F49">
        <f t="shared" si="2"/>
        <v>-9.2607879230075865E-3</v>
      </c>
      <c r="G49">
        <f t="shared" si="3"/>
        <v>-7.9869266817889847E-3</v>
      </c>
      <c r="H49">
        <f>0</f>
        <v>0</v>
      </c>
    </row>
    <row r="50" spans="1:8" x14ac:dyDescent="0.2">
      <c r="A50" s="6">
        <v>45099</v>
      </c>
      <c r="B50">
        <v>477.57998657226562</v>
      </c>
      <c r="C50">
        <v>4381.89013671875</v>
      </c>
      <c r="D50">
        <f t="shared" si="0"/>
        <v>2.0938171994044907E-4</v>
      </c>
      <c r="E50">
        <f t="shared" si="1"/>
        <v>3.7107984144384432E-3</v>
      </c>
      <c r="F50">
        <f t="shared" si="2"/>
        <v>6.0307088336796081E-3</v>
      </c>
      <c r="G50">
        <f t="shared" si="3"/>
        <v>-5.821327113739159E-3</v>
      </c>
      <c r="H50">
        <f>0</f>
        <v>0</v>
      </c>
    </row>
    <row r="51" spans="1:8" x14ac:dyDescent="0.2">
      <c r="A51" s="6">
        <v>45100</v>
      </c>
      <c r="B51">
        <v>484.72000122070312</v>
      </c>
      <c r="C51">
        <v>4348.330078125</v>
      </c>
      <c r="D51">
        <f t="shared" si="0"/>
        <v>1.495040589888097E-2</v>
      </c>
      <c r="E51">
        <f t="shared" si="1"/>
        <v>-7.6588087666845661E-3</v>
      </c>
      <c r="F51">
        <f t="shared" si="2"/>
        <v>-1.3381613452924032E-2</v>
      </c>
      <c r="G51">
        <f t="shared" si="3"/>
        <v>2.8332019351805002E-2</v>
      </c>
      <c r="H51">
        <f>0</f>
        <v>0</v>
      </c>
    </row>
    <row r="52" spans="1:8" x14ac:dyDescent="0.2">
      <c r="A52" s="6">
        <v>45103</v>
      </c>
      <c r="B52">
        <v>479.510009765625</v>
      </c>
      <c r="C52">
        <v>4328.81982421875</v>
      </c>
      <c r="D52">
        <f t="shared" si="0"/>
        <v>-1.0748455689794989E-2</v>
      </c>
      <c r="E52">
        <f t="shared" si="1"/>
        <v>-4.4868382932564677E-3</v>
      </c>
      <c r="F52">
        <f t="shared" si="2"/>
        <v>-7.965831523710977E-3</v>
      </c>
      <c r="G52">
        <f t="shared" si="3"/>
        <v>-2.782624166084012E-3</v>
      </c>
      <c r="H52">
        <f>0</f>
        <v>0</v>
      </c>
    </row>
    <row r="53" spans="1:8" x14ac:dyDescent="0.2">
      <c r="A53" s="6">
        <v>45104</v>
      </c>
      <c r="B53">
        <v>489.26998901367188</v>
      </c>
      <c r="C53">
        <v>4378.41015625</v>
      </c>
      <c r="D53">
        <f t="shared" si="0"/>
        <v>2.0354067796868991E-2</v>
      </c>
      <c r="E53">
        <f t="shared" si="1"/>
        <v>1.1455854954693034E-2</v>
      </c>
      <c r="F53">
        <f t="shared" si="2"/>
        <v>1.9254519585647823E-2</v>
      </c>
      <c r="G53">
        <f t="shared" si="3"/>
        <v>1.0995482112211678E-3</v>
      </c>
      <c r="H53">
        <f>0</f>
        <v>0</v>
      </c>
    </row>
    <row r="54" spans="1:8" x14ac:dyDescent="0.2">
      <c r="A54" s="6">
        <v>45105</v>
      </c>
      <c r="B54">
        <v>482.42999267578119</v>
      </c>
      <c r="C54">
        <v>4376.85986328125</v>
      </c>
      <c r="D54">
        <f t="shared" si="0"/>
        <v>-1.3980003865921908E-2</v>
      </c>
      <c r="E54">
        <f t="shared" si="1"/>
        <v>-3.5407668843834283E-4</v>
      </c>
      <c r="F54">
        <f t="shared" si="2"/>
        <v>-9.0960707123991956E-4</v>
      </c>
      <c r="G54">
        <f t="shared" si="3"/>
        <v>-1.3070396794681988E-2</v>
      </c>
      <c r="H54">
        <f>0</f>
        <v>0</v>
      </c>
    </row>
    <row r="55" spans="1:8" x14ac:dyDescent="0.2">
      <c r="A55" s="6">
        <v>45106</v>
      </c>
      <c r="B55">
        <v>483.76998901367188</v>
      </c>
      <c r="C55">
        <v>4396.43994140625</v>
      </c>
      <c r="D55">
        <f t="shared" si="0"/>
        <v>2.7775974923500701E-3</v>
      </c>
      <c r="E55">
        <f t="shared" si="1"/>
        <v>4.4735446728059181E-3</v>
      </c>
      <c r="F55">
        <f t="shared" si="2"/>
        <v>7.3330120667160171E-3</v>
      </c>
      <c r="G55">
        <f t="shared" si="3"/>
        <v>-4.555414574365947E-3</v>
      </c>
      <c r="H55">
        <f>0</f>
        <v>0</v>
      </c>
    </row>
    <row r="56" spans="1:8" x14ac:dyDescent="0.2">
      <c r="A56" s="6">
        <v>45107</v>
      </c>
      <c r="B56">
        <v>488.989990234375</v>
      </c>
      <c r="C56">
        <v>4450.3798828125</v>
      </c>
      <c r="D56">
        <f t="shared" si="0"/>
        <v>1.0790254334184457E-2</v>
      </c>
      <c r="E56">
        <f t="shared" si="1"/>
        <v>1.2269004495714109E-2</v>
      </c>
      <c r="F56">
        <f t="shared" si="2"/>
        <v>2.0642880740614815E-2</v>
      </c>
      <c r="G56">
        <f t="shared" si="3"/>
        <v>-9.8526264064303579E-3</v>
      </c>
      <c r="H56">
        <f>0</f>
        <v>0</v>
      </c>
    </row>
    <row r="57" spans="1:8" x14ac:dyDescent="0.2">
      <c r="A57" s="6">
        <v>45110</v>
      </c>
      <c r="B57">
        <v>485.20999145507812</v>
      </c>
      <c r="C57">
        <v>4455.58984375</v>
      </c>
      <c r="D57">
        <f t="shared" si="0"/>
        <v>-7.7302170898939648E-3</v>
      </c>
      <c r="E57">
        <f t="shared" si="1"/>
        <v>1.1706778016009611E-3</v>
      </c>
      <c r="F57">
        <f t="shared" si="2"/>
        <v>1.6937392974659662E-3</v>
      </c>
      <c r="G57">
        <f t="shared" si="3"/>
        <v>-9.4239563873599313E-3</v>
      </c>
      <c r="H57">
        <f>0</f>
        <v>0</v>
      </c>
    </row>
    <row r="58" spans="1:8" x14ac:dyDescent="0.2">
      <c r="A58" s="6">
        <v>45112</v>
      </c>
      <c r="B58">
        <v>487.260009765625</v>
      </c>
      <c r="C58">
        <v>4446.81982421875</v>
      </c>
      <c r="D58">
        <f t="shared" si="0"/>
        <v>4.2250125649703207E-3</v>
      </c>
      <c r="E58">
        <f t="shared" si="1"/>
        <v>-1.9683184132291975E-3</v>
      </c>
      <c r="F58">
        <f t="shared" si="2"/>
        <v>-3.6657428031894417E-3</v>
      </c>
      <c r="G58">
        <f t="shared" si="3"/>
        <v>7.8907553681597624E-3</v>
      </c>
      <c r="H58">
        <f>0</f>
        <v>0</v>
      </c>
    </row>
    <row r="59" spans="1:8" x14ac:dyDescent="0.2">
      <c r="A59" s="6">
        <v>45113</v>
      </c>
      <c r="B59">
        <v>481.29000854492188</v>
      </c>
      <c r="C59">
        <v>4411.58984375</v>
      </c>
      <c r="D59">
        <f t="shared" si="0"/>
        <v>-1.2252187951099724E-2</v>
      </c>
      <c r="E59">
        <f t="shared" si="1"/>
        <v>-7.9225113365009037E-3</v>
      </c>
      <c r="F59">
        <f t="shared" si="2"/>
        <v>-1.3831855857215674E-2</v>
      </c>
      <c r="G59">
        <f t="shared" si="3"/>
        <v>1.5796679061159495E-3</v>
      </c>
      <c r="H59">
        <f>0</f>
        <v>0</v>
      </c>
    </row>
    <row r="60" spans="1:8" x14ac:dyDescent="0.2">
      <c r="A60" s="6">
        <v>45114</v>
      </c>
      <c r="B60">
        <v>485.26998901367188</v>
      </c>
      <c r="C60">
        <v>4398.9501953125</v>
      </c>
      <c r="D60">
        <f t="shared" si="0"/>
        <v>8.2694018119815471E-3</v>
      </c>
      <c r="E60">
        <f t="shared" si="1"/>
        <v>-2.8651005386203243E-3</v>
      </c>
      <c r="F60">
        <f t="shared" si="2"/>
        <v>-5.1968971660122437E-3</v>
      </c>
      <c r="G60">
        <f t="shared" si="3"/>
        <v>1.3466298977993792E-2</v>
      </c>
      <c r="H60">
        <f>0</f>
        <v>0</v>
      </c>
    </row>
    <row r="61" spans="1:8" x14ac:dyDescent="0.2">
      <c r="A61" s="6">
        <v>45117</v>
      </c>
      <c r="B61">
        <v>496.35000610351562</v>
      </c>
      <c r="C61">
        <v>4409.52978515625</v>
      </c>
      <c r="D61">
        <f t="shared" si="0"/>
        <v>2.2832685599132763E-2</v>
      </c>
      <c r="E61">
        <f t="shared" si="1"/>
        <v>2.405026057131332E-3</v>
      </c>
      <c r="F61">
        <f t="shared" si="2"/>
        <v>3.8012497653778215E-3</v>
      </c>
      <c r="G61">
        <f t="shared" si="3"/>
        <v>1.9031435833754939E-2</v>
      </c>
      <c r="H61">
        <f>0</f>
        <v>0</v>
      </c>
    </row>
    <row r="62" spans="1:8" x14ac:dyDescent="0.2">
      <c r="A62" s="6">
        <v>45118</v>
      </c>
      <c r="B62">
        <v>504.739990234375</v>
      </c>
      <c r="C62">
        <v>4439.259765625</v>
      </c>
      <c r="D62">
        <f t="shared" si="0"/>
        <v>1.6903362602376237E-2</v>
      </c>
      <c r="E62">
        <f t="shared" si="1"/>
        <v>6.7422110558885695E-3</v>
      </c>
      <c r="F62">
        <f t="shared" si="2"/>
        <v>1.120650411332812E-2</v>
      </c>
      <c r="G62">
        <f t="shared" si="3"/>
        <v>5.6968584890481171E-3</v>
      </c>
      <c r="H62">
        <f>0</f>
        <v>0</v>
      </c>
    </row>
    <row r="63" spans="1:8" x14ac:dyDescent="0.2">
      <c r="A63" s="6">
        <v>45119</v>
      </c>
      <c r="B63">
        <v>507.3599853515625</v>
      </c>
      <c r="C63">
        <v>4472.16015625</v>
      </c>
      <c r="D63">
        <f t="shared" si="0"/>
        <v>5.190781725004312E-3</v>
      </c>
      <c r="E63">
        <f t="shared" si="1"/>
        <v>7.4112334853124739E-3</v>
      </c>
      <c r="F63">
        <f t="shared" si="2"/>
        <v>1.2348784476233375E-2</v>
      </c>
      <c r="G63">
        <f t="shared" si="3"/>
        <v>-7.1580027512290634E-3</v>
      </c>
      <c r="H63">
        <f>0</f>
        <v>0</v>
      </c>
    </row>
    <row r="64" spans="1:8" x14ac:dyDescent="0.2">
      <c r="A64" s="6">
        <v>45120</v>
      </c>
      <c r="B64">
        <v>517.280029296875</v>
      </c>
      <c r="C64">
        <v>4510.0400390625</v>
      </c>
      <c r="D64">
        <f t="shared" si="0"/>
        <v>1.9552278917776E-2</v>
      </c>
      <c r="E64">
        <f t="shared" si="1"/>
        <v>8.4701534580691185E-3</v>
      </c>
      <c r="F64">
        <f t="shared" si="2"/>
        <v>1.4156770931649607E-2</v>
      </c>
      <c r="G64">
        <f t="shared" si="3"/>
        <v>5.3955079861263931E-3</v>
      </c>
      <c r="H64">
        <f>0</f>
        <v>0</v>
      </c>
    </row>
    <row r="65" spans="1:8" x14ac:dyDescent="0.2">
      <c r="A65" s="6">
        <v>45121</v>
      </c>
      <c r="B65">
        <v>514.83001708984375</v>
      </c>
      <c r="C65">
        <v>4505.419921875</v>
      </c>
      <c r="D65">
        <f t="shared" si="0"/>
        <v>-4.7363363522103796E-3</v>
      </c>
      <c r="E65">
        <f t="shared" si="1"/>
        <v>-1.0244071333035398E-3</v>
      </c>
      <c r="F65">
        <f t="shared" si="2"/>
        <v>-2.054120723026462E-3</v>
      </c>
      <c r="G65">
        <f t="shared" si="3"/>
        <v>-2.6822156291839176E-3</v>
      </c>
      <c r="H65">
        <f>0</f>
        <v>0</v>
      </c>
    </row>
    <row r="66" spans="1:8" x14ac:dyDescent="0.2">
      <c r="A66" s="6">
        <v>45124</v>
      </c>
      <c r="B66">
        <v>522</v>
      </c>
      <c r="C66">
        <v>4522.7900390625</v>
      </c>
      <c r="D66">
        <f t="shared" ref="D66:D129" si="4">(B66/B65)-1</f>
        <v>1.3926893677811636E-2</v>
      </c>
      <c r="E66">
        <f t="shared" ref="E66:E129" si="5">(C66/C65)-1</f>
        <v>3.8553825145495324E-3</v>
      </c>
      <c r="F66">
        <f t="shared" ref="F66:F129" si="6">alpha_adobe+beta_adobe*E66</f>
        <v>6.2775698821013175E-3</v>
      </c>
      <c r="G66">
        <f t="shared" ref="G66:G129" si="7">D66-F66</f>
        <v>7.6493237957103184E-3</v>
      </c>
      <c r="H66">
        <f>0</f>
        <v>0</v>
      </c>
    </row>
    <row r="67" spans="1:8" x14ac:dyDescent="0.2">
      <c r="A67" s="6">
        <v>45125</v>
      </c>
      <c r="B67">
        <v>532.22998046875</v>
      </c>
      <c r="C67">
        <v>4554.97998046875</v>
      </c>
      <c r="D67">
        <f t="shared" si="4"/>
        <v>1.9597663733237569E-2</v>
      </c>
      <c r="E67">
        <f t="shared" si="5"/>
        <v>7.1172752058423772E-3</v>
      </c>
      <c r="F67">
        <f t="shared" si="6"/>
        <v>1.1846883859177457E-2</v>
      </c>
      <c r="G67">
        <f t="shared" si="7"/>
        <v>7.7507798740601118E-3</v>
      </c>
      <c r="H67">
        <f>0</f>
        <v>0</v>
      </c>
    </row>
    <row r="68" spans="1:8" x14ac:dyDescent="0.2">
      <c r="A68" s="6">
        <v>45126</v>
      </c>
      <c r="B68">
        <v>527.16998291015625</v>
      </c>
      <c r="C68">
        <v>4565.72021484375</v>
      </c>
      <c r="D68">
        <f t="shared" si="4"/>
        <v>-9.5071637154623412E-3</v>
      </c>
      <c r="E68">
        <f t="shared" si="5"/>
        <v>2.3579103357320719E-3</v>
      </c>
      <c r="F68">
        <f t="shared" si="6"/>
        <v>3.7208049836014714E-3</v>
      </c>
      <c r="G68">
        <f t="shared" si="7"/>
        <v>-1.3227968699063813E-2</v>
      </c>
      <c r="H68">
        <f>0</f>
        <v>0</v>
      </c>
    </row>
    <row r="69" spans="1:8" x14ac:dyDescent="0.2">
      <c r="A69" s="6">
        <v>45127</v>
      </c>
      <c r="B69">
        <v>516.8800048828125</v>
      </c>
      <c r="C69">
        <v>4534.8701171875</v>
      </c>
      <c r="D69">
        <f t="shared" si="4"/>
        <v>-1.9519279095785436E-2</v>
      </c>
      <c r="E69">
        <f t="shared" si="5"/>
        <v>-6.7568962189037407E-3</v>
      </c>
      <c r="F69">
        <f t="shared" si="6"/>
        <v>-1.1841699472349388E-2</v>
      </c>
      <c r="G69">
        <f t="shared" si="7"/>
        <v>-7.6775796234360479E-3</v>
      </c>
      <c r="H69">
        <f>0</f>
        <v>0</v>
      </c>
    </row>
    <row r="70" spans="1:8" x14ac:dyDescent="0.2">
      <c r="A70" s="6">
        <v>45128</v>
      </c>
      <c r="B70">
        <v>520.22998046875</v>
      </c>
      <c r="C70">
        <v>4536.33984375</v>
      </c>
      <c r="D70">
        <f t="shared" si="4"/>
        <v>6.4811475667296836E-3</v>
      </c>
      <c r="E70">
        <f t="shared" si="5"/>
        <v>3.240945218980773E-4</v>
      </c>
      <c r="F70">
        <f t="shared" si="6"/>
        <v>2.4829380350660101E-4</v>
      </c>
      <c r="G70">
        <f t="shared" si="7"/>
        <v>6.2328537632230828E-3</v>
      </c>
      <c r="H70">
        <f>0</f>
        <v>0</v>
      </c>
    </row>
    <row r="71" spans="1:8" x14ac:dyDescent="0.2">
      <c r="A71" s="6">
        <v>45131</v>
      </c>
      <c r="B71">
        <v>523.8599853515625</v>
      </c>
      <c r="C71">
        <v>4554.64013671875</v>
      </c>
      <c r="D71">
        <f t="shared" si="4"/>
        <v>6.977692595766305E-3</v>
      </c>
      <c r="E71">
        <f t="shared" si="5"/>
        <v>4.0341538771535568E-3</v>
      </c>
      <c r="F71">
        <f t="shared" si="6"/>
        <v>6.5828018264596473E-3</v>
      </c>
      <c r="G71">
        <f t="shared" si="7"/>
        <v>3.9489076930665761E-4</v>
      </c>
      <c r="H71">
        <f>0</f>
        <v>0</v>
      </c>
    </row>
    <row r="72" spans="1:8" x14ac:dyDescent="0.2">
      <c r="A72" s="6">
        <v>45132</v>
      </c>
      <c r="B72">
        <v>525.34002685546875</v>
      </c>
      <c r="C72">
        <v>4567.4599609375</v>
      </c>
      <c r="D72">
        <f t="shared" si="4"/>
        <v>2.8252616067114822E-3</v>
      </c>
      <c r="E72">
        <f t="shared" si="5"/>
        <v>2.8146733515561628E-3</v>
      </c>
      <c r="F72">
        <f t="shared" si="6"/>
        <v>4.5006763310038609E-3</v>
      </c>
      <c r="G72">
        <f t="shared" si="7"/>
        <v>-1.6754147242923787E-3</v>
      </c>
      <c r="H72">
        <f>0</f>
        <v>0</v>
      </c>
    </row>
    <row r="73" spans="1:8" x14ac:dyDescent="0.2">
      <c r="A73" s="6">
        <v>45133</v>
      </c>
      <c r="B73">
        <v>514.54998779296875</v>
      </c>
      <c r="C73">
        <v>4566.75</v>
      </c>
      <c r="D73">
        <f t="shared" si="4"/>
        <v>-2.0539152759948665E-2</v>
      </c>
      <c r="E73">
        <f t="shared" si="5"/>
        <v>-1.5543889679858758E-4</v>
      </c>
      <c r="F73">
        <f t="shared" si="6"/>
        <v>-5.7045543933373431E-4</v>
      </c>
      <c r="G73">
        <f t="shared" si="7"/>
        <v>-1.9968697320614931E-2</v>
      </c>
      <c r="H73">
        <f>0</f>
        <v>0</v>
      </c>
    </row>
    <row r="74" spans="1:8" x14ac:dyDescent="0.2">
      <c r="A74" s="6">
        <v>45134</v>
      </c>
      <c r="B74">
        <v>513.969970703125</v>
      </c>
      <c r="C74">
        <v>4537.41015625</v>
      </c>
      <c r="D74">
        <f t="shared" si="4"/>
        <v>-1.1272317629071882E-3</v>
      </c>
      <c r="E74">
        <f t="shared" si="5"/>
        <v>-6.4246660644878828E-3</v>
      </c>
      <c r="F74">
        <f t="shared" si="6"/>
        <v>-1.1274453944152369E-2</v>
      </c>
      <c r="G74">
        <f t="shared" si="7"/>
        <v>1.0147222181245181E-2</v>
      </c>
      <c r="H74">
        <f>0</f>
        <v>0</v>
      </c>
    </row>
    <row r="75" spans="1:8" x14ac:dyDescent="0.2">
      <c r="A75" s="6">
        <v>45135</v>
      </c>
      <c r="B75">
        <v>528.8699951171875</v>
      </c>
      <c r="C75">
        <v>4582.22998046875</v>
      </c>
      <c r="D75">
        <f t="shared" si="4"/>
        <v>2.8990068026112148E-2</v>
      </c>
      <c r="E75">
        <f t="shared" si="5"/>
        <v>9.8778427947523451E-3</v>
      </c>
      <c r="F75">
        <f t="shared" si="6"/>
        <v>1.656024175063097E-2</v>
      </c>
      <c r="G75">
        <f t="shared" si="7"/>
        <v>1.2429826275481178E-2</v>
      </c>
      <c r="H75">
        <f>0</f>
        <v>0</v>
      </c>
    </row>
    <row r="76" spans="1:8" x14ac:dyDescent="0.2">
      <c r="A76" s="6">
        <v>45138</v>
      </c>
      <c r="B76">
        <v>546.16998291015625</v>
      </c>
      <c r="C76">
        <v>4588.9599609375</v>
      </c>
      <c r="D76">
        <f t="shared" si="4"/>
        <v>3.2711229513285867E-2</v>
      </c>
      <c r="E76">
        <f t="shared" si="5"/>
        <v>1.4687129405193122E-3</v>
      </c>
      <c r="F76">
        <f t="shared" si="6"/>
        <v>2.2026006923452452E-3</v>
      </c>
      <c r="G76">
        <f t="shared" si="7"/>
        <v>3.050862882094062E-2</v>
      </c>
      <c r="H76">
        <f>0</f>
        <v>0</v>
      </c>
    </row>
    <row r="77" spans="1:8" x14ac:dyDescent="0.2">
      <c r="A77" s="6">
        <v>45139</v>
      </c>
      <c r="B77">
        <v>549.0999755859375</v>
      </c>
      <c r="C77">
        <v>4576.72998046875</v>
      </c>
      <c r="D77">
        <f t="shared" si="4"/>
        <v>5.364616817953527E-3</v>
      </c>
      <c r="E77">
        <f t="shared" si="5"/>
        <v>-2.6650876392156908E-3</v>
      </c>
      <c r="F77">
        <f t="shared" si="6"/>
        <v>-4.855397692647213E-3</v>
      </c>
      <c r="G77">
        <f t="shared" si="7"/>
        <v>1.022001451060074E-2</v>
      </c>
      <c r="H77">
        <f>0</f>
        <v>0</v>
      </c>
    </row>
    <row r="78" spans="1:8" x14ac:dyDescent="0.2">
      <c r="A78" s="6">
        <v>45140</v>
      </c>
      <c r="B78">
        <v>530.29998779296875</v>
      </c>
      <c r="C78">
        <v>4513.39013671875</v>
      </c>
      <c r="D78">
        <f t="shared" si="4"/>
        <v>-3.4237823035609405E-2</v>
      </c>
      <c r="E78">
        <f t="shared" si="5"/>
        <v>-1.3839541336347905E-2</v>
      </c>
      <c r="F78">
        <f t="shared" si="6"/>
        <v>-2.3934517409783657E-2</v>
      </c>
      <c r="G78">
        <f t="shared" si="7"/>
        <v>-1.0303305625825748E-2</v>
      </c>
      <c r="H78">
        <f>0</f>
        <v>0</v>
      </c>
    </row>
    <row r="79" spans="1:8" x14ac:dyDescent="0.2">
      <c r="A79" s="6">
        <v>45141</v>
      </c>
      <c r="B79">
        <v>523.760009765625</v>
      </c>
      <c r="C79">
        <v>4501.89013671875</v>
      </c>
      <c r="D79">
        <f t="shared" si="4"/>
        <v>-1.2332600750307732E-2</v>
      </c>
      <c r="E79">
        <f t="shared" si="5"/>
        <v>-2.5479738404268204E-3</v>
      </c>
      <c r="F79">
        <f t="shared" si="6"/>
        <v>-4.6554390863311895E-3</v>
      </c>
      <c r="G79">
        <f t="shared" si="7"/>
        <v>-7.6771616639765422E-3</v>
      </c>
      <c r="H79">
        <f>0</f>
        <v>0</v>
      </c>
    </row>
    <row r="80" spans="1:8" x14ac:dyDescent="0.2">
      <c r="A80" s="6">
        <v>45142</v>
      </c>
      <c r="B80">
        <v>526.8800048828125</v>
      </c>
      <c r="C80">
        <v>4478.02978515625</v>
      </c>
      <c r="D80">
        <f t="shared" si="4"/>
        <v>5.9569174030367211E-3</v>
      </c>
      <c r="E80">
        <f t="shared" si="5"/>
        <v>-5.3000741550505159E-3</v>
      </c>
      <c r="F80">
        <f t="shared" si="6"/>
        <v>-9.3543400616647576E-3</v>
      </c>
      <c r="G80">
        <f t="shared" si="7"/>
        <v>1.5311257464701479E-2</v>
      </c>
      <c r="H80">
        <f>0</f>
        <v>0</v>
      </c>
    </row>
    <row r="81" spans="1:8" x14ac:dyDescent="0.2">
      <c r="A81" s="6">
        <v>45145</v>
      </c>
      <c r="B81">
        <v>529.72998046875</v>
      </c>
      <c r="C81">
        <v>4518.43994140625</v>
      </c>
      <c r="D81">
        <f t="shared" si="4"/>
        <v>5.409154948993411E-3</v>
      </c>
      <c r="E81">
        <f t="shared" si="5"/>
        <v>9.0240927793627801E-3</v>
      </c>
      <c r="F81">
        <f t="shared" si="6"/>
        <v>1.5102559863568793E-2</v>
      </c>
      <c r="G81">
        <f t="shared" si="7"/>
        <v>-9.6934049145753817E-3</v>
      </c>
      <c r="H81">
        <f>0</f>
        <v>0</v>
      </c>
    </row>
    <row r="82" spans="1:8" x14ac:dyDescent="0.2">
      <c r="A82" s="6">
        <v>45146</v>
      </c>
      <c r="B82">
        <v>520.5999755859375</v>
      </c>
      <c r="C82">
        <v>4499.3798828125</v>
      </c>
      <c r="D82">
        <f t="shared" si="4"/>
        <v>-1.7235205141180598E-2</v>
      </c>
      <c r="E82">
        <f t="shared" si="5"/>
        <v>-4.218283044793103E-3</v>
      </c>
      <c r="F82">
        <f t="shared" si="6"/>
        <v>-7.5073037177912291E-3</v>
      </c>
      <c r="G82">
        <f t="shared" si="7"/>
        <v>-9.7279014233893693E-3</v>
      </c>
      <c r="H82">
        <f>0</f>
        <v>0</v>
      </c>
    </row>
    <row r="83" spans="1:8" x14ac:dyDescent="0.2">
      <c r="A83" s="6">
        <v>45147</v>
      </c>
      <c r="B83">
        <v>513.780029296875</v>
      </c>
      <c r="C83">
        <v>4467.7099609375</v>
      </c>
      <c r="D83">
        <f t="shared" si="4"/>
        <v>-1.3100166363601229E-2</v>
      </c>
      <c r="E83">
        <f t="shared" si="5"/>
        <v>-7.0387303805971024E-3</v>
      </c>
      <c r="F83">
        <f t="shared" si="6"/>
        <v>-1.232289952535121E-2</v>
      </c>
      <c r="G83">
        <f t="shared" si="7"/>
        <v>-7.7726683825001842E-4</v>
      </c>
      <c r="H83">
        <f>0</f>
        <v>0</v>
      </c>
    </row>
    <row r="84" spans="1:8" x14ac:dyDescent="0.2">
      <c r="A84" s="6">
        <v>45148</v>
      </c>
      <c r="B84">
        <v>515.83001708984375</v>
      </c>
      <c r="C84">
        <v>4468.830078125</v>
      </c>
      <c r="D84">
        <f t="shared" si="4"/>
        <v>3.9900106584023209E-3</v>
      </c>
      <c r="E84">
        <f t="shared" si="5"/>
        <v>2.5071394456976925E-4</v>
      </c>
      <c r="F84">
        <f t="shared" si="6"/>
        <v>1.2300474171392651E-4</v>
      </c>
      <c r="G84">
        <f t="shared" si="7"/>
        <v>3.8670059166883942E-3</v>
      </c>
      <c r="H84">
        <f>0</f>
        <v>0</v>
      </c>
    </row>
    <row r="85" spans="1:8" x14ac:dyDescent="0.2">
      <c r="A85" s="6">
        <v>45149</v>
      </c>
      <c r="B85">
        <v>508.45001220703119</v>
      </c>
      <c r="C85">
        <v>4464.0498046875</v>
      </c>
      <c r="D85">
        <f t="shared" si="4"/>
        <v>-1.4307048132732425E-2</v>
      </c>
      <c r="E85">
        <f t="shared" si="5"/>
        <v>-1.0696923700230787E-3</v>
      </c>
      <c r="F85">
        <f t="shared" si="6"/>
        <v>-2.1314401586077008E-3</v>
      </c>
      <c r="G85">
        <f t="shared" si="7"/>
        <v>-1.2175607974124723E-2</v>
      </c>
      <c r="H85">
        <f>0</f>
        <v>0</v>
      </c>
    </row>
    <row r="86" spans="1:8" x14ac:dyDescent="0.2">
      <c r="A86" s="6">
        <v>45152</v>
      </c>
      <c r="B86">
        <v>522.25</v>
      </c>
      <c r="C86">
        <v>4489.72021484375</v>
      </c>
      <c r="D86">
        <f t="shared" si="4"/>
        <v>2.714128717013331E-2</v>
      </c>
      <c r="E86">
        <f t="shared" si="5"/>
        <v>5.7504757517030658E-3</v>
      </c>
      <c r="F86">
        <f t="shared" si="6"/>
        <v>9.5132279041187252E-3</v>
      </c>
      <c r="G86">
        <f t="shared" si="7"/>
        <v>1.7628059266014587E-2</v>
      </c>
      <c r="H86">
        <f>0</f>
        <v>0</v>
      </c>
    </row>
    <row r="87" spans="1:8" x14ac:dyDescent="0.2">
      <c r="A87" s="6">
        <v>45153</v>
      </c>
      <c r="B87">
        <v>518.70001220703125</v>
      </c>
      <c r="C87">
        <v>4437.85986328125</v>
      </c>
      <c r="D87">
        <f t="shared" si="4"/>
        <v>-6.7974873967807659E-3</v>
      </c>
      <c r="E87">
        <f t="shared" si="5"/>
        <v>-1.1550909428841738E-2</v>
      </c>
      <c r="F87">
        <f t="shared" si="6"/>
        <v>-2.0026936481422515E-2</v>
      </c>
      <c r="G87">
        <f t="shared" si="7"/>
        <v>1.3229449084641749E-2</v>
      </c>
      <c r="H87">
        <f>0</f>
        <v>0</v>
      </c>
    </row>
    <row r="88" spans="1:8" x14ac:dyDescent="0.2">
      <c r="A88" s="6">
        <v>45154</v>
      </c>
      <c r="B88">
        <v>514.489990234375</v>
      </c>
      <c r="C88">
        <v>4404.330078125</v>
      </c>
      <c r="D88">
        <f t="shared" si="4"/>
        <v>-8.1164871285483997E-3</v>
      </c>
      <c r="E88">
        <f t="shared" si="5"/>
        <v>-7.5553952105776867E-3</v>
      </c>
      <c r="F88">
        <f t="shared" si="6"/>
        <v>-1.3205046466222541E-2</v>
      </c>
      <c r="G88">
        <f t="shared" si="7"/>
        <v>5.0885593376741416E-3</v>
      </c>
      <c r="H88">
        <f>0</f>
        <v>0</v>
      </c>
    </row>
    <row r="89" spans="1:8" x14ac:dyDescent="0.2">
      <c r="A89" s="6">
        <v>45155</v>
      </c>
      <c r="B89">
        <v>511.67001342773438</v>
      </c>
      <c r="C89">
        <v>4370.35986328125</v>
      </c>
      <c r="D89">
        <f t="shared" si="4"/>
        <v>-5.4811111200744334E-3</v>
      </c>
      <c r="E89">
        <f t="shared" si="5"/>
        <v>-7.7129130290369829E-3</v>
      </c>
      <c r="F89">
        <f t="shared" si="6"/>
        <v>-1.3473990380387969E-2</v>
      </c>
      <c r="G89">
        <f t="shared" si="7"/>
        <v>7.992879260313536E-3</v>
      </c>
      <c r="H89">
        <f>0</f>
        <v>0</v>
      </c>
    </row>
    <row r="90" spans="1:8" x14ac:dyDescent="0.2">
      <c r="A90" s="6">
        <v>45156</v>
      </c>
      <c r="B90">
        <v>508.1300048828125</v>
      </c>
      <c r="C90">
        <v>4369.7099609375</v>
      </c>
      <c r="D90">
        <f t="shared" si="4"/>
        <v>-6.9185382219429936E-3</v>
      </c>
      <c r="E90">
        <f t="shared" si="5"/>
        <v>-1.4870682600087726E-4</v>
      </c>
      <c r="F90">
        <f t="shared" si="6"/>
        <v>-5.5896118751838902E-4</v>
      </c>
      <c r="G90">
        <f t="shared" si="7"/>
        <v>-6.3595770344246046E-3</v>
      </c>
      <c r="H90">
        <f>0</f>
        <v>0</v>
      </c>
    </row>
    <row r="91" spans="1:8" x14ac:dyDescent="0.2">
      <c r="A91" s="6">
        <v>45159</v>
      </c>
      <c r="B91">
        <v>520.469970703125</v>
      </c>
      <c r="C91">
        <v>4399.77001953125</v>
      </c>
      <c r="D91">
        <f t="shared" si="4"/>
        <v>2.4285056386619708E-2</v>
      </c>
      <c r="E91">
        <f t="shared" si="5"/>
        <v>6.8791885187959867E-3</v>
      </c>
      <c r="F91">
        <f t="shared" si="6"/>
        <v>1.1440377686407665E-2</v>
      </c>
      <c r="G91">
        <f t="shared" si="7"/>
        <v>1.2844678700212043E-2</v>
      </c>
      <c r="H91">
        <f>0</f>
        <v>0</v>
      </c>
    </row>
    <row r="92" spans="1:8" x14ac:dyDescent="0.2">
      <c r="A92" s="6">
        <v>45160</v>
      </c>
      <c r="B92">
        <v>519.47998046875</v>
      </c>
      <c r="C92">
        <v>4387.5498046875</v>
      </c>
      <c r="D92">
        <f t="shared" si="4"/>
        <v>-1.902108267721192E-3</v>
      </c>
      <c r="E92">
        <f t="shared" si="5"/>
        <v>-2.777466728829614E-3</v>
      </c>
      <c r="F92">
        <f t="shared" si="6"/>
        <v>-5.0472723169071084E-3</v>
      </c>
      <c r="G92">
        <f t="shared" si="7"/>
        <v>3.1451640491859164E-3</v>
      </c>
      <c r="H92">
        <f>0</f>
        <v>0</v>
      </c>
    </row>
    <row r="93" spans="1:8" x14ac:dyDescent="0.2">
      <c r="A93" s="6">
        <v>45161</v>
      </c>
      <c r="B93">
        <v>530.71002197265625</v>
      </c>
      <c r="C93">
        <v>4436.009765625</v>
      </c>
      <c r="D93">
        <f t="shared" si="4"/>
        <v>2.1617852325652498E-2</v>
      </c>
      <c r="E93">
        <f t="shared" si="5"/>
        <v>1.1044879965972587E-2</v>
      </c>
      <c r="F93">
        <f t="shared" si="6"/>
        <v>1.8552826131715619E-2</v>
      </c>
      <c r="G93">
        <f t="shared" si="7"/>
        <v>3.0650261939368789E-3</v>
      </c>
      <c r="H93">
        <f>0</f>
        <v>0</v>
      </c>
    </row>
    <row r="94" spans="1:8" x14ac:dyDescent="0.2">
      <c r="A94" s="6">
        <v>45162</v>
      </c>
      <c r="B94">
        <v>512.42999267578125</v>
      </c>
      <c r="C94">
        <v>4376.31005859375</v>
      </c>
      <c r="D94">
        <f t="shared" si="4"/>
        <v>-3.44444772852186E-2</v>
      </c>
      <c r="E94">
        <f t="shared" si="5"/>
        <v>-1.3457974663146133E-2</v>
      </c>
      <c r="F94">
        <f t="shared" si="6"/>
        <v>-2.3283035338677632E-2</v>
      </c>
      <c r="G94">
        <f t="shared" si="7"/>
        <v>-1.1161441946540968E-2</v>
      </c>
      <c r="H94">
        <f>0</f>
        <v>0</v>
      </c>
    </row>
    <row r="95" spans="1:8" x14ac:dyDescent="0.2">
      <c r="A95" s="6">
        <v>45163</v>
      </c>
      <c r="B95">
        <v>525.05999755859375</v>
      </c>
      <c r="C95">
        <v>4405.7099609375</v>
      </c>
      <c r="D95">
        <f t="shared" si="4"/>
        <v>2.4647278776290582E-2</v>
      </c>
      <c r="E95">
        <f t="shared" si="5"/>
        <v>6.7179660376250894E-3</v>
      </c>
      <c r="F95">
        <f t="shared" si="6"/>
        <v>1.1165108478379827E-2</v>
      </c>
      <c r="G95">
        <f t="shared" si="7"/>
        <v>1.3482170297910755E-2</v>
      </c>
      <c r="H95">
        <f>0</f>
        <v>0</v>
      </c>
    </row>
    <row r="96" spans="1:8" x14ac:dyDescent="0.2">
      <c r="A96" s="6">
        <v>45166</v>
      </c>
      <c r="B96">
        <v>529.91998291015625</v>
      </c>
      <c r="C96">
        <v>4433.31005859375</v>
      </c>
      <c r="D96">
        <f t="shared" si="4"/>
        <v>9.2560571632962496E-3</v>
      </c>
      <c r="E96">
        <f t="shared" si="5"/>
        <v>6.2646197550364491E-3</v>
      </c>
      <c r="F96">
        <f t="shared" si="6"/>
        <v>1.0391070817724684E-2</v>
      </c>
      <c r="G96">
        <f t="shared" si="7"/>
        <v>-1.135013654428434E-3</v>
      </c>
      <c r="H96">
        <f>0</f>
        <v>0</v>
      </c>
    </row>
    <row r="97" spans="1:8" x14ac:dyDescent="0.2">
      <c r="A97" s="6">
        <v>45167</v>
      </c>
      <c r="B97">
        <v>540.57000732421875</v>
      </c>
      <c r="C97">
        <v>4497.6298828125</v>
      </c>
      <c r="D97">
        <f t="shared" si="4"/>
        <v>2.00974199077677E-2</v>
      </c>
      <c r="E97">
        <f t="shared" si="5"/>
        <v>1.4508307194546211E-2</v>
      </c>
      <c r="F97">
        <f t="shared" si="6"/>
        <v>2.4466237607258683E-2</v>
      </c>
      <c r="G97">
        <f t="shared" si="7"/>
        <v>-4.368817699490983E-3</v>
      </c>
      <c r="H97">
        <f>0</f>
        <v>0</v>
      </c>
    </row>
    <row r="98" spans="1:8" x14ac:dyDescent="0.2">
      <c r="A98" s="6">
        <v>45168</v>
      </c>
      <c r="B98">
        <v>545.3599853515625</v>
      </c>
      <c r="C98">
        <v>4514.8701171875</v>
      </c>
      <c r="D98">
        <f t="shared" si="4"/>
        <v>8.8609763073126402E-3</v>
      </c>
      <c r="E98">
        <f t="shared" si="5"/>
        <v>3.833182103508026E-3</v>
      </c>
      <c r="F98">
        <f t="shared" si="6"/>
        <v>6.239665183445737E-3</v>
      </c>
      <c r="G98">
        <f t="shared" si="7"/>
        <v>2.6213111238669031E-3</v>
      </c>
      <c r="H98">
        <f>0</f>
        <v>0</v>
      </c>
    </row>
    <row r="99" spans="1:8" x14ac:dyDescent="0.2">
      <c r="A99" s="6">
        <v>45169</v>
      </c>
      <c r="B99">
        <v>559.34002685546875</v>
      </c>
      <c r="C99">
        <v>4507.66015625</v>
      </c>
      <c r="D99">
        <f t="shared" si="4"/>
        <v>2.5634520095738411E-2</v>
      </c>
      <c r="E99">
        <f t="shared" si="5"/>
        <v>-1.5969365120942491E-3</v>
      </c>
      <c r="F99">
        <f t="shared" si="6"/>
        <v>-3.0316500820079259E-3</v>
      </c>
      <c r="G99">
        <f t="shared" si="7"/>
        <v>2.8666170177746336E-2</v>
      </c>
      <c r="H99">
        <f>0</f>
        <v>0</v>
      </c>
    </row>
    <row r="100" spans="1:8" x14ac:dyDescent="0.2">
      <c r="A100" s="6">
        <v>45170</v>
      </c>
      <c r="B100">
        <v>563.21002197265625</v>
      </c>
      <c r="C100">
        <v>4515.77001953125</v>
      </c>
      <c r="D100">
        <f t="shared" si="4"/>
        <v>6.9188596048526119E-3</v>
      </c>
      <c r="E100">
        <f t="shared" si="5"/>
        <v>1.7991292600010311E-3</v>
      </c>
      <c r="F100">
        <f t="shared" si="6"/>
        <v>2.7667493019103975E-3</v>
      </c>
      <c r="G100">
        <f t="shared" si="7"/>
        <v>4.1521103029422144E-3</v>
      </c>
      <c r="H100">
        <f>0</f>
        <v>0</v>
      </c>
    </row>
    <row r="101" spans="1:8" x14ac:dyDescent="0.2">
      <c r="A101" s="6">
        <v>45174</v>
      </c>
      <c r="B101">
        <v>564.8800048828125</v>
      </c>
      <c r="C101">
        <v>4496.830078125</v>
      </c>
      <c r="D101">
        <f t="shared" si="4"/>
        <v>2.9651157561207953E-3</v>
      </c>
      <c r="E101">
        <f t="shared" si="5"/>
        <v>-4.194177587506065E-3</v>
      </c>
      <c r="F101">
        <f t="shared" si="6"/>
        <v>-7.4661463674740719E-3</v>
      </c>
      <c r="G101">
        <f t="shared" si="7"/>
        <v>1.0431262123594867E-2</v>
      </c>
      <c r="H101">
        <f>0</f>
        <v>0</v>
      </c>
    </row>
    <row r="102" spans="1:8" x14ac:dyDescent="0.2">
      <c r="A102" s="6">
        <v>45175</v>
      </c>
      <c r="B102">
        <v>561.94000244140625</v>
      </c>
      <c r="C102">
        <v>4465.47998046875</v>
      </c>
      <c r="D102">
        <f t="shared" si="4"/>
        <v>-5.2046495113881042E-3</v>
      </c>
      <c r="E102">
        <f t="shared" si="5"/>
        <v>-6.9715993514528618E-3</v>
      </c>
      <c r="F102">
        <f t="shared" si="6"/>
        <v>-1.2208280862417716E-2</v>
      </c>
      <c r="G102">
        <f t="shared" si="7"/>
        <v>7.0036313510296114E-3</v>
      </c>
      <c r="H102">
        <f>0</f>
        <v>0</v>
      </c>
    </row>
    <row r="103" spans="1:8" x14ac:dyDescent="0.2">
      <c r="A103" s="6">
        <v>45176</v>
      </c>
      <c r="B103">
        <v>560.46002197265625</v>
      </c>
      <c r="C103">
        <v>4451.14013671875</v>
      </c>
      <c r="D103">
        <f t="shared" si="4"/>
        <v>-2.6336983705023131E-3</v>
      </c>
      <c r="E103">
        <f t="shared" si="5"/>
        <v>-3.2112659361860363E-3</v>
      </c>
      <c r="F103">
        <f t="shared" si="6"/>
        <v>-5.7879355506252938E-3</v>
      </c>
      <c r="G103">
        <f t="shared" si="7"/>
        <v>3.1542371801229806E-3</v>
      </c>
      <c r="H103">
        <f>0</f>
        <v>0</v>
      </c>
    </row>
    <row r="104" spans="1:8" x14ac:dyDescent="0.2">
      <c r="A104" s="6">
        <v>45177</v>
      </c>
      <c r="B104">
        <v>560.3599853515625</v>
      </c>
      <c r="C104">
        <v>4457.490234375</v>
      </c>
      <c r="D104">
        <f t="shared" si="4"/>
        <v>-1.784901994287269E-4</v>
      </c>
      <c r="E104">
        <f t="shared" si="5"/>
        <v>1.4266227216406246E-3</v>
      </c>
      <c r="F104">
        <f t="shared" si="6"/>
        <v>2.1307363894743992E-3</v>
      </c>
      <c r="G104">
        <f t="shared" si="7"/>
        <v>-2.3092265889031261E-3</v>
      </c>
      <c r="H104">
        <f>0</f>
        <v>0</v>
      </c>
    </row>
    <row r="105" spans="1:8" x14ac:dyDescent="0.2">
      <c r="A105" s="6">
        <v>45180</v>
      </c>
      <c r="B105">
        <v>564.5</v>
      </c>
      <c r="C105">
        <v>4487.4599609375</v>
      </c>
      <c r="D105">
        <f t="shared" si="4"/>
        <v>7.3881339793384626E-3</v>
      </c>
      <c r="E105">
        <f t="shared" si="5"/>
        <v>6.7234531062752012E-3</v>
      </c>
      <c r="F105">
        <f t="shared" si="6"/>
        <v>1.1174477029407829E-2</v>
      </c>
      <c r="G105">
        <f t="shared" si="7"/>
        <v>-3.7863430500693664E-3</v>
      </c>
      <c r="H105">
        <f>0</f>
        <v>0</v>
      </c>
    </row>
    <row r="106" spans="1:8" x14ac:dyDescent="0.2">
      <c r="A106" s="6">
        <v>45181</v>
      </c>
      <c r="B106">
        <v>542.21002197265625</v>
      </c>
      <c r="C106">
        <v>4461.89990234375</v>
      </c>
      <c r="D106">
        <f t="shared" si="4"/>
        <v>-3.9486232112212138E-2</v>
      </c>
      <c r="E106">
        <f t="shared" si="5"/>
        <v>-5.6958856048289208E-3</v>
      </c>
      <c r="F106">
        <f t="shared" si="6"/>
        <v>-1.0030143482611734E-2</v>
      </c>
      <c r="G106">
        <f t="shared" si="7"/>
        <v>-2.9456088629600405E-2</v>
      </c>
      <c r="H106">
        <f>0</f>
        <v>0</v>
      </c>
    </row>
    <row r="107" spans="1:8" x14ac:dyDescent="0.2">
      <c r="A107" s="6">
        <v>45182</v>
      </c>
      <c r="B107">
        <v>553.55999755859375</v>
      </c>
      <c r="C107">
        <v>4467.43994140625</v>
      </c>
      <c r="D107">
        <f t="shared" si="4"/>
        <v>2.093280302094791E-2</v>
      </c>
      <c r="E107">
        <f t="shared" si="5"/>
        <v>1.2416323054647016E-3</v>
      </c>
      <c r="F107">
        <f t="shared" si="6"/>
        <v>1.8148861123687607E-3</v>
      </c>
      <c r="G107">
        <f t="shared" si="7"/>
        <v>1.9117916908579148E-2</v>
      </c>
      <c r="H107">
        <f>0</f>
        <v>0</v>
      </c>
    </row>
    <row r="108" spans="1:8" x14ac:dyDescent="0.2">
      <c r="A108" s="6">
        <v>45183</v>
      </c>
      <c r="B108">
        <v>552.15997314453125</v>
      </c>
      <c r="C108">
        <v>4505.10009765625</v>
      </c>
      <c r="D108">
        <f t="shared" si="4"/>
        <v>-2.5291285863088264E-3</v>
      </c>
      <c r="E108">
        <f t="shared" si="5"/>
        <v>8.4299188671679293E-3</v>
      </c>
      <c r="F108">
        <f t="shared" si="6"/>
        <v>1.4088074904319806E-2</v>
      </c>
      <c r="G108">
        <f t="shared" si="7"/>
        <v>-1.6617203490628632E-2</v>
      </c>
      <c r="H108">
        <f>0</f>
        <v>0</v>
      </c>
    </row>
    <row r="109" spans="1:8" x14ac:dyDescent="0.2">
      <c r="A109" s="6">
        <v>45184</v>
      </c>
      <c r="B109">
        <v>528.8900146484375</v>
      </c>
      <c r="C109">
        <v>4450.31982421875</v>
      </c>
      <c r="D109">
        <f t="shared" si="4"/>
        <v>-4.2143508453849288E-2</v>
      </c>
      <c r="E109">
        <f t="shared" si="5"/>
        <v>-1.2159612938677844E-2</v>
      </c>
      <c r="F109">
        <f t="shared" si="6"/>
        <v>-2.1066229090365419E-2</v>
      </c>
      <c r="G109">
        <f t="shared" si="7"/>
        <v>-2.1077279363483869E-2</v>
      </c>
      <c r="H109">
        <f>0</f>
        <v>0</v>
      </c>
    </row>
    <row r="110" spans="1:8" x14ac:dyDescent="0.2">
      <c r="A110" s="6">
        <v>45187</v>
      </c>
      <c r="B110">
        <v>532.41998291015625</v>
      </c>
      <c r="C110">
        <v>4453.52978515625</v>
      </c>
      <c r="D110">
        <f t="shared" si="4"/>
        <v>6.6742955320591157E-3</v>
      </c>
      <c r="E110">
        <f t="shared" si="5"/>
        <v>7.2128769712942464E-4</v>
      </c>
      <c r="F110">
        <f t="shared" si="6"/>
        <v>9.2645636486861685E-4</v>
      </c>
      <c r="G110">
        <f t="shared" si="7"/>
        <v>5.7478391671904987E-3</v>
      </c>
      <c r="H110">
        <f>0</f>
        <v>0</v>
      </c>
    </row>
    <row r="111" spans="1:8" x14ac:dyDescent="0.2">
      <c r="A111" s="6">
        <v>45188</v>
      </c>
      <c r="B111">
        <v>541.69000244140625</v>
      </c>
      <c r="C111">
        <v>4443.9501953125</v>
      </c>
      <c r="D111">
        <f t="shared" si="4"/>
        <v>1.7411103694081831E-2</v>
      </c>
      <c r="E111">
        <f t="shared" si="5"/>
        <v>-2.151010615372817E-3</v>
      </c>
      <c r="F111">
        <f t="shared" si="6"/>
        <v>-3.9776691389690555E-3</v>
      </c>
      <c r="G111">
        <f t="shared" si="7"/>
        <v>2.1388772833050886E-2</v>
      </c>
      <c r="H111">
        <f>0</f>
        <v>0</v>
      </c>
    </row>
    <row r="112" spans="1:8" x14ac:dyDescent="0.2">
      <c r="A112" s="6">
        <v>45189</v>
      </c>
      <c r="B112">
        <v>535.780029296875</v>
      </c>
      <c r="C112">
        <v>4402.2001953125</v>
      </c>
      <c r="D112">
        <f t="shared" si="4"/>
        <v>-1.0910249622283819E-2</v>
      </c>
      <c r="E112">
        <f t="shared" si="5"/>
        <v>-9.3947947580595992E-3</v>
      </c>
      <c r="F112">
        <f t="shared" si="6"/>
        <v>-1.6345613792843661E-2</v>
      </c>
      <c r="G112">
        <f t="shared" si="7"/>
        <v>5.4353641705598421E-3</v>
      </c>
      <c r="H112">
        <f>0</f>
        <v>0</v>
      </c>
    </row>
    <row r="113" spans="1:8" x14ac:dyDescent="0.2">
      <c r="A113" s="6">
        <v>45190</v>
      </c>
      <c r="B113">
        <v>513.8800048828125</v>
      </c>
      <c r="C113">
        <v>4330</v>
      </c>
      <c r="D113">
        <f t="shared" si="4"/>
        <v>-4.0875029333965252E-2</v>
      </c>
      <c r="E113">
        <f t="shared" si="5"/>
        <v>-1.6400934103219411E-2</v>
      </c>
      <c r="F113">
        <f t="shared" si="6"/>
        <v>-2.8307806750477824E-2</v>
      </c>
      <c r="G113">
        <f t="shared" si="7"/>
        <v>-1.2567222583487428E-2</v>
      </c>
      <c r="H113">
        <f>0</f>
        <v>0</v>
      </c>
    </row>
    <row r="114" spans="1:8" x14ac:dyDescent="0.2">
      <c r="A114" s="6">
        <v>45191</v>
      </c>
      <c r="B114">
        <v>512.9000244140625</v>
      </c>
      <c r="C114">
        <v>4320.06005859375</v>
      </c>
      <c r="D114">
        <f t="shared" si="4"/>
        <v>-1.9070219884765871E-3</v>
      </c>
      <c r="E114">
        <f t="shared" si="5"/>
        <v>-2.2955984771939608E-3</v>
      </c>
      <c r="F114">
        <f t="shared" si="6"/>
        <v>-4.2245366100865335E-3</v>
      </c>
      <c r="G114">
        <f t="shared" si="7"/>
        <v>2.3175146216099464E-3</v>
      </c>
      <c r="H114">
        <f>0</f>
        <v>0</v>
      </c>
    </row>
    <row r="115" spans="1:8" x14ac:dyDescent="0.2">
      <c r="A115" s="6">
        <v>45194</v>
      </c>
      <c r="B115">
        <v>511.60000610351562</v>
      </c>
      <c r="C115">
        <v>4337.43994140625</v>
      </c>
      <c r="D115">
        <f t="shared" si="4"/>
        <v>-2.5346427152777018E-3</v>
      </c>
      <c r="E115">
        <f t="shared" si="5"/>
        <v>4.0230650909416354E-3</v>
      </c>
      <c r="F115">
        <f t="shared" si="6"/>
        <v>6.5638689743141082E-3</v>
      </c>
      <c r="G115">
        <f t="shared" si="7"/>
        <v>-9.0985116895918108E-3</v>
      </c>
      <c r="H115">
        <f>0</f>
        <v>0</v>
      </c>
    </row>
    <row r="116" spans="1:8" x14ac:dyDescent="0.2">
      <c r="A116" s="6">
        <v>45195</v>
      </c>
      <c r="B116">
        <v>506.29998779296881</v>
      </c>
      <c r="C116">
        <v>4273.52978515625</v>
      </c>
      <c r="D116">
        <f t="shared" si="4"/>
        <v>-1.0359691648389902E-2</v>
      </c>
      <c r="E116">
        <f t="shared" si="5"/>
        <v>-1.4734533990868215E-2</v>
      </c>
      <c r="F116">
        <f t="shared" si="6"/>
        <v>-2.5462616452865558E-2</v>
      </c>
      <c r="G116">
        <f t="shared" si="7"/>
        <v>1.5102924804475656E-2</v>
      </c>
      <c r="H116">
        <f>0</f>
        <v>0</v>
      </c>
    </row>
    <row r="117" spans="1:8" x14ac:dyDescent="0.2">
      <c r="A117" s="6">
        <v>45196</v>
      </c>
      <c r="B117">
        <v>502.60000610351562</v>
      </c>
      <c r="C117">
        <v>4274.509765625</v>
      </c>
      <c r="D117">
        <f t="shared" si="4"/>
        <v>-7.3078842161974356E-3</v>
      </c>
      <c r="E117">
        <f t="shared" si="5"/>
        <v>2.2931406074522265E-4</v>
      </c>
      <c r="F117">
        <f t="shared" si="6"/>
        <v>8.6466853018202672E-5</v>
      </c>
      <c r="G117">
        <f t="shared" si="7"/>
        <v>-7.394351069215638E-3</v>
      </c>
      <c r="H117">
        <f>0</f>
        <v>0</v>
      </c>
    </row>
    <row r="118" spans="1:8" x14ac:dyDescent="0.2">
      <c r="A118" s="6">
        <v>45197</v>
      </c>
      <c r="B118">
        <v>504.67001342773438</v>
      </c>
      <c r="C118">
        <v>4299.7001953125</v>
      </c>
      <c r="D118">
        <f t="shared" si="4"/>
        <v>4.1185978891380426E-3</v>
      </c>
      <c r="E118">
        <f t="shared" si="5"/>
        <v>5.8931739705165853E-3</v>
      </c>
      <c r="F118">
        <f t="shared" si="6"/>
        <v>9.7568690228665694E-3</v>
      </c>
      <c r="G118">
        <f t="shared" si="7"/>
        <v>-5.6382711337285268E-3</v>
      </c>
      <c r="H118">
        <f>0</f>
        <v>0</v>
      </c>
    </row>
    <row r="119" spans="1:8" x14ac:dyDescent="0.2">
      <c r="A119" s="6">
        <v>45198</v>
      </c>
      <c r="B119">
        <v>509.89999389648438</v>
      </c>
      <c r="C119">
        <v>4288.0498046875</v>
      </c>
      <c r="D119">
        <f t="shared" si="4"/>
        <v>1.0363168663871658E-2</v>
      </c>
      <c r="E119">
        <f t="shared" si="5"/>
        <v>-2.7095820861420261E-3</v>
      </c>
      <c r="F119">
        <f t="shared" si="6"/>
        <v>-4.9313669438217191E-3</v>
      </c>
      <c r="G119">
        <f t="shared" si="7"/>
        <v>1.5294535607693376E-2</v>
      </c>
      <c r="H119">
        <f>0</f>
        <v>0</v>
      </c>
    </row>
    <row r="120" spans="1:8" x14ac:dyDescent="0.2">
      <c r="A120" s="6">
        <v>45201</v>
      </c>
      <c r="B120">
        <v>521.1300048828125</v>
      </c>
      <c r="C120">
        <v>4288.39013671875</v>
      </c>
      <c r="D120">
        <f t="shared" si="4"/>
        <v>2.2023948069722854E-2</v>
      </c>
      <c r="E120">
        <f t="shared" si="5"/>
        <v>7.9367555590792449E-5</v>
      </c>
      <c r="F120">
        <f t="shared" si="6"/>
        <v>-1.6954989737933952E-4</v>
      </c>
      <c r="G120">
        <f t="shared" si="7"/>
        <v>2.2193497967102193E-2</v>
      </c>
      <c r="H120">
        <f>0</f>
        <v>0</v>
      </c>
    </row>
    <row r="121" spans="1:8" x14ac:dyDescent="0.2">
      <c r="A121" s="6">
        <v>45202</v>
      </c>
      <c r="B121">
        <v>507.02999877929688</v>
      </c>
      <c r="C121">
        <v>4229.4501953125</v>
      </c>
      <c r="D121">
        <f t="shared" si="4"/>
        <v>-2.7056600025719746E-2</v>
      </c>
      <c r="E121">
        <f t="shared" si="5"/>
        <v>-1.3744071674259506E-2</v>
      </c>
      <c r="F121">
        <f t="shared" si="6"/>
        <v>-2.3771513726408372E-2</v>
      </c>
      <c r="G121">
        <f t="shared" si="7"/>
        <v>-3.2850862993113739E-3</v>
      </c>
      <c r="H121">
        <f>0</f>
        <v>0</v>
      </c>
    </row>
    <row r="122" spans="1:8" x14ac:dyDescent="0.2">
      <c r="A122" s="6">
        <v>45203</v>
      </c>
      <c r="B122">
        <v>518.41998291015625</v>
      </c>
      <c r="C122">
        <v>4263.75</v>
      </c>
      <c r="D122">
        <f t="shared" si="4"/>
        <v>2.2464122750688098E-2</v>
      </c>
      <c r="E122">
        <f t="shared" si="5"/>
        <v>8.1097549571607086E-3</v>
      </c>
      <c r="F122">
        <f t="shared" si="6"/>
        <v>1.3541431127926341E-2</v>
      </c>
      <c r="G122">
        <f t="shared" si="7"/>
        <v>8.922691622761757E-3</v>
      </c>
      <c r="H122">
        <f>0</f>
        <v>0</v>
      </c>
    </row>
    <row r="123" spans="1:8" x14ac:dyDescent="0.2">
      <c r="A123" s="6">
        <v>45204</v>
      </c>
      <c r="B123">
        <v>516.44000244140625</v>
      </c>
      <c r="C123">
        <v>4258.18994140625</v>
      </c>
      <c r="D123">
        <f t="shared" si="4"/>
        <v>-3.8192595463534262E-3</v>
      </c>
      <c r="E123">
        <f t="shared" si="5"/>
        <v>-1.304030159777203E-3</v>
      </c>
      <c r="F123">
        <f t="shared" si="6"/>
        <v>-2.5315455119562505E-3</v>
      </c>
      <c r="G123">
        <f t="shared" si="7"/>
        <v>-1.2877140343971758E-3</v>
      </c>
      <c r="H123">
        <f>0</f>
        <v>0</v>
      </c>
    </row>
    <row r="124" spans="1:8" x14ac:dyDescent="0.2">
      <c r="A124" s="6">
        <v>45205</v>
      </c>
      <c r="B124">
        <v>526.67999267578125</v>
      </c>
      <c r="C124">
        <v>4308.5</v>
      </c>
      <c r="D124">
        <f t="shared" si="4"/>
        <v>1.9828034594467248E-2</v>
      </c>
      <c r="E124">
        <f t="shared" si="5"/>
        <v>1.1814893014644445E-2</v>
      </c>
      <c r="F124">
        <f t="shared" si="6"/>
        <v>1.9867536589832948E-2</v>
      </c>
      <c r="G124">
        <f t="shared" si="7"/>
        <v>-3.9501995365700399E-5</v>
      </c>
      <c r="H124">
        <f>0</f>
        <v>0</v>
      </c>
    </row>
    <row r="125" spans="1:8" x14ac:dyDescent="0.2">
      <c r="A125" s="6">
        <v>45208</v>
      </c>
      <c r="B125">
        <v>529.28997802734375</v>
      </c>
      <c r="C125">
        <v>4335.66015625</v>
      </c>
      <c r="D125">
        <f t="shared" si="4"/>
        <v>4.9555430011734014E-3</v>
      </c>
      <c r="E125">
        <f t="shared" si="5"/>
        <v>6.3038542996403102E-3</v>
      </c>
      <c r="F125">
        <f t="shared" si="6"/>
        <v>1.0458059378761587E-2</v>
      </c>
      <c r="G125">
        <f t="shared" si="7"/>
        <v>-5.5025163775881854E-3</v>
      </c>
      <c r="H125">
        <f>0</f>
        <v>0</v>
      </c>
    </row>
    <row r="126" spans="1:8" x14ac:dyDescent="0.2">
      <c r="A126" s="6">
        <v>45209</v>
      </c>
      <c r="B126">
        <v>532.719970703125</v>
      </c>
      <c r="C126">
        <v>4358.240234375</v>
      </c>
      <c r="D126">
        <f t="shared" si="4"/>
        <v>6.480365807349564E-3</v>
      </c>
      <c r="E126">
        <f t="shared" si="5"/>
        <v>5.2079907813922244E-3</v>
      </c>
      <c r="F126">
        <f t="shared" si="6"/>
        <v>8.5869959849722895E-3</v>
      </c>
      <c r="G126">
        <f t="shared" si="7"/>
        <v>-2.1066301776227255E-3</v>
      </c>
      <c r="H126">
        <f>0</f>
        <v>0</v>
      </c>
    </row>
    <row r="127" spans="1:8" x14ac:dyDescent="0.2">
      <c r="A127" s="6">
        <v>45210</v>
      </c>
      <c r="B127">
        <v>549.90997314453125</v>
      </c>
      <c r="C127">
        <v>4376.9501953125</v>
      </c>
      <c r="D127">
        <f t="shared" si="4"/>
        <v>3.226836496990626E-2</v>
      </c>
      <c r="E127">
        <f t="shared" si="5"/>
        <v>4.2930081710337298E-3</v>
      </c>
      <c r="F127">
        <f t="shared" si="6"/>
        <v>7.0247663462555546E-3</v>
      </c>
      <c r="G127">
        <f t="shared" si="7"/>
        <v>2.5243598623650707E-2</v>
      </c>
      <c r="H127">
        <f>0</f>
        <v>0</v>
      </c>
    </row>
    <row r="128" spans="1:8" x14ac:dyDescent="0.2">
      <c r="A128" s="6">
        <v>45211</v>
      </c>
      <c r="B128">
        <v>559.6300048828125</v>
      </c>
      <c r="C128">
        <v>4349.60986328125</v>
      </c>
      <c r="D128">
        <f t="shared" si="4"/>
        <v>1.7675678225473002E-2</v>
      </c>
      <c r="E128">
        <f t="shared" si="5"/>
        <v>-6.2464343461184901E-3</v>
      </c>
      <c r="F128">
        <f t="shared" si="6"/>
        <v>-1.097014338147732E-2</v>
      </c>
      <c r="G128">
        <f t="shared" si="7"/>
        <v>2.8645821606950322E-2</v>
      </c>
      <c r="H128">
        <f>0</f>
        <v>0</v>
      </c>
    </row>
    <row r="129" spans="1:8" x14ac:dyDescent="0.2">
      <c r="A129" s="6">
        <v>45212</v>
      </c>
      <c r="B129">
        <v>548.760009765625</v>
      </c>
      <c r="C129">
        <v>4327.77978515625</v>
      </c>
      <c r="D129">
        <f t="shared" si="4"/>
        <v>-1.942353880661507E-2</v>
      </c>
      <c r="E129">
        <f t="shared" si="5"/>
        <v>-5.018858888767519E-3</v>
      </c>
      <c r="F129">
        <f t="shared" si="6"/>
        <v>-8.8741967027928473E-3</v>
      </c>
      <c r="G129">
        <f t="shared" si="7"/>
        <v>-1.0549342103822223E-2</v>
      </c>
      <c r="H129">
        <f>0</f>
        <v>0</v>
      </c>
    </row>
    <row r="130" spans="1:8" x14ac:dyDescent="0.2">
      <c r="A130" s="6">
        <v>45215</v>
      </c>
      <c r="B130">
        <v>550.739990234375</v>
      </c>
      <c r="C130">
        <v>4373.6298828125</v>
      </c>
      <c r="D130">
        <f t="shared" ref="D130:D193" si="8">(B130/B129)-1</f>
        <v>3.6080990478799535E-3</v>
      </c>
      <c r="E130">
        <f t="shared" ref="E130:E193" si="9">(C130/C129)-1</f>
        <v>1.059436938392988E-2</v>
      </c>
      <c r="F130">
        <f t="shared" ref="F130:F193" si="10">alpha_adobe+beta_adobe*E130</f>
        <v>1.7783630110004462E-2</v>
      </c>
      <c r="G130">
        <f t="shared" ref="G130:G193" si="11">D130-F130</f>
        <v>-1.4175531062124509E-2</v>
      </c>
      <c r="H130">
        <f>0</f>
        <v>0</v>
      </c>
    </row>
    <row r="131" spans="1:8" x14ac:dyDescent="0.2">
      <c r="A131" s="6">
        <v>45216</v>
      </c>
      <c r="B131">
        <v>560.09002685546875</v>
      </c>
      <c r="C131">
        <v>4373.2001953125</v>
      </c>
      <c r="D131">
        <f t="shared" si="8"/>
        <v>1.6977224800971413E-2</v>
      </c>
      <c r="E131">
        <f t="shared" si="9"/>
        <v>-9.824505308242415E-5</v>
      </c>
      <c r="F131">
        <f t="shared" si="10"/>
        <v>-4.7280340005561553E-4</v>
      </c>
      <c r="G131">
        <f t="shared" si="11"/>
        <v>1.7450028201027028E-2</v>
      </c>
      <c r="H131">
        <f>0</f>
        <v>0</v>
      </c>
    </row>
    <row r="132" spans="1:8" x14ac:dyDescent="0.2">
      <c r="A132" s="6">
        <v>45217</v>
      </c>
      <c r="B132">
        <v>557.8699951171875</v>
      </c>
      <c r="C132">
        <v>4314.60009765625</v>
      </c>
      <c r="D132">
        <f t="shared" si="8"/>
        <v>-3.9637051756576946E-3</v>
      </c>
      <c r="E132">
        <f t="shared" si="9"/>
        <v>-1.3399820506516447E-2</v>
      </c>
      <c r="F132">
        <f t="shared" si="10"/>
        <v>-2.3183743673379342E-2</v>
      </c>
      <c r="G132">
        <f t="shared" si="11"/>
        <v>1.9220038497721647E-2</v>
      </c>
      <c r="H132">
        <f>0</f>
        <v>0</v>
      </c>
    </row>
    <row r="133" spans="1:8" x14ac:dyDescent="0.2">
      <c r="A133" s="6">
        <v>45218</v>
      </c>
      <c r="B133">
        <v>555.739990234375</v>
      </c>
      <c r="C133">
        <v>4278</v>
      </c>
      <c r="D133">
        <f t="shared" si="8"/>
        <v>-3.8181026071586466E-3</v>
      </c>
      <c r="E133">
        <f t="shared" si="9"/>
        <v>-8.4828481963210578E-3</v>
      </c>
      <c r="F133">
        <f t="shared" si="10"/>
        <v>-1.4788567864817142E-2</v>
      </c>
      <c r="G133">
        <f t="shared" si="11"/>
        <v>1.0970465257658496E-2</v>
      </c>
      <c r="H133">
        <f>0</f>
        <v>0</v>
      </c>
    </row>
    <row r="134" spans="1:8" x14ac:dyDescent="0.2">
      <c r="A134" s="6">
        <v>45219</v>
      </c>
      <c r="B134">
        <v>540.96002197265625</v>
      </c>
      <c r="C134">
        <v>4224.16015625</v>
      </c>
      <c r="D134">
        <f t="shared" si="8"/>
        <v>-2.6595113760817357E-2</v>
      </c>
      <c r="E134">
        <f t="shared" si="9"/>
        <v>-1.2585283719027562E-2</v>
      </c>
      <c r="F134">
        <f t="shared" si="10"/>
        <v>-2.1793013951486945E-2</v>
      </c>
      <c r="G134">
        <f t="shared" si="11"/>
        <v>-4.8020998093304124E-3</v>
      </c>
      <c r="H134">
        <f>0</f>
        <v>0</v>
      </c>
    </row>
    <row r="135" spans="1:8" x14ac:dyDescent="0.2">
      <c r="A135" s="6">
        <v>45222</v>
      </c>
      <c r="B135">
        <v>540.40997314453125</v>
      </c>
      <c r="C135">
        <v>4217.0400390625</v>
      </c>
      <c r="D135">
        <f t="shared" si="8"/>
        <v>-1.0168012529265802E-3</v>
      </c>
      <c r="E135">
        <f t="shared" si="9"/>
        <v>-1.6855698941634634E-3</v>
      </c>
      <c r="F135">
        <f t="shared" si="10"/>
        <v>-3.182981588072265E-3</v>
      </c>
      <c r="G135">
        <f t="shared" si="11"/>
        <v>2.1661803351456848E-3</v>
      </c>
      <c r="H135">
        <f>0</f>
        <v>0</v>
      </c>
    </row>
    <row r="136" spans="1:8" x14ac:dyDescent="0.2">
      <c r="A136" s="6">
        <v>45223</v>
      </c>
      <c r="B136">
        <v>539.55999755859375</v>
      </c>
      <c r="C136">
        <v>4247.68017578125</v>
      </c>
      <c r="D136">
        <f t="shared" si="8"/>
        <v>-1.5728347517194319E-3</v>
      </c>
      <c r="E136">
        <f t="shared" si="9"/>
        <v>7.2657922227272742E-3</v>
      </c>
      <c r="F136">
        <f t="shared" si="10"/>
        <v>1.2100459919536106E-2</v>
      </c>
      <c r="G136">
        <f t="shared" si="11"/>
        <v>-1.3673294671255538E-2</v>
      </c>
      <c r="H136">
        <f>0</f>
        <v>0</v>
      </c>
    </row>
    <row r="137" spans="1:8" x14ac:dyDescent="0.2">
      <c r="A137" s="6">
        <v>45224</v>
      </c>
      <c r="B137">
        <v>521.1400146484375</v>
      </c>
      <c r="C137">
        <v>4186.77001953125</v>
      </c>
      <c r="D137">
        <f t="shared" si="8"/>
        <v>-3.4138896496225035E-2</v>
      </c>
      <c r="E137">
        <f t="shared" si="9"/>
        <v>-1.4339628627712542E-2</v>
      </c>
      <c r="F137">
        <f t="shared" si="10"/>
        <v>-2.478836007266149E-2</v>
      </c>
      <c r="G137">
        <f t="shared" si="11"/>
        <v>-9.3505364235635449E-3</v>
      </c>
      <c r="H137">
        <f>0</f>
        <v>0</v>
      </c>
    </row>
    <row r="138" spans="1:8" x14ac:dyDescent="0.2">
      <c r="A138" s="6">
        <v>45225</v>
      </c>
      <c r="B138">
        <v>514.280029296875</v>
      </c>
      <c r="C138">
        <v>4137.22998046875</v>
      </c>
      <c r="D138">
        <f t="shared" si="8"/>
        <v>-1.316342088256317E-2</v>
      </c>
      <c r="E138">
        <f t="shared" si="9"/>
        <v>-1.1832519778109618E-2</v>
      </c>
      <c r="F138">
        <f t="shared" si="10"/>
        <v>-2.0507754399943703E-2</v>
      </c>
      <c r="G138">
        <f t="shared" si="11"/>
        <v>7.3443335173805323E-3</v>
      </c>
      <c r="H138">
        <f>0</f>
        <v>0</v>
      </c>
    </row>
    <row r="139" spans="1:8" x14ac:dyDescent="0.2">
      <c r="A139" s="6">
        <v>45226</v>
      </c>
      <c r="B139">
        <v>508.1199951171875</v>
      </c>
      <c r="C139">
        <v>4117.3701171875</v>
      </c>
      <c r="D139">
        <f t="shared" si="8"/>
        <v>-1.1977976644571453E-2</v>
      </c>
      <c r="E139">
        <f t="shared" si="9"/>
        <v>-4.8002802297685276E-3</v>
      </c>
      <c r="F139">
        <f t="shared" si="10"/>
        <v>-8.5009982882946825E-3</v>
      </c>
      <c r="G139">
        <f t="shared" si="11"/>
        <v>-3.4769783562767706E-3</v>
      </c>
      <c r="H139">
        <f>0</f>
        <v>0</v>
      </c>
    </row>
    <row r="140" spans="1:8" x14ac:dyDescent="0.2">
      <c r="A140" s="6">
        <v>45229</v>
      </c>
      <c r="B140">
        <v>526.94000244140625</v>
      </c>
      <c r="C140">
        <v>4166.81982421875</v>
      </c>
      <c r="D140">
        <f t="shared" si="8"/>
        <v>3.7038509614010229E-2</v>
      </c>
      <c r="E140">
        <f t="shared" si="9"/>
        <v>1.2010022325859904E-2</v>
      </c>
      <c r="F140">
        <f t="shared" si="10"/>
        <v>2.0200697887011846E-2</v>
      </c>
      <c r="G140">
        <f t="shared" si="11"/>
        <v>1.6837811726998383E-2</v>
      </c>
      <c r="H140">
        <f>0</f>
        <v>0</v>
      </c>
    </row>
    <row r="141" spans="1:8" x14ac:dyDescent="0.2">
      <c r="A141" s="6">
        <v>45230</v>
      </c>
      <c r="B141">
        <v>532.05999755859375</v>
      </c>
      <c r="C141">
        <v>4193.7998046875</v>
      </c>
      <c r="D141">
        <f t="shared" si="8"/>
        <v>9.7164669477847188E-3</v>
      </c>
      <c r="E141">
        <f t="shared" si="9"/>
        <v>6.4749573072333533E-3</v>
      </c>
      <c r="F141">
        <f t="shared" si="10"/>
        <v>1.0750198471580735E-2</v>
      </c>
      <c r="G141">
        <f t="shared" si="11"/>
        <v>-1.0337315237960165E-3</v>
      </c>
      <c r="H141">
        <f>0</f>
        <v>0</v>
      </c>
    </row>
    <row r="142" spans="1:8" x14ac:dyDescent="0.2">
      <c r="A142" s="6">
        <v>45231</v>
      </c>
      <c r="B142">
        <v>544.5</v>
      </c>
      <c r="C142">
        <v>4237.85986328125</v>
      </c>
      <c r="D142">
        <f t="shared" si="8"/>
        <v>2.3380826407713995E-2</v>
      </c>
      <c r="E142">
        <f t="shared" si="9"/>
        <v>1.0505999486313922E-2</v>
      </c>
      <c r="F142">
        <f t="shared" si="10"/>
        <v>1.7632748473934982E-2</v>
      </c>
      <c r="G142">
        <f t="shared" si="11"/>
        <v>5.7480779337790132E-3</v>
      </c>
      <c r="H142">
        <f>0</f>
        <v>0</v>
      </c>
    </row>
    <row r="143" spans="1:8" x14ac:dyDescent="0.2">
      <c r="A143" s="6">
        <v>45232</v>
      </c>
      <c r="B143">
        <v>558.71002197265625</v>
      </c>
      <c r="C143">
        <v>4317.77978515625</v>
      </c>
      <c r="D143">
        <f t="shared" si="8"/>
        <v>2.6097377360250196E-2</v>
      </c>
      <c r="E143">
        <f t="shared" si="9"/>
        <v>1.885855702012762E-2</v>
      </c>
      <c r="F143">
        <f t="shared" si="10"/>
        <v>3.1893798673892332E-2</v>
      </c>
      <c r="G143">
        <f t="shared" si="11"/>
        <v>-5.7964213136421361E-3</v>
      </c>
      <c r="H143">
        <f>0</f>
        <v>0</v>
      </c>
    </row>
    <row r="144" spans="1:8" x14ac:dyDescent="0.2">
      <c r="A144" s="6">
        <v>45233</v>
      </c>
      <c r="B144">
        <v>563.65997314453125</v>
      </c>
      <c r="C144">
        <v>4358.33984375</v>
      </c>
      <c r="D144">
        <f t="shared" si="8"/>
        <v>8.859606910930351E-3</v>
      </c>
      <c r="E144">
        <f t="shared" si="9"/>
        <v>9.3937302530313627E-3</v>
      </c>
      <c r="F144">
        <f t="shared" si="10"/>
        <v>1.5733674171543657E-2</v>
      </c>
      <c r="G144">
        <f t="shared" si="11"/>
        <v>-6.8740672606133063E-3</v>
      </c>
      <c r="H144">
        <f>0</f>
        <v>0</v>
      </c>
    </row>
    <row r="145" spans="1:8" x14ac:dyDescent="0.2">
      <c r="A145" s="6">
        <v>45236</v>
      </c>
      <c r="B145">
        <v>565.45001220703125</v>
      </c>
      <c r="C145">
        <v>4365.97998046875</v>
      </c>
      <c r="D145">
        <f t="shared" si="8"/>
        <v>3.1757427310543651E-3</v>
      </c>
      <c r="E145">
        <f t="shared" si="9"/>
        <v>1.7529924220356374E-3</v>
      </c>
      <c r="F145">
        <f t="shared" si="10"/>
        <v>2.6879758532237941E-3</v>
      </c>
      <c r="G145">
        <f t="shared" si="11"/>
        <v>4.8776687783057097E-4</v>
      </c>
      <c r="H145">
        <f>0</f>
        <v>0</v>
      </c>
    </row>
    <row r="146" spans="1:8" x14ac:dyDescent="0.2">
      <c r="A146" s="6">
        <v>45237</v>
      </c>
      <c r="B146">
        <v>585.20001220703125</v>
      </c>
      <c r="C146">
        <v>4378.3798828125</v>
      </c>
      <c r="D146">
        <f t="shared" si="8"/>
        <v>3.4927932750258517E-2</v>
      </c>
      <c r="E146">
        <f t="shared" si="9"/>
        <v>2.8401189192852616E-3</v>
      </c>
      <c r="F146">
        <f t="shared" si="10"/>
        <v>4.544121768797261E-3</v>
      </c>
      <c r="G146">
        <f t="shared" si="11"/>
        <v>3.0383810981461257E-2</v>
      </c>
      <c r="H146">
        <f>0</f>
        <v>0</v>
      </c>
    </row>
    <row r="147" spans="1:8" x14ac:dyDescent="0.2">
      <c r="A147" s="6">
        <v>45238</v>
      </c>
      <c r="B147">
        <v>585.30999755859375</v>
      </c>
      <c r="C147">
        <v>4382.77978515625</v>
      </c>
      <c r="D147">
        <f t="shared" si="8"/>
        <v>1.879448893853386E-4</v>
      </c>
      <c r="E147">
        <f t="shared" si="9"/>
        <v>1.0049156221052513E-3</v>
      </c>
      <c r="F147">
        <f t="shared" si="10"/>
        <v>1.4107190664202419E-3</v>
      </c>
      <c r="G147">
        <f t="shared" si="11"/>
        <v>-1.2227741770349033E-3</v>
      </c>
      <c r="H147">
        <f>0</f>
        <v>0</v>
      </c>
    </row>
    <row r="148" spans="1:8" x14ac:dyDescent="0.2">
      <c r="A148" s="6">
        <v>45239</v>
      </c>
      <c r="B148">
        <v>577.739990234375</v>
      </c>
      <c r="C148">
        <v>4347.35009765625</v>
      </c>
      <c r="D148">
        <f t="shared" si="8"/>
        <v>-1.2933329954715078E-2</v>
      </c>
      <c r="E148">
        <f t="shared" si="9"/>
        <v>-8.0838393067328429E-3</v>
      </c>
      <c r="F148">
        <f t="shared" si="10"/>
        <v>-1.4107305175920867E-2</v>
      </c>
      <c r="G148">
        <f t="shared" si="11"/>
        <v>1.1739752212057888E-3</v>
      </c>
      <c r="H148">
        <f>0</f>
        <v>0</v>
      </c>
    </row>
    <row r="149" spans="1:8" x14ac:dyDescent="0.2">
      <c r="A149" s="6">
        <v>45240</v>
      </c>
      <c r="B149">
        <v>597.219970703125</v>
      </c>
      <c r="C149">
        <v>4415.240234375</v>
      </c>
      <c r="D149">
        <f t="shared" si="8"/>
        <v>3.371755599062376E-2</v>
      </c>
      <c r="E149">
        <f t="shared" si="9"/>
        <v>1.5616441094852496E-2</v>
      </c>
      <c r="F149">
        <f t="shared" si="10"/>
        <v>2.6358251294870707E-2</v>
      </c>
      <c r="G149">
        <f t="shared" si="11"/>
        <v>7.3593046957530529E-3</v>
      </c>
      <c r="H149">
        <f>0</f>
        <v>0</v>
      </c>
    </row>
    <row r="150" spans="1:8" x14ac:dyDescent="0.2">
      <c r="A150" s="6">
        <v>45243</v>
      </c>
      <c r="B150">
        <v>590.34002685546875</v>
      </c>
      <c r="C150">
        <v>4411.5498046875</v>
      </c>
      <c r="D150">
        <f t="shared" si="8"/>
        <v>-1.1519949407512775E-2</v>
      </c>
      <c r="E150">
        <f t="shared" si="9"/>
        <v>-8.3583893324035152E-4</v>
      </c>
      <c r="F150">
        <f t="shared" si="10"/>
        <v>-1.7321617833448012E-3</v>
      </c>
      <c r="G150">
        <f t="shared" si="11"/>
        <v>-9.7877876241679734E-3</v>
      </c>
      <c r="H150">
        <f>0</f>
        <v>0</v>
      </c>
    </row>
    <row r="151" spans="1:8" x14ac:dyDescent="0.2">
      <c r="A151" s="6">
        <v>45244</v>
      </c>
      <c r="B151">
        <v>604.33001708984375</v>
      </c>
      <c r="C151">
        <v>4495.7001953125</v>
      </c>
      <c r="D151">
        <f t="shared" si="8"/>
        <v>2.3698190192006363E-2</v>
      </c>
      <c r="E151">
        <f t="shared" si="9"/>
        <v>1.9075017703661823E-2</v>
      </c>
      <c r="F151">
        <f t="shared" si="10"/>
        <v>3.2263380884095777E-2</v>
      </c>
      <c r="G151">
        <f t="shared" si="11"/>
        <v>-8.5651906920894139E-3</v>
      </c>
      <c r="H151">
        <f>0</f>
        <v>0</v>
      </c>
    </row>
    <row r="152" spans="1:8" x14ac:dyDescent="0.2">
      <c r="A152" s="6">
        <v>45245</v>
      </c>
      <c r="B152">
        <v>595.30999755859375</v>
      </c>
      <c r="C152">
        <v>4502.8798828125</v>
      </c>
      <c r="D152">
        <f t="shared" si="8"/>
        <v>-1.4925652004985634E-2</v>
      </c>
      <c r="E152">
        <f t="shared" si="9"/>
        <v>1.5970120755575135E-3</v>
      </c>
      <c r="F152">
        <f t="shared" si="10"/>
        <v>2.4216569991092262E-3</v>
      </c>
      <c r="G152">
        <f t="shared" si="11"/>
        <v>-1.7347309004094862E-2</v>
      </c>
      <c r="H152">
        <f>0</f>
        <v>0</v>
      </c>
    </row>
    <row r="153" spans="1:8" x14ac:dyDescent="0.2">
      <c r="A153" s="6">
        <v>45246</v>
      </c>
      <c r="B153">
        <v>602.05999755859375</v>
      </c>
      <c r="C153">
        <v>4508.240234375</v>
      </c>
      <c r="D153">
        <f t="shared" si="8"/>
        <v>1.1338630339960964E-2</v>
      </c>
      <c r="E153">
        <f t="shared" si="9"/>
        <v>1.1904273935798848E-3</v>
      </c>
      <c r="F153">
        <f t="shared" si="10"/>
        <v>1.7274594989132358E-3</v>
      </c>
      <c r="G153">
        <f t="shared" si="11"/>
        <v>9.6111708410477285E-3</v>
      </c>
      <c r="H153">
        <f>0</f>
        <v>0</v>
      </c>
    </row>
    <row r="154" spans="1:8" x14ac:dyDescent="0.2">
      <c r="A154" s="6">
        <v>45247</v>
      </c>
      <c r="B154">
        <v>602.65997314453125</v>
      </c>
      <c r="C154">
        <v>4514.02001953125</v>
      </c>
      <c r="D154">
        <f t="shared" si="8"/>
        <v>9.9653786727316174E-4</v>
      </c>
      <c r="E154">
        <f t="shared" si="9"/>
        <v>1.2820490603360213E-3</v>
      </c>
      <c r="F154">
        <f t="shared" si="10"/>
        <v>1.8838931641377403E-3</v>
      </c>
      <c r="G154">
        <f t="shared" si="11"/>
        <v>-8.8735529686457854E-4</v>
      </c>
      <c r="H154">
        <f>0</f>
        <v>0</v>
      </c>
    </row>
    <row r="155" spans="1:8" x14ac:dyDescent="0.2">
      <c r="A155" s="6">
        <v>45250</v>
      </c>
      <c r="B155">
        <v>612.70001220703125</v>
      </c>
      <c r="C155">
        <v>4547.3798828125</v>
      </c>
      <c r="D155">
        <f t="shared" si="8"/>
        <v>1.6659541880827966E-2</v>
      </c>
      <c r="E155">
        <f t="shared" si="9"/>
        <v>7.3902780973298388E-3</v>
      </c>
      <c r="F155">
        <f t="shared" si="10"/>
        <v>1.2313005514068777E-2</v>
      </c>
      <c r="G155">
        <f t="shared" si="11"/>
        <v>4.3465363667591888E-3</v>
      </c>
      <c r="H155">
        <f>0</f>
        <v>0</v>
      </c>
    </row>
    <row r="156" spans="1:8" x14ac:dyDescent="0.2">
      <c r="A156" s="6">
        <v>45251</v>
      </c>
      <c r="B156">
        <v>610.989990234375</v>
      </c>
      <c r="C156">
        <v>4538.18994140625</v>
      </c>
      <c r="D156">
        <f t="shared" si="8"/>
        <v>-2.7909612185195165E-3</v>
      </c>
      <c r="E156">
        <f t="shared" si="9"/>
        <v>-2.0209310950652926E-3</v>
      </c>
      <c r="F156">
        <f t="shared" si="10"/>
        <v>-3.7555730251042797E-3</v>
      </c>
      <c r="G156">
        <f t="shared" si="11"/>
        <v>9.6461180658476316E-4</v>
      </c>
      <c r="H156">
        <f>0</f>
        <v>0</v>
      </c>
    </row>
    <row r="157" spans="1:8" x14ac:dyDescent="0.2">
      <c r="A157" s="6">
        <v>45252</v>
      </c>
      <c r="B157">
        <v>619.719970703125</v>
      </c>
      <c r="C157">
        <v>4556.6201171875</v>
      </c>
      <c r="D157">
        <f t="shared" si="8"/>
        <v>1.4288254485807839E-2</v>
      </c>
      <c r="E157">
        <f t="shared" si="9"/>
        <v>4.06112922094648E-3</v>
      </c>
      <c r="F157">
        <f t="shared" si="10"/>
        <v>6.6288591843927857E-3</v>
      </c>
      <c r="G157">
        <f t="shared" si="11"/>
        <v>7.6593953014150529E-3</v>
      </c>
      <c r="H157">
        <f>0</f>
        <v>0</v>
      </c>
    </row>
    <row r="158" spans="1:8" x14ac:dyDescent="0.2">
      <c r="A158" s="6">
        <v>45254</v>
      </c>
      <c r="B158">
        <v>619.42999267578125</v>
      </c>
      <c r="C158">
        <v>4559.33984375</v>
      </c>
      <c r="D158">
        <f t="shared" si="8"/>
        <v>-4.6791783555844013E-4</v>
      </c>
      <c r="E158">
        <f t="shared" si="9"/>
        <v>5.9687366788407914E-4</v>
      </c>
      <c r="F158">
        <f t="shared" si="10"/>
        <v>7.1403343818250546E-4</v>
      </c>
      <c r="G158">
        <f t="shared" si="11"/>
        <v>-1.1819512737409456E-3</v>
      </c>
      <c r="H158">
        <f>0</f>
        <v>0</v>
      </c>
    </row>
    <row r="159" spans="1:8" x14ac:dyDescent="0.2">
      <c r="A159" s="6">
        <v>45257</v>
      </c>
      <c r="B159">
        <v>619.27001953125</v>
      </c>
      <c r="C159">
        <v>4550.43017578125</v>
      </c>
      <c r="D159">
        <f t="shared" si="8"/>
        <v>-2.5825863523365467E-4</v>
      </c>
      <c r="E159">
        <f t="shared" si="9"/>
        <v>-1.9541574600900891E-3</v>
      </c>
      <c r="F159">
        <f t="shared" si="10"/>
        <v>-3.6415645724165897E-3</v>
      </c>
      <c r="G159">
        <f t="shared" si="11"/>
        <v>3.3833059371829351E-3</v>
      </c>
      <c r="H159">
        <f>0</f>
        <v>0</v>
      </c>
    </row>
    <row r="160" spans="1:8" x14ac:dyDescent="0.2">
      <c r="A160" s="6">
        <v>45258</v>
      </c>
      <c r="B160">
        <v>623.32000732421875</v>
      </c>
      <c r="C160">
        <v>4554.89013671875</v>
      </c>
      <c r="D160">
        <f t="shared" si="8"/>
        <v>6.5399384198097099E-3</v>
      </c>
      <c r="E160">
        <f t="shared" si="9"/>
        <v>9.8011853060331333E-4</v>
      </c>
      <c r="F160">
        <f t="shared" si="10"/>
        <v>1.3683808286660618E-3</v>
      </c>
      <c r="G160">
        <f t="shared" si="11"/>
        <v>5.1715575911436482E-3</v>
      </c>
      <c r="H160">
        <f>0</f>
        <v>0</v>
      </c>
    </row>
    <row r="161" spans="1:8" x14ac:dyDescent="0.2">
      <c r="A161" s="6">
        <v>45259</v>
      </c>
      <c r="B161">
        <v>617.3900146484375</v>
      </c>
      <c r="C161">
        <v>4550.580078125</v>
      </c>
      <c r="D161">
        <f t="shared" si="8"/>
        <v>-9.5135606207114032E-3</v>
      </c>
      <c r="E161">
        <f t="shared" si="9"/>
        <v>-9.4624863923831182E-4</v>
      </c>
      <c r="F161">
        <f t="shared" si="10"/>
        <v>-1.9206739071374421E-3</v>
      </c>
      <c r="G161">
        <f t="shared" si="11"/>
        <v>-7.5928867135739613E-3</v>
      </c>
      <c r="H161">
        <f>0</f>
        <v>0</v>
      </c>
    </row>
    <row r="162" spans="1:8" x14ac:dyDescent="0.2">
      <c r="A162" s="6">
        <v>45260</v>
      </c>
      <c r="B162">
        <v>611.010009765625</v>
      </c>
      <c r="C162">
        <v>4567.7998046875</v>
      </c>
      <c r="D162">
        <f t="shared" si="8"/>
        <v>-1.033383231253826E-2</v>
      </c>
      <c r="E162">
        <f t="shared" si="9"/>
        <v>3.7840728581564065E-3</v>
      </c>
      <c r="F162">
        <f t="shared" si="10"/>
        <v>6.1558166842996687E-3</v>
      </c>
      <c r="G162">
        <f t="shared" si="11"/>
        <v>-1.6489648996837927E-2</v>
      </c>
      <c r="H162">
        <f>0</f>
        <v>0</v>
      </c>
    </row>
    <row r="163" spans="1:8" x14ac:dyDescent="0.2">
      <c r="A163" s="6">
        <v>45261</v>
      </c>
      <c r="B163">
        <v>612.469970703125</v>
      </c>
      <c r="C163">
        <v>4594.6298828125</v>
      </c>
      <c r="D163">
        <f t="shared" si="8"/>
        <v>2.3894222912321794E-3</v>
      </c>
      <c r="E163">
        <f t="shared" si="9"/>
        <v>5.8737421236076948E-3</v>
      </c>
      <c r="F163">
        <f t="shared" si="10"/>
        <v>9.7236913352991717E-3</v>
      </c>
      <c r="G163">
        <f t="shared" si="11"/>
        <v>-7.3342690440669923E-3</v>
      </c>
      <c r="H163">
        <f>0</f>
        <v>0</v>
      </c>
    </row>
    <row r="164" spans="1:8" x14ac:dyDescent="0.2">
      <c r="A164" s="6">
        <v>45264</v>
      </c>
      <c r="B164">
        <v>604.55999755859375</v>
      </c>
      <c r="C164">
        <v>4569.77978515625</v>
      </c>
      <c r="D164">
        <f t="shared" si="8"/>
        <v>-1.291487505167066E-2</v>
      </c>
      <c r="E164">
        <f t="shared" si="9"/>
        <v>-5.4085091269721053E-3</v>
      </c>
      <c r="F164">
        <f t="shared" si="10"/>
        <v>-9.5394805496822853E-3</v>
      </c>
      <c r="G164">
        <f t="shared" si="11"/>
        <v>-3.3753945019883748E-3</v>
      </c>
      <c r="H164">
        <f>0</f>
        <v>0</v>
      </c>
    </row>
    <row r="165" spans="1:8" x14ac:dyDescent="0.2">
      <c r="A165" s="6">
        <v>45265</v>
      </c>
      <c r="B165">
        <v>602.219970703125</v>
      </c>
      <c r="C165">
        <v>4567.18017578125</v>
      </c>
      <c r="D165">
        <f t="shared" si="8"/>
        <v>-3.8706280020486261E-3</v>
      </c>
      <c r="E165">
        <f t="shared" si="9"/>
        <v>-5.6886972616143616E-4</v>
      </c>
      <c r="F165">
        <f t="shared" si="10"/>
        <v>-1.2763419642555862E-3</v>
      </c>
      <c r="G165">
        <f t="shared" si="11"/>
        <v>-2.5942860377930399E-3</v>
      </c>
      <c r="H165">
        <f>0</f>
        <v>0</v>
      </c>
    </row>
    <row r="166" spans="1:8" x14ac:dyDescent="0.2">
      <c r="A166" s="6">
        <v>45266</v>
      </c>
      <c r="B166">
        <v>595.70001220703125</v>
      </c>
      <c r="C166">
        <v>4549.33984375</v>
      </c>
      <c r="D166">
        <f t="shared" si="8"/>
        <v>-1.0826539824777548E-2</v>
      </c>
      <c r="E166">
        <f t="shared" si="9"/>
        <v>-3.9062028088695522E-3</v>
      </c>
      <c r="F166">
        <f t="shared" si="10"/>
        <v>-6.9744619034244389E-3</v>
      </c>
      <c r="G166">
        <f t="shared" si="11"/>
        <v>-3.852077921353109E-3</v>
      </c>
      <c r="H166">
        <f>0</f>
        <v>0</v>
      </c>
    </row>
    <row r="167" spans="1:8" x14ac:dyDescent="0.2">
      <c r="A167" s="6">
        <v>45267</v>
      </c>
      <c r="B167">
        <v>608.780029296875</v>
      </c>
      <c r="C167">
        <v>4585.58984375</v>
      </c>
      <c r="D167">
        <f t="shared" si="8"/>
        <v>2.1957389326522136E-2</v>
      </c>
      <c r="E167">
        <f t="shared" si="9"/>
        <v>7.9681890658929166E-3</v>
      </c>
      <c r="F167">
        <f t="shared" si="10"/>
        <v>1.3299723330787723E-2</v>
      </c>
      <c r="G167">
        <f t="shared" si="11"/>
        <v>8.6576659957344135E-3</v>
      </c>
      <c r="H167">
        <f>0</f>
        <v>0</v>
      </c>
    </row>
    <row r="168" spans="1:8" x14ac:dyDescent="0.2">
      <c r="A168" s="6">
        <v>45268</v>
      </c>
      <c r="B168">
        <v>610.010009765625</v>
      </c>
      <c r="C168">
        <v>4604.3701171875</v>
      </c>
      <c r="D168">
        <f t="shared" si="8"/>
        <v>2.0204021314078613E-3</v>
      </c>
      <c r="E168">
        <f t="shared" si="9"/>
        <v>4.0954978699407896E-3</v>
      </c>
      <c r="F168">
        <f t="shared" si="10"/>
        <v>6.6875397773283451E-3</v>
      </c>
      <c r="G168">
        <f t="shared" si="11"/>
        <v>-4.6671376459204838E-3</v>
      </c>
      <c r="H168">
        <f>0</f>
        <v>0</v>
      </c>
    </row>
    <row r="169" spans="1:8" x14ac:dyDescent="0.2">
      <c r="A169" s="6">
        <v>45271</v>
      </c>
      <c r="B169">
        <v>625.20001220703125</v>
      </c>
      <c r="C169">
        <v>4622.43994140625</v>
      </c>
      <c r="D169">
        <f t="shared" si="8"/>
        <v>2.4901234730955402E-2</v>
      </c>
      <c r="E169">
        <f t="shared" si="9"/>
        <v>3.924494286698943E-3</v>
      </c>
      <c r="F169">
        <f t="shared" si="10"/>
        <v>6.3955704403783151E-3</v>
      </c>
      <c r="G169">
        <f t="shared" si="11"/>
        <v>1.8505664290577088E-2</v>
      </c>
      <c r="H169">
        <f>0</f>
        <v>0</v>
      </c>
    </row>
    <row r="170" spans="1:8" x14ac:dyDescent="0.2">
      <c r="A170" s="6">
        <v>45272</v>
      </c>
      <c r="B170">
        <v>633.65997314453125</v>
      </c>
      <c r="C170">
        <v>4643.7001953125</v>
      </c>
      <c r="D170">
        <f t="shared" si="8"/>
        <v>1.3531607121431977E-2</v>
      </c>
      <c r="E170">
        <f t="shared" si="9"/>
        <v>4.5993575202152304E-3</v>
      </c>
      <c r="F170">
        <f t="shared" si="10"/>
        <v>7.5478233176939627E-3</v>
      </c>
      <c r="G170">
        <f t="shared" si="11"/>
        <v>5.983783803738014E-3</v>
      </c>
      <c r="H170">
        <f>0</f>
        <v>0</v>
      </c>
    </row>
    <row r="171" spans="1:8" x14ac:dyDescent="0.2">
      <c r="A171" s="6">
        <v>45273</v>
      </c>
      <c r="B171">
        <v>624.260009765625</v>
      </c>
      <c r="C171">
        <v>4707.08984375</v>
      </c>
      <c r="D171">
        <f t="shared" si="8"/>
        <v>-1.4834396643769399E-2</v>
      </c>
      <c r="E171">
        <f t="shared" si="9"/>
        <v>1.3650676351045998E-2</v>
      </c>
      <c r="F171">
        <f t="shared" si="10"/>
        <v>2.300192964377868E-2</v>
      </c>
      <c r="G171">
        <f t="shared" si="11"/>
        <v>-3.7836326287548079E-2</v>
      </c>
      <c r="H171">
        <f>0</f>
        <v>0</v>
      </c>
    </row>
    <row r="172" spans="1:8" x14ac:dyDescent="0.2">
      <c r="A172" s="6">
        <v>45274</v>
      </c>
      <c r="B172">
        <v>584.6400146484375</v>
      </c>
      <c r="C172">
        <v>4719.5498046875</v>
      </c>
      <c r="D172">
        <f t="shared" si="8"/>
        <v>-6.3467136285187631E-2</v>
      </c>
      <c r="E172">
        <f t="shared" si="9"/>
        <v>2.6470624846992585E-3</v>
      </c>
      <c r="F172">
        <f t="shared" si="10"/>
        <v>4.2144996747368454E-3</v>
      </c>
      <c r="G172">
        <f t="shared" si="11"/>
        <v>-6.7681635959924477E-2</v>
      </c>
      <c r="H172">
        <f>0</f>
        <v>0</v>
      </c>
    </row>
    <row r="173" spans="1:8" x14ac:dyDescent="0.2">
      <c r="A173" s="6">
        <v>45275</v>
      </c>
      <c r="B173">
        <v>584.67999267578125</v>
      </c>
      <c r="C173">
        <v>4719.18994140625</v>
      </c>
      <c r="D173">
        <f t="shared" si="8"/>
        <v>6.8380586928817877E-5</v>
      </c>
      <c r="E173">
        <f t="shared" si="9"/>
        <v>-7.62494933082003E-5</v>
      </c>
      <c r="F173">
        <f t="shared" si="10"/>
        <v>-4.3524846184100316E-4</v>
      </c>
      <c r="G173">
        <f t="shared" si="11"/>
        <v>5.0362904876982109E-4</v>
      </c>
      <c r="H173">
        <f>0</f>
        <v>0</v>
      </c>
    </row>
    <row r="174" spans="1:8" x14ac:dyDescent="0.2">
      <c r="A174" s="6">
        <v>45278</v>
      </c>
      <c r="B174">
        <v>599.1300048828125</v>
      </c>
      <c r="C174">
        <v>4740.56005859375</v>
      </c>
      <c r="D174">
        <f t="shared" si="8"/>
        <v>2.4714394862223488E-2</v>
      </c>
      <c r="E174">
        <f t="shared" si="9"/>
        <v>4.5283443669004164E-3</v>
      </c>
      <c r="F174">
        <f t="shared" si="10"/>
        <v>7.4265763654664529E-3</v>
      </c>
      <c r="G174">
        <f t="shared" si="11"/>
        <v>1.7287818496757035E-2</v>
      </c>
      <c r="H174">
        <f>0</f>
        <v>0</v>
      </c>
    </row>
    <row r="175" spans="1:8" x14ac:dyDescent="0.2">
      <c r="A175" s="6">
        <v>45279</v>
      </c>
      <c r="B175">
        <v>604.6400146484375</v>
      </c>
      <c r="C175">
        <v>4768.3701171875</v>
      </c>
      <c r="D175">
        <f t="shared" si="8"/>
        <v>9.1966847273869945E-3</v>
      </c>
      <c r="E175">
        <f t="shared" si="9"/>
        <v>5.8664078189105684E-3</v>
      </c>
      <c r="F175">
        <f t="shared" si="10"/>
        <v>9.7111688370051987E-3</v>
      </c>
      <c r="G175">
        <f t="shared" si="11"/>
        <v>-5.1448410961820422E-4</v>
      </c>
      <c r="H175">
        <f>0</f>
        <v>0</v>
      </c>
    </row>
    <row r="176" spans="1:8" x14ac:dyDescent="0.2">
      <c r="A176" s="6">
        <v>45280</v>
      </c>
      <c r="B176">
        <v>596.05999755859375</v>
      </c>
      <c r="C176">
        <v>4698.35009765625</v>
      </c>
      <c r="D176">
        <f t="shared" si="8"/>
        <v>-1.419028989477733E-2</v>
      </c>
      <c r="E176">
        <f t="shared" si="9"/>
        <v>-1.4684266911006771E-2</v>
      </c>
      <c r="F176">
        <f t="shared" si="10"/>
        <v>-2.5376791081845096E-2</v>
      </c>
      <c r="G176">
        <f t="shared" si="11"/>
        <v>1.1186501187067766E-2</v>
      </c>
      <c r="H176">
        <f>0</f>
        <v>0</v>
      </c>
    </row>
    <row r="177" spans="1:8" x14ac:dyDescent="0.2">
      <c r="A177" s="6">
        <v>45281</v>
      </c>
      <c r="B177">
        <v>600.1400146484375</v>
      </c>
      <c r="C177">
        <v>4746.75</v>
      </c>
      <c r="D177">
        <f t="shared" si="8"/>
        <v>6.8449771945024995E-3</v>
      </c>
      <c r="E177">
        <f t="shared" si="9"/>
        <v>1.0301467821202559E-2</v>
      </c>
      <c r="F177">
        <f t="shared" si="10"/>
        <v>1.7283533717637193E-2</v>
      </c>
      <c r="G177">
        <f t="shared" si="11"/>
        <v>-1.0438556523134693E-2</v>
      </c>
      <c r="H177">
        <f>0</f>
        <v>0</v>
      </c>
    </row>
    <row r="178" spans="1:8" x14ac:dyDescent="0.2">
      <c r="A178" s="6">
        <v>45282</v>
      </c>
      <c r="B178">
        <v>598.75</v>
      </c>
      <c r="C178">
        <v>4754.6298828125</v>
      </c>
      <c r="D178">
        <f t="shared" si="8"/>
        <v>-2.3161505890451073E-3</v>
      </c>
      <c r="E178">
        <f t="shared" si="9"/>
        <v>1.6600585268868873E-3</v>
      </c>
      <c r="F178">
        <f t="shared" si="10"/>
        <v>2.5293017059786491E-3</v>
      </c>
      <c r="G178">
        <f t="shared" si="11"/>
        <v>-4.8454522950237564E-3</v>
      </c>
      <c r="H178">
        <f>0</f>
        <v>0</v>
      </c>
    </row>
    <row r="179" spans="1:8" x14ac:dyDescent="0.2">
      <c r="A179" s="6">
        <v>45286</v>
      </c>
      <c r="B179">
        <v>598.260009765625</v>
      </c>
      <c r="C179">
        <v>4774.75</v>
      </c>
      <c r="D179">
        <f t="shared" si="8"/>
        <v>-8.1835529749474389E-4</v>
      </c>
      <c r="E179">
        <f t="shared" si="9"/>
        <v>4.2316894655107795E-3</v>
      </c>
      <c r="F179">
        <f t="shared" si="10"/>
        <v>6.9200715705393656E-3</v>
      </c>
      <c r="G179">
        <f t="shared" si="11"/>
        <v>-7.7384268680341095E-3</v>
      </c>
      <c r="H179">
        <f>0</f>
        <v>0</v>
      </c>
    </row>
    <row r="180" spans="1:8" x14ac:dyDescent="0.2">
      <c r="A180" s="6">
        <v>45287</v>
      </c>
      <c r="B180">
        <v>596.08001708984375</v>
      </c>
      <c r="C180">
        <v>4781.580078125</v>
      </c>
      <c r="D180">
        <f t="shared" si="8"/>
        <v>-3.6438883431892943E-3</v>
      </c>
      <c r="E180">
        <f t="shared" si="9"/>
        <v>1.4304577464787638E-3</v>
      </c>
      <c r="F180">
        <f t="shared" si="10"/>
        <v>2.1372842619689462E-3</v>
      </c>
      <c r="G180">
        <f t="shared" si="11"/>
        <v>-5.7811726051582406E-3</v>
      </c>
      <c r="H180">
        <f>0</f>
        <v>0</v>
      </c>
    </row>
    <row r="181" spans="1:8" x14ac:dyDescent="0.2">
      <c r="A181" s="6">
        <v>45288</v>
      </c>
      <c r="B181">
        <v>595.52001953125</v>
      </c>
      <c r="C181">
        <v>4783.35009765625</v>
      </c>
      <c r="D181">
        <f t="shared" si="8"/>
        <v>-9.394670892135526E-4</v>
      </c>
      <c r="E181">
        <f t="shared" si="9"/>
        <v>3.7017460804378288E-4</v>
      </c>
      <c r="F181">
        <f t="shared" si="10"/>
        <v>3.2697035486011405E-4</v>
      </c>
      <c r="G181">
        <f t="shared" si="11"/>
        <v>-1.2664374440736668E-3</v>
      </c>
      <c r="H181">
        <f>0</f>
        <v>0</v>
      </c>
    </row>
    <row r="182" spans="1:8" x14ac:dyDescent="0.2">
      <c r="A182" s="6">
        <v>45289</v>
      </c>
      <c r="B182">
        <v>596.5999755859375</v>
      </c>
      <c r="C182">
        <v>4769.830078125</v>
      </c>
      <c r="D182">
        <f t="shared" si="8"/>
        <v>1.8134672542788888E-3</v>
      </c>
      <c r="E182">
        <f t="shared" si="9"/>
        <v>-2.8264750133749628E-3</v>
      </c>
      <c r="F182">
        <f t="shared" si="10"/>
        <v>-5.1309484368602621E-3</v>
      </c>
      <c r="G182">
        <f t="shared" si="11"/>
        <v>6.9444156911391509E-3</v>
      </c>
      <c r="H182">
        <f>0</f>
        <v>0</v>
      </c>
    </row>
    <row r="183" spans="1:8" x14ac:dyDescent="0.2">
      <c r="A183" s="6">
        <v>45293</v>
      </c>
      <c r="B183">
        <v>580.07000732421875</v>
      </c>
      <c r="C183">
        <v>4742.830078125</v>
      </c>
      <c r="D183">
        <f t="shared" si="8"/>
        <v>-2.7706954304656528E-2</v>
      </c>
      <c r="E183">
        <f t="shared" si="9"/>
        <v>-5.6605790054923277E-3</v>
      </c>
      <c r="F183">
        <f t="shared" si="10"/>
        <v>-9.9698614452249108E-3</v>
      </c>
      <c r="G183">
        <f t="shared" si="11"/>
        <v>-1.7737092859431619E-2</v>
      </c>
      <c r="H183">
        <f>0</f>
        <v>0</v>
      </c>
    </row>
    <row r="184" spans="1:8" x14ac:dyDescent="0.2">
      <c r="A184" s="6">
        <v>45294</v>
      </c>
      <c r="B184">
        <v>571.78997802734375</v>
      </c>
      <c r="C184">
        <v>4704.81005859375</v>
      </c>
      <c r="D184">
        <f t="shared" si="8"/>
        <v>-1.4274189653537883E-2</v>
      </c>
      <c r="E184">
        <f t="shared" si="9"/>
        <v>-8.016314922730805E-3</v>
      </c>
      <c r="F184">
        <f t="shared" si="10"/>
        <v>-1.3992014903920241E-2</v>
      </c>
      <c r="G184">
        <f t="shared" si="11"/>
        <v>-2.8217474961764188E-4</v>
      </c>
      <c r="H184">
        <f>0</f>
        <v>0</v>
      </c>
    </row>
    <row r="185" spans="1:8" x14ac:dyDescent="0.2">
      <c r="A185" s="6">
        <v>45295</v>
      </c>
      <c r="B185">
        <v>567.04998779296875</v>
      </c>
      <c r="C185">
        <v>4688.68017578125</v>
      </c>
      <c r="D185">
        <f t="shared" si="8"/>
        <v>-8.2897399683845574E-3</v>
      </c>
      <c r="E185">
        <f t="shared" si="9"/>
        <v>-3.4283812973570083E-3</v>
      </c>
      <c r="F185">
        <f t="shared" si="10"/>
        <v>-6.1586355490756322E-3</v>
      </c>
      <c r="G185">
        <f t="shared" si="11"/>
        <v>-2.1311044193089252E-3</v>
      </c>
      <c r="H185">
        <f>0</f>
        <v>0</v>
      </c>
    </row>
    <row r="186" spans="1:8" x14ac:dyDescent="0.2">
      <c r="A186" s="6">
        <v>45296</v>
      </c>
      <c r="B186">
        <v>564.5999755859375</v>
      </c>
      <c r="C186">
        <v>4697.240234375</v>
      </c>
      <c r="D186">
        <f t="shared" si="8"/>
        <v>-4.3206282687122677E-3</v>
      </c>
      <c r="E186">
        <f t="shared" si="9"/>
        <v>1.8256861788026324E-3</v>
      </c>
      <c r="F186">
        <f t="shared" si="10"/>
        <v>2.8120922463501829E-3</v>
      </c>
      <c r="G186">
        <f t="shared" si="11"/>
        <v>-7.1327205150624505E-3</v>
      </c>
      <c r="H186">
        <f>0</f>
        <v>0</v>
      </c>
    </row>
    <row r="187" spans="1:8" x14ac:dyDescent="0.2">
      <c r="A187" s="6">
        <v>45299</v>
      </c>
      <c r="B187">
        <v>580.54998779296875</v>
      </c>
      <c r="C187">
        <v>4763.5400390625</v>
      </c>
      <c r="D187">
        <f t="shared" si="8"/>
        <v>2.8250111400515809E-2</v>
      </c>
      <c r="E187">
        <f t="shared" si="9"/>
        <v>1.4114629309846638E-2</v>
      </c>
      <c r="F187">
        <f t="shared" si="10"/>
        <v>2.37940770081146E-2</v>
      </c>
      <c r="G187">
        <f t="shared" si="11"/>
        <v>4.4560343924012098E-3</v>
      </c>
      <c r="H187">
        <f>0</f>
        <v>0</v>
      </c>
    </row>
    <row r="188" spans="1:8" x14ac:dyDescent="0.2">
      <c r="A188" s="6">
        <v>45300</v>
      </c>
      <c r="B188">
        <v>586.20001220703125</v>
      </c>
      <c r="C188">
        <v>4756.5</v>
      </c>
      <c r="D188">
        <f t="shared" si="8"/>
        <v>9.7321928048637041E-3</v>
      </c>
      <c r="E188">
        <f t="shared" si="9"/>
        <v>-1.4779006799081618E-3</v>
      </c>
      <c r="F188">
        <f t="shared" si="10"/>
        <v>-2.8284098203842038E-3</v>
      </c>
      <c r="G188">
        <f t="shared" si="11"/>
        <v>1.2560602625247908E-2</v>
      </c>
      <c r="H188">
        <f>0</f>
        <v>0</v>
      </c>
    </row>
    <row r="189" spans="1:8" x14ac:dyDescent="0.2">
      <c r="A189" s="6">
        <v>45301</v>
      </c>
      <c r="B189">
        <v>591.030029296875</v>
      </c>
      <c r="C189">
        <v>4783.4501953125</v>
      </c>
      <c r="D189">
        <f t="shared" si="8"/>
        <v>8.2395376821280397E-3</v>
      </c>
      <c r="E189">
        <f t="shared" si="9"/>
        <v>5.6659718937244197E-3</v>
      </c>
      <c r="F189">
        <f t="shared" si="10"/>
        <v>9.3689470948163205E-3</v>
      </c>
      <c r="G189">
        <f t="shared" si="11"/>
        <v>-1.1294094126882807E-3</v>
      </c>
      <c r="H189">
        <f>0</f>
        <v>0</v>
      </c>
    </row>
    <row r="190" spans="1:8" x14ac:dyDescent="0.2">
      <c r="A190" s="6">
        <v>45302</v>
      </c>
      <c r="B190">
        <v>597.489990234375</v>
      </c>
      <c r="C190">
        <v>4780.240234375</v>
      </c>
      <c r="D190">
        <f t="shared" si="8"/>
        <v>1.0930004597541565E-2</v>
      </c>
      <c r="E190">
        <f t="shared" si="9"/>
        <v>-6.7105557838686991E-4</v>
      </c>
      <c r="F190">
        <f t="shared" si="10"/>
        <v>-1.4508127850087302E-3</v>
      </c>
      <c r="G190">
        <f t="shared" si="11"/>
        <v>1.2380817382550296E-2</v>
      </c>
      <c r="H190">
        <f>0</f>
        <v>0</v>
      </c>
    </row>
    <row r="191" spans="1:8" x14ac:dyDescent="0.2">
      <c r="A191" s="6">
        <v>45303</v>
      </c>
      <c r="B191">
        <v>596.53997802734375</v>
      </c>
      <c r="C191">
        <v>4783.830078125</v>
      </c>
      <c r="D191">
        <f t="shared" si="8"/>
        <v>-1.590005226127067E-3</v>
      </c>
      <c r="E191">
        <f t="shared" si="9"/>
        <v>7.5097559411041459E-4</v>
      </c>
      <c r="F191">
        <f t="shared" si="10"/>
        <v>9.771451015176116E-4</v>
      </c>
      <c r="G191">
        <f t="shared" si="11"/>
        <v>-2.5671503276446786E-3</v>
      </c>
      <c r="H191">
        <f>0</f>
        <v>0</v>
      </c>
    </row>
    <row r="192" spans="1:8" x14ac:dyDescent="0.2">
      <c r="A192" s="6">
        <v>45307</v>
      </c>
      <c r="B192">
        <v>597.67999267578125</v>
      </c>
      <c r="C192">
        <v>4765.97998046875</v>
      </c>
      <c r="D192">
        <f t="shared" si="8"/>
        <v>1.9110448426395976E-3</v>
      </c>
      <c r="E192">
        <f t="shared" si="9"/>
        <v>-3.7313402367431525E-3</v>
      </c>
      <c r="F192">
        <f t="shared" si="10"/>
        <v>-6.6759037780726657E-3</v>
      </c>
      <c r="G192">
        <f t="shared" si="11"/>
        <v>8.5869486207122633E-3</v>
      </c>
      <c r="H192">
        <f>0</f>
        <v>0</v>
      </c>
    </row>
    <row r="193" spans="1:8" x14ac:dyDescent="0.2">
      <c r="A193" s="6">
        <v>45308</v>
      </c>
      <c r="B193">
        <v>596.0999755859375</v>
      </c>
      <c r="C193">
        <v>4739.2099609375</v>
      </c>
      <c r="D193">
        <f t="shared" si="8"/>
        <v>-2.6435837056718592E-3</v>
      </c>
      <c r="E193">
        <f t="shared" si="9"/>
        <v>-5.6168971839904991E-3</v>
      </c>
      <c r="F193">
        <f t="shared" si="10"/>
        <v>-9.8952796603355205E-3</v>
      </c>
      <c r="G193">
        <f t="shared" si="11"/>
        <v>7.2516959546636613E-3</v>
      </c>
      <c r="H193">
        <f>0</f>
        <v>0</v>
      </c>
    </row>
    <row r="194" spans="1:8" x14ac:dyDescent="0.2">
      <c r="A194" s="6">
        <v>45309</v>
      </c>
      <c r="B194">
        <v>593.70001220703125</v>
      </c>
      <c r="C194">
        <v>4780.93994140625</v>
      </c>
      <c r="D194">
        <f t="shared" ref="D194:D257" si="12">(B194/B193)-1</f>
        <v>-4.0261088361012165E-3</v>
      </c>
      <c r="E194">
        <f t="shared" ref="E194:E257" si="13">(C194/C193)-1</f>
        <v>8.805260963896E-3</v>
      </c>
      <c r="F194">
        <f t="shared" ref="F194:F257" si="14">alpha_adobe+beta_adobe*E194</f>
        <v>1.4728929212946428E-2</v>
      </c>
      <c r="G194">
        <f t="shared" ref="G194:G257" si="15">D194-F194</f>
        <v>-1.8755038049047643E-2</v>
      </c>
      <c r="H194">
        <f>0</f>
        <v>0</v>
      </c>
    </row>
    <row r="195" spans="1:8" x14ac:dyDescent="0.2">
      <c r="A195" s="6">
        <v>45310</v>
      </c>
      <c r="B195">
        <v>611.54998779296875</v>
      </c>
      <c r="C195">
        <v>4839.81005859375</v>
      </c>
      <c r="D195">
        <f t="shared" si="12"/>
        <v>3.0065648002232104E-2</v>
      </c>
      <c r="E195">
        <f t="shared" si="13"/>
        <v>1.2313502764936146E-2</v>
      </c>
      <c r="F195">
        <f t="shared" si="14"/>
        <v>2.071885651792825E-2</v>
      </c>
      <c r="G195">
        <f t="shared" si="15"/>
        <v>9.3467914843038541E-3</v>
      </c>
      <c r="H195">
        <f>0</f>
        <v>0</v>
      </c>
    </row>
    <row r="196" spans="1:8" x14ac:dyDescent="0.2">
      <c r="A196" s="6">
        <v>45313</v>
      </c>
      <c r="B196">
        <v>603.59002685546875</v>
      </c>
      <c r="C196">
        <v>4850.43017578125</v>
      </c>
      <c r="D196">
        <f t="shared" si="12"/>
        <v>-1.3016042999570376E-2</v>
      </c>
      <c r="E196">
        <f t="shared" si="13"/>
        <v>2.1943252026270788E-3</v>
      </c>
      <c r="F196">
        <f t="shared" si="14"/>
        <v>3.4415018137959668E-3</v>
      </c>
      <c r="G196">
        <f t="shared" si="15"/>
        <v>-1.6457544813366344E-2</v>
      </c>
      <c r="H196">
        <f>0</f>
        <v>0</v>
      </c>
    </row>
    <row r="197" spans="1:8" x14ac:dyDescent="0.2">
      <c r="A197" s="6">
        <v>45314</v>
      </c>
      <c r="B197">
        <v>597.17999267578125</v>
      </c>
      <c r="C197">
        <v>4864.60009765625</v>
      </c>
      <c r="D197">
        <f t="shared" si="12"/>
        <v>-1.0619847735195309E-2</v>
      </c>
      <c r="E197">
        <f t="shared" si="13"/>
        <v>2.921374261968035E-3</v>
      </c>
      <c r="F197">
        <f t="shared" si="14"/>
        <v>4.6828561045169064E-3</v>
      </c>
      <c r="G197">
        <f t="shared" si="15"/>
        <v>-1.5302703839712216E-2</v>
      </c>
      <c r="H197">
        <f>0</f>
        <v>0</v>
      </c>
    </row>
    <row r="198" spans="1:8" x14ac:dyDescent="0.2">
      <c r="A198" s="6">
        <v>45315</v>
      </c>
      <c r="B198">
        <v>606.47998046875</v>
      </c>
      <c r="C198">
        <v>4868.5498046875</v>
      </c>
      <c r="D198">
        <f t="shared" si="12"/>
        <v>1.5573173761730175E-2</v>
      </c>
      <c r="E198">
        <f t="shared" si="13"/>
        <v>8.1192841178312491E-4</v>
      </c>
      <c r="F198">
        <f t="shared" si="14"/>
        <v>1.0812151649850436E-3</v>
      </c>
      <c r="G198">
        <f t="shared" si="15"/>
        <v>1.4491958596745132E-2</v>
      </c>
      <c r="H198">
        <f>0</f>
        <v>0</v>
      </c>
    </row>
    <row r="199" spans="1:8" x14ac:dyDescent="0.2">
      <c r="A199" s="6">
        <v>45316</v>
      </c>
      <c r="B199">
        <v>622.58001708984375</v>
      </c>
      <c r="C199">
        <v>4894.16015625</v>
      </c>
      <c r="D199">
        <f t="shared" si="12"/>
        <v>2.6546690970161935E-2</v>
      </c>
      <c r="E199">
        <f t="shared" si="13"/>
        <v>5.2603655277063677E-3</v>
      </c>
      <c r="F199">
        <f t="shared" si="14"/>
        <v>8.6764199588117118E-3</v>
      </c>
      <c r="G199">
        <f t="shared" si="15"/>
        <v>1.7870271011350223E-2</v>
      </c>
      <c r="H199">
        <f>0</f>
        <v>0</v>
      </c>
    </row>
    <row r="200" spans="1:8" x14ac:dyDescent="0.2">
      <c r="A200" s="6">
        <v>45317</v>
      </c>
      <c r="B200">
        <v>613.92999267578125</v>
      </c>
      <c r="C200">
        <v>4890.97021484375</v>
      </c>
      <c r="D200">
        <f t="shared" si="12"/>
        <v>-1.389383561408819E-2</v>
      </c>
      <c r="E200">
        <f t="shared" si="13"/>
        <v>-6.5178525107645324E-4</v>
      </c>
      <c r="F200">
        <f t="shared" si="14"/>
        <v>-1.4179108739436552E-3</v>
      </c>
      <c r="G200">
        <f t="shared" si="15"/>
        <v>-1.2475924740144535E-2</v>
      </c>
      <c r="H200">
        <f>0</f>
        <v>0</v>
      </c>
    </row>
    <row r="201" spans="1:8" x14ac:dyDescent="0.2">
      <c r="A201" s="6">
        <v>45320</v>
      </c>
      <c r="B201">
        <v>630.22998046875</v>
      </c>
      <c r="C201">
        <v>4927.93017578125</v>
      </c>
      <c r="D201">
        <f t="shared" si="12"/>
        <v>2.6550238606076526E-2</v>
      </c>
      <c r="E201">
        <f t="shared" si="13"/>
        <v>7.5567748961808956E-3</v>
      </c>
      <c r="F201">
        <f t="shared" si="14"/>
        <v>1.2597280024832068E-2</v>
      </c>
      <c r="G201">
        <f t="shared" si="15"/>
        <v>1.3952958581244458E-2</v>
      </c>
      <c r="H201">
        <f>0</f>
        <v>0</v>
      </c>
    </row>
    <row r="202" spans="1:8" x14ac:dyDescent="0.2">
      <c r="A202" s="6">
        <v>45321</v>
      </c>
      <c r="B202">
        <v>627.96002197265625</v>
      </c>
      <c r="C202">
        <v>4924.97021484375</v>
      </c>
      <c r="D202">
        <f t="shared" si="12"/>
        <v>-3.6017938949927109E-3</v>
      </c>
      <c r="E202">
        <f t="shared" si="13"/>
        <v>-6.0064993453989857E-4</v>
      </c>
      <c r="F202">
        <f t="shared" si="14"/>
        <v>-1.3306030866980941E-3</v>
      </c>
      <c r="G202">
        <f t="shared" si="15"/>
        <v>-2.2711908082946168E-3</v>
      </c>
      <c r="H202">
        <f>0</f>
        <v>0</v>
      </c>
    </row>
    <row r="203" spans="1:8" x14ac:dyDescent="0.2">
      <c r="A203" s="6">
        <v>45322</v>
      </c>
      <c r="B203">
        <v>617.780029296875</v>
      </c>
      <c r="C203">
        <v>4845.64990234375</v>
      </c>
      <c r="D203">
        <f t="shared" si="12"/>
        <v>-1.6211211414067561E-2</v>
      </c>
      <c r="E203">
        <f t="shared" si="13"/>
        <v>-1.6105744611597972E-2</v>
      </c>
      <c r="F203">
        <f t="shared" si="14"/>
        <v>-2.7803803977498286E-2</v>
      </c>
      <c r="G203">
        <f t="shared" si="15"/>
        <v>1.1592592563430724E-2</v>
      </c>
      <c r="H203">
        <f>0</f>
        <v>0</v>
      </c>
    </row>
    <row r="204" spans="1:8" x14ac:dyDescent="0.2">
      <c r="A204" s="6">
        <v>45323</v>
      </c>
      <c r="B204">
        <v>627.90997314453125</v>
      </c>
      <c r="C204">
        <v>4906.18994140625</v>
      </c>
      <c r="D204">
        <f t="shared" si="12"/>
        <v>1.6397331359489842E-2</v>
      </c>
      <c r="E204">
        <f t="shared" si="13"/>
        <v>1.2493688211609788E-2</v>
      </c>
      <c r="F204">
        <f t="shared" si="14"/>
        <v>2.1026502851391012E-2</v>
      </c>
      <c r="G204">
        <f t="shared" si="15"/>
        <v>-4.6291714919011705E-3</v>
      </c>
      <c r="H204">
        <f>0</f>
        <v>0</v>
      </c>
    </row>
    <row r="205" spans="1:8" x14ac:dyDescent="0.2">
      <c r="A205" s="6">
        <v>45324</v>
      </c>
      <c r="B205">
        <v>634.760009765625</v>
      </c>
      <c r="C205">
        <v>4958.60986328125</v>
      </c>
      <c r="D205">
        <f t="shared" si="12"/>
        <v>1.0909265522236034E-2</v>
      </c>
      <c r="E205">
        <f t="shared" si="13"/>
        <v>1.068444607751462E-2</v>
      </c>
      <c r="F205">
        <f t="shared" si="14"/>
        <v>1.793742590774159E-2</v>
      </c>
      <c r="G205">
        <f t="shared" si="15"/>
        <v>-7.0281603855055566E-3</v>
      </c>
      <c r="H205">
        <f>0</f>
        <v>0</v>
      </c>
    </row>
    <row r="206" spans="1:8" x14ac:dyDescent="0.2">
      <c r="A206" s="6">
        <v>45327</v>
      </c>
      <c r="B206">
        <v>630.5</v>
      </c>
      <c r="C206">
        <v>4942.81005859375</v>
      </c>
      <c r="D206">
        <f t="shared" si="12"/>
        <v>-6.7112132145784598E-3</v>
      </c>
      <c r="E206">
        <f t="shared" si="13"/>
        <v>-3.1863375266721894E-3</v>
      </c>
      <c r="F206">
        <f t="shared" si="14"/>
        <v>-5.7453731021724847E-3</v>
      </c>
      <c r="G206">
        <f t="shared" si="15"/>
        <v>-9.6584011240597508E-4</v>
      </c>
      <c r="H206">
        <f>0</f>
        <v>0</v>
      </c>
    </row>
    <row r="207" spans="1:8" x14ac:dyDescent="0.2">
      <c r="A207" s="6">
        <v>45328</v>
      </c>
      <c r="B207">
        <v>607.1400146484375</v>
      </c>
      <c r="C207">
        <v>4954.22998046875</v>
      </c>
      <c r="D207">
        <f t="shared" si="12"/>
        <v>-3.7049937115880227E-2</v>
      </c>
      <c r="E207">
        <f t="shared" si="13"/>
        <v>2.3104108269635937E-3</v>
      </c>
      <c r="F207">
        <f t="shared" si="14"/>
        <v>3.6397049281659604E-3</v>
      </c>
      <c r="G207">
        <f t="shared" si="15"/>
        <v>-4.0689642044046188E-2</v>
      </c>
      <c r="H207">
        <f>0</f>
        <v>0</v>
      </c>
    </row>
    <row r="208" spans="1:8" x14ac:dyDescent="0.2">
      <c r="A208" s="6">
        <v>45329</v>
      </c>
      <c r="B208">
        <v>615.8499755859375</v>
      </c>
      <c r="C208">
        <v>4995.06005859375</v>
      </c>
      <c r="D208">
        <f t="shared" si="12"/>
        <v>1.4345885178632889E-2</v>
      </c>
      <c r="E208">
        <f t="shared" si="13"/>
        <v>8.241457963390042E-3</v>
      </c>
      <c r="F208">
        <f t="shared" si="14"/>
        <v>1.3766299160947149E-2</v>
      </c>
      <c r="G208">
        <f t="shared" si="15"/>
        <v>5.7958601768574002E-4</v>
      </c>
      <c r="H208">
        <f>0</f>
        <v>0</v>
      </c>
    </row>
    <row r="209" spans="1:8" x14ac:dyDescent="0.2">
      <c r="A209" s="6">
        <v>45330</v>
      </c>
      <c r="B209">
        <v>615.8599853515625</v>
      </c>
      <c r="C209">
        <v>4997.91015625</v>
      </c>
      <c r="D209">
        <f t="shared" si="12"/>
        <v>1.6253578017044745E-5</v>
      </c>
      <c r="E209">
        <f t="shared" si="13"/>
        <v>5.7058326082515265E-4</v>
      </c>
      <c r="F209">
        <f t="shared" si="14"/>
        <v>6.6914553249292031E-4</v>
      </c>
      <c r="G209">
        <f t="shared" si="15"/>
        <v>-6.5289195447587557E-4</v>
      </c>
      <c r="H209">
        <f>0</f>
        <v>0</v>
      </c>
    </row>
    <row r="210" spans="1:8" x14ac:dyDescent="0.2">
      <c r="A210" s="6">
        <v>45331</v>
      </c>
      <c r="B210">
        <v>627.21002197265625</v>
      </c>
      <c r="C210">
        <v>5026.60986328125</v>
      </c>
      <c r="D210">
        <f t="shared" si="12"/>
        <v>1.8429573102747732E-2</v>
      </c>
      <c r="E210">
        <f t="shared" si="13"/>
        <v>5.7423415255595245E-3</v>
      </c>
      <c r="F210">
        <f t="shared" si="14"/>
        <v>9.4993396301497959E-3</v>
      </c>
      <c r="G210">
        <f t="shared" si="15"/>
        <v>8.9302334725979357E-3</v>
      </c>
      <c r="H210">
        <f>0</f>
        <v>0</v>
      </c>
    </row>
    <row r="211" spans="1:8" x14ac:dyDescent="0.2">
      <c r="A211" s="6">
        <v>45334</v>
      </c>
      <c r="B211">
        <v>611.84002685546875</v>
      </c>
      <c r="C211">
        <v>5021.83984375</v>
      </c>
      <c r="D211">
        <f t="shared" si="12"/>
        <v>-2.4505340442180557E-2</v>
      </c>
      <c r="E211">
        <f t="shared" si="13"/>
        <v>-9.489536011326738E-4</v>
      </c>
      <c r="F211">
        <f t="shared" si="14"/>
        <v>-1.9252923245752511E-3</v>
      </c>
      <c r="G211">
        <f t="shared" si="15"/>
        <v>-2.2580048117605306E-2</v>
      </c>
      <c r="H211">
        <f>0</f>
        <v>0</v>
      </c>
    </row>
    <row r="212" spans="1:8" x14ac:dyDescent="0.2">
      <c r="A212" s="6">
        <v>45335</v>
      </c>
      <c r="B212">
        <v>601.8900146484375</v>
      </c>
      <c r="C212">
        <v>4953.169921875</v>
      </c>
      <c r="D212">
        <f t="shared" si="12"/>
        <v>-1.6262440785655974E-2</v>
      </c>
      <c r="E212">
        <f t="shared" si="13"/>
        <v>-1.3674255653625456E-2</v>
      </c>
      <c r="F212">
        <f t="shared" si="14"/>
        <v>-2.3652310743251085E-2</v>
      </c>
      <c r="G212">
        <f t="shared" si="15"/>
        <v>7.3898699575951111E-3</v>
      </c>
      <c r="H212">
        <f>0</f>
        <v>0</v>
      </c>
    </row>
    <row r="213" spans="1:8" x14ac:dyDescent="0.2">
      <c r="A213" s="6">
        <v>45336</v>
      </c>
      <c r="B213">
        <v>604.65997314453125</v>
      </c>
      <c r="C213">
        <v>5000.6201171875</v>
      </c>
      <c r="D213">
        <f t="shared" si="12"/>
        <v>4.6021007637278011E-3</v>
      </c>
      <c r="E213">
        <f t="shared" si="13"/>
        <v>9.5797632750176387E-3</v>
      </c>
      <c r="F213">
        <f t="shared" si="14"/>
        <v>1.6051304580511905E-2</v>
      </c>
      <c r="G213">
        <f t="shared" si="15"/>
        <v>-1.1449203816784104E-2</v>
      </c>
      <c r="H213">
        <f>0</f>
        <v>0</v>
      </c>
    </row>
    <row r="214" spans="1:8" x14ac:dyDescent="0.2">
      <c r="A214" s="6">
        <v>45337</v>
      </c>
      <c r="B214">
        <v>590.44000244140625</v>
      </c>
      <c r="C214">
        <v>5029.72998046875</v>
      </c>
      <c r="D214">
        <f t="shared" si="12"/>
        <v>-2.3517301185282835E-2</v>
      </c>
      <c r="E214">
        <f t="shared" si="13"/>
        <v>5.8212506847294954E-3</v>
      </c>
      <c r="F214">
        <f t="shared" si="14"/>
        <v>9.6340681220642432E-3</v>
      </c>
      <c r="G214">
        <f t="shared" si="15"/>
        <v>-3.3151369307347078E-2</v>
      </c>
      <c r="H214">
        <f>0</f>
        <v>0</v>
      </c>
    </row>
    <row r="215" spans="1:8" x14ac:dyDescent="0.2">
      <c r="A215" s="6">
        <v>45338</v>
      </c>
      <c r="B215">
        <v>546.65997314453125</v>
      </c>
      <c r="C215">
        <v>5005.56982421875</v>
      </c>
      <c r="D215">
        <f t="shared" si="12"/>
        <v>-7.4148142259754191E-2</v>
      </c>
      <c r="E215">
        <f t="shared" si="13"/>
        <v>-4.8034698371121065E-3</v>
      </c>
      <c r="F215">
        <f t="shared" si="14"/>
        <v>-8.5064441831910406E-3</v>
      </c>
      <c r="G215">
        <f t="shared" si="15"/>
        <v>-6.5641698076563143E-2</v>
      </c>
      <c r="H215">
        <f>0</f>
        <v>0</v>
      </c>
    </row>
    <row r="216" spans="1:8" x14ac:dyDescent="0.2">
      <c r="A216" s="6">
        <v>45342</v>
      </c>
      <c r="B216">
        <v>541.90997314453125</v>
      </c>
      <c r="C216">
        <v>4975.509765625</v>
      </c>
      <c r="D216">
        <f t="shared" si="12"/>
        <v>-8.6891307821144181E-3</v>
      </c>
      <c r="E216">
        <f t="shared" si="13"/>
        <v>-6.0053220011653252E-3</v>
      </c>
      <c r="F216">
        <f t="shared" si="14"/>
        <v>-1.0558471238988464E-2</v>
      </c>
      <c r="G216">
        <f t="shared" si="15"/>
        <v>1.8693404568740461E-3</v>
      </c>
      <c r="H216">
        <f>0</f>
        <v>0</v>
      </c>
    </row>
    <row r="217" spans="1:8" x14ac:dyDescent="0.2">
      <c r="A217" s="6">
        <v>45343</v>
      </c>
      <c r="B217">
        <v>538.52001953125</v>
      </c>
      <c r="C217">
        <v>4981.7998046875</v>
      </c>
      <c r="D217">
        <f t="shared" si="12"/>
        <v>-6.2555660188544637E-3</v>
      </c>
      <c r="E217">
        <f t="shared" si="13"/>
        <v>1.264199922982101E-3</v>
      </c>
      <c r="F217">
        <f t="shared" si="14"/>
        <v>1.8534177746777211E-3</v>
      </c>
      <c r="G217">
        <f t="shared" si="15"/>
        <v>-8.1089837935321846E-3</v>
      </c>
      <c r="H217">
        <f>0</f>
        <v>0</v>
      </c>
    </row>
    <row r="218" spans="1:8" x14ac:dyDescent="0.2">
      <c r="A218" s="6">
        <v>45344</v>
      </c>
      <c r="B218">
        <v>537.57000732421875</v>
      </c>
      <c r="C218">
        <v>5087.02978515625</v>
      </c>
      <c r="D218">
        <f t="shared" si="12"/>
        <v>-1.7641167878181818E-3</v>
      </c>
      <c r="E218">
        <f t="shared" si="13"/>
        <v>2.112288421741404E-2</v>
      </c>
      <c r="F218">
        <f t="shared" si="14"/>
        <v>3.575988205002039E-2</v>
      </c>
      <c r="G218">
        <f t="shared" si="15"/>
        <v>-3.7523998837838572E-2</v>
      </c>
      <c r="H218">
        <f>0</f>
        <v>0</v>
      </c>
    </row>
    <row r="219" spans="1:8" x14ac:dyDescent="0.2">
      <c r="A219" s="6">
        <v>45345</v>
      </c>
      <c r="B219">
        <v>553.44000244140625</v>
      </c>
      <c r="C219">
        <v>5088.7998046875</v>
      </c>
      <c r="D219">
        <f t="shared" si="12"/>
        <v>2.95217272187136E-2</v>
      </c>
      <c r="E219">
        <f t="shared" si="13"/>
        <v>3.4794754621159107E-4</v>
      </c>
      <c r="F219">
        <f t="shared" si="14"/>
        <v>2.8902015298443628E-4</v>
      </c>
      <c r="G219">
        <f t="shared" si="15"/>
        <v>2.9232707065729165E-2</v>
      </c>
      <c r="H219">
        <f>0</f>
        <v>0</v>
      </c>
    </row>
    <row r="220" spans="1:8" x14ac:dyDescent="0.2">
      <c r="A220" s="6">
        <v>45348</v>
      </c>
      <c r="B220">
        <v>560.47998046875</v>
      </c>
      <c r="C220">
        <v>5069.52978515625</v>
      </c>
      <c r="D220">
        <f t="shared" si="12"/>
        <v>1.2720399675282046E-2</v>
      </c>
      <c r="E220">
        <f t="shared" si="13"/>
        <v>-3.7867513501905758E-3</v>
      </c>
      <c r="F220">
        <f t="shared" si="14"/>
        <v>-6.7705120064278949E-3</v>
      </c>
      <c r="G220">
        <f t="shared" si="15"/>
        <v>1.9490911681709942E-2</v>
      </c>
      <c r="H220">
        <f>0</f>
        <v>0</v>
      </c>
    </row>
    <row r="221" spans="1:8" x14ac:dyDescent="0.2">
      <c r="A221" s="6">
        <v>45349</v>
      </c>
      <c r="B221">
        <v>552.489990234375</v>
      </c>
      <c r="C221">
        <v>5078.18017578125</v>
      </c>
      <c r="D221">
        <f t="shared" si="12"/>
        <v>-1.425562109763967E-2</v>
      </c>
      <c r="E221">
        <f t="shared" si="13"/>
        <v>1.7063496993998672E-3</v>
      </c>
      <c r="F221">
        <f t="shared" si="14"/>
        <v>2.6083386635033312E-3</v>
      </c>
      <c r="G221">
        <f t="shared" si="15"/>
        <v>-1.6863959761143001E-2</v>
      </c>
      <c r="H221">
        <f>0</f>
        <v>0</v>
      </c>
    </row>
    <row r="222" spans="1:8" x14ac:dyDescent="0.2">
      <c r="A222" s="6">
        <v>45350</v>
      </c>
      <c r="B222">
        <v>551.82000732421875</v>
      </c>
      <c r="C222">
        <v>5069.759765625</v>
      </c>
      <c r="D222">
        <f t="shared" si="12"/>
        <v>-1.2126607214585361E-3</v>
      </c>
      <c r="E222">
        <f t="shared" si="13"/>
        <v>-1.6581550604305439E-3</v>
      </c>
      <c r="F222">
        <f t="shared" si="14"/>
        <v>-3.1361738506210822E-3</v>
      </c>
      <c r="G222">
        <f t="shared" si="15"/>
        <v>1.9235131291625461E-3</v>
      </c>
      <c r="H222">
        <f>0</f>
        <v>0</v>
      </c>
    </row>
    <row r="223" spans="1:8" x14ac:dyDescent="0.2">
      <c r="A223" s="6">
        <v>45351</v>
      </c>
      <c r="B223">
        <v>560.280029296875</v>
      </c>
      <c r="C223">
        <v>5096.27001953125</v>
      </c>
      <c r="D223">
        <f t="shared" si="12"/>
        <v>1.5331125838802029E-2</v>
      </c>
      <c r="E223">
        <f t="shared" si="13"/>
        <v>5.2290946971491614E-3</v>
      </c>
      <c r="F223">
        <f t="shared" si="14"/>
        <v>8.6230285415643225E-3</v>
      </c>
      <c r="G223">
        <f t="shared" si="15"/>
        <v>6.7080972972377063E-3</v>
      </c>
      <c r="H223">
        <f>0</f>
        <v>0</v>
      </c>
    </row>
    <row r="224" spans="1:8" x14ac:dyDescent="0.2">
      <c r="A224" s="6">
        <v>45352</v>
      </c>
      <c r="B224">
        <v>570.92999267578125</v>
      </c>
      <c r="C224">
        <v>5137.080078125</v>
      </c>
      <c r="D224">
        <f t="shared" si="12"/>
        <v>1.9008286610307179E-2</v>
      </c>
      <c r="E224">
        <f t="shared" si="13"/>
        <v>8.0078289488876297E-3</v>
      </c>
      <c r="F224">
        <f t="shared" si="14"/>
        <v>1.336740396142325E-2</v>
      </c>
      <c r="G224">
        <f t="shared" si="15"/>
        <v>5.6408826488839291E-3</v>
      </c>
      <c r="H224">
        <f>0</f>
        <v>0</v>
      </c>
    </row>
    <row r="225" spans="1:8" x14ac:dyDescent="0.2">
      <c r="A225" s="6">
        <v>45355</v>
      </c>
      <c r="B225">
        <v>567.94000244140625</v>
      </c>
      <c r="C225">
        <v>5130.9501953125</v>
      </c>
      <c r="D225">
        <f t="shared" si="12"/>
        <v>-5.237052305418044E-3</v>
      </c>
      <c r="E225">
        <f t="shared" si="13"/>
        <v>-1.1932620709189656E-3</v>
      </c>
      <c r="F225">
        <f t="shared" si="14"/>
        <v>-2.3424214898389913E-3</v>
      </c>
      <c r="G225">
        <f t="shared" si="15"/>
        <v>-2.8946308155790527E-3</v>
      </c>
      <c r="H225">
        <f>0</f>
        <v>0</v>
      </c>
    </row>
    <row r="226" spans="1:8" x14ac:dyDescent="0.2">
      <c r="A226" s="6">
        <v>45356</v>
      </c>
      <c r="B226">
        <v>544.84002685546875</v>
      </c>
      <c r="C226">
        <v>5078.64990234375</v>
      </c>
      <c r="D226">
        <f t="shared" si="12"/>
        <v>-4.0673267399087054E-2</v>
      </c>
      <c r="E226">
        <f t="shared" si="13"/>
        <v>-1.0193100883444606E-2</v>
      </c>
      <c r="F226">
        <f t="shared" si="14"/>
        <v>-1.7708631489275008E-2</v>
      </c>
      <c r="G226">
        <f t="shared" si="15"/>
        <v>-2.2964635909812046E-2</v>
      </c>
      <c r="H226">
        <f>0</f>
        <v>0</v>
      </c>
    </row>
    <row r="227" spans="1:8" x14ac:dyDescent="0.2">
      <c r="A227" s="6">
        <v>45357</v>
      </c>
      <c r="B227">
        <v>543.09002685546875</v>
      </c>
      <c r="C227">
        <v>5104.759765625</v>
      </c>
      <c r="D227">
        <f t="shared" si="12"/>
        <v>-3.2119519744172598E-3</v>
      </c>
      <c r="E227">
        <f t="shared" si="13"/>
        <v>5.1411032032746551E-3</v>
      </c>
      <c r="F227">
        <f t="shared" si="14"/>
        <v>8.4727929872166208E-3</v>
      </c>
      <c r="G227">
        <f t="shared" si="15"/>
        <v>-1.1684744961633881E-2</v>
      </c>
      <c r="H227">
        <f>0</f>
        <v>0</v>
      </c>
    </row>
    <row r="228" spans="1:8" x14ac:dyDescent="0.2">
      <c r="A228" s="6">
        <v>45358</v>
      </c>
      <c r="B228">
        <v>556.03997802734375</v>
      </c>
      <c r="C228">
        <v>5157.35986328125</v>
      </c>
      <c r="D228">
        <f t="shared" si="12"/>
        <v>2.3844943805829244E-2</v>
      </c>
      <c r="E228">
        <f t="shared" si="13"/>
        <v>1.0304127925951478E-2</v>
      </c>
      <c r="F228">
        <f t="shared" si="14"/>
        <v>1.7288075546557008E-2</v>
      </c>
      <c r="G228">
        <f t="shared" si="15"/>
        <v>6.556868259272236E-3</v>
      </c>
      <c r="H228">
        <f>0</f>
        <v>0</v>
      </c>
    </row>
    <row r="229" spans="1:8" x14ac:dyDescent="0.2">
      <c r="A229" s="6">
        <v>45359</v>
      </c>
      <c r="B229">
        <v>551.69000244140625</v>
      </c>
      <c r="C229">
        <v>5123.68994140625</v>
      </c>
      <c r="D229">
        <f t="shared" si="12"/>
        <v>-7.8231345907354699E-3</v>
      </c>
      <c r="E229">
        <f t="shared" si="13"/>
        <v>-6.5285190034379825E-3</v>
      </c>
      <c r="F229">
        <f t="shared" si="14"/>
        <v>-1.1451771127516235E-2</v>
      </c>
      <c r="G229">
        <f t="shared" si="15"/>
        <v>3.628636536780765E-3</v>
      </c>
      <c r="H229">
        <f>0</f>
        <v>0</v>
      </c>
    </row>
    <row r="230" spans="1:8" x14ac:dyDescent="0.2">
      <c r="A230" s="6">
        <v>45362</v>
      </c>
      <c r="B230">
        <v>560.41998291015625</v>
      </c>
      <c r="C230">
        <v>5117.93994140625</v>
      </c>
      <c r="D230">
        <f t="shared" si="12"/>
        <v>1.5824068643834455E-2</v>
      </c>
      <c r="E230">
        <f t="shared" si="13"/>
        <v>-1.122238087346461E-3</v>
      </c>
      <c r="F230">
        <f t="shared" si="14"/>
        <v>-2.2211560461676367E-3</v>
      </c>
      <c r="G230">
        <f t="shared" si="15"/>
        <v>1.8045224690002092E-2</v>
      </c>
      <c r="H230">
        <f>0</f>
        <v>0</v>
      </c>
    </row>
    <row r="231" spans="1:8" x14ac:dyDescent="0.2">
      <c r="A231" s="6">
        <v>45363</v>
      </c>
      <c r="B231">
        <v>579.1400146484375</v>
      </c>
      <c r="C231">
        <v>5175.27001953125</v>
      </c>
      <c r="D231">
        <f t="shared" si="12"/>
        <v>3.3403576441139116E-2</v>
      </c>
      <c r="E231">
        <f t="shared" si="13"/>
        <v>1.1201787981366396E-2</v>
      </c>
      <c r="F231">
        <f t="shared" si="14"/>
        <v>1.8820728875904809E-2</v>
      </c>
      <c r="G231">
        <f t="shared" si="15"/>
        <v>1.4582847565234307E-2</v>
      </c>
      <c r="H231">
        <f>0</f>
        <v>0</v>
      </c>
    </row>
    <row r="232" spans="1:8" x14ac:dyDescent="0.2">
      <c r="A232" s="6">
        <v>45364</v>
      </c>
      <c r="B232">
        <v>573.54998779296875</v>
      </c>
      <c r="C232">
        <v>5165.31005859375</v>
      </c>
      <c r="D232">
        <f t="shared" si="12"/>
        <v>-9.6522891081219919E-3</v>
      </c>
      <c r="E232">
        <f t="shared" si="13"/>
        <v>-1.9245297153407392E-3</v>
      </c>
      <c r="F232">
        <f t="shared" si="14"/>
        <v>-3.5909785389206814E-3</v>
      </c>
      <c r="G232">
        <f t="shared" si="15"/>
        <v>-6.0613105692013105E-3</v>
      </c>
      <c r="H232">
        <f>0</f>
        <v>0</v>
      </c>
    </row>
    <row r="233" spans="1:8" x14ac:dyDescent="0.2">
      <c r="A233" s="6">
        <v>45365</v>
      </c>
      <c r="B233">
        <v>570.45001220703125</v>
      </c>
      <c r="C233">
        <v>5150.47998046875</v>
      </c>
      <c r="D233">
        <f t="shared" si="12"/>
        <v>-5.4048917303027855E-3</v>
      </c>
      <c r="E233">
        <f t="shared" si="13"/>
        <v>-2.8710915621273925E-3</v>
      </c>
      <c r="F233">
        <f t="shared" si="14"/>
        <v>-5.207126163135286E-3</v>
      </c>
      <c r="G233">
        <f t="shared" si="15"/>
        <v>-1.9776556716749952E-4</v>
      </c>
      <c r="H233">
        <f>0</f>
        <v>0</v>
      </c>
    </row>
    <row r="234" spans="1:8" x14ac:dyDescent="0.2">
      <c r="A234" s="6">
        <v>45366</v>
      </c>
      <c r="B234">
        <v>492.45999145507812</v>
      </c>
      <c r="C234">
        <v>5117.08984375</v>
      </c>
      <c r="D234">
        <f t="shared" si="12"/>
        <v>-0.13671666067674393</v>
      </c>
      <c r="E234">
        <f t="shared" si="13"/>
        <v>-6.4829174844615034E-3</v>
      </c>
      <c r="F234">
        <f t="shared" si="14"/>
        <v>-1.1373911675643542E-2</v>
      </c>
      <c r="G234">
        <f t="shared" si="15"/>
        <v>-0.12534274900110037</v>
      </c>
      <c r="H234">
        <f>0</f>
        <v>0</v>
      </c>
    </row>
    <row r="235" spans="1:8" x14ac:dyDescent="0.2">
      <c r="A235" s="6">
        <v>45369</v>
      </c>
      <c r="B235">
        <v>513.8599853515625</v>
      </c>
      <c r="C235">
        <v>5149.419921875</v>
      </c>
      <c r="D235">
        <f t="shared" si="12"/>
        <v>4.3455294374784792E-2</v>
      </c>
      <c r="E235">
        <f t="shared" si="13"/>
        <v>6.3180595049523447E-3</v>
      </c>
      <c r="F235">
        <f t="shared" si="14"/>
        <v>1.0482313165130076E-2</v>
      </c>
      <c r="G235">
        <f t="shared" si="15"/>
        <v>3.2972981209654716E-2</v>
      </c>
      <c r="H235">
        <f>0</f>
        <v>0</v>
      </c>
    </row>
    <row r="236" spans="1:8" x14ac:dyDescent="0.2">
      <c r="A236" s="6">
        <v>45370</v>
      </c>
      <c r="B236">
        <v>521.19000244140625</v>
      </c>
      <c r="C236">
        <v>5178.509765625</v>
      </c>
      <c r="D236">
        <f t="shared" si="12"/>
        <v>1.4264619349235508E-2</v>
      </c>
      <c r="E236">
        <f t="shared" si="13"/>
        <v>5.6491496501236416E-3</v>
      </c>
      <c r="F236">
        <f t="shared" si="14"/>
        <v>9.3402250106528282E-3</v>
      </c>
      <c r="G236">
        <f t="shared" si="15"/>
        <v>4.9243943385826796E-3</v>
      </c>
      <c r="H236">
        <f>0</f>
        <v>0</v>
      </c>
    </row>
    <row r="237" spans="1:8" x14ac:dyDescent="0.2">
      <c r="A237" s="6">
        <v>45371</v>
      </c>
      <c r="B237">
        <v>519.1400146484375</v>
      </c>
      <c r="C237">
        <v>5224.6201171875</v>
      </c>
      <c r="D237">
        <f t="shared" si="12"/>
        <v>-3.9332830318424827E-3</v>
      </c>
      <c r="E237">
        <f t="shared" si="13"/>
        <v>8.9041739128465913E-3</v>
      </c>
      <c r="F237">
        <f t="shared" si="14"/>
        <v>1.4897811920392579E-2</v>
      </c>
      <c r="G237">
        <f t="shared" si="15"/>
        <v>-1.8831094952235061E-2</v>
      </c>
      <c r="H237">
        <f>0</f>
        <v>0</v>
      </c>
    </row>
    <row r="238" spans="1:8" x14ac:dyDescent="0.2">
      <c r="A238" s="6">
        <v>45372</v>
      </c>
      <c r="B238">
        <v>511.25</v>
      </c>
      <c r="C238">
        <v>5241.52978515625</v>
      </c>
      <c r="D238">
        <f t="shared" si="12"/>
        <v>-1.5198240216140246E-2</v>
      </c>
      <c r="E238">
        <f t="shared" si="13"/>
        <v>3.2365354015160275E-3</v>
      </c>
      <c r="F238">
        <f t="shared" si="14"/>
        <v>5.220958214436469E-3</v>
      </c>
      <c r="G238">
        <f t="shared" si="15"/>
        <v>-2.0419198430576716E-2</v>
      </c>
      <c r="H238">
        <f>0</f>
        <v>0</v>
      </c>
    </row>
    <row r="239" spans="1:8" x14ac:dyDescent="0.2">
      <c r="A239" s="6">
        <v>45373</v>
      </c>
      <c r="B239">
        <v>499.51998901367188</v>
      </c>
      <c r="C239">
        <v>5234.18017578125</v>
      </c>
      <c r="D239">
        <f t="shared" si="12"/>
        <v>-2.2943786770323937E-2</v>
      </c>
      <c r="E239">
        <f t="shared" si="13"/>
        <v>-1.4021878490156903E-3</v>
      </c>
      <c r="F239">
        <f t="shared" si="14"/>
        <v>-2.6991386986029665E-3</v>
      </c>
      <c r="G239">
        <f t="shared" si="15"/>
        <v>-2.024464807172097E-2</v>
      </c>
      <c r="H239">
        <f>0</f>
        <v>0</v>
      </c>
    </row>
    <row r="240" spans="1:8" x14ac:dyDescent="0.2">
      <c r="A240" s="6">
        <v>45376</v>
      </c>
      <c r="B240">
        <v>507.23001098632812</v>
      </c>
      <c r="C240">
        <v>5218.18994140625</v>
      </c>
      <c r="D240">
        <f t="shared" si="12"/>
        <v>1.5434861751739026E-2</v>
      </c>
      <c r="E240">
        <f t="shared" si="13"/>
        <v>-3.0549644525015296E-3</v>
      </c>
      <c r="F240">
        <f t="shared" si="14"/>
        <v>-5.5210683909405148E-3</v>
      </c>
      <c r="G240">
        <f t="shared" si="15"/>
        <v>2.0955930142679539E-2</v>
      </c>
      <c r="H240">
        <f>0</f>
        <v>0</v>
      </c>
    </row>
    <row r="241" spans="1:8" x14ac:dyDescent="0.2">
      <c r="A241" s="6">
        <v>45377</v>
      </c>
      <c r="B241">
        <v>507.60000610351562</v>
      </c>
      <c r="C241">
        <v>5203.580078125</v>
      </c>
      <c r="D241">
        <f t="shared" si="12"/>
        <v>7.2944248008521839E-4</v>
      </c>
      <c r="E241">
        <f t="shared" si="13"/>
        <v>-2.799795225030266E-3</v>
      </c>
      <c r="F241">
        <f t="shared" si="14"/>
        <v>-5.0853957065297439E-3</v>
      </c>
      <c r="G241">
        <f t="shared" si="15"/>
        <v>5.8148381866149623E-3</v>
      </c>
      <c r="H241">
        <f>0</f>
        <v>0</v>
      </c>
    </row>
    <row r="242" spans="1:8" x14ac:dyDescent="0.2">
      <c r="A242" s="6">
        <v>45378</v>
      </c>
      <c r="B242">
        <v>504.39999389648438</v>
      </c>
      <c r="C242">
        <v>5248.490234375</v>
      </c>
      <c r="D242">
        <f t="shared" si="12"/>
        <v>-6.3042004896640691E-3</v>
      </c>
      <c r="E242">
        <f t="shared" si="13"/>
        <v>8.6306265255329251E-3</v>
      </c>
      <c r="F242">
        <f t="shared" si="14"/>
        <v>1.4430760600272407E-2</v>
      </c>
      <c r="G242">
        <f t="shared" si="15"/>
        <v>-2.0734961089936478E-2</v>
      </c>
      <c r="H242">
        <f>0</f>
        <v>0</v>
      </c>
    </row>
    <row r="243" spans="1:8" x14ac:dyDescent="0.2">
      <c r="A243" s="6">
        <v>45379</v>
      </c>
      <c r="B243">
        <v>504.60000610351562</v>
      </c>
      <c r="C243">
        <v>5254.35009765625</v>
      </c>
      <c r="D243">
        <f t="shared" si="12"/>
        <v>3.9653491168012422E-4</v>
      </c>
      <c r="E243">
        <f t="shared" si="13"/>
        <v>1.1164855071790214E-3</v>
      </c>
      <c r="F243">
        <f t="shared" si="14"/>
        <v>1.6012120651693357E-3</v>
      </c>
      <c r="G243">
        <f t="shared" si="15"/>
        <v>-1.2046771534892115E-3</v>
      </c>
      <c r="H243">
        <f>0</f>
        <v>0</v>
      </c>
    </row>
    <row r="244" spans="1:8" x14ac:dyDescent="0.2">
      <c r="A244" s="6">
        <v>45383</v>
      </c>
      <c r="B244">
        <v>502.08999633789062</v>
      </c>
      <c r="C244">
        <v>5243.77001953125</v>
      </c>
      <c r="D244">
        <f t="shared" si="12"/>
        <v>-4.9742563124545169E-3</v>
      </c>
      <c r="E244">
        <f t="shared" si="13"/>
        <v>-2.0135845401164643E-3</v>
      </c>
      <c r="F244">
        <f t="shared" si="14"/>
        <v>-3.7430296108867962E-3</v>
      </c>
      <c r="G244">
        <f t="shared" si="15"/>
        <v>-1.2312267015677208E-3</v>
      </c>
      <c r="H244">
        <f>0</f>
        <v>0</v>
      </c>
    </row>
    <row r="245" spans="1:8" x14ac:dyDescent="0.2">
      <c r="A245" s="6">
        <v>45384</v>
      </c>
      <c r="B245">
        <v>499.20999145507812</v>
      </c>
      <c r="C245">
        <v>5205.81005859375</v>
      </c>
      <c r="D245">
        <f t="shared" si="12"/>
        <v>-5.7360331889073635E-3</v>
      </c>
      <c r="E245">
        <f t="shared" si="13"/>
        <v>-7.2390590731691296E-3</v>
      </c>
      <c r="F245">
        <f t="shared" si="14"/>
        <v>-1.2664938179942443E-2</v>
      </c>
      <c r="G245">
        <f t="shared" si="15"/>
        <v>6.92890499103508E-3</v>
      </c>
      <c r="H245">
        <f>0</f>
        <v>0</v>
      </c>
    </row>
    <row r="246" spans="1:8" x14ac:dyDescent="0.2">
      <c r="A246" s="6">
        <v>45385</v>
      </c>
      <c r="B246">
        <v>497.010009765625</v>
      </c>
      <c r="C246">
        <v>5211.490234375</v>
      </c>
      <c r="D246">
        <f t="shared" si="12"/>
        <v>-4.4069263979286122E-3</v>
      </c>
      <c r="E246">
        <f t="shared" si="13"/>
        <v>1.091122364688113E-3</v>
      </c>
      <c r="F246">
        <f t="shared" si="14"/>
        <v>1.5579073591763242E-3</v>
      </c>
      <c r="G246">
        <f t="shared" si="15"/>
        <v>-5.9648337571049362E-3</v>
      </c>
      <c r="H246">
        <f>0</f>
        <v>0</v>
      </c>
    </row>
    <row r="247" spans="1:8" x14ac:dyDescent="0.2">
      <c r="A247" s="6">
        <v>45386</v>
      </c>
      <c r="B247">
        <v>487.1099853515625</v>
      </c>
      <c r="C247">
        <v>5147.2099609375</v>
      </c>
      <c r="D247">
        <f t="shared" si="12"/>
        <v>-1.9919165046054177E-2</v>
      </c>
      <c r="E247">
        <f t="shared" si="13"/>
        <v>-1.2334336350379616E-2</v>
      </c>
      <c r="F247">
        <f t="shared" si="14"/>
        <v>-2.1364549614983113E-2</v>
      </c>
      <c r="G247">
        <f t="shared" si="15"/>
        <v>1.4453845689289362E-3</v>
      </c>
      <c r="H247">
        <f>0</f>
        <v>0</v>
      </c>
    </row>
    <row r="248" spans="1:8" x14ac:dyDescent="0.2">
      <c r="A248" s="6">
        <v>45387</v>
      </c>
      <c r="B248">
        <v>485.1199951171875</v>
      </c>
      <c r="C248">
        <v>5204.33984375</v>
      </c>
      <c r="D248">
        <f t="shared" si="12"/>
        <v>-4.0852996124453034E-3</v>
      </c>
      <c r="E248">
        <f t="shared" si="13"/>
        <v>1.1099194174331695E-2</v>
      </c>
      <c r="F248">
        <f t="shared" si="14"/>
        <v>1.8645561518313609E-2</v>
      </c>
      <c r="G248">
        <f t="shared" si="15"/>
        <v>-2.2730861130758912E-2</v>
      </c>
      <c r="H248">
        <f>0</f>
        <v>0</v>
      </c>
    </row>
    <row r="249" spans="1:8" x14ac:dyDescent="0.2">
      <c r="A249" s="6">
        <v>45390</v>
      </c>
      <c r="B249">
        <v>484.27999877929688</v>
      </c>
      <c r="C249">
        <v>5202.39013671875</v>
      </c>
      <c r="D249">
        <f t="shared" si="12"/>
        <v>-1.7315228115627468E-3</v>
      </c>
      <c r="E249">
        <f t="shared" si="13"/>
        <v>-3.7463099831791524E-4</v>
      </c>
      <c r="F249">
        <f t="shared" si="14"/>
        <v>-9.447012377669261E-4</v>
      </c>
      <c r="G249">
        <f t="shared" si="15"/>
        <v>-7.8682157379582069E-4</v>
      </c>
      <c r="H249">
        <f>0</f>
        <v>0</v>
      </c>
    </row>
    <row r="250" spans="1:8" x14ac:dyDescent="0.2">
      <c r="A250" s="6">
        <v>45391</v>
      </c>
      <c r="B250">
        <v>492.54998779296881</v>
      </c>
      <c r="C250">
        <v>5209.91015625</v>
      </c>
      <c r="D250">
        <f t="shared" si="12"/>
        <v>1.707687501965327E-2</v>
      </c>
      <c r="E250">
        <f t="shared" si="13"/>
        <v>1.4454931932483817E-3</v>
      </c>
      <c r="F250">
        <f t="shared" si="14"/>
        <v>2.1629555920127403E-3</v>
      </c>
      <c r="G250">
        <f t="shared" si="15"/>
        <v>1.491391942764053E-2</v>
      </c>
      <c r="H250">
        <f>0</f>
        <v>0</v>
      </c>
    </row>
    <row r="251" spans="1:8" x14ac:dyDescent="0.2">
      <c r="A251" s="6">
        <v>45392</v>
      </c>
      <c r="B251">
        <v>487.22000122070312</v>
      </c>
      <c r="C251">
        <v>5160.64013671875</v>
      </c>
      <c r="D251">
        <f t="shared" si="12"/>
        <v>-1.0821209429216383E-2</v>
      </c>
      <c r="E251">
        <f t="shared" si="13"/>
        <v>-9.4569806491084929E-3</v>
      </c>
      <c r="F251">
        <f t="shared" si="14"/>
        <v>-1.645178919006627E-2</v>
      </c>
      <c r="G251">
        <f t="shared" si="15"/>
        <v>5.6305797608498867E-3</v>
      </c>
      <c r="H251">
        <f>0</f>
        <v>0</v>
      </c>
    </row>
    <row r="252" spans="1:8" x14ac:dyDescent="0.2">
      <c r="A252" s="6">
        <v>45393</v>
      </c>
      <c r="B252">
        <v>484.27999877929688</v>
      </c>
      <c r="C252">
        <v>5199.06005859375</v>
      </c>
      <c r="D252">
        <f t="shared" si="12"/>
        <v>-6.034240043594763E-3</v>
      </c>
      <c r="E252">
        <f t="shared" si="13"/>
        <v>7.4447977105855934E-3</v>
      </c>
      <c r="F252">
        <f t="shared" si="14"/>
        <v>1.2406091606367452E-2</v>
      </c>
      <c r="G252">
        <f t="shared" si="15"/>
        <v>-1.8440331649962213E-2</v>
      </c>
      <c r="H252">
        <f>0</f>
        <v>0</v>
      </c>
    </row>
    <row r="253" spans="1:8" x14ac:dyDescent="0.2">
      <c r="A253" s="6">
        <v>45394</v>
      </c>
      <c r="B253">
        <v>474.08999633789062</v>
      </c>
      <c r="C253">
        <v>5123.41015625</v>
      </c>
      <c r="D253">
        <f t="shared" si="12"/>
        <v>-2.1041551307284467E-2</v>
      </c>
      <c r="E253">
        <f t="shared" si="13"/>
        <v>-1.4550688295801639E-2</v>
      </c>
      <c r="F253">
        <f t="shared" si="14"/>
        <v>-2.5148720657981592E-2</v>
      </c>
      <c r="G253">
        <f t="shared" si="15"/>
        <v>4.1071693506971249E-3</v>
      </c>
      <c r="H253">
        <f>0</f>
        <v>0</v>
      </c>
    </row>
    <row r="254" spans="1:8" x14ac:dyDescent="0.2">
      <c r="A254" s="6">
        <v>45397</v>
      </c>
      <c r="B254">
        <v>470.10000610351562</v>
      </c>
      <c r="C254">
        <v>5061.81982421875</v>
      </c>
      <c r="D254">
        <f t="shared" si="12"/>
        <v>-8.4161029871874238E-3</v>
      </c>
      <c r="E254">
        <f t="shared" si="13"/>
        <v>-1.202135494776202E-2</v>
      </c>
      <c r="F254">
        <f t="shared" si="14"/>
        <v>-2.0830169160096904E-2</v>
      </c>
      <c r="G254">
        <f t="shared" si="15"/>
        <v>1.241406617290948E-2</v>
      </c>
      <c r="H254">
        <f>0</f>
        <v>0</v>
      </c>
    </row>
    <row r="255" spans="1:8" x14ac:dyDescent="0.2">
      <c r="A255" s="6">
        <v>45398</v>
      </c>
      <c r="B255">
        <v>476.22000122070312</v>
      </c>
      <c r="C255">
        <v>5051.41015625</v>
      </c>
      <c r="D255">
        <f t="shared" si="12"/>
        <v>1.301849614492423E-2</v>
      </c>
      <c r="E255">
        <f t="shared" si="13"/>
        <v>-2.0565070133361507E-3</v>
      </c>
      <c r="F255">
        <f t="shared" si="14"/>
        <v>-3.8163148942044183E-3</v>
      </c>
      <c r="G255">
        <f t="shared" si="15"/>
        <v>1.683481103912865E-2</v>
      </c>
      <c r="H255">
        <f>0</f>
        <v>0</v>
      </c>
    </row>
    <row r="256" spans="1:8" x14ac:dyDescent="0.2">
      <c r="A256" s="6">
        <v>45399</v>
      </c>
      <c r="B256">
        <v>474.45001220703119</v>
      </c>
      <c r="C256">
        <v>5022.2099609375</v>
      </c>
      <c r="D256">
        <f t="shared" si="12"/>
        <v>-3.7167464809014783E-3</v>
      </c>
      <c r="E256">
        <f t="shared" si="13"/>
        <v>-5.780602724641426E-3</v>
      </c>
      <c r="F256">
        <f t="shared" si="14"/>
        <v>-1.0174788412449206E-2</v>
      </c>
      <c r="G256">
        <f t="shared" si="15"/>
        <v>6.4580419315477273E-3</v>
      </c>
      <c r="H256">
        <f>0</f>
        <v>0</v>
      </c>
    </row>
    <row r="257" spans="1:8" x14ac:dyDescent="0.2">
      <c r="A257" s="6">
        <v>45400</v>
      </c>
      <c r="B257">
        <v>473.17999267578119</v>
      </c>
      <c r="C257">
        <v>5011.1201171875</v>
      </c>
      <c r="D257">
        <f t="shared" si="12"/>
        <v>-2.6768247414351576E-3</v>
      </c>
      <c r="E257">
        <f t="shared" si="13"/>
        <v>-2.2081601199982481E-3</v>
      </c>
      <c r="F257">
        <f t="shared" si="14"/>
        <v>-4.0752454742491841E-3</v>
      </c>
      <c r="G257">
        <f t="shared" si="15"/>
        <v>1.3984207328140265E-3</v>
      </c>
      <c r="H257">
        <f>0</f>
        <v>0</v>
      </c>
    </row>
    <row r="258" spans="1:8" x14ac:dyDescent="0.2">
      <c r="A258" s="6">
        <v>45401</v>
      </c>
      <c r="B258">
        <v>465.01998901367188</v>
      </c>
      <c r="C258">
        <v>4967.22998046875</v>
      </c>
      <c r="D258">
        <f t="shared" ref="D258:D300" si="16">(B258/B257)-1</f>
        <v>-1.7245031041919989E-2</v>
      </c>
      <c r="E258">
        <f t="shared" ref="E258:E300" si="17">(C258/C257)-1</f>
        <v>-8.7585481274361499E-3</v>
      </c>
      <c r="F258">
        <f t="shared" ref="F258:F300" si="18">alpha_adobe+beta_adobe*E258</f>
        <v>-1.5259294410769099E-2</v>
      </c>
      <c r="G258">
        <f t="shared" ref="G258:G300" si="19">D258-F258</f>
        <v>-1.9857366311508903E-3</v>
      </c>
      <c r="H258">
        <f>0</f>
        <v>0</v>
      </c>
    </row>
    <row r="259" spans="1:8" x14ac:dyDescent="0.2">
      <c r="A259" s="6">
        <v>45404</v>
      </c>
      <c r="B259">
        <v>466.8900146484375</v>
      </c>
      <c r="C259">
        <v>5010.60009765625</v>
      </c>
      <c r="D259">
        <f t="shared" si="16"/>
        <v>4.0213876369745716E-3</v>
      </c>
      <c r="E259">
        <f t="shared" si="17"/>
        <v>8.7312480714667462E-3</v>
      </c>
      <c r="F259">
        <f t="shared" si="18"/>
        <v>1.4602560544415305E-2</v>
      </c>
      <c r="G259">
        <f t="shared" si="19"/>
        <v>-1.0581172907440733E-2</v>
      </c>
      <c r="H259">
        <f>0</f>
        <v>0</v>
      </c>
    </row>
    <row r="260" spans="1:8" x14ac:dyDescent="0.2">
      <c r="A260" s="6">
        <v>45405</v>
      </c>
      <c r="B260">
        <v>472.89999389648438</v>
      </c>
      <c r="C260">
        <v>5070.5498046875</v>
      </c>
      <c r="D260">
        <f t="shared" si="16"/>
        <v>1.2872366209357278E-2</v>
      </c>
      <c r="E260">
        <f t="shared" si="17"/>
        <v>1.1964576270872662E-2</v>
      </c>
      <c r="F260">
        <f t="shared" si="18"/>
        <v>2.0123103872371501E-2</v>
      </c>
      <c r="G260">
        <f t="shared" si="19"/>
        <v>-7.2507376630142235E-3</v>
      </c>
      <c r="H260">
        <f>0</f>
        <v>0</v>
      </c>
    </row>
    <row r="261" spans="1:8" x14ac:dyDescent="0.2">
      <c r="A261" s="6">
        <v>45406</v>
      </c>
      <c r="B261">
        <v>477.1199951171875</v>
      </c>
      <c r="C261">
        <v>5071.6298828125</v>
      </c>
      <c r="D261">
        <f t="shared" si="16"/>
        <v>8.9236652044171194E-3</v>
      </c>
      <c r="E261">
        <f t="shared" si="17"/>
        <v>2.130100613548791E-4</v>
      </c>
      <c r="F261">
        <f t="shared" si="18"/>
        <v>5.8629612409624623E-5</v>
      </c>
      <c r="G261">
        <f t="shared" si="19"/>
        <v>8.8650355920074954E-3</v>
      </c>
      <c r="H261">
        <f>0</f>
        <v>0</v>
      </c>
    </row>
    <row r="262" spans="1:8" x14ac:dyDescent="0.2">
      <c r="A262" s="6">
        <v>45407</v>
      </c>
      <c r="B262">
        <v>473.44000244140619</v>
      </c>
      <c r="C262">
        <v>5048.419921875</v>
      </c>
      <c r="D262">
        <f t="shared" si="16"/>
        <v>-7.7129290607018675E-3</v>
      </c>
      <c r="E262">
        <f t="shared" si="17"/>
        <v>-4.5764303535156259E-3</v>
      </c>
      <c r="F262">
        <f t="shared" si="18"/>
        <v>-8.1187998646892971E-3</v>
      </c>
      <c r="G262">
        <f t="shared" si="19"/>
        <v>4.058708039874296E-4</v>
      </c>
      <c r="H262">
        <f>0</f>
        <v>0</v>
      </c>
    </row>
    <row r="263" spans="1:8" x14ac:dyDescent="0.2">
      <c r="A263" s="6">
        <v>45408</v>
      </c>
      <c r="B263">
        <v>477.55999755859381</v>
      </c>
      <c r="C263">
        <v>5099.9599609375</v>
      </c>
      <c r="D263">
        <f t="shared" si="16"/>
        <v>8.7022539201204729E-3</v>
      </c>
      <c r="E263">
        <f t="shared" si="17"/>
        <v>1.020914263474304E-2</v>
      </c>
      <c r="F263">
        <f t="shared" si="18"/>
        <v>1.7125898871844226E-2</v>
      </c>
      <c r="G263">
        <f t="shared" si="19"/>
        <v>-8.4236449517237529E-3</v>
      </c>
      <c r="H263">
        <f>0</f>
        <v>0</v>
      </c>
    </row>
    <row r="264" spans="1:8" x14ac:dyDescent="0.2">
      <c r="A264" s="6">
        <v>45411</v>
      </c>
      <c r="B264">
        <v>473.07000732421881</v>
      </c>
      <c r="C264">
        <v>5116.169921875</v>
      </c>
      <c r="D264">
        <f t="shared" si="16"/>
        <v>-9.4019395622099156E-3</v>
      </c>
      <c r="E264">
        <f t="shared" si="17"/>
        <v>3.1784486665891176E-3</v>
      </c>
      <c r="F264">
        <f t="shared" si="18"/>
        <v>5.1217816640935646E-3</v>
      </c>
      <c r="G264">
        <f t="shared" si="19"/>
        <v>-1.4523721226303479E-2</v>
      </c>
      <c r="H264">
        <f>0</f>
        <v>0</v>
      </c>
    </row>
    <row r="265" spans="1:8" x14ac:dyDescent="0.2">
      <c r="A265" s="6">
        <v>45412</v>
      </c>
      <c r="B265">
        <v>462.82998657226562</v>
      </c>
      <c r="C265">
        <v>5035.68994140625</v>
      </c>
      <c r="D265">
        <f t="shared" si="16"/>
        <v>-2.164588875518203E-2</v>
      </c>
      <c r="E265">
        <f t="shared" si="17"/>
        <v>-1.5730513586862171E-2</v>
      </c>
      <c r="F265">
        <f t="shared" si="18"/>
        <v>-2.7163139311774592E-2</v>
      </c>
      <c r="G265">
        <f t="shared" si="19"/>
        <v>5.5172505565925616E-3</v>
      </c>
      <c r="H265">
        <f>0</f>
        <v>0</v>
      </c>
    </row>
    <row r="266" spans="1:8" x14ac:dyDescent="0.2">
      <c r="A266" s="6">
        <v>45413</v>
      </c>
      <c r="B266">
        <v>469.3900146484375</v>
      </c>
      <c r="C266">
        <v>5018.39013671875</v>
      </c>
      <c r="D266">
        <f t="shared" si="16"/>
        <v>1.4173731751383922E-2</v>
      </c>
      <c r="E266">
        <f t="shared" si="17"/>
        <v>-3.4354388154940185E-3</v>
      </c>
      <c r="F266">
        <f t="shared" si="18"/>
        <v>-6.170685465527158E-3</v>
      </c>
      <c r="G266">
        <f t="shared" si="19"/>
        <v>2.0344417216911079E-2</v>
      </c>
      <c r="H266">
        <f>0</f>
        <v>0</v>
      </c>
    </row>
    <row r="267" spans="1:8" x14ac:dyDescent="0.2">
      <c r="A267" s="6">
        <v>45414</v>
      </c>
      <c r="B267">
        <v>476.57000732421881</v>
      </c>
      <c r="C267">
        <v>5064.2001953125</v>
      </c>
      <c r="D267">
        <f t="shared" si="16"/>
        <v>1.5296432501145096E-2</v>
      </c>
      <c r="E267">
        <f t="shared" si="17"/>
        <v>9.1284370775730483E-3</v>
      </c>
      <c r="F267">
        <f t="shared" si="18"/>
        <v>1.5280715987466395E-2</v>
      </c>
      <c r="G267">
        <f t="shared" si="19"/>
        <v>1.5716513678700958E-5</v>
      </c>
      <c r="H267">
        <f>0</f>
        <v>0</v>
      </c>
    </row>
    <row r="268" spans="1:8" x14ac:dyDescent="0.2">
      <c r="A268" s="6">
        <v>45415</v>
      </c>
      <c r="B268">
        <v>486.17999267578119</v>
      </c>
      <c r="C268">
        <v>5127.7900390625</v>
      </c>
      <c r="D268">
        <f t="shared" si="16"/>
        <v>2.0164897504816315E-2</v>
      </c>
      <c r="E268">
        <f t="shared" si="17"/>
        <v>1.2556739721478527E-2</v>
      </c>
      <c r="F268">
        <f t="shared" si="18"/>
        <v>2.1134156195146026E-2</v>
      </c>
      <c r="G268">
        <f t="shared" si="19"/>
        <v>-9.6925869032971068E-4</v>
      </c>
      <c r="H268">
        <f>0</f>
        <v>0</v>
      </c>
    </row>
    <row r="269" spans="1:8" x14ac:dyDescent="0.2">
      <c r="A269" s="6">
        <v>45418</v>
      </c>
      <c r="B269">
        <v>493.58999633789062</v>
      </c>
      <c r="C269">
        <v>5180.740234375</v>
      </c>
      <c r="D269">
        <f t="shared" si="16"/>
        <v>1.5241276427948147E-2</v>
      </c>
      <c r="E269">
        <f t="shared" si="17"/>
        <v>1.0326123907011819E-2</v>
      </c>
      <c r="F269">
        <f t="shared" si="18"/>
        <v>1.7325631204070161E-2</v>
      </c>
      <c r="G269">
        <f t="shared" si="19"/>
        <v>-2.0843547761220139E-3</v>
      </c>
      <c r="H269">
        <f>0</f>
        <v>0</v>
      </c>
    </row>
    <row r="270" spans="1:8" x14ac:dyDescent="0.2">
      <c r="A270" s="6">
        <v>45419</v>
      </c>
      <c r="B270">
        <v>492.26998901367188</v>
      </c>
      <c r="C270">
        <v>5187.7001953125</v>
      </c>
      <c r="D270">
        <f t="shared" si="16"/>
        <v>-2.6742991835578822E-3</v>
      </c>
      <c r="E270">
        <f t="shared" si="17"/>
        <v>1.3434298232750663E-3</v>
      </c>
      <c r="F270">
        <f t="shared" si="18"/>
        <v>1.9886938958946542E-3</v>
      </c>
      <c r="G270">
        <f t="shared" si="19"/>
        <v>-4.6629930794525364E-3</v>
      </c>
      <c r="H270">
        <f>0</f>
        <v>0</v>
      </c>
    </row>
    <row r="271" spans="1:8" x14ac:dyDescent="0.2">
      <c r="A271" s="6">
        <v>45420</v>
      </c>
      <c r="B271">
        <v>488.10000610351562</v>
      </c>
      <c r="C271">
        <v>5187.669921875</v>
      </c>
      <c r="D271">
        <f t="shared" si="16"/>
        <v>-8.470926530604439E-3</v>
      </c>
      <c r="E271">
        <f t="shared" si="17"/>
        <v>-5.8356181661389783E-6</v>
      </c>
      <c r="F271">
        <f t="shared" si="18"/>
        <v>-3.1502470952211691E-4</v>
      </c>
      <c r="G271">
        <f t="shared" si="19"/>
        <v>-8.155901821082322E-3</v>
      </c>
      <c r="H271">
        <f>0</f>
        <v>0</v>
      </c>
    </row>
    <row r="272" spans="1:8" x14ac:dyDescent="0.2">
      <c r="A272" s="6">
        <v>45421</v>
      </c>
      <c r="B272">
        <v>482.64999389648438</v>
      </c>
      <c r="C272">
        <v>5214.080078125</v>
      </c>
      <c r="D272">
        <f t="shared" si="16"/>
        <v>-1.1165769594101205E-2</v>
      </c>
      <c r="E272">
        <f t="shared" si="17"/>
        <v>5.0909476986258362E-3</v>
      </c>
      <c r="F272">
        <f t="shared" si="18"/>
        <v>8.3871581182910996E-3</v>
      </c>
      <c r="G272">
        <f t="shared" si="19"/>
        <v>-1.9552927712392303E-2</v>
      </c>
      <c r="H272">
        <f>0</f>
        <v>0</v>
      </c>
    </row>
    <row r="273" spans="1:16" x14ac:dyDescent="0.2">
      <c r="A273" s="6">
        <v>45422</v>
      </c>
      <c r="B273">
        <v>482.29000854492188</v>
      </c>
      <c r="C273">
        <v>5222.68017578125</v>
      </c>
      <c r="D273">
        <f t="shared" si="16"/>
        <v>-7.4585176860009206E-4</v>
      </c>
      <c r="E273">
        <f t="shared" si="17"/>
        <v>1.6493988445498431E-3</v>
      </c>
      <c r="F273">
        <f t="shared" si="18"/>
        <v>2.5111015003160403E-3</v>
      </c>
      <c r="G273">
        <f t="shared" si="19"/>
        <v>-3.2569532689161323E-3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55</v>
      </c>
    </row>
    <row r="274" spans="1:16" x14ac:dyDescent="0.2">
      <c r="A274" s="7">
        <v>45425</v>
      </c>
      <c r="B274" s="5">
        <v>483.1099853515625</v>
      </c>
      <c r="C274" s="5">
        <v>5221.419921875</v>
      </c>
      <c r="D274" s="5">
        <f t="shared" si="16"/>
        <v>1.7001737380264448E-3</v>
      </c>
      <c r="E274" s="5">
        <f t="shared" si="17"/>
        <v>-2.4130405535727206E-4</v>
      </c>
      <c r="F274" s="5">
        <f t="shared" si="18"/>
        <v>-7.1706051588369367E-4</v>
      </c>
      <c r="G274" s="5">
        <f t="shared" si="19"/>
        <v>2.4172342539101385E-3</v>
      </c>
      <c r="H274">
        <f>0</f>
        <v>0</v>
      </c>
      <c r="K274">
        <f>SUM(G273:G275)</f>
        <v>-2.3615264538588164E-2</v>
      </c>
      <c r="L274">
        <f>SUM(G272:G276)</f>
        <v>-4.3116796630275039E-2</v>
      </c>
      <c r="M274">
        <f>SUM(G271:G277)</f>
        <v>-5.2502537766318157E-2</v>
      </c>
      <c r="N274">
        <f>SUM(G269:G279)</f>
        <v>-5.8447745886107426E-2</v>
      </c>
      <c r="O274">
        <f>SUM(G264:G284)</f>
        <v>-5.8783805378942337E-2</v>
      </c>
      <c r="P274">
        <f>SUM(G268:G280)</f>
        <v>-6.9243019412070797E-2</v>
      </c>
    </row>
    <row r="275" spans="1:16" x14ac:dyDescent="0.2">
      <c r="A275" s="6">
        <v>45426</v>
      </c>
      <c r="B275">
        <v>475.95001220703119</v>
      </c>
      <c r="C275">
        <v>5246.68017578125</v>
      </c>
      <c r="D275">
        <f t="shared" si="16"/>
        <v>-1.482058612247672E-2</v>
      </c>
      <c r="E275">
        <f t="shared" si="17"/>
        <v>4.8378131397597279E-3</v>
      </c>
      <c r="F275">
        <f t="shared" si="18"/>
        <v>7.9549594011054485E-3</v>
      </c>
      <c r="G275">
        <f t="shared" si="19"/>
        <v>-2.2775545523582168E-2</v>
      </c>
      <c r="H275">
        <f>0</f>
        <v>0</v>
      </c>
      <c r="K275">
        <f>_xlfn.T.TEST(G273:G275, H273:H275, 2, 1)</f>
        <v>0.41063576769591825</v>
      </c>
      <c r="L275">
        <f>_xlfn.T.TEST(G272:G276, H272:H276, 2, 1)</f>
        <v>0.17410354181120799</v>
      </c>
      <c r="M275">
        <f>_xlfn.T.TEST(G271:G277, H271:H277, 2, 1)</f>
        <v>9.2655456419381166E-2</v>
      </c>
      <c r="N275">
        <f>_xlfn.T.TEST(G269:G279, H269:H279, 2, 1)</f>
        <v>6.191458538741678E-2</v>
      </c>
      <c r="O275">
        <f>_xlfn.T.TEST(G264:G284, H264:H284, 2, 1)</f>
        <v>0.27763346892280605</v>
      </c>
      <c r="P275">
        <f>_xlfn.T.TEST(G268:G280, H268:H280, 2, 1)</f>
        <v>3.1066423359131744E-2</v>
      </c>
    </row>
    <row r="276" spans="1:16" x14ac:dyDescent="0.2">
      <c r="A276" s="6">
        <v>45427</v>
      </c>
      <c r="B276">
        <v>485.35000610351562</v>
      </c>
      <c r="C276">
        <v>5308.14990234375</v>
      </c>
      <c r="D276">
        <f t="shared" si="16"/>
        <v>1.9749960406336919E-2</v>
      </c>
      <c r="E276">
        <f t="shared" si="17"/>
        <v>1.1715927882596233E-2</v>
      </c>
      <c r="F276">
        <f t="shared" si="18"/>
        <v>1.9698564785631492E-2</v>
      </c>
      <c r="G276">
        <f t="shared" si="19"/>
        <v>5.1395620705427247E-5</v>
      </c>
      <c r="H276">
        <f>0</f>
        <v>0</v>
      </c>
    </row>
    <row r="277" spans="1:16" x14ac:dyDescent="0.2">
      <c r="A277" s="6">
        <v>45428</v>
      </c>
      <c r="B277">
        <v>482.8800048828125</v>
      </c>
      <c r="C277">
        <v>5297.10009765625</v>
      </c>
      <c r="D277">
        <f t="shared" si="16"/>
        <v>-5.0891134019607209E-3</v>
      </c>
      <c r="E277">
        <f t="shared" si="17"/>
        <v>-2.0816677921287052E-3</v>
      </c>
      <c r="F277">
        <f t="shared" si="18"/>
        <v>-3.8592740869999222E-3</v>
      </c>
      <c r="G277">
        <f t="shared" si="19"/>
        <v>-1.2298393149607987E-3</v>
      </c>
      <c r="H277">
        <f>0</f>
        <v>0</v>
      </c>
      <c r="N277" t="s">
        <v>54</v>
      </c>
    </row>
    <row r="278" spans="1:16" x14ac:dyDescent="0.2">
      <c r="A278" s="6">
        <v>45429</v>
      </c>
      <c r="B278">
        <v>483.42999267578119</v>
      </c>
      <c r="C278">
        <v>5303.27001953125</v>
      </c>
      <c r="D278">
        <f t="shared" si="16"/>
        <v>1.138974046154928E-3</v>
      </c>
      <c r="E278">
        <f t="shared" si="17"/>
        <v>1.1647735102702228E-3</v>
      </c>
      <c r="F278">
        <f t="shared" si="18"/>
        <v>1.6836583857545581E-3</v>
      </c>
      <c r="G278">
        <f t="shared" si="19"/>
        <v>-5.4468433959963002E-4</v>
      </c>
      <c r="H278">
        <f>0</f>
        <v>0</v>
      </c>
    </row>
    <row r="279" spans="1:16" x14ac:dyDescent="0.2">
      <c r="A279" s="6">
        <v>45432</v>
      </c>
      <c r="B279">
        <v>484.69000244140619</v>
      </c>
      <c r="C279">
        <v>5308.1298828125</v>
      </c>
      <c r="D279">
        <f t="shared" si="16"/>
        <v>2.606395516858262E-3</v>
      </c>
      <c r="E279">
        <f t="shared" si="17"/>
        <v>9.163899374069473E-4</v>
      </c>
      <c r="F279">
        <f t="shared" si="18"/>
        <v>1.2595714414733619E-3</v>
      </c>
      <c r="G279">
        <f t="shared" si="19"/>
        <v>1.3468240753849001E-3</v>
      </c>
      <c r="H279">
        <f>0</f>
        <v>0</v>
      </c>
    </row>
    <row r="280" spans="1:16" x14ac:dyDescent="0.2">
      <c r="A280" s="6">
        <v>45433</v>
      </c>
      <c r="B280">
        <v>481.85000610351562</v>
      </c>
      <c r="C280">
        <v>5321.41015625</v>
      </c>
      <c r="D280">
        <f t="shared" si="16"/>
        <v>-5.8594077112904541E-3</v>
      </c>
      <c r="E280">
        <f t="shared" si="17"/>
        <v>2.501874243978186E-3</v>
      </c>
      <c r="F280">
        <f t="shared" si="18"/>
        <v>3.9666071243432029E-3</v>
      </c>
      <c r="G280">
        <f t="shared" si="19"/>
        <v>-9.826014835633657E-3</v>
      </c>
      <c r="H280">
        <f>0</f>
        <v>0</v>
      </c>
    </row>
    <row r="281" spans="1:16" x14ac:dyDescent="0.2">
      <c r="A281" s="6">
        <v>45434</v>
      </c>
      <c r="B281">
        <v>483.92999267578119</v>
      </c>
      <c r="C281">
        <v>5307.009765625</v>
      </c>
      <c r="D281">
        <f t="shared" si="16"/>
        <v>4.3166681455197864E-3</v>
      </c>
      <c r="E281">
        <f t="shared" si="17"/>
        <v>-2.7061230392261271E-3</v>
      </c>
      <c r="F281">
        <f t="shared" si="18"/>
        <v>-4.9254610112361673E-3</v>
      </c>
      <c r="G281">
        <f t="shared" si="19"/>
        <v>9.2421291567559537E-3</v>
      </c>
      <c r="H281">
        <f>0</f>
        <v>0</v>
      </c>
    </row>
    <row r="282" spans="1:16" x14ac:dyDescent="0.2">
      <c r="A282" s="6">
        <v>45435</v>
      </c>
      <c r="B282">
        <v>483.30999755859381</v>
      </c>
      <c r="C282">
        <v>5267.83984375</v>
      </c>
      <c r="D282">
        <f t="shared" si="16"/>
        <v>-1.2811669592108776E-3</v>
      </c>
      <c r="E282">
        <f t="shared" si="17"/>
        <v>-7.3807894850155265E-3</v>
      </c>
      <c r="F282">
        <f t="shared" si="18"/>
        <v>-1.2906926877418583E-2</v>
      </c>
      <c r="G282">
        <f t="shared" si="19"/>
        <v>1.1625759918207705E-2</v>
      </c>
      <c r="H282">
        <f>0</f>
        <v>0</v>
      </c>
    </row>
    <row r="283" spans="1:16" x14ac:dyDescent="0.2">
      <c r="A283" s="6">
        <v>45436</v>
      </c>
      <c r="B283">
        <v>475.42999267578119</v>
      </c>
      <c r="C283">
        <v>5304.72021484375</v>
      </c>
      <c r="D283">
        <f t="shared" si="16"/>
        <v>-1.630424556209864E-2</v>
      </c>
      <c r="E283">
        <f t="shared" si="17"/>
        <v>7.0010425881694704E-3</v>
      </c>
      <c r="F283">
        <f t="shared" si="18"/>
        <v>1.1648429770259745E-2</v>
      </c>
      <c r="G283">
        <f t="shared" si="19"/>
        <v>-2.7952675332358387E-2</v>
      </c>
      <c r="H283">
        <f>0</f>
        <v>0</v>
      </c>
    </row>
    <row r="284" spans="1:16" x14ac:dyDescent="0.2">
      <c r="A284" s="6">
        <v>45440</v>
      </c>
      <c r="B284">
        <v>478.42999267578119</v>
      </c>
      <c r="C284">
        <v>5306.0400390625</v>
      </c>
      <c r="D284">
        <f t="shared" si="16"/>
        <v>6.3100772904873814E-3</v>
      </c>
      <c r="E284">
        <f t="shared" si="17"/>
        <v>2.4880185293407742E-4</v>
      </c>
      <c r="F284">
        <f t="shared" si="18"/>
        <v>1.1974006084305207E-4</v>
      </c>
      <c r="G284">
        <f t="shared" si="19"/>
        <v>6.1903372296443293E-3</v>
      </c>
      <c r="H284">
        <f>0</f>
        <v>0</v>
      </c>
    </row>
    <row r="285" spans="1:16" x14ac:dyDescent="0.2">
      <c r="A285" s="6">
        <v>45441</v>
      </c>
      <c r="B285">
        <v>477.60000610351562</v>
      </c>
      <c r="C285">
        <v>5266.9501953125</v>
      </c>
      <c r="D285">
        <f t="shared" si="16"/>
        <v>-1.7348130028880249E-3</v>
      </c>
      <c r="E285">
        <f t="shared" si="17"/>
        <v>-7.3670465096804527E-3</v>
      </c>
      <c r="F285">
        <f t="shared" si="18"/>
        <v>-1.2883462296617213E-2</v>
      </c>
      <c r="G285">
        <f t="shared" si="19"/>
        <v>1.1148649293729189E-2</v>
      </c>
      <c r="H285">
        <f>0</f>
        <v>0</v>
      </c>
    </row>
    <row r="286" spans="1:16" x14ac:dyDescent="0.2">
      <c r="A286" s="6">
        <v>45442</v>
      </c>
      <c r="B286">
        <v>445.8699951171875</v>
      </c>
      <c r="C286">
        <v>5235.47998046875</v>
      </c>
      <c r="D286">
        <f t="shared" si="16"/>
        <v>-6.6436370562882541E-2</v>
      </c>
      <c r="E286">
        <f t="shared" si="17"/>
        <v>-5.9750355854433224E-3</v>
      </c>
      <c r="F286">
        <f t="shared" si="18"/>
        <v>-1.0506760599074913E-2</v>
      </c>
      <c r="G286">
        <f t="shared" si="19"/>
        <v>-5.5929609963807629E-2</v>
      </c>
      <c r="H286">
        <f>0</f>
        <v>0</v>
      </c>
    </row>
    <row r="287" spans="1:16" x14ac:dyDescent="0.2">
      <c r="A287" s="6">
        <v>45443</v>
      </c>
      <c r="B287">
        <v>444.760009765625</v>
      </c>
      <c r="C287">
        <v>5277.509765625</v>
      </c>
      <c r="D287">
        <f t="shared" si="16"/>
        <v>-2.4894820546754737E-3</v>
      </c>
      <c r="E287">
        <f t="shared" si="17"/>
        <v>8.0278762048646701E-3</v>
      </c>
      <c r="F287">
        <f t="shared" si="18"/>
        <v>1.3401632390584327E-2</v>
      </c>
      <c r="G287">
        <f t="shared" si="19"/>
        <v>-1.5891114445259799E-2</v>
      </c>
      <c r="H287">
        <f>0</f>
        <v>0</v>
      </c>
    </row>
    <row r="288" spans="1:16" x14ac:dyDescent="0.2">
      <c r="A288" s="6">
        <v>45446</v>
      </c>
      <c r="B288">
        <v>439.01998901367188</v>
      </c>
      <c r="C288">
        <v>5283.39990234375</v>
      </c>
      <c r="D288">
        <f t="shared" si="16"/>
        <v>-1.290588323122388E-2</v>
      </c>
      <c r="E288">
        <f t="shared" si="17"/>
        <v>1.1160825806737495E-3</v>
      </c>
      <c r="F288">
        <f t="shared" si="18"/>
        <v>1.6005241135933887E-3</v>
      </c>
      <c r="G288">
        <f t="shared" si="19"/>
        <v>-1.4506407344817269E-2</v>
      </c>
      <c r="H288">
        <f>0</f>
        <v>0</v>
      </c>
    </row>
    <row r="289" spans="1:8" x14ac:dyDescent="0.2">
      <c r="A289" s="6">
        <v>45447</v>
      </c>
      <c r="B289">
        <v>448.3699951171875</v>
      </c>
      <c r="C289">
        <v>5291.33984375</v>
      </c>
      <c r="D289">
        <f t="shared" si="16"/>
        <v>2.1297449632126986E-2</v>
      </c>
      <c r="E289">
        <f t="shared" si="17"/>
        <v>1.5028090913065117E-3</v>
      </c>
      <c r="F289">
        <f t="shared" si="18"/>
        <v>2.2608160253175819E-3</v>
      </c>
      <c r="G289">
        <f t="shared" si="19"/>
        <v>1.9036633606809406E-2</v>
      </c>
      <c r="H289">
        <f>0</f>
        <v>0</v>
      </c>
    </row>
    <row r="290" spans="1:8" x14ac:dyDescent="0.2">
      <c r="A290" s="6">
        <v>45448</v>
      </c>
      <c r="B290">
        <v>455.79998779296881</v>
      </c>
      <c r="C290">
        <v>5354.02978515625</v>
      </c>
      <c r="D290">
        <f t="shared" si="16"/>
        <v>1.6571119291422187E-2</v>
      </c>
      <c r="E290">
        <f t="shared" si="17"/>
        <v>1.1847649793331305E-2</v>
      </c>
      <c r="F290">
        <f t="shared" si="18"/>
        <v>1.992346509596428E-2</v>
      </c>
      <c r="G290">
        <f t="shared" si="19"/>
        <v>-3.3523458045420923E-3</v>
      </c>
      <c r="H290">
        <f>0</f>
        <v>0</v>
      </c>
    </row>
    <row r="291" spans="1:8" x14ac:dyDescent="0.2">
      <c r="A291" s="6">
        <v>45449</v>
      </c>
      <c r="B291">
        <v>458.1300048828125</v>
      </c>
      <c r="C291">
        <v>5352.9599609375</v>
      </c>
      <c r="D291">
        <f t="shared" si="16"/>
        <v>5.1119288114198635E-3</v>
      </c>
      <c r="E291">
        <f t="shared" si="17"/>
        <v>-1.9981663563317653E-4</v>
      </c>
      <c r="F291">
        <f t="shared" si="18"/>
        <v>-6.4622542460095406E-4</v>
      </c>
      <c r="G291">
        <f t="shared" si="19"/>
        <v>5.7581542360208172E-3</v>
      </c>
      <c r="H291">
        <f>0</f>
        <v>0</v>
      </c>
    </row>
    <row r="292" spans="1:8" x14ac:dyDescent="0.2">
      <c r="A292" s="6">
        <v>45450</v>
      </c>
      <c r="B292">
        <v>465.42999267578119</v>
      </c>
      <c r="C292">
        <v>5346.990234375</v>
      </c>
      <c r="D292">
        <f t="shared" si="16"/>
        <v>1.5934314965543539E-2</v>
      </c>
      <c r="E292">
        <f t="shared" si="17"/>
        <v>-1.1152197300303701E-3</v>
      </c>
      <c r="F292">
        <f t="shared" si="18"/>
        <v>-2.2091729924022694E-3</v>
      </c>
      <c r="G292">
        <f t="shared" si="19"/>
        <v>1.8143487957945809E-2</v>
      </c>
      <c r="H292">
        <f>0</f>
        <v>0</v>
      </c>
    </row>
    <row r="293" spans="1:8" x14ac:dyDescent="0.2">
      <c r="A293" s="6">
        <v>45453</v>
      </c>
      <c r="B293">
        <v>459.94000244140619</v>
      </c>
      <c r="C293">
        <v>5360.7900390625</v>
      </c>
      <c r="D293">
        <f t="shared" si="16"/>
        <v>-1.1795523109313977E-2</v>
      </c>
      <c r="E293">
        <f t="shared" si="17"/>
        <v>2.5808546645145203E-3</v>
      </c>
      <c r="F293">
        <f t="shared" si="18"/>
        <v>4.101457287005672E-3</v>
      </c>
      <c r="G293">
        <f t="shared" si="19"/>
        <v>-1.5896980396319649E-2</v>
      </c>
      <c r="H293">
        <f>0</f>
        <v>0</v>
      </c>
    </row>
    <row r="294" spans="1:8" x14ac:dyDescent="0.2">
      <c r="A294" s="6">
        <v>45454</v>
      </c>
      <c r="B294">
        <v>462.69000244140619</v>
      </c>
      <c r="C294">
        <v>5375.31982421875</v>
      </c>
      <c r="D294">
        <f t="shared" si="16"/>
        <v>5.9790407127076062E-3</v>
      </c>
      <c r="E294">
        <f t="shared" si="17"/>
        <v>2.7103813151374556E-3</v>
      </c>
      <c r="F294">
        <f t="shared" si="18"/>
        <v>4.3226094382225943E-3</v>
      </c>
      <c r="G294">
        <f t="shared" si="19"/>
        <v>1.6564312744850119E-3</v>
      </c>
      <c r="H294">
        <f>0</f>
        <v>0</v>
      </c>
    </row>
    <row r="295" spans="1:8" x14ac:dyDescent="0.2">
      <c r="A295" s="6">
        <v>45455</v>
      </c>
      <c r="B295">
        <v>459.8699951171875</v>
      </c>
      <c r="C295">
        <v>5421.02978515625</v>
      </c>
      <c r="D295">
        <f t="shared" si="16"/>
        <v>-6.0948092877278759E-3</v>
      </c>
      <c r="E295">
        <f t="shared" si="17"/>
        <v>8.5036727919987065E-3</v>
      </c>
      <c r="F295">
        <f t="shared" si="18"/>
        <v>1.4214001414876309E-2</v>
      </c>
      <c r="G295">
        <f t="shared" si="19"/>
        <v>-2.0308810702604187E-2</v>
      </c>
      <c r="H295">
        <f>0</f>
        <v>0</v>
      </c>
    </row>
    <row r="296" spans="1:8" x14ac:dyDescent="0.2">
      <c r="A296" s="6">
        <v>45456</v>
      </c>
      <c r="B296">
        <v>458.739990234375</v>
      </c>
      <c r="C296">
        <v>5433.740234375</v>
      </c>
      <c r="D296">
        <f t="shared" si="16"/>
        <v>-2.4572268136879849E-3</v>
      </c>
      <c r="E296">
        <f t="shared" si="17"/>
        <v>2.3446558536817097E-3</v>
      </c>
      <c r="F296">
        <f t="shared" si="18"/>
        <v>3.6981744500038964E-3</v>
      </c>
      <c r="G296">
        <f t="shared" si="19"/>
        <v>-6.1554012636918813E-3</v>
      </c>
      <c r="H296">
        <f>0</f>
        <v>0</v>
      </c>
    </row>
    <row r="297" spans="1:8" x14ac:dyDescent="0.2">
      <c r="A297" s="6">
        <v>45457</v>
      </c>
      <c r="B297">
        <v>525.30999755859375</v>
      </c>
      <c r="C297">
        <v>5431.60009765625</v>
      </c>
      <c r="D297">
        <f t="shared" si="16"/>
        <v>0.14511489894353313</v>
      </c>
      <c r="E297">
        <f t="shared" si="17"/>
        <v>-3.9386069750091401E-4</v>
      </c>
      <c r="F297">
        <f t="shared" si="18"/>
        <v>-9.7753378088544229E-4</v>
      </c>
      <c r="G297">
        <f t="shared" si="19"/>
        <v>0.14609243272441857</v>
      </c>
      <c r="H297">
        <f>0</f>
        <v>0</v>
      </c>
    </row>
    <row r="298" spans="1:8" x14ac:dyDescent="0.2">
      <c r="A298" s="6">
        <v>45460</v>
      </c>
      <c r="B298">
        <v>518.739990234375</v>
      </c>
      <c r="C298">
        <v>5473.22998046875</v>
      </c>
      <c r="D298">
        <f t="shared" si="16"/>
        <v>-1.2506914687999915E-2</v>
      </c>
      <c r="E298">
        <f t="shared" si="17"/>
        <v>7.6643865645527054E-3</v>
      </c>
      <c r="F298">
        <f t="shared" si="18"/>
        <v>1.2781014814869585E-2</v>
      </c>
      <c r="G298">
        <f t="shared" si="19"/>
        <v>-2.52879295028695E-2</v>
      </c>
      <c r="H298">
        <f>0</f>
        <v>0</v>
      </c>
    </row>
    <row r="299" spans="1:8" x14ac:dyDescent="0.2">
      <c r="A299" s="6">
        <v>45461</v>
      </c>
      <c r="B299">
        <v>522.25</v>
      </c>
      <c r="C299">
        <v>5487.02978515625</v>
      </c>
      <c r="D299">
        <f t="shared" si="16"/>
        <v>6.7664144498269518E-3</v>
      </c>
      <c r="E299">
        <f t="shared" si="17"/>
        <v>2.5213273947457537E-3</v>
      </c>
      <c r="F299">
        <f t="shared" si="18"/>
        <v>3.9998211858471829E-3</v>
      </c>
      <c r="G299">
        <f t="shared" si="19"/>
        <v>2.766593263979769E-3</v>
      </c>
      <c r="H299">
        <f>0</f>
        <v>0</v>
      </c>
    </row>
    <row r="300" spans="1:8" x14ac:dyDescent="0.2">
      <c r="A300" s="6">
        <v>45463</v>
      </c>
      <c r="B300">
        <v>522.95001220703125</v>
      </c>
      <c r="C300">
        <v>5473.169921875</v>
      </c>
      <c r="D300">
        <f t="shared" si="16"/>
        <v>1.3403776103997345E-3</v>
      </c>
      <c r="E300">
        <f t="shared" si="17"/>
        <v>-2.5259318472709014E-3</v>
      </c>
      <c r="F300">
        <f t="shared" si="18"/>
        <v>-4.6178048683529092E-3</v>
      </c>
      <c r="G300">
        <f t="shared" si="19"/>
        <v>5.9581824787526437E-3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7CC3-D55B-6C4B-B674-CA3E0D46E800}">
  <sheetPr codeName="Sheet33"/>
  <dimension ref="A1:R300"/>
  <sheetViews>
    <sheetView topLeftCell="A267" zoomScale="75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7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107.5506973266602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108.8132019042969</v>
      </c>
      <c r="C3">
        <v>4137.64013671875</v>
      </c>
      <c r="D3">
        <f t="shared" si="0"/>
        <v>1.1738692626065861E-2</v>
      </c>
      <c r="E3">
        <f t="shared" si="1"/>
        <v>-2.0693734728036706E-3</v>
      </c>
      <c r="F3">
        <f t="shared" si="2"/>
        <v>-2.0917602907677036E-3</v>
      </c>
      <c r="G3">
        <f t="shared" si="3"/>
        <v>1.3830452916833564E-2</v>
      </c>
      <c r="H3">
        <f>0</f>
        <v>0</v>
      </c>
    </row>
    <row r="4" spans="1:11" x14ac:dyDescent="0.2">
      <c r="A4" s="6">
        <v>45033</v>
      </c>
      <c r="B4">
        <v>105.79116058349609</v>
      </c>
      <c r="C4">
        <v>4151.31982421875</v>
      </c>
      <c r="D4">
        <f t="shared" si="0"/>
        <v>-2.7772745107333074E-2</v>
      </c>
      <c r="E4">
        <f t="shared" si="1"/>
        <v>3.3061569029655402E-3</v>
      </c>
      <c r="F4">
        <f t="shared" si="2"/>
        <v>4.6876181661233054E-3</v>
      </c>
      <c r="G4">
        <f t="shared" si="3"/>
        <v>-3.2460363273456382E-2</v>
      </c>
      <c r="H4">
        <f>0</f>
        <v>0</v>
      </c>
    </row>
    <row r="5" spans="1:11" x14ac:dyDescent="0.2">
      <c r="A5" s="6">
        <v>45034</v>
      </c>
      <c r="B5">
        <v>104.49884033203119</v>
      </c>
      <c r="C5">
        <v>4154.8701171875</v>
      </c>
      <c r="D5">
        <f t="shared" si="0"/>
        <v>-1.2215767785673681E-2</v>
      </c>
      <c r="E5">
        <f t="shared" si="1"/>
        <v>8.5522029597373539E-4</v>
      </c>
      <c r="F5">
        <f t="shared" si="2"/>
        <v>1.5966065503126242E-3</v>
      </c>
      <c r="G5">
        <f t="shared" si="3"/>
        <v>-1.3812374335986305E-2</v>
      </c>
      <c r="H5">
        <f>0</f>
        <v>0</v>
      </c>
    </row>
    <row r="6" spans="1:11" x14ac:dyDescent="0.2">
      <c r="A6" s="6">
        <v>45035</v>
      </c>
      <c r="B6">
        <v>104.39942932128911</v>
      </c>
      <c r="C6">
        <v>4154.52001953125</v>
      </c>
      <c r="D6">
        <f t="shared" si="0"/>
        <v>-9.5131209519860871E-4</v>
      </c>
      <c r="E6">
        <f t="shared" si="1"/>
        <v>-8.4261997698065194E-5</v>
      </c>
      <c r="F6">
        <f t="shared" si="2"/>
        <v>4.117735055476653E-4</v>
      </c>
      <c r="G6">
        <f t="shared" si="3"/>
        <v>-1.3630856007462739E-3</v>
      </c>
      <c r="H6">
        <f>0</f>
        <v>0</v>
      </c>
    </row>
    <row r="7" spans="1:11" x14ac:dyDescent="0.2">
      <c r="A7" s="6">
        <v>45036</v>
      </c>
      <c r="B7">
        <v>105.27423095703119</v>
      </c>
      <c r="C7">
        <v>4129.7900390625</v>
      </c>
      <c r="D7">
        <f t="shared" si="0"/>
        <v>8.3793718167739506E-3</v>
      </c>
      <c r="E7">
        <f t="shared" si="1"/>
        <v>-5.9525481529729696E-3</v>
      </c>
      <c r="F7">
        <f t="shared" si="2"/>
        <v>-6.9890464989806628E-3</v>
      </c>
      <c r="G7">
        <f t="shared" si="3"/>
        <v>1.5368418315754613E-2</v>
      </c>
      <c r="H7">
        <f>0</f>
        <v>0</v>
      </c>
    </row>
    <row r="8" spans="1:11" x14ac:dyDescent="0.2">
      <c r="A8" s="6">
        <v>45037</v>
      </c>
      <c r="B8">
        <v>105.2841796875</v>
      </c>
      <c r="C8">
        <v>4133.52001953125</v>
      </c>
      <c r="D8">
        <f t="shared" si="0"/>
        <v>9.4502998296608354E-5</v>
      </c>
      <c r="E8">
        <f t="shared" si="1"/>
        <v>9.031888869577287E-4</v>
      </c>
      <c r="F8">
        <f t="shared" si="2"/>
        <v>1.657102391576988E-3</v>
      </c>
      <c r="G8">
        <f t="shared" si="3"/>
        <v>-1.5625993932803796E-3</v>
      </c>
      <c r="H8">
        <f>0</f>
        <v>0</v>
      </c>
    </row>
    <row r="9" spans="1:11" x14ac:dyDescent="0.2">
      <c r="A9" s="6">
        <v>45040</v>
      </c>
      <c r="B9">
        <v>106.14903259277339</v>
      </c>
      <c r="C9">
        <v>4137.0400390625</v>
      </c>
      <c r="D9">
        <f t="shared" si="0"/>
        <v>8.2144621142550278E-3</v>
      </c>
      <c r="E9">
        <f t="shared" si="1"/>
        <v>8.5157916609035489E-4</v>
      </c>
      <c r="F9">
        <f t="shared" si="2"/>
        <v>1.5920145201752073E-3</v>
      </c>
      <c r="G9">
        <f t="shared" si="3"/>
        <v>6.6224475940798201E-3</v>
      </c>
      <c r="H9">
        <f>0</f>
        <v>0</v>
      </c>
    </row>
    <row r="10" spans="1:11" x14ac:dyDescent="0.2">
      <c r="A10" s="6">
        <v>45041</v>
      </c>
      <c r="B10">
        <v>103.9918518066406</v>
      </c>
      <c r="C10">
        <v>4071.6298828125</v>
      </c>
      <c r="D10">
        <f t="shared" si="0"/>
        <v>-2.032218978771605E-2</v>
      </c>
      <c r="E10">
        <f t="shared" si="1"/>
        <v>-1.5810858882773227E-2</v>
      </c>
      <c r="F10">
        <f t="shared" si="2"/>
        <v>-1.9421907018977606E-2</v>
      </c>
      <c r="G10">
        <f t="shared" si="3"/>
        <v>-9.0028276873844321E-4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103.8328018188477</v>
      </c>
      <c r="C11">
        <v>4055.989990234375</v>
      </c>
      <c r="D11">
        <f t="shared" si="0"/>
        <v>-1.5294466348059199E-3</v>
      </c>
      <c r="E11">
        <f t="shared" si="1"/>
        <v>-3.8411871973298428E-3</v>
      </c>
      <c r="F11">
        <f t="shared" si="2"/>
        <v>-4.3262925050811104E-3</v>
      </c>
      <c r="G11">
        <f t="shared" si="3"/>
        <v>2.7968458702751905E-3</v>
      </c>
      <c r="H11">
        <f>0</f>
        <v>0</v>
      </c>
    </row>
    <row r="12" spans="1:11" x14ac:dyDescent="0.2">
      <c r="A12" s="6">
        <v>45043</v>
      </c>
      <c r="B12">
        <v>107.7296447753906</v>
      </c>
      <c r="C12">
        <v>4135.35009765625</v>
      </c>
      <c r="D12">
        <f t="shared" si="0"/>
        <v>3.7529979816412373E-2</v>
      </c>
      <c r="E12">
        <f t="shared" si="1"/>
        <v>1.9566149722497039E-2</v>
      </c>
      <c r="F12">
        <f t="shared" si="2"/>
        <v>2.5193993783833513E-2</v>
      </c>
      <c r="G12">
        <f t="shared" si="3"/>
        <v>1.233598603257886E-2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107.5805282592773</v>
      </c>
      <c r="C13">
        <v>4169.47998046875</v>
      </c>
      <c r="D13">
        <f t="shared" si="0"/>
        <v>-1.3841734689109542E-3</v>
      </c>
      <c r="E13">
        <f t="shared" si="1"/>
        <v>8.2532027534605312E-3</v>
      </c>
      <c r="F13">
        <f t="shared" si="2"/>
        <v>1.0926611106294108E-2</v>
      </c>
      <c r="G13">
        <f t="shared" si="3"/>
        <v>-1.2310784575205062E-2</v>
      </c>
      <c r="H13">
        <f>0</f>
        <v>0</v>
      </c>
      <c r="J13" t="s">
        <v>21</v>
      </c>
      <c r="K13">
        <v>0.53795757522083143</v>
      </c>
    </row>
    <row r="14" spans="1:11" x14ac:dyDescent="0.2">
      <c r="A14" s="6">
        <v>45047</v>
      </c>
      <c r="B14">
        <v>107.07354736328119</v>
      </c>
      <c r="C14">
        <v>4167.8701171875</v>
      </c>
      <c r="D14">
        <f t="shared" si="0"/>
        <v>-4.7125711706327289E-3</v>
      </c>
      <c r="E14">
        <f t="shared" si="1"/>
        <v>-3.8610649020764942E-4</v>
      </c>
      <c r="F14">
        <f t="shared" si="2"/>
        <v>3.1100733410672739E-5</v>
      </c>
      <c r="G14">
        <f t="shared" si="3"/>
        <v>-4.7436719040434014E-3</v>
      </c>
      <c r="H14">
        <f>0</f>
        <v>0</v>
      </c>
      <c r="J14" t="s">
        <v>22</v>
      </c>
      <c r="K14">
        <v>0.28939835273747655</v>
      </c>
    </row>
    <row r="15" spans="1:11" x14ac:dyDescent="0.2">
      <c r="A15" s="6">
        <v>45048</v>
      </c>
      <c r="B15">
        <v>105.353759765625</v>
      </c>
      <c r="C15">
        <v>4119.580078125</v>
      </c>
      <c r="D15">
        <f t="shared" si="0"/>
        <v>-1.6061741111661032E-2</v>
      </c>
      <c r="E15">
        <f t="shared" si="1"/>
        <v>-1.1586262936400304E-2</v>
      </c>
      <c r="F15">
        <f t="shared" si="2"/>
        <v>-1.4094035581954718E-2</v>
      </c>
      <c r="G15">
        <f t="shared" si="3"/>
        <v>-1.9677055297063137E-3</v>
      </c>
      <c r="H15">
        <f>0</f>
        <v>0</v>
      </c>
      <c r="J15" t="s">
        <v>23</v>
      </c>
      <c r="K15">
        <v>0.28652142299147443</v>
      </c>
    </row>
    <row r="16" spans="1:11" x14ac:dyDescent="0.2">
      <c r="A16" s="6">
        <v>45049</v>
      </c>
      <c r="B16">
        <v>105.49293518066411</v>
      </c>
      <c r="C16">
        <v>4090.75</v>
      </c>
      <c r="D16">
        <f t="shared" si="0"/>
        <v>1.3210294093795039E-3</v>
      </c>
      <c r="E16">
        <f t="shared" si="1"/>
        <v>-6.9983050646564848E-3</v>
      </c>
      <c r="F16">
        <f t="shared" si="2"/>
        <v>-8.3079083382085021E-3</v>
      </c>
      <c r="G16">
        <f t="shared" si="3"/>
        <v>9.628937747588006E-3</v>
      </c>
      <c r="H16">
        <f>0</f>
        <v>0</v>
      </c>
      <c r="J16" t="s">
        <v>24</v>
      </c>
      <c r="K16">
        <v>1.4447713441058378E-2</v>
      </c>
    </row>
    <row r="17" spans="1:18" ht="16" thickBot="1" x14ac:dyDescent="0.25">
      <c r="A17" s="6">
        <v>45050</v>
      </c>
      <c r="B17">
        <v>104.5883102416992</v>
      </c>
      <c r="C17">
        <v>4061.219970703125</v>
      </c>
      <c r="D17">
        <f t="shared" si="0"/>
        <v>-8.5752182116808351E-3</v>
      </c>
      <c r="E17">
        <f t="shared" si="1"/>
        <v>-7.2187323343824161E-3</v>
      </c>
      <c r="F17">
        <f t="shared" si="2"/>
        <v>-8.5859013508472679E-3</v>
      </c>
      <c r="G17">
        <f t="shared" si="3"/>
        <v>1.0683139166432765E-5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105.5873641967773</v>
      </c>
      <c r="C18">
        <v>4136.25</v>
      </c>
      <c r="D18">
        <f t="shared" si="0"/>
        <v>9.5522525678952697E-3</v>
      </c>
      <c r="E18">
        <f t="shared" si="1"/>
        <v>1.8474751389515376E-2</v>
      </c>
      <c r="F18">
        <f t="shared" si="2"/>
        <v>2.3817571025652393E-2</v>
      </c>
      <c r="G18">
        <f t="shared" si="3"/>
        <v>-1.4265318457757123E-2</v>
      </c>
      <c r="H18">
        <f>0</f>
        <v>0</v>
      </c>
    </row>
    <row r="19" spans="1:18" ht="16" thickBot="1" x14ac:dyDescent="0.25">
      <c r="A19" s="6">
        <v>45054</v>
      </c>
      <c r="B19">
        <v>107.6004104614258</v>
      </c>
      <c r="C19">
        <v>4138.1201171875</v>
      </c>
      <c r="D19">
        <f t="shared" si="0"/>
        <v>1.9065219403496814E-2</v>
      </c>
      <c r="E19">
        <f t="shared" si="1"/>
        <v>4.5212866424892972E-4</v>
      </c>
      <c r="F19">
        <f t="shared" si="2"/>
        <v>1.0882454150865665E-3</v>
      </c>
      <c r="G19">
        <f t="shared" si="3"/>
        <v>1.7976973988410246E-2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107.3021774291992</v>
      </c>
      <c r="C20">
        <v>4119.169921875</v>
      </c>
      <c r="D20">
        <f t="shared" si="0"/>
        <v>-2.7716718825483433E-3</v>
      </c>
      <c r="E20">
        <f t="shared" si="1"/>
        <v>-4.5794212772585219E-3</v>
      </c>
      <c r="F20">
        <f t="shared" si="2"/>
        <v>-5.2573203047138273E-3</v>
      </c>
      <c r="G20">
        <f t="shared" si="3"/>
        <v>2.485648422165484E-3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111.6165390014648</v>
      </c>
      <c r="C21">
        <v>4137.64013671875</v>
      </c>
      <c r="D21">
        <f t="shared" si="0"/>
        <v>4.0207586422114527E-2</v>
      </c>
      <c r="E21">
        <f t="shared" si="1"/>
        <v>4.4839652634049987E-3</v>
      </c>
      <c r="F21">
        <f t="shared" si="2"/>
        <v>6.1730173857243668E-3</v>
      </c>
      <c r="G21">
        <f t="shared" si="3"/>
        <v>3.4034569036390162E-2</v>
      </c>
      <c r="H21">
        <f>0</f>
        <v>0</v>
      </c>
      <c r="J21" t="s">
        <v>27</v>
      </c>
      <c r="K21">
        <v>1</v>
      </c>
      <c r="L21">
        <v>2.0997376544138531E-2</v>
      </c>
      <c r="M21">
        <v>2.0997376544138531E-2</v>
      </c>
      <c r="N21">
        <v>100.59277712277627</v>
      </c>
      <c r="O21">
        <v>4.4264761315058441E-20</v>
      </c>
    </row>
    <row r="22" spans="1:18" x14ac:dyDescent="0.2">
      <c r="A22" s="6">
        <v>45057</v>
      </c>
      <c r="B22">
        <v>116.209228515625</v>
      </c>
      <c r="C22">
        <v>4130.6201171875</v>
      </c>
      <c r="D22">
        <f t="shared" si="0"/>
        <v>4.1147033900593488E-2</v>
      </c>
      <c r="E22">
        <f t="shared" si="1"/>
        <v>-1.6966239932159066E-3</v>
      </c>
      <c r="F22">
        <f t="shared" si="2"/>
        <v>-1.6216653205810604E-3</v>
      </c>
      <c r="G22">
        <f t="shared" si="3"/>
        <v>4.2768699221174551E-2</v>
      </c>
      <c r="H22">
        <f>0</f>
        <v>0</v>
      </c>
      <c r="J22" t="s">
        <v>28</v>
      </c>
      <c r="K22">
        <v>247</v>
      </c>
      <c r="L22">
        <v>5.1557896647709912E-2</v>
      </c>
      <c r="M22">
        <v>2.0873642367493891E-4</v>
      </c>
    </row>
    <row r="23" spans="1:18" ht="16" thickBot="1" x14ac:dyDescent="0.25">
      <c r="A23" s="6">
        <v>45058</v>
      </c>
      <c r="B23">
        <v>117.2231979370117</v>
      </c>
      <c r="C23">
        <v>4124.080078125</v>
      </c>
      <c r="D23">
        <f t="shared" si="0"/>
        <v>8.7253777891691531E-3</v>
      </c>
      <c r="E23">
        <f t="shared" si="1"/>
        <v>-1.5833068345566526E-3</v>
      </c>
      <c r="F23">
        <f t="shared" si="2"/>
        <v>-1.4787547888736249E-3</v>
      </c>
      <c r="G23">
        <f t="shared" si="3"/>
        <v>1.0204132578042778E-2</v>
      </c>
      <c r="H23">
        <f>0</f>
        <v>0</v>
      </c>
      <c r="J23" s="10" t="s">
        <v>29</v>
      </c>
      <c r="K23" s="10">
        <v>248</v>
      </c>
      <c r="L23" s="10">
        <v>7.2555273191848443E-2</v>
      </c>
      <c r="M23" s="10"/>
      <c r="N23" s="10"/>
      <c r="O23" s="10"/>
    </row>
    <row r="24" spans="1:18" ht="16" thickBot="1" x14ac:dyDescent="0.25">
      <c r="A24" s="6">
        <v>45061</v>
      </c>
      <c r="B24">
        <v>116.2688751220703</v>
      </c>
      <c r="C24">
        <v>4136.27978515625</v>
      </c>
      <c r="D24">
        <f t="shared" si="0"/>
        <v>-8.1410747338099831E-3</v>
      </c>
      <c r="E24">
        <f t="shared" si="1"/>
        <v>2.9581644391338813E-3</v>
      </c>
      <c r="F24">
        <f t="shared" si="2"/>
        <v>4.2487456368013616E-3</v>
      </c>
      <c r="G24">
        <f t="shared" si="3"/>
        <v>-1.2389820370611345E-2</v>
      </c>
      <c r="H24">
        <f>0</f>
        <v>0</v>
      </c>
    </row>
    <row r="25" spans="1:18" x14ac:dyDescent="0.2">
      <c r="A25" s="6">
        <v>45062</v>
      </c>
      <c r="B25">
        <v>119.38038635253911</v>
      </c>
      <c r="C25">
        <v>4109.89990234375</v>
      </c>
      <c r="D25">
        <f t="shared" si="0"/>
        <v>2.6761342854672243E-2</v>
      </c>
      <c r="E25">
        <f t="shared" si="1"/>
        <v>-6.3776833731530314E-3</v>
      </c>
      <c r="F25">
        <f t="shared" si="2"/>
        <v>-7.5252080219339957E-3</v>
      </c>
      <c r="G25">
        <f t="shared" si="3"/>
        <v>3.4286550876606238E-2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120.7621688842773</v>
      </c>
      <c r="C26">
        <v>4158.77001953125</v>
      </c>
      <c r="D26">
        <f t="shared" si="0"/>
        <v>1.1574619365510186E-2</v>
      </c>
      <c r="E26">
        <f t="shared" si="1"/>
        <v>1.1890829058788244E-2</v>
      </c>
      <c r="F26">
        <f t="shared" si="2"/>
        <v>1.5514222687789427E-2</v>
      </c>
      <c r="G26">
        <f t="shared" si="3"/>
        <v>-3.9396033222792413E-3</v>
      </c>
      <c r="H26">
        <f>0</f>
        <v>0</v>
      </c>
      <c r="J26" t="s">
        <v>30</v>
      </c>
      <c r="K26">
        <v>5.1804096791822647E-4</v>
      </c>
      <c r="L26">
        <v>9.2264447735428297E-4</v>
      </c>
      <c r="M26">
        <v>0.56147408956885325</v>
      </c>
      <c r="N26">
        <v>0.57498345766088688</v>
      </c>
      <c r="O26">
        <v>-1.2992132084671212E-3</v>
      </c>
      <c r="P26">
        <v>2.3352951443035741E-3</v>
      </c>
      <c r="Q26">
        <v>-1.2992132084671212E-3</v>
      </c>
      <c r="R26">
        <v>2.3352951443035741E-3</v>
      </c>
    </row>
    <row r="27" spans="1:18" ht="16" thickBot="1" x14ac:dyDescent="0.25">
      <c r="A27" s="6">
        <v>45064</v>
      </c>
      <c r="B27">
        <v>122.7901077270508</v>
      </c>
      <c r="C27">
        <v>4198.0498046875</v>
      </c>
      <c r="D27">
        <f t="shared" si="0"/>
        <v>1.6792832238023303E-2</v>
      </c>
      <c r="E27">
        <f t="shared" si="1"/>
        <v>9.445048649426635E-3</v>
      </c>
      <c r="F27">
        <f t="shared" si="2"/>
        <v>1.2429713837787904E-2</v>
      </c>
      <c r="G27">
        <f t="shared" si="3"/>
        <v>4.3631184002353995E-3</v>
      </c>
      <c r="H27">
        <f>0</f>
        <v>0</v>
      </c>
      <c r="J27" s="10" t="s">
        <v>43</v>
      </c>
      <c r="K27" s="10">
        <v>1.2611552689665371</v>
      </c>
      <c r="L27" s="10">
        <v>0.1257433885491793</v>
      </c>
      <c r="M27" s="10">
        <v>10.029595062751858</v>
      </c>
      <c r="N27" s="10">
        <v>4.4264761315054631E-20</v>
      </c>
      <c r="O27" s="10">
        <v>1.0134892355133311</v>
      </c>
      <c r="P27" s="10">
        <v>1.508821302419743</v>
      </c>
      <c r="Q27" s="10">
        <v>1.0134892355133311</v>
      </c>
      <c r="R27" s="10">
        <v>1.508821302419743</v>
      </c>
    </row>
    <row r="28" spans="1:18" x14ac:dyDescent="0.2">
      <c r="A28" s="6">
        <v>45065</v>
      </c>
      <c r="B28">
        <v>122.52170562744141</v>
      </c>
      <c r="C28">
        <v>4191.97998046875</v>
      </c>
      <c r="D28">
        <f t="shared" si="0"/>
        <v>-2.1858609343842206E-3</v>
      </c>
      <c r="E28">
        <f t="shared" si="1"/>
        <v>-1.4458676054706077E-3</v>
      </c>
      <c r="F28">
        <f t="shared" si="2"/>
        <v>-1.3054225809490607E-3</v>
      </c>
      <c r="G28">
        <f t="shared" si="3"/>
        <v>-8.8043835343515993E-4</v>
      </c>
      <c r="H28">
        <f>0</f>
        <v>0</v>
      </c>
    </row>
    <row r="29" spans="1:18" x14ac:dyDescent="0.2">
      <c r="A29" s="6">
        <v>45068</v>
      </c>
      <c r="B29">
        <v>125.1262283325195</v>
      </c>
      <c r="C29">
        <v>4192.6298828125</v>
      </c>
      <c r="D29">
        <f t="shared" si="0"/>
        <v>2.1257643221175959E-2</v>
      </c>
      <c r="E29">
        <f t="shared" si="1"/>
        <v>1.550346964389604E-4</v>
      </c>
      <c r="F29">
        <f t="shared" si="2"/>
        <v>7.1356379220484899E-4</v>
      </c>
      <c r="G29">
        <f t="shared" si="3"/>
        <v>2.0544079428971108E-2</v>
      </c>
      <c r="H29">
        <f>0</f>
        <v>0</v>
      </c>
    </row>
    <row r="30" spans="1:18" x14ac:dyDescent="0.2">
      <c r="A30" s="6">
        <v>45069</v>
      </c>
      <c r="B30">
        <v>122.5614700317383</v>
      </c>
      <c r="C30">
        <v>4145.580078125</v>
      </c>
      <c r="D30">
        <f t="shared" si="0"/>
        <v>-2.0497367617966056E-2</v>
      </c>
      <c r="E30">
        <f t="shared" si="1"/>
        <v>-1.1222026747550129E-2</v>
      </c>
      <c r="F30">
        <f t="shared" si="2"/>
        <v>-1.3634677193238031E-2</v>
      </c>
      <c r="G30">
        <f t="shared" si="3"/>
        <v>-6.8626904247280247E-3</v>
      </c>
      <c r="H30">
        <f>0</f>
        <v>0</v>
      </c>
    </row>
    <row r="31" spans="1:18" x14ac:dyDescent="0.2">
      <c r="A31" s="6">
        <v>45070</v>
      </c>
      <c r="B31">
        <v>120.9212188720703</v>
      </c>
      <c r="C31">
        <v>4115.240234375</v>
      </c>
      <c r="D31">
        <f t="shared" si="0"/>
        <v>-1.3383089801739856E-2</v>
      </c>
      <c r="E31">
        <f t="shared" si="1"/>
        <v>-7.3186003353533646E-3</v>
      </c>
      <c r="F31">
        <f t="shared" si="2"/>
        <v>-8.7118504064729353E-3</v>
      </c>
      <c r="G31">
        <f t="shared" si="3"/>
        <v>-4.6712393952669205E-3</v>
      </c>
      <c r="H31">
        <f>0</f>
        <v>0</v>
      </c>
    </row>
    <row r="32" spans="1:18" x14ac:dyDescent="0.2">
      <c r="A32" s="6">
        <v>45071</v>
      </c>
      <c r="B32">
        <v>123.61521148681641</v>
      </c>
      <c r="C32">
        <v>4151.27978515625</v>
      </c>
      <c r="D32">
        <f t="shared" si="0"/>
        <v>2.227890720814063E-2</v>
      </c>
      <c r="E32">
        <f t="shared" si="1"/>
        <v>8.7575812659024255E-3</v>
      </c>
      <c r="F32">
        <f t="shared" si="2"/>
        <v>1.1562710724813706E-2</v>
      </c>
      <c r="G32">
        <f t="shared" si="3"/>
        <v>1.0716196483326924E-2</v>
      </c>
      <c r="H32">
        <f>0</f>
        <v>0</v>
      </c>
    </row>
    <row r="33" spans="1:8" x14ac:dyDescent="0.2">
      <c r="A33" s="6">
        <v>45072</v>
      </c>
      <c r="B33">
        <v>124.688835144043</v>
      </c>
      <c r="C33">
        <v>4205.4501953125</v>
      </c>
      <c r="D33">
        <f t="shared" si="0"/>
        <v>8.6852066530751504E-3</v>
      </c>
      <c r="E33">
        <f t="shared" si="1"/>
        <v>1.3049086777997321E-2</v>
      </c>
      <c r="F33">
        <f t="shared" si="2"/>
        <v>1.697496551319112E-2</v>
      </c>
      <c r="G33">
        <f t="shared" si="3"/>
        <v>-8.2897588601159693E-3</v>
      </c>
      <c r="H33">
        <f>0</f>
        <v>0</v>
      </c>
    </row>
    <row r="34" spans="1:8" x14ac:dyDescent="0.2">
      <c r="A34" s="6">
        <v>45076</v>
      </c>
      <c r="B34">
        <v>123.9034957885742</v>
      </c>
      <c r="C34">
        <v>4205.52001953125</v>
      </c>
      <c r="D34">
        <f t="shared" si="0"/>
        <v>-6.2983935535331215E-3</v>
      </c>
      <c r="E34">
        <f t="shared" si="1"/>
        <v>1.660326849850513E-5</v>
      </c>
      <c r="F34">
        <f t="shared" si="2"/>
        <v>5.3898026746718229E-4</v>
      </c>
      <c r="G34">
        <f t="shared" si="3"/>
        <v>-6.8373738210003041E-3</v>
      </c>
      <c r="H34">
        <f>0</f>
        <v>0</v>
      </c>
    </row>
    <row r="35" spans="1:8" x14ac:dyDescent="0.2">
      <c r="A35" s="6">
        <v>45077</v>
      </c>
      <c r="B35">
        <v>122.64101409912109</v>
      </c>
      <c r="C35">
        <v>4179.830078125</v>
      </c>
      <c r="D35">
        <f t="shared" si="0"/>
        <v>-1.0189233817965659E-2</v>
      </c>
      <c r="E35">
        <f t="shared" si="1"/>
        <v>-6.1086242098339349E-3</v>
      </c>
      <c r="F35">
        <f t="shared" si="2"/>
        <v>-7.18588264045039E-3</v>
      </c>
      <c r="G35">
        <f t="shared" si="3"/>
        <v>-3.0033511775152694E-3</v>
      </c>
      <c r="H35">
        <f>0</f>
        <v>0</v>
      </c>
    </row>
    <row r="36" spans="1:8" x14ac:dyDescent="0.2">
      <c r="A36" s="6">
        <v>45078</v>
      </c>
      <c r="B36">
        <v>123.6350936889648</v>
      </c>
      <c r="C36">
        <v>4221.02001953125</v>
      </c>
      <c r="D36">
        <f t="shared" si="0"/>
        <v>8.1056047778622631E-3</v>
      </c>
      <c r="E36">
        <f t="shared" si="1"/>
        <v>9.8544535630327168E-3</v>
      </c>
      <c r="F36">
        <f t="shared" si="2"/>
        <v>1.2946037001723001E-2</v>
      </c>
      <c r="G36">
        <f t="shared" si="3"/>
        <v>-4.8404322238607377E-3</v>
      </c>
      <c r="H36">
        <f>0</f>
        <v>0</v>
      </c>
    </row>
    <row r="37" spans="1:8" x14ac:dyDescent="0.2">
      <c r="A37" s="6">
        <v>45079</v>
      </c>
      <c r="B37">
        <v>124.49001312255859</v>
      </c>
      <c r="C37">
        <v>4282.3701171875</v>
      </c>
      <c r="D37">
        <f t="shared" si="0"/>
        <v>6.914860563332903E-3</v>
      </c>
      <c r="E37">
        <f t="shared" si="1"/>
        <v>1.4534424705965554E-2</v>
      </c>
      <c r="F37">
        <f t="shared" si="2"/>
        <v>1.8848207267244094E-2</v>
      </c>
      <c r="G37">
        <f t="shared" si="3"/>
        <v>-1.1933346703911191E-2</v>
      </c>
      <c r="H37">
        <f>0</f>
        <v>0</v>
      </c>
    </row>
    <row r="38" spans="1:8" x14ac:dyDescent="0.2">
      <c r="A38" s="6">
        <v>45082</v>
      </c>
      <c r="B38">
        <v>125.88173675537109</v>
      </c>
      <c r="C38">
        <v>4273.7900390625</v>
      </c>
      <c r="D38">
        <f t="shared" si="0"/>
        <v>1.117939984022942E-2</v>
      </c>
      <c r="E38">
        <f t="shared" si="1"/>
        <v>-2.0035816359177394E-3</v>
      </c>
      <c r="F38">
        <f t="shared" si="2"/>
        <v>-2.0087865690240243E-3</v>
      </c>
      <c r="G38">
        <f t="shared" si="3"/>
        <v>1.3188186409253445E-2</v>
      </c>
      <c r="H38">
        <f>0</f>
        <v>0</v>
      </c>
    </row>
    <row r="39" spans="1:8" x14ac:dyDescent="0.2">
      <c r="A39" s="6">
        <v>45083</v>
      </c>
      <c r="B39">
        <v>127.1541748046875</v>
      </c>
      <c r="C39">
        <v>4283.85009765625</v>
      </c>
      <c r="D39">
        <f t="shared" si="0"/>
        <v>1.010820220719677E-2</v>
      </c>
      <c r="E39">
        <f t="shared" si="1"/>
        <v>2.3538963079141606E-3</v>
      </c>
      <c r="F39">
        <f t="shared" si="2"/>
        <v>3.4866696992450481E-3</v>
      </c>
      <c r="G39">
        <f t="shared" si="3"/>
        <v>6.6215325079517218E-3</v>
      </c>
      <c r="H39">
        <f>0</f>
        <v>0</v>
      </c>
    </row>
    <row r="40" spans="1:8" x14ac:dyDescent="0.2">
      <c r="A40" s="6">
        <v>45084</v>
      </c>
      <c r="B40">
        <v>122.2135467529297</v>
      </c>
      <c r="C40">
        <v>4267.52001953125</v>
      </c>
      <c r="D40">
        <f t="shared" si="0"/>
        <v>-3.8855413590208498E-2</v>
      </c>
      <c r="E40">
        <f t="shared" si="1"/>
        <v>-3.8120096998572883E-3</v>
      </c>
      <c r="F40">
        <f t="shared" si="2"/>
        <v>-4.2894951504083402E-3</v>
      </c>
      <c r="G40">
        <f t="shared" si="3"/>
        <v>-3.4565918439800156E-2</v>
      </c>
      <c r="H40">
        <f>0</f>
        <v>0</v>
      </c>
    </row>
    <row r="41" spans="1:8" x14ac:dyDescent="0.2">
      <c r="A41" s="6">
        <v>45085</v>
      </c>
      <c r="B41">
        <v>121.9451446533203</v>
      </c>
      <c r="C41">
        <v>4293.93017578125</v>
      </c>
      <c r="D41">
        <f t="shared" si="0"/>
        <v>-2.1961730654296296E-3</v>
      </c>
      <c r="E41">
        <f t="shared" si="1"/>
        <v>6.1886426142414575E-3</v>
      </c>
      <c r="F41">
        <f t="shared" si="2"/>
        <v>8.3228802086196853E-3</v>
      </c>
      <c r="G41">
        <f t="shared" si="3"/>
        <v>-1.0519053274049315E-2</v>
      </c>
      <c r="H41">
        <f>0</f>
        <v>0</v>
      </c>
    </row>
    <row r="42" spans="1:8" x14ac:dyDescent="0.2">
      <c r="A42" s="6">
        <v>45086</v>
      </c>
      <c r="B42">
        <v>122.1439590454102</v>
      </c>
      <c r="C42">
        <v>4298.85986328125</v>
      </c>
      <c r="D42">
        <f t="shared" si="0"/>
        <v>1.6303592295954239E-3</v>
      </c>
      <c r="E42">
        <f t="shared" si="1"/>
        <v>1.148059539441082E-3</v>
      </c>
      <c r="F42">
        <f t="shared" si="2"/>
        <v>1.9659223051716429E-3</v>
      </c>
      <c r="G42">
        <f t="shared" si="3"/>
        <v>-3.3556307557621899E-4</v>
      </c>
      <c r="H42">
        <f>0</f>
        <v>0</v>
      </c>
    </row>
    <row r="43" spans="1:8" x14ac:dyDescent="0.2">
      <c r="A43" s="6">
        <v>45089</v>
      </c>
      <c r="B43">
        <v>123.61521148681641</v>
      </c>
      <c r="C43">
        <v>4338.93017578125</v>
      </c>
      <c r="D43">
        <f t="shared" si="0"/>
        <v>1.2045232960389285E-2</v>
      </c>
      <c r="E43">
        <f t="shared" si="1"/>
        <v>9.3211488102371565E-3</v>
      </c>
      <c r="F43">
        <f t="shared" si="2"/>
        <v>1.2273456902769986E-2</v>
      </c>
      <c r="G43">
        <f t="shared" si="3"/>
        <v>-2.2822394238070087E-4</v>
      </c>
      <c r="H43">
        <f>0</f>
        <v>0</v>
      </c>
    </row>
    <row r="44" spans="1:8" x14ac:dyDescent="0.2">
      <c r="A44" s="6">
        <v>45090</v>
      </c>
      <c r="B44">
        <v>123.6947402954102</v>
      </c>
      <c r="C44">
        <v>4369.009765625</v>
      </c>
      <c r="D44">
        <f t="shared" si="0"/>
        <v>6.4335778450907988E-4</v>
      </c>
      <c r="E44">
        <f t="shared" si="1"/>
        <v>6.9324899514737748E-3</v>
      </c>
      <c r="F44">
        <f t="shared" si="2"/>
        <v>9.26098719727695E-3</v>
      </c>
      <c r="G44">
        <f t="shared" si="3"/>
        <v>-8.6176294127678701E-3</v>
      </c>
      <c r="H44">
        <f>0</f>
        <v>0</v>
      </c>
    </row>
    <row r="45" spans="1:8" x14ac:dyDescent="0.2">
      <c r="A45" s="6">
        <v>45091</v>
      </c>
      <c r="B45">
        <v>123.64503479003911</v>
      </c>
      <c r="C45">
        <v>4372.58984375</v>
      </c>
      <c r="D45">
        <f t="shared" si="0"/>
        <v>-4.0184008836907648E-4</v>
      </c>
      <c r="E45">
        <f t="shared" si="1"/>
        <v>8.1942552593217144E-4</v>
      </c>
      <c r="F45">
        <f t="shared" si="2"/>
        <v>1.5514637874732603E-3</v>
      </c>
      <c r="G45">
        <f t="shared" si="3"/>
        <v>-1.953303875842337E-3</v>
      </c>
      <c r="H45">
        <f>0</f>
        <v>0</v>
      </c>
    </row>
    <row r="46" spans="1:8" x14ac:dyDescent="0.2">
      <c r="A46" s="6">
        <v>45092</v>
      </c>
      <c r="B46">
        <v>125.0467071533203</v>
      </c>
      <c r="C46">
        <v>4425.83984375</v>
      </c>
      <c r="D46">
        <f t="shared" si="0"/>
        <v>1.1336260818409549E-2</v>
      </c>
      <c r="E46">
        <f t="shared" si="1"/>
        <v>1.217813742034668E-2</v>
      </c>
      <c r="F46">
        <f t="shared" si="2"/>
        <v>1.5876563141786992E-2</v>
      </c>
      <c r="G46">
        <f t="shared" si="3"/>
        <v>-4.5403023233774424E-3</v>
      </c>
      <c r="H46">
        <f>0</f>
        <v>0</v>
      </c>
    </row>
    <row r="47" spans="1:8" x14ac:dyDescent="0.2">
      <c r="A47" s="6">
        <v>45093</v>
      </c>
      <c r="B47">
        <v>123.32691955566411</v>
      </c>
      <c r="C47">
        <v>4409.58984375</v>
      </c>
      <c r="D47">
        <f t="shared" si="0"/>
        <v>-1.3753161812950054E-2</v>
      </c>
      <c r="E47">
        <f t="shared" si="1"/>
        <v>-3.6716195284263176E-3</v>
      </c>
      <c r="F47">
        <f t="shared" si="2"/>
        <v>-4.1124413459970562E-3</v>
      </c>
      <c r="G47">
        <f t="shared" si="3"/>
        <v>-9.640720466952999E-3</v>
      </c>
      <c r="H47">
        <f>0</f>
        <v>0</v>
      </c>
    </row>
    <row r="48" spans="1:8" x14ac:dyDescent="0.2">
      <c r="A48" s="6">
        <v>45097</v>
      </c>
      <c r="B48">
        <v>123.1181564331055</v>
      </c>
      <c r="C48">
        <v>4388.7099609375</v>
      </c>
      <c r="D48">
        <f t="shared" si="0"/>
        <v>-1.6927619964137719E-3</v>
      </c>
      <c r="E48">
        <f t="shared" si="1"/>
        <v>-4.7351076976228645E-3</v>
      </c>
      <c r="F48">
        <f t="shared" si="2"/>
        <v>-5.4536650540628574E-3</v>
      </c>
      <c r="G48">
        <f t="shared" si="3"/>
        <v>3.7609030576490855E-3</v>
      </c>
      <c r="H48">
        <f>0</f>
        <v>0</v>
      </c>
    </row>
    <row r="49" spans="1:8" x14ac:dyDescent="0.2">
      <c r="A49" s="6">
        <v>45098</v>
      </c>
      <c r="B49">
        <v>120.54347991943359</v>
      </c>
      <c r="C49">
        <v>4365.68994140625</v>
      </c>
      <c r="D49">
        <f t="shared" si="0"/>
        <v>-2.0912240633418011E-2</v>
      </c>
      <c r="E49">
        <f t="shared" si="1"/>
        <v>-5.2452815830036359E-3</v>
      </c>
      <c r="F49">
        <f t="shared" si="2"/>
        <v>-6.0970735376999477E-3</v>
      </c>
      <c r="G49">
        <f t="shared" si="3"/>
        <v>-1.4815167095718063E-2</v>
      </c>
      <c r="H49">
        <f>0</f>
        <v>0</v>
      </c>
    </row>
    <row r="50" spans="1:8" x14ac:dyDescent="0.2">
      <c r="A50" s="6">
        <v>45099</v>
      </c>
      <c r="B50">
        <v>123.13804626464839</v>
      </c>
      <c r="C50">
        <v>4381.89013671875</v>
      </c>
      <c r="D50">
        <f t="shared" si="0"/>
        <v>2.1523904461269172E-2</v>
      </c>
      <c r="E50">
        <f t="shared" si="1"/>
        <v>3.7107984144384432E-3</v>
      </c>
      <c r="F50">
        <f t="shared" si="2"/>
        <v>5.1979339403599402E-3</v>
      </c>
      <c r="G50">
        <f t="shared" si="3"/>
        <v>1.6325970520909231E-2</v>
      </c>
      <c r="H50">
        <f>0</f>
        <v>0</v>
      </c>
    </row>
    <row r="51" spans="1:8" x14ac:dyDescent="0.2">
      <c r="A51" s="6">
        <v>45100</v>
      </c>
      <c r="B51">
        <v>122.29307556152339</v>
      </c>
      <c r="C51">
        <v>4348.330078125</v>
      </c>
      <c r="D51">
        <f t="shared" si="0"/>
        <v>-6.8619791263293539E-3</v>
      </c>
      <c r="E51">
        <f t="shared" si="1"/>
        <v>-7.6588087666845661E-3</v>
      </c>
      <c r="F51">
        <f t="shared" si="2"/>
        <v>-9.1409060621931194E-3</v>
      </c>
      <c r="G51">
        <f t="shared" si="3"/>
        <v>2.2789269358637655E-3</v>
      </c>
      <c r="H51">
        <f>0</f>
        <v>0</v>
      </c>
    </row>
    <row r="52" spans="1:8" x14ac:dyDescent="0.2">
      <c r="A52" s="6">
        <v>45103</v>
      </c>
      <c r="B52">
        <v>118.38629150390619</v>
      </c>
      <c r="C52">
        <v>4328.81982421875</v>
      </c>
      <c r="D52">
        <f t="shared" si="0"/>
        <v>-3.1946077402001172E-2</v>
      </c>
      <c r="E52">
        <f t="shared" si="1"/>
        <v>-4.4868382932564677E-3</v>
      </c>
      <c r="F52">
        <f t="shared" si="2"/>
        <v>-5.1405587866229924E-3</v>
      </c>
      <c r="G52">
        <f t="shared" si="3"/>
        <v>-2.6805518615378179E-2</v>
      </c>
      <c r="H52">
        <f>0</f>
        <v>0</v>
      </c>
    </row>
    <row r="53" spans="1:8" x14ac:dyDescent="0.2">
      <c r="A53" s="6">
        <v>45104</v>
      </c>
      <c r="B53">
        <v>118.3067626953125</v>
      </c>
      <c r="C53">
        <v>4378.41015625</v>
      </c>
      <c r="D53">
        <f t="shared" si="0"/>
        <v>-6.7177379731564457E-4</v>
      </c>
      <c r="E53">
        <f t="shared" si="1"/>
        <v>1.1455854954693034E-2</v>
      </c>
      <c r="F53">
        <f t="shared" si="2"/>
        <v>1.4965652804545756E-2</v>
      </c>
      <c r="G53">
        <f t="shared" si="3"/>
        <v>-1.56374266018614E-2</v>
      </c>
      <c r="H53">
        <f>0</f>
        <v>0</v>
      </c>
    </row>
    <row r="54" spans="1:8" x14ac:dyDescent="0.2">
      <c r="A54" s="6">
        <v>45105</v>
      </c>
      <c r="B54">
        <v>120.3645401000977</v>
      </c>
      <c r="C54">
        <v>4376.85986328125</v>
      </c>
      <c r="D54">
        <f t="shared" si="0"/>
        <v>1.7393573772995552E-2</v>
      </c>
      <c r="E54">
        <f t="shared" si="1"/>
        <v>-3.5407668843834283E-4</v>
      </c>
      <c r="F54">
        <f t="shared" si="2"/>
        <v>7.1495286675987452E-5</v>
      </c>
      <c r="G54">
        <f t="shared" si="3"/>
        <v>1.7322078486319566E-2</v>
      </c>
      <c r="H54">
        <f>0</f>
        <v>0</v>
      </c>
    </row>
    <row r="55" spans="1:8" x14ac:dyDescent="0.2">
      <c r="A55" s="6">
        <v>45106</v>
      </c>
      <c r="B55">
        <v>119.3008575439453</v>
      </c>
      <c r="C55">
        <v>4396.43994140625</v>
      </c>
      <c r="D55">
        <f t="shared" si="0"/>
        <v>-8.8371754278113723E-3</v>
      </c>
      <c r="E55">
        <f t="shared" si="1"/>
        <v>4.4735446728059181E-3</v>
      </c>
      <c r="F55">
        <f t="shared" si="2"/>
        <v>6.1598754029845932E-3</v>
      </c>
      <c r="G55">
        <f t="shared" si="3"/>
        <v>-1.4997050830795965E-2</v>
      </c>
      <c r="H55">
        <f>0</f>
        <v>0</v>
      </c>
    </row>
    <row r="56" spans="1:8" x14ac:dyDescent="0.2">
      <c r="A56" s="6">
        <v>45107</v>
      </c>
      <c r="B56">
        <v>120.2551803588867</v>
      </c>
      <c r="C56">
        <v>4450.3798828125</v>
      </c>
      <c r="D56">
        <f t="shared" si="0"/>
        <v>7.999295517133076E-3</v>
      </c>
      <c r="E56">
        <f t="shared" si="1"/>
        <v>1.2269004495714109E-2</v>
      </c>
      <c r="F56">
        <f t="shared" si="2"/>
        <v>1.5991160632662205E-2</v>
      </c>
      <c r="G56">
        <f t="shared" si="3"/>
        <v>-7.9918651155291287E-3</v>
      </c>
      <c r="H56">
        <f>0</f>
        <v>0</v>
      </c>
    </row>
    <row r="57" spans="1:8" x14ac:dyDescent="0.2">
      <c r="A57" s="6">
        <v>45110</v>
      </c>
      <c r="B57">
        <v>119.8476104736328</v>
      </c>
      <c r="C57">
        <v>4455.58984375</v>
      </c>
      <c r="D57">
        <f t="shared" si="0"/>
        <v>-3.3892085483350209E-3</v>
      </c>
      <c r="E57">
        <f t="shared" si="1"/>
        <v>1.1706778016009611E-3</v>
      </c>
      <c r="F57">
        <f t="shared" si="2"/>
        <v>1.9944474456694409E-3</v>
      </c>
      <c r="G57">
        <f t="shared" si="3"/>
        <v>-5.3836559940044614E-3</v>
      </c>
      <c r="H57">
        <f>0</f>
        <v>0</v>
      </c>
    </row>
    <row r="58" spans="1:8" x14ac:dyDescent="0.2">
      <c r="A58" s="6">
        <v>45112</v>
      </c>
      <c r="B58">
        <v>121.90538024902339</v>
      </c>
      <c r="C58">
        <v>4446.81982421875</v>
      </c>
      <c r="D58">
        <f t="shared" si="0"/>
        <v>1.7169885717857714E-2</v>
      </c>
      <c r="E58">
        <f t="shared" si="1"/>
        <v>-1.9683184132291975E-3</v>
      </c>
      <c r="F58">
        <f t="shared" si="2"/>
        <v>-1.9643141699296298E-3</v>
      </c>
      <c r="G58">
        <f t="shared" si="3"/>
        <v>1.9134199887787345E-2</v>
      </c>
      <c r="H58">
        <f>0</f>
        <v>0</v>
      </c>
    </row>
    <row r="59" spans="1:8" x14ac:dyDescent="0.2">
      <c r="A59" s="6">
        <v>45113</v>
      </c>
      <c r="B59">
        <v>120.2154235839844</v>
      </c>
      <c r="C59">
        <v>4411.58984375</v>
      </c>
      <c r="D59">
        <f t="shared" si="0"/>
        <v>-1.3862855450570089E-2</v>
      </c>
      <c r="E59">
        <f t="shared" si="1"/>
        <v>-7.9225113365009037E-3</v>
      </c>
      <c r="F59">
        <f t="shared" si="2"/>
        <v>-9.4734759475570106E-3</v>
      </c>
      <c r="G59">
        <f t="shared" si="3"/>
        <v>-4.3893795030130779E-3</v>
      </c>
      <c r="H59">
        <f>0</f>
        <v>0</v>
      </c>
    </row>
    <row r="60" spans="1:8" x14ac:dyDescent="0.2">
      <c r="A60" s="6">
        <v>45114</v>
      </c>
      <c r="B60">
        <v>119.4300918579102</v>
      </c>
      <c r="C60">
        <v>4398.9501953125</v>
      </c>
      <c r="D60">
        <f t="shared" si="0"/>
        <v>-6.5327035638281794E-3</v>
      </c>
      <c r="E60">
        <f t="shared" si="1"/>
        <v>-2.8651005386203243E-3</v>
      </c>
      <c r="F60">
        <f t="shared" si="2"/>
        <v>-3.095295672481659E-3</v>
      </c>
      <c r="G60">
        <f t="shared" si="3"/>
        <v>-3.4374078913465204E-3</v>
      </c>
      <c r="H60">
        <f>0</f>
        <v>0</v>
      </c>
    </row>
    <row r="61" spans="1:8" x14ac:dyDescent="0.2">
      <c r="A61" s="6">
        <v>45117</v>
      </c>
      <c r="B61">
        <v>116.1794128417969</v>
      </c>
      <c r="C61">
        <v>4409.52978515625</v>
      </c>
      <c r="D61">
        <f t="shared" si="0"/>
        <v>-2.7218257689868741E-2</v>
      </c>
      <c r="E61">
        <f t="shared" si="1"/>
        <v>2.405026057131332E-3</v>
      </c>
      <c r="F61">
        <f t="shared" si="2"/>
        <v>3.5511522518712215E-3</v>
      </c>
      <c r="G61">
        <f t="shared" si="3"/>
        <v>-3.0769409941739961E-2</v>
      </c>
      <c r="H61">
        <f>0</f>
        <v>0</v>
      </c>
    </row>
    <row r="62" spans="1:8" x14ac:dyDescent="0.2">
      <c r="A62" s="6">
        <v>45118</v>
      </c>
      <c r="B62">
        <v>117.0144424438477</v>
      </c>
      <c r="C62">
        <v>4439.259765625</v>
      </c>
      <c r="D62">
        <f t="shared" si="0"/>
        <v>7.1874145481167773E-3</v>
      </c>
      <c r="E62">
        <f t="shared" si="1"/>
        <v>6.7422110558885695E-3</v>
      </c>
      <c r="F62">
        <f t="shared" si="2"/>
        <v>9.0210159655365364E-3</v>
      </c>
      <c r="G62">
        <f t="shared" si="3"/>
        <v>-1.8336014174197592E-3</v>
      </c>
      <c r="H62">
        <f>0</f>
        <v>0</v>
      </c>
    </row>
    <row r="63" spans="1:8" x14ac:dyDescent="0.2">
      <c r="A63" s="6">
        <v>45119</v>
      </c>
      <c r="B63">
        <v>118.9131622314453</v>
      </c>
      <c r="C63">
        <v>4472.16015625</v>
      </c>
      <c r="D63">
        <f t="shared" si="0"/>
        <v>1.6226371274714602E-2</v>
      </c>
      <c r="E63">
        <f t="shared" si="1"/>
        <v>7.4112334853124739E-3</v>
      </c>
      <c r="F63">
        <f t="shared" si="2"/>
        <v>9.8647571274612864E-3</v>
      </c>
      <c r="G63">
        <f t="shared" si="3"/>
        <v>6.3616141472533153E-3</v>
      </c>
      <c r="H63">
        <f>0</f>
        <v>0</v>
      </c>
    </row>
    <row r="64" spans="1:8" x14ac:dyDescent="0.2">
      <c r="A64" s="6">
        <v>45120</v>
      </c>
      <c r="B64">
        <v>124.0923767089844</v>
      </c>
      <c r="C64">
        <v>4510.0400390625</v>
      </c>
      <c r="D64">
        <f t="shared" si="0"/>
        <v>4.3554593792221263E-2</v>
      </c>
      <c r="E64">
        <f t="shared" si="1"/>
        <v>8.4701534580691185E-3</v>
      </c>
      <c r="F64">
        <f t="shared" si="2"/>
        <v>1.120021963051723E-2</v>
      </c>
      <c r="G64">
        <f t="shared" si="3"/>
        <v>3.235437416170403E-2</v>
      </c>
      <c r="H64">
        <f>0</f>
        <v>0</v>
      </c>
    </row>
    <row r="65" spans="1:8" x14ac:dyDescent="0.2">
      <c r="A65" s="6">
        <v>45121</v>
      </c>
      <c r="B65">
        <v>124.9572372436523</v>
      </c>
      <c r="C65">
        <v>4505.419921875</v>
      </c>
      <c r="D65">
        <f t="shared" si="0"/>
        <v>6.9694896463794453E-3</v>
      </c>
      <c r="E65">
        <f t="shared" si="1"/>
        <v>-1.0244071333035398E-3</v>
      </c>
      <c r="F65">
        <f t="shared" si="2"/>
        <v>-7.7389548581443851E-4</v>
      </c>
      <c r="G65">
        <f t="shared" si="3"/>
        <v>7.7433851321938836E-3</v>
      </c>
      <c r="H65">
        <f>0</f>
        <v>0</v>
      </c>
    </row>
    <row r="66" spans="1:8" x14ac:dyDescent="0.2">
      <c r="A66" s="6">
        <v>45124</v>
      </c>
      <c r="B66">
        <v>124.32102203369141</v>
      </c>
      <c r="C66">
        <v>4522.7900390625</v>
      </c>
      <c r="D66">
        <f t="shared" ref="D66:D129" si="4">(B66/B65)-1</f>
        <v>-5.0914634797850633E-3</v>
      </c>
      <c r="E66">
        <f t="shared" ref="E66:E129" si="5">(C66/C65)-1</f>
        <v>3.8553825145495324E-3</v>
      </c>
      <c r="F66">
        <f t="shared" ref="F66:F129" si="6">alpha_goog+beta_goog*E66</f>
        <v>5.3802769400238259E-3</v>
      </c>
      <c r="G66">
        <f t="shared" ref="G66:G129" si="7">D66-F66</f>
        <v>-1.0471740419808889E-2</v>
      </c>
      <c r="H66">
        <f>0</f>
        <v>0</v>
      </c>
    </row>
    <row r="67" spans="1:8" x14ac:dyDescent="0.2">
      <c r="A67" s="6">
        <v>45125</v>
      </c>
      <c r="B67">
        <v>123.346809387207</v>
      </c>
      <c r="C67">
        <v>4554.97998046875</v>
      </c>
      <c r="D67">
        <f t="shared" si="4"/>
        <v>-7.8362663896085483E-3</v>
      </c>
      <c r="E67">
        <f t="shared" si="5"/>
        <v>7.1172752058423772E-3</v>
      </c>
      <c r="F67">
        <f t="shared" si="6"/>
        <v>9.4940300944512356E-3</v>
      </c>
      <c r="G67">
        <f t="shared" si="7"/>
        <v>-1.7330296484059784E-2</v>
      </c>
      <c r="H67">
        <f>0</f>
        <v>0</v>
      </c>
    </row>
    <row r="68" spans="1:8" x14ac:dyDescent="0.2">
      <c r="A68" s="6">
        <v>45126</v>
      </c>
      <c r="B68">
        <v>122.0544815063477</v>
      </c>
      <c r="C68">
        <v>4565.72021484375</v>
      </c>
      <c r="D68">
        <f t="shared" si="4"/>
        <v>-1.0477189375871609E-2</v>
      </c>
      <c r="E68">
        <f t="shared" si="5"/>
        <v>2.3579103357320719E-3</v>
      </c>
      <c r="F68">
        <f t="shared" si="6"/>
        <v>3.4917320115773853E-3</v>
      </c>
      <c r="G68">
        <f t="shared" si="7"/>
        <v>-1.3968921387448995E-2</v>
      </c>
      <c r="H68">
        <f>0</f>
        <v>0</v>
      </c>
    </row>
    <row r="69" spans="1:8" x14ac:dyDescent="0.2">
      <c r="A69" s="6">
        <v>45127</v>
      </c>
      <c r="B69">
        <v>118.8236999511719</v>
      </c>
      <c r="C69">
        <v>4534.8701171875</v>
      </c>
      <c r="D69">
        <f t="shared" si="4"/>
        <v>-2.6469995327519147E-2</v>
      </c>
      <c r="E69">
        <f t="shared" si="5"/>
        <v>-6.7568962189037407E-3</v>
      </c>
      <c r="F69">
        <f t="shared" si="6"/>
        <v>-8.0034543004122993E-3</v>
      </c>
      <c r="G69">
        <f t="shared" si="7"/>
        <v>-1.8466541027106848E-2</v>
      </c>
      <c r="H69">
        <f>0</f>
        <v>0</v>
      </c>
    </row>
    <row r="70" spans="1:8" x14ac:dyDescent="0.2">
      <c r="A70" s="6">
        <v>45128</v>
      </c>
      <c r="B70">
        <v>119.5990753173828</v>
      </c>
      <c r="C70">
        <v>4536.33984375</v>
      </c>
      <c r="D70">
        <f t="shared" si="4"/>
        <v>6.5254268847840802E-3</v>
      </c>
      <c r="E70">
        <f t="shared" si="5"/>
        <v>3.240945218980773E-4</v>
      </c>
      <c r="F70">
        <f t="shared" si="6"/>
        <v>9.2677448185317737E-4</v>
      </c>
      <c r="G70">
        <f t="shared" si="7"/>
        <v>5.598652402930903E-3</v>
      </c>
      <c r="H70">
        <f>0</f>
        <v>0</v>
      </c>
    </row>
    <row r="71" spans="1:8" x14ac:dyDescent="0.2">
      <c r="A71" s="6">
        <v>45131</v>
      </c>
      <c r="B71">
        <v>121.15980529785161</v>
      </c>
      <c r="C71">
        <v>4554.64013671875</v>
      </c>
      <c r="D71">
        <f t="shared" si="4"/>
        <v>1.304968266959472E-2</v>
      </c>
      <c r="E71">
        <f t="shared" si="5"/>
        <v>4.0341538771535568E-3</v>
      </c>
      <c r="F71">
        <f t="shared" si="6"/>
        <v>5.6057353859122186E-3</v>
      </c>
      <c r="G71">
        <f t="shared" si="7"/>
        <v>7.4439472836825013E-3</v>
      </c>
      <c r="H71">
        <f>0</f>
        <v>0</v>
      </c>
    </row>
    <row r="72" spans="1:8" x14ac:dyDescent="0.2">
      <c r="A72" s="6">
        <v>45132</v>
      </c>
      <c r="B72">
        <v>122.06443786621089</v>
      </c>
      <c r="C72">
        <v>4567.4599609375</v>
      </c>
      <c r="D72">
        <f t="shared" si="4"/>
        <v>7.4664412519926948E-3</v>
      </c>
      <c r="E72">
        <f t="shared" si="5"/>
        <v>2.8146733515561628E-3</v>
      </c>
      <c r="F72">
        <f t="shared" si="6"/>
        <v>4.0677810956529833E-3</v>
      </c>
      <c r="G72">
        <f t="shared" si="7"/>
        <v>3.3986601563397115E-3</v>
      </c>
      <c r="H72">
        <f>0</f>
        <v>0</v>
      </c>
    </row>
    <row r="73" spans="1:8" x14ac:dyDescent="0.2">
      <c r="A73" s="6">
        <v>45133</v>
      </c>
      <c r="B73">
        <v>128.89384460449219</v>
      </c>
      <c r="C73">
        <v>4566.75</v>
      </c>
      <c r="D73">
        <f t="shared" si="4"/>
        <v>5.5949192554892058E-2</v>
      </c>
      <c r="E73">
        <f t="shared" si="5"/>
        <v>-1.5543889679858758E-4</v>
      </c>
      <c r="F73">
        <f t="shared" si="6"/>
        <v>3.2200838421834197E-4</v>
      </c>
      <c r="G73">
        <f t="shared" si="7"/>
        <v>5.5627184170673714E-2</v>
      </c>
      <c r="H73">
        <f>0</f>
        <v>0</v>
      </c>
    </row>
    <row r="74" spans="1:8" x14ac:dyDescent="0.2">
      <c r="A74" s="6">
        <v>45134</v>
      </c>
      <c r="B74">
        <v>129.10258483886719</v>
      </c>
      <c r="C74">
        <v>4537.41015625</v>
      </c>
      <c r="D74">
        <f t="shared" si="4"/>
        <v>1.6194740331900714E-3</v>
      </c>
      <c r="E74">
        <f t="shared" si="5"/>
        <v>-6.4246660644878828E-3</v>
      </c>
      <c r="F74">
        <f t="shared" si="6"/>
        <v>-7.5844604906611717E-3</v>
      </c>
      <c r="G74">
        <f t="shared" si="7"/>
        <v>9.2039345238512441E-3</v>
      </c>
      <c r="H74">
        <f>0</f>
        <v>0</v>
      </c>
    </row>
    <row r="75" spans="1:8" x14ac:dyDescent="0.2">
      <c r="A75" s="6">
        <v>45135</v>
      </c>
      <c r="B75">
        <v>132.22404479980469</v>
      </c>
      <c r="C75">
        <v>4582.22998046875</v>
      </c>
      <c r="D75">
        <f t="shared" si="4"/>
        <v>2.4178136826876084E-2</v>
      </c>
      <c r="E75">
        <f t="shared" si="5"/>
        <v>9.8778427947523451E-3</v>
      </c>
      <c r="F75">
        <f t="shared" si="6"/>
        <v>1.2975534454543289E-2</v>
      </c>
      <c r="G75">
        <f t="shared" si="7"/>
        <v>1.1202602372332796E-2</v>
      </c>
      <c r="H75">
        <f>0</f>
        <v>0</v>
      </c>
    </row>
    <row r="76" spans="1:8" x14ac:dyDescent="0.2">
      <c r="A76" s="6">
        <v>45138</v>
      </c>
      <c r="B76">
        <v>132.3234558105469</v>
      </c>
      <c r="C76">
        <v>4588.9599609375</v>
      </c>
      <c r="D76">
        <f t="shared" si="4"/>
        <v>7.5183761692310114E-4</v>
      </c>
      <c r="E76">
        <f t="shared" si="5"/>
        <v>1.4687129405193122E-3</v>
      </c>
      <c r="F76">
        <f t="shared" si="6"/>
        <v>2.3703160314534934E-3</v>
      </c>
      <c r="G76">
        <f t="shared" si="7"/>
        <v>-1.6184784145303922E-3</v>
      </c>
      <c r="H76">
        <f>0</f>
        <v>0</v>
      </c>
    </row>
    <row r="77" spans="1:8" x14ac:dyDescent="0.2">
      <c r="A77" s="6">
        <v>45139</v>
      </c>
      <c r="B77">
        <v>131.11064147949219</v>
      </c>
      <c r="C77">
        <v>4576.72998046875</v>
      </c>
      <c r="D77">
        <f t="shared" si="4"/>
        <v>-9.1655279377765853E-3</v>
      </c>
      <c r="E77">
        <f t="shared" si="5"/>
        <v>-2.6650876392156908E-3</v>
      </c>
      <c r="F77">
        <f t="shared" si="6"/>
        <v>-2.8430483505362315E-3</v>
      </c>
      <c r="G77">
        <f t="shared" si="7"/>
        <v>-6.3224795872403542E-3</v>
      </c>
      <c r="H77">
        <f>0</f>
        <v>0</v>
      </c>
    </row>
    <row r="78" spans="1:8" x14ac:dyDescent="0.2">
      <c r="A78" s="6">
        <v>45140</v>
      </c>
      <c r="B78">
        <v>127.87986755371089</v>
      </c>
      <c r="C78">
        <v>4513.39013671875</v>
      </c>
      <c r="D78">
        <f t="shared" si="4"/>
        <v>-2.4641584308674469E-2</v>
      </c>
      <c r="E78">
        <f t="shared" si="5"/>
        <v>-1.3839541336347905E-2</v>
      </c>
      <c r="F78">
        <f t="shared" si="6"/>
        <v>-1.6935769508497123E-2</v>
      </c>
      <c r="G78">
        <f t="shared" si="7"/>
        <v>-7.7058148001773463E-3</v>
      </c>
      <c r="H78">
        <f>0</f>
        <v>0</v>
      </c>
    </row>
    <row r="79" spans="1:8" x14ac:dyDescent="0.2">
      <c r="A79" s="6">
        <v>45141</v>
      </c>
      <c r="B79">
        <v>128.00909423828119</v>
      </c>
      <c r="C79">
        <v>4501.89013671875</v>
      </c>
      <c r="D79">
        <f t="shared" si="4"/>
        <v>1.0105318924891193E-3</v>
      </c>
      <c r="E79">
        <f t="shared" si="5"/>
        <v>-2.5479738404268204E-3</v>
      </c>
      <c r="F79">
        <f t="shared" si="6"/>
        <v>-2.6953496661249604E-3</v>
      </c>
      <c r="G79">
        <f t="shared" si="7"/>
        <v>3.7058815586140798E-3</v>
      </c>
      <c r="H79">
        <f>0</f>
        <v>0</v>
      </c>
    </row>
    <row r="80" spans="1:8" x14ac:dyDescent="0.2">
      <c r="A80" s="6">
        <v>45142</v>
      </c>
      <c r="B80">
        <v>127.7804489135742</v>
      </c>
      <c r="C80">
        <v>4478.02978515625</v>
      </c>
      <c r="D80">
        <f t="shared" si="4"/>
        <v>-1.7861646945285248E-3</v>
      </c>
      <c r="E80">
        <f t="shared" si="5"/>
        <v>-5.3000741550505159E-3</v>
      </c>
      <c r="F80">
        <f t="shared" si="6"/>
        <v>-6.166175478637099E-3</v>
      </c>
      <c r="G80">
        <f t="shared" si="7"/>
        <v>4.3800107841085742E-3</v>
      </c>
      <c r="H80">
        <f>0</f>
        <v>0</v>
      </c>
    </row>
    <row r="81" spans="1:8" x14ac:dyDescent="0.2">
      <c r="A81" s="6">
        <v>45145</v>
      </c>
      <c r="B81">
        <v>131.1603698730469</v>
      </c>
      <c r="C81">
        <v>4518.43994140625</v>
      </c>
      <c r="D81">
        <f t="shared" si="4"/>
        <v>2.6451002388939493E-2</v>
      </c>
      <c r="E81">
        <f t="shared" si="5"/>
        <v>9.0240927793627801E-3</v>
      </c>
      <c r="F81">
        <f t="shared" si="6"/>
        <v>1.1898823124254478E-2</v>
      </c>
      <c r="G81">
        <f t="shared" si="7"/>
        <v>1.4552179264685015E-2</v>
      </c>
      <c r="H81">
        <f>0</f>
        <v>0</v>
      </c>
    </row>
    <row r="82" spans="1:8" x14ac:dyDescent="0.2">
      <c r="A82" s="6">
        <v>45146</v>
      </c>
      <c r="B82">
        <v>131.0609436035156</v>
      </c>
      <c r="C82">
        <v>4499.3798828125</v>
      </c>
      <c r="D82">
        <f t="shared" si="4"/>
        <v>-7.5805115239868659E-4</v>
      </c>
      <c r="E82">
        <f t="shared" si="5"/>
        <v>-4.218283044793103E-3</v>
      </c>
      <c r="F82">
        <f t="shared" si="6"/>
        <v>-4.8018689200148021E-3</v>
      </c>
      <c r="G82">
        <f t="shared" si="7"/>
        <v>4.0438177676161155E-3</v>
      </c>
      <c r="H82">
        <f>0</f>
        <v>0</v>
      </c>
    </row>
    <row r="83" spans="1:8" x14ac:dyDescent="0.2">
      <c r="A83" s="6">
        <v>45147</v>
      </c>
      <c r="B83">
        <v>129.38092041015619</v>
      </c>
      <c r="C83">
        <v>4467.7099609375</v>
      </c>
      <c r="D83">
        <f t="shared" si="4"/>
        <v>-1.2818641062449454E-2</v>
      </c>
      <c r="E83">
        <f t="shared" si="5"/>
        <v>-7.0387303805971024E-3</v>
      </c>
      <c r="F83">
        <f t="shared" si="6"/>
        <v>-8.3588909384066483E-3</v>
      </c>
      <c r="G83">
        <f t="shared" si="7"/>
        <v>-4.4597501240428057E-3</v>
      </c>
      <c r="H83">
        <f>0</f>
        <v>0</v>
      </c>
    </row>
    <row r="84" spans="1:8" x14ac:dyDescent="0.2">
      <c r="A84" s="6">
        <v>45148</v>
      </c>
      <c r="B84">
        <v>129.4405822753906</v>
      </c>
      <c r="C84">
        <v>4468.830078125</v>
      </c>
      <c r="D84">
        <f t="shared" si="4"/>
        <v>4.6113341167508537E-4</v>
      </c>
      <c r="E84">
        <f t="shared" si="5"/>
        <v>2.5071394456976925E-4</v>
      </c>
      <c r="F84">
        <f t="shared" si="6"/>
        <v>8.342301801157752E-4</v>
      </c>
      <c r="G84">
        <f t="shared" si="7"/>
        <v>-3.7309676844068983E-4</v>
      </c>
      <c r="H84">
        <f>0</f>
        <v>0</v>
      </c>
    </row>
    <row r="85" spans="1:8" x14ac:dyDescent="0.2">
      <c r="A85" s="6">
        <v>45149</v>
      </c>
      <c r="B85">
        <v>129.40083312988281</v>
      </c>
      <c r="C85">
        <v>4464.0498046875</v>
      </c>
      <c r="D85">
        <f t="shared" si="4"/>
        <v>-3.0708410615165604E-4</v>
      </c>
      <c r="E85">
        <f t="shared" si="5"/>
        <v>-1.0696923700230787E-3</v>
      </c>
      <c r="F85">
        <f t="shared" si="6"/>
        <v>-8.3100720070968187E-4</v>
      </c>
      <c r="G85">
        <f t="shared" si="7"/>
        <v>5.2392309455802583E-4</v>
      </c>
      <c r="H85">
        <f>0</f>
        <v>0</v>
      </c>
    </row>
    <row r="86" spans="1:8" x14ac:dyDescent="0.2">
      <c r="A86" s="6">
        <v>45152</v>
      </c>
      <c r="B86">
        <v>131.051025390625</v>
      </c>
      <c r="C86">
        <v>4489.72021484375</v>
      </c>
      <c r="D86">
        <f t="shared" si="4"/>
        <v>1.2752562876359841E-2</v>
      </c>
      <c r="E86">
        <f t="shared" si="5"/>
        <v>5.7504757517030658E-3</v>
      </c>
      <c r="F86">
        <f t="shared" si="6"/>
        <v>7.7702837612428554E-3</v>
      </c>
      <c r="G86">
        <f t="shared" si="7"/>
        <v>4.9822791151169854E-3</v>
      </c>
      <c r="H86">
        <f>0</f>
        <v>0</v>
      </c>
    </row>
    <row r="87" spans="1:8" x14ac:dyDescent="0.2">
      <c r="A87" s="6">
        <v>45153</v>
      </c>
      <c r="B87">
        <v>129.500244140625</v>
      </c>
      <c r="C87">
        <v>4437.85986328125</v>
      </c>
      <c r="D87">
        <f t="shared" si="4"/>
        <v>-1.1833415613327514E-2</v>
      </c>
      <c r="E87">
        <f t="shared" si="5"/>
        <v>-1.1550909428841738E-2</v>
      </c>
      <c r="F87">
        <f t="shared" si="6"/>
        <v>-1.4049449319620783E-2</v>
      </c>
      <c r="G87">
        <f t="shared" si="7"/>
        <v>2.2160337062932696E-3</v>
      </c>
      <c r="H87">
        <f>0</f>
        <v>0</v>
      </c>
    </row>
    <row r="88" spans="1:8" x14ac:dyDescent="0.2">
      <c r="A88" s="6">
        <v>45154</v>
      </c>
      <c r="B88">
        <v>128.34710693359381</v>
      </c>
      <c r="C88">
        <v>4404.330078125</v>
      </c>
      <c r="D88">
        <f t="shared" si="4"/>
        <v>-8.9045176299358264E-3</v>
      </c>
      <c r="E88">
        <f t="shared" si="5"/>
        <v>-7.5553952105776867E-3</v>
      </c>
      <c r="F88">
        <f t="shared" si="6"/>
        <v>-9.0104855110263622E-3</v>
      </c>
      <c r="G88">
        <f t="shared" si="7"/>
        <v>1.0596788109053581E-4</v>
      </c>
      <c r="H88">
        <f>0</f>
        <v>0</v>
      </c>
    </row>
    <row r="89" spans="1:8" x14ac:dyDescent="0.2">
      <c r="A89" s="6">
        <v>45155</v>
      </c>
      <c r="B89">
        <v>129.6891174316406</v>
      </c>
      <c r="C89">
        <v>4370.35986328125</v>
      </c>
      <c r="D89">
        <f t="shared" si="4"/>
        <v>1.0456102440557169E-2</v>
      </c>
      <c r="E89">
        <f t="shared" si="5"/>
        <v>-7.7129130290369829E-3</v>
      </c>
      <c r="F89">
        <f t="shared" si="6"/>
        <v>-9.2091399377324176E-3</v>
      </c>
      <c r="G89">
        <f t="shared" si="7"/>
        <v>1.9665242378289587E-2</v>
      </c>
      <c r="H89">
        <f>0</f>
        <v>0</v>
      </c>
    </row>
    <row r="90" spans="1:8" x14ac:dyDescent="0.2">
      <c r="A90" s="6">
        <v>45156</v>
      </c>
      <c r="B90">
        <v>127.3529968261719</v>
      </c>
      <c r="C90">
        <v>4369.7099609375</v>
      </c>
      <c r="D90">
        <f t="shared" si="4"/>
        <v>-1.8013235433574915E-2</v>
      </c>
      <c r="E90">
        <f t="shared" si="5"/>
        <v>-1.4870682600087726E-4</v>
      </c>
      <c r="F90">
        <f t="shared" si="6"/>
        <v>3.3049857077593008E-4</v>
      </c>
      <c r="G90">
        <f t="shared" si="7"/>
        <v>-1.8343734004350843E-2</v>
      </c>
      <c r="H90">
        <f>0</f>
        <v>0</v>
      </c>
    </row>
    <row r="91" spans="1:8" x14ac:dyDescent="0.2">
      <c r="A91" s="6">
        <v>45159</v>
      </c>
      <c r="B91">
        <v>128.16815185546881</v>
      </c>
      <c r="C91">
        <v>4399.77001953125</v>
      </c>
      <c r="D91">
        <f t="shared" si="4"/>
        <v>6.4007526293985428E-3</v>
      </c>
      <c r="E91">
        <f t="shared" si="5"/>
        <v>6.8791885187959867E-3</v>
      </c>
      <c r="F91">
        <f t="shared" si="6"/>
        <v>9.1937658146118914E-3</v>
      </c>
      <c r="G91">
        <f t="shared" si="7"/>
        <v>-2.7930131852133486E-3</v>
      </c>
      <c r="H91">
        <f>0</f>
        <v>0</v>
      </c>
    </row>
    <row r="92" spans="1:8" x14ac:dyDescent="0.2">
      <c r="A92" s="6">
        <v>45160</v>
      </c>
      <c r="B92">
        <v>128.92366027832031</v>
      </c>
      <c r="C92">
        <v>4387.5498046875</v>
      </c>
      <c r="D92">
        <f t="shared" si="4"/>
        <v>5.8946658113903094E-3</v>
      </c>
      <c r="E92">
        <f t="shared" si="5"/>
        <v>-2.777466728829614E-3</v>
      </c>
      <c r="F92">
        <f t="shared" si="6"/>
        <v>-2.9847758315244932E-3</v>
      </c>
      <c r="G92">
        <f t="shared" si="7"/>
        <v>8.8794416429148031E-3</v>
      </c>
      <c r="H92">
        <f>0</f>
        <v>0</v>
      </c>
    </row>
    <row r="93" spans="1:8" x14ac:dyDescent="0.2">
      <c r="A93" s="6">
        <v>45161</v>
      </c>
      <c r="B93">
        <v>132.42286682128909</v>
      </c>
      <c r="C93">
        <v>4436.009765625</v>
      </c>
      <c r="D93">
        <f t="shared" si="4"/>
        <v>2.7141694049134912E-2</v>
      </c>
      <c r="E93">
        <f t="shared" si="5"/>
        <v>1.1044879965972587E-2</v>
      </c>
      <c r="F93">
        <f t="shared" si="6"/>
        <v>1.4447349532107502E-2</v>
      </c>
      <c r="G93">
        <f t="shared" si="7"/>
        <v>1.269434451702741E-2</v>
      </c>
      <c r="H93">
        <f>0</f>
        <v>0</v>
      </c>
    </row>
    <row r="94" spans="1:8" x14ac:dyDescent="0.2">
      <c r="A94" s="6">
        <v>45162</v>
      </c>
      <c r="B94">
        <v>129.64933776855469</v>
      </c>
      <c r="C94">
        <v>4376.31005859375</v>
      </c>
      <c r="D94">
        <f t="shared" si="4"/>
        <v>-2.0944487302766324E-2</v>
      </c>
      <c r="E94">
        <f t="shared" si="5"/>
        <v>-1.3457974663146133E-2</v>
      </c>
      <c r="F94">
        <f t="shared" si="6"/>
        <v>-1.6454554688126677E-2</v>
      </c>
      <c r="G94">
        <f t="shared" si="7"/>
        <v>-4.4899326146396468E-3</v>
      </c>
      <c r="H94">
        <f>0</f>
        <v>0</v>
      </c>
    </row>
    <row r="95" spans="1:8" x14ac:dyDescent="0.2">
      <c r="A95" s="6">
        <v>45163</v>
      </c>
      <c r="B95">
        <v>129.91773986816409</v>
      </c>
      <c r="C95">
        <v>4405.7099609375</v>
      </c>
      <c r="D95">
        <f t="shared" si="4"/>
        <v>2.0702157390772857E-3</v>
      </c>
      <c r="E95">
        <f t="shared" si="5"/>
        <v>6.7179660376250894E-3</v>
      </c>
      <c r="F95">
        <f t="shared" si="6"/>
        <v>8.9904392330073558E-3</v>
      </c>
      <c r="G95">
        <f t="shared" si="7"/>
        <v>-6.9202234939300701E-3</v>
      </c>
      <c r="H95">
        <f>0</f>
        <v>0</v>
      </c>
    </row>
    <row r="96" spans="1:8" x14ac:dyDescent="0.2">
      <c r="A96" s="6">
        <v>45166</v>
      </c>
      <c r="B96">
        <v>131.01124572753909</v>
      </c>
      <c r="C96">
        <v>4433.31005859375</v>
      </c>
      <c r="D96">
        <f t="shared" si="4"/>
        <v>8.4169095035415697E-3</v>
      </c>
      <c r="E96">
        <f t="shared" si="5"/>
        <v>6.2646197550364491E-3</v>
      </c>
      <c r="F96">
        <f t="shared" si="6"/>
        <v>8.4186991800542996E-3</v>
      </c>
      <c r="G96">
        <f t="shared" si="7"/>
        <v>-1.7896765127298209E-6</v>
      </c>
      <c r="H96">
        <f>0</f>
        <v>0</v>
      </c>
    </row>
    <row r="97" spans="1:8" x14ac:dyDescent="0.2">
      <c r="A97" s="6">
        <v>45167</v>
      </c>
      <c r="B97">
        <v>134.68939208984381</v>
      </c>
      <c r="C97">
        <v>4497.6298828125</v>
      </c>
      <c r="D97">
        <f t="shared" si="4"/>
        <v>2.8075043038320979E-2</v>
      </c>
      <c r="E97">
        <f t="shared" si="5"/>
        <v>1.4508307194546211E-2</v>
      </c>
      <c r="F97">
        <f t="shared" si="6"/>
        <v>1.8815269030105296E-2</v>
      </c>
      <c r="G97">
        <f t="shared" si="7"/>
        <v>9.2597740082156835E-3</v>
      </c>
      <c r="H97">
        <f>0</f>
        <v>0</v>
      </c>
    </row>
    <row r="98" spans="1:8" x14ac:dyDescent="0.2">
      <c r="A98" s="6">
        <v>45168</v>
      </c>
      <c r="B98">
        <v>136.1208801269531</v>
      </c>
      <c r="C98">
        <v>4514.8701171875</v>
      </c>
      <c r="D98">
        <f t="shared" si="4"/>
        <v>1.0628068141806057E-2</v>
      </c>
      <c r="E98">
        <f t="shared" si="5"/>
        <v>3.833182103508026E-3</v>
      </c>
      <c r="F98">
        <f t="shared" si="6"/>
        <v>5.3522787746656071E-3</v>
      </c>
      <c r="G98">
        <f t="shared" si="7"/>
        <v>5.2757893671404503E-3</v>
      </c>
      <c r="H98">
        <f>0</f>
        <v>0</v>
      </c>
    </row>
    <row r="99" spans="1:8" x14ac:dyDescent="0.2">
      <c r="A99" s="6">
        <v>45169</v>
      </c>
      <c r="B99">
        <v>136.53840637207031</v>
      </c>
      <c r="C99">
        <v>4507.66015625</v>
      </c>
      <c r="D99">
        <f t="shared" si="4"/>
        <v>3.0673196112736001E-3</v>
      </c>
      <c r="E99">
        <f t="shared" si="5"/>
        <v>-1.5969365120942491E-3</v>
      </c>
      <c r="F99">
        <f t="shared" si="6"/>
        <v>-1.4959439285144797E-3</v>
      </c>
      <c r="G99">
        <f t="shared" si="7"/>
        <v>4.5632635397880802E-3</v>
      </c>
      <c r="H99">
        <f>0</f>
        <v>0</v>
      </c>
    </row>
    <row r="100" spans="1:8" x14ac:dyDescent="0.2">
      <c r="A100" s="6">
        <v>45170</v>
      </c>
      <c r="B100">
        <v>135.99163818359381</v>
      </c>
      <c r="C100">
        <v>4515.77001953125</v>
      </c>
      <c r="D100">
        <f t="shared" si="4"/>
        <v>-4.0045010265210568E-3</v>
      </c>
      <c r="E100">
        <f t="shared" si="5"/>
        <v>1.7991292600010311E-3</v>
      </c>
      <c r="F100">
        <f t="shared" si="6"/>
        <v>2.7870223137203935E-3</v>
      </c>
      <c r="G100">
        <f t="shared" si="7"/>
        <v>-6.7915233402414503E-3</v>
      </c>
      <c r="H100">
        <f>0</f>
        <v>0</v>
      </c>
    </row>
    <row r="101" spans="1:8" x14ac:dyDescent="0.2">
      <c r="A101" s="6">
        <v>45174</v>
      </c>
      <c r="B101">
        <v>135.90217590332031</v>
      </c>
      <c r="C101">
        <v>4496.830078125</v>
      </c>
      <c r="D101">
        <f t="shared" si="4"/>
        <v>-6.5785133165852105E-4</v>
      </c>
      <c r="E101">
        <f t="shared" si="5"/>
        <v>-4.194177587506065E-3</v>
      </c>
      <c r="F101">
        <f t="shared" si="6"/>
        <v>-4.7714681955464064E-3</v>
      </c>
      <c r="G101">
        <f t="shared" si="7"/>
        <v>4.1136168638878853E-3</v>
      </c>
      <c r="H101">
        <f>0</f>
        <v>0</v>
      </c>
    </row>
    <row r="102" spans="1:8" x14ac:dyDescent="0.2">
      <c r="A102" s="6">
        <v>45175</v>
      </c>
      <c r="B102">
        <v>134.5700988769531</v>
      </c>
      <c r="C102">
        <v>4465.47998046875</v>
      </c>
      <c r="D102">
        <f t="shared" si="4"/>
        <v>-9.8017343542375901E-3</v>
      </c>
      <c r="E102">
        <f t="shared" si="5"/>
        <v>-6.9715993514528618E-3</v>
      </c>
      <c r="F102">
        <f t="shared" si="6"/>
        <v>-8.2742282872902417E-3</v>
      </c>
      <c r="G102">
        <f t="shared" si="7"/>
        <v>-1.5275060669473484E-3</v>
      </c>
      <c r="H102">
        <f>0</f>
        <v>0</v>
      </c>
    </row>
    <row r="103" spans="1:8" x14ac:dyDescent="0.2">
      <c r="A103" s="6">
        <v>45176</v>
      </c>
      <c r="B103">
        <v>135.39518737792969</v>
      </c>
      <c r="C103">
        <v>4451.14013671875</v>
      </c>
      <c r="D103">
        <f t="shared" si="4"/>
        <v>6.1312914820033093E-3</v>
      </c>
      <c r="E103">
        <f t="shared" si="5"/>
        <v>-3.2112659361860363E-3</v>
      </c>
      <c r="F103">
        <f t="shared" si="6"/>
        <v>-3.5318639875555526E-3</v>
      </c>
      <c r="G103">
        <f t="shared" si="7"/>
        <v>9.6631554695588619E-3</v>
      </c>
      <c r="H103">
        <f>0</f>
        <v>0</v>
      </c>
    </row>
    <row r="104" spans="1:8" x14ac:dyDescent="0.2">
      <c r="A104" s="6">
        <v>45177</v>
      </c>
      <c r="B104">
        <v>136.3892822265625</v>
      </c>
      <c r="C104">
        <v>4457.490234375</v>
      </c>
      <c r="D104">
        <f t="shared" si="4"/>
        <v>7.3421727011462323E-3</v>
      </c>
      <c r="E104">
        <f t="shared" si="5"/>
        <v>1.4266227216406246E-3</v>
      </c>
      <c r="F104">
        <f t="shared" si="6"/>
        <v>2.3172337301426817E-3</v>
      </c>
      <c r="G104">
        <f t="shared" si="7"/>
        <v>5.0249389710035506E-3</v>
      </c>
      <c r="H104">
        <f>0</f>
        <v>0</v>
      </c>
    </row>
    <row r="105" spans="1:8" x14ac:dyDescent="0.2">
      <c r="A105" s="6">
        <v>45180</v>
      </c>
      <c r="B105">
        <v>136.92608642578119</v>
      </c>
      <c r="C105">
        <v>4487.4599609375</v>
      </c>
      <c r="D105">
        <f t="shared" si="4"/>
        <v>3.9358239185318666E-3</v>
      </c>
      <c r="E105">
        <f t="shared" si="5"/>
        <v>6.7234531062752012E-3</v>
      </c>
      <c r="F105">
        <f t="shared" si="6"/>
        <v>8.9973592785466266E-3</v>
      </c>
      <c r="G105">
        <f t="shared" si="7"/>
        <v>-5.06153536001476E-3</v>
      </c>
      <c r="H105">
        <f>0</f>
        <v>0</v>
      </c>
    </row>
    <row r="106" spans="1:8" x14ac:dyDescent="0.2">
      <c r="A106" s="6">
        <v>45181</v>
      </c>
      <c r="B106">
        <v>135.26597595214841</v>
      </c>
      <c r="C106">
        <v>4461.89990234375</v>
      </c>
      <c r="D106">
        <f t="shared" si="4"/>
        <v>-1.212413585290506E-2</v>
      </c>
      <c r="E106">
        <f t="shared" si="5"/>
        <v>-5.6958856048289208E-3</v>
      </c>
      <c r="F106">
        <f t="shared" si="6"/>
        <v>-6.665355174042418E-3</v>
      </c>
      <c r="G106">
        <f t="shared" si="7"/>
        <v>-5.4587806788626422E-3</v>
      </c>
      <c r="H106">
        <f>0</f>
        <v>0</v>
      </c>
    </row>
    <row r="107" spans="1:8" x14ac:dyDescent="0.2">
      <c r="A107" s="6">
        <v>45182</v>
      </c>
      <c r="B107">
        <v>136.6875</v>
      </c>
      <c r="C107">
        <v>4467.43994140625</v>
      </c>
      <c r="D107">
        <f t="shared" si="4"/>
        <v>1.0509102809079351E-2</v>
      </c>
      <c r="E107">
        <f t="shared" si="5"/>
        <v>1.2416323054647016E-3</v>
      </c>
      <c r="F107">
        <f t="shared" si="6"/>
        <v>2.0839320920741037E-3</v>
      </c>
      <c r="G107">
        <f t="shared" si="7"/>
        <v>8.4251707170052478E-3</v>
      </c>
      <c r="H107">
        <f>0</f>
        <v>0</v>
      </c>
    </row>
    <row r="108" spans="1:8" x14ac:dyDescent="0.2">
      <c r="A108" s="6">
        <v>45183</v>
      </c>
      <c r="B108">
        <v>138.168701171875</v>
      </c>
      <c r="C108">
        <v>4505.10009765625</v>
      </c>
      <c r="D108">
        <f t="shared" si="4"/>
        <v>1.0836405464106136E-2</v>
      </c>
      <c r="E108">
        <f t="shared" si="5"/>
        <v>8.4299188671679293E-3</v>
      </c>
      <c r="F108">
        <f t="shared" si="6"/>
        <v>1.1149477564207481E-2</v>
      </c>
      <c r="G108">
        <f t="shared" si="7"/>
        <v>-3.1307210010134492E-4</v>
      </c>
      <c r="H108">
        <f>0</f>
        <v>0</v>
      </c>
    </row>
    <row r="109" spans="1:8" x14ac:dyDescent="0.2">
      <c r="A109" s="6">
        <v>45184</v>
      </c>
      <c r="B109">
        <v>137.48277282714841</v>
      </c>
      <c r="C109">
        <v>4450.31982421875</v>
      </c>
      <c r="D109">
        <f t="shared" si="4"/>
        <v>-4.9644263781081222E-3</v>
      </c>
      <c r="E109">
        <f t="shared" si="5"/>
        <v>-1.2159612938677844E-2</v>
      </c>
      <c r="F109">
        <f t="shared" si="6"/>
        <v>-1.4817118958289015E-2</v>
      </c>
      <c r="G109">
        <f t="shared" si="7"/>
        <v>9.8526925801808926E-3</v>
      </c>
      <c r="H109">
        <f>0</f>
        <v>0</v>
      </c>
    </row>
    <row r="110" spans="1:8" x14ac:dyDescent="0.2">
      <c r="A110" s="6">
        <v>45187</v>
      </c>
      <c r="B110">
        <v>138.13887023925781</v>
      </c>
      <c r="C110">
        <v>4453.52978515625</v>
      </c>
      <c r="D110">
        <f t="shared" si="4"/>
        <v>4.7722154464711064E-3</v>
      </c>
      <c r="E110">
        <f t="shared" si="5"/>
        <v>7.2128769712942464E-4</v>
      </c>
      <c r="F110">
        <f t="shared" si="6"/>
        <v>1.4276967475937402E-3</v>
      </c>
      <c r="G110">
        <f t="shared" si="7"/>
        <v>3.344518698877366E-3</v>
      </c>
      <c r="H110">
        <f>0</f>
        <v>0</v>
      </c>
    </row>
    <row r="111" spans="1:8" x14ac:dyDescent="0.2">
      <c r="A111" s="6">
        <v>45188</v>
      </c>
      <c r="B111">
        <v>138.00965881347659</v>
      </c>
      <c r="C111">
        <v>4443.9501953125</v>
      </c>
      <c r="D111">
        <f t="shared" si="4"/>
        <v>-9.35373407625395E-4</v>
      </c>
      <c r="E111">
        <f t="shared" si="5"/>
        <v>-2.151010615372817E-3</v>
      </c>
      <c r="F111">
        <f t="shared" si="6"/>
        <v>-2.1947174032621551E-3</v>
      </c>
      <c r="G111">
        <f t="shared" si="7"/>
        <v>1.2593439956367601E-3</v>
      </c>
      <c r="H111">
        <f>0</f>
        <v>0</v>
      </c>
    </row>
    <row r="112" spans="1:8" x14ac:dyDescent="0.2">
      <c r="A112" s="6">
        <v>45189</v>
      </c>
      <c r="B112">
        <v>133.79472351074219</v>
      </c>
      <c r="C112">
        <v>4402.2001953125</v>
      </c>
      <c r="D112">
        <f t="shared" si="4"/>
        <v>-3.0540871841665762E-2</v>
      </c>
      <c r="E112">
        <f t="shared" si="5"/>
        <v>-9.3947947580595992E-3</v>
      </c>
      <c r="F112">
        <f t="shared" si="6"/>
        <v>-1.1330253942067839E-2</v>
      </c>
      <c r="G112">
        <f t="shared" si="7"/>
        <v>-1.9210617899597923E-2</v>
      </c>
      <c r="H112">
        <f>0</f>
        <v>0</v>
      </c>
    </row>
    <row r="113" spans="1:8" x14ac:dyDescent="0.2">
      <c r="A113" s="6">
        <v>45190</v>
      </c>
      <c r="B113">
        <v>130.58380126953119</v>
      </c>
      <c r="C113">
        <v>4330</v>
      </c>
      <c r="D113">
        <f t="shared" si="4"/>
        <v>-2.3998870485749668E-2</v>
      </c>
      <c r="E113">
        <f t="shared" si="5"/>
        <v>-1.6400934103219411E-2</v>
      </c>
      <c r="F113">
        <f t="shared" si="6"/>
        <v>-2.01660834923299E-2</v>
      </c>
      <c r="G113">
        <f t="shared" si="7"/>
        <v>-3.8327869934197678E-3</v>
      </c>
      <c r="H113">
        <f>0</f>
        <v>0</v>
      </c>
    </row>
    <row r="114" spans="1:8" x14ac:dyDescent="0.2">
      <c r="A114" s="6">
        <v>45191</v>
      </c>
      <c r="B114">
        <v>130.4744567871094</v>
      </c>
      <c r="C114">
        <v>4320.06005859375</v>
      </c>
      <c r="D114">
        <f t="shared" si="4"/>
        <v>-8.3735104476012623E-4</v>
      </c>
      <c r="E114">
        <f t="shared" si="5"/>
        <v>-2.2955984771939608E-3</v>
      </c>
      <c r="F114">
        <f t="shared" si="6"/>
        <v>-2.3770651470264963E-3</v>
      </c>
      <c r="G114">
        <f t="shared" si="7"/>
        <v>1.53971410226637E-3</v>
      </c>
      <c r="H114">
        <f>0</f>
        <v>0</v>
      </c>
    </row>
    <row r="115" spans="1:8" x14ac:dyDescent="0.2">
      <c r="A115" s="6">
        <v>45194</v>
      </c>
      <c r="B115">
        <v>131.3890075683594</v>
      </c>
      <c r="C115">
        <v>4337.43994140625</v>
      </c>
      <c r="D115">
        <f t="shared" si="4"/>
        <v>7.0094239422069382E-3</v>
      </c>
      <c r="E115">
        <f t="shared" si="5"/>
        <v>4.0230650909416354E-3</v>
      </c>
      <c r="F115">
        <f t="shared" si="6"/>
        <v>5.5917507047546109E-3</v>
      </c>
      <c r="G115">
        <f t="shared" si="7"/>
        <v>1.4176732374523273E-3</v>
      </c>
      <c r="H115">
        <f>0</f>
        <v>0</v>
      </c>
    </row>
    <row r="116" spans="1:8" x14ac:dyDescent="0.2">
      <c r="A116" s="6">
        <v>45195</v>
      </c>
      <c r="B116">
        <v>128.68505859375</v>
      </c>
      <c r="C116">
        <v>4273.52978515625</v>
      </c>
      <c r="D116">
        <f t="shared" si="4"/>
        <v>-2.0579719906953287E-2</v>
      </c>
      <c r="E116">
        <f t="shared" si="5"/>
        <v>-1.4734533990868215E-2</v>
      </c>
      <c r="F116">
        <f t="shared" si="6"/>
        <v>-1.8064494210431759E-2</v>
      </c>
      <c r="G116">
        <f t="shared" si="7"/>
        <v>-2.5152256965215274E-3</v>
      </c>
      <c r="H116">
        <f>0</f>
        <v>0</v>
      </c>
    </row>
    <row r="117" spans="1:8" x14ac:dyDescent="0.2">
      <c r="A117" s="6">
        <v>45196</v>
      </c>
      <c r="B117">
        <v>130.6831970214844</v>
      </c>
      <c r="C117">
        <v>4274.509765625</v>
      </c>
      <c r="D117">
        <f t="shared" si="4"/>
        <v>1.552735375473846E-2</v>
      </c>
      <c r="E117">
        <f t="shared" si="5"/>
        <v>2.2931406074522265E-4</v>
      </c>
      <c r="F117">
        <f t="shared" si="6"/>
        <v>8.0724160387517653E-4</v>
      </c>
      <c r="G117">
        <f t="shared" si="7"/>
        <v>1.4720112150863284E-2</v>
      </c>
      <c r="H117">
        <f>0</f>
        <v>0</v>
      </c>
    </row>
    <row r="118" spans="1:8" x14ac:dyDescent="0.2">
      <c r="A118" s="6">
        <v>45197</v>
      </c>
      <c r="B118">
        <v>132.34333801269531</v>
      </c>
      <c r="C118">
        <v>4299.7001953125</v>
      </c>
      <c r="D118">
        <f t="shared" si="4"/>
        <v>1.2703553548188529E-2</v>
      </c>
      <c r="E118">
        <f t="shared" si="5"/>
        <v>5.8931739705165853E-3</v>
      </c>
      <c r="F118">
        <f t="shared" si="6"/>
        <v>7.9502483717716656E-3</v>
      </c>
      <c r="G118">
        <f t="shared" si="7"/>
        <v>4.7533051764168631E-3</v>
      </c>
      <c r="H118">
        <f>0</f>
        <v>0</v>
      </c>
    </row>
    <row r="119" spans="1:8" x14ac:dyDescent="0.2">
      <c r="A119" s="6">
        <v>45198</v>
      </c>
      <c r="B119">
        <v>131.07090759277341</v>
      </c>
      <c r="C119">
        <v>4288.0498046875</v>
      </c>
      <c r="D119">
        <f t="shared" si="4"/>
        <v>-9.6146163382990757E-3</v>
      </c>
      <c r="E119">
        <f t="shared" si="5"/>
        <v>-2.7095820861420261E-3</v>
      </c>
      <c r="F119">
        <f t="shared" si="6"/>
        <v>-2.8991627567171311E-3</v>
      </c>
      <c r="G119">
        <f t="shared" si="7"/>
        <v>-6.7154535815819446E-3</v>
      </c>
      <c r="H119">
        <f>0</f>
        <v>0</v>
      </c>
    </row>
    <row r="120" spans="1:8" x14ac:dyDescent="0.2">
      <c r="A120" s="6">
        <v>45201</v>
      </c>
      <c r="B120">
        <v>134.37129211425781</v>
      </c>
      <c r="C120">
        <v>4288.39013671875</v>
      </c>
      <c r="D120">
        <f t="shared" si="4"/>
        <v>2.5180145480783844E-2</v>
      </c>
      <c r="E120">
        <f t="shared" si="5"/>
        <v>7.9367555590792449E-5</v>
      </c>
      <c r="F120">
        <f t="shared" si="6"/>
        <v>6.1813577883654887E-4</v>
      </c>
      <c r="G120">
        <f t="shared" si="7"/>
        <v>2.4562009701947295E-2</v>
      </c>
      <c r="H120">
        <f>0</f>
        <v>0</v>
      </c>
    </row>
    <row r="121" spans="1:8" x14ac:dyDescent="0.2">
      <c r="A121" s="6">
        <v>45202</v>
      </c>
      <c r="B121">
        <v>132.5123291015625</v>
      </c>
      <c r="C121">
        <v>4229.4501953125</v>
      </c>
      <c r="D121">
        <f t="shared" si="4"/>
        <v>-1.383452509420402E-2</v>
      </c>
      <c r="E121">
        <f t="shared" si="5"/>
        <v>-1.3744071674259506E-2</v>
      </c>
      <c r="F121">
        <f t="shared" si="6"/>
        <v>-1.6815367441127885E-2</v>
      </c>
      <c r="G121">
        <f t="shared" si="7"/>
        <v>2.9808423469238655E-3</v>
      </c>
      <c r="H121">
        <f>0</f>
        <v>0</v>
      </c>
    </row>
    <row r="122" spans="1:8" x14ac:dyDescent="0.2">
      <c r="A122" s="6">
        <v>45203</v>
      </c>
      <c r="B122">
        <v>135.46478271484381</v>
      </c>
      <c r="C122">
        <v>4263.75</v>
      </c>
      <c r="D122">
        <f t="shared" si="4"/>
        <v>2.2280595574004636E-2</v>
      </c>
      <c r="E122">
        <f t="shared" si="5"/>
        <v>8.1097549571607086E-3</v>
      </c>
      <c r="F122">
        <f t="shared" si="6"/>
        <v>1.0745701162168948E-2</v>
      </c>
      <c r="G122">
        <f t="shared" si="7"/>
        <v>1.1534894411835687E-2</v>
      </c>
      <c r="H122">
        <f>0</f>
        <v>0</v>
      </c>
    </row>
    <row r="123" spans="1:8" x14ac:dyDescent="0.2">
      <c r="A123" s="6">
        <v>45204</v>
      </c>
      <c r="B123">
        <v>135.18646240234381</v>
      </c>
      <c r="C123">
        <v>4258.18994140625</v>
      </c>
      <c r="D123">
        <f t="shared" si="4"/>
        <v>-2.0545584388960147E-3</v>
      </c>
      <c r="E123">
        <f t="shared" si="5"/>
        <v>-1.304030159777203E-3</v>
      </c>
      <c r="F123">
        <f t="shared" si="6"/>
        <v>-1.1265435389760685E-3</v>
      </c>
      <c r="G123">
        <f t="shared" si="7"/>
        <v>-9.280148999199463E-4</v>
      </c>
      <c r="H123">
        <f>0</f>
        <v>0</v>
      </c>
    </row>
    <row r="124" spans="1:8" x14ac:dyDescent="0.2">
      <c r="A124" s="6">
        <v>45205</v>
      </c>
      <c r="B124">
        <v>137.91026306152341</v>
      </c>
      <c r="C124">
        <v>4308.5</v>
      </c>
      <c r="D124">
        <f t="shared" si="4"/>
        <v>2.0148472049464461E-2</v>
      </c>
      <c r="E124">
        <f t="shared" si="5"/>
        <v>1.1814893014644445E-2</v>
      </c>
      <c r="F124">
        <f t="shared" si="6"/>
        <v>1.5418455545613E-2</v>
      </c>
      <c r="G124">
        <f t="shared" si="7"/>
        <v>4.7300165038514606E-3</v>
      </c>
      <c r="H124">
        <f>0</f>
        <v>0</v>
      </c>
    </row>
    <row r="125" spans="1:8" x14ac:dyDescent="0.2">
      <c r="A125" s="6">
        <v>45208</v>
      </c>
      <c r="B125">
        <v>138.67567443847659</v>
      </c>
      <c r="C125">
        <v>4335.66015625</v>
      </c>
      <c r="D125">
        <f t="shared" si="4"/>
        <v>5.5500682832554382E-3</v>
      </c>
      <c r="E125">
        <f t="shared" si="5"/>
        <v>6.3038542996403102E-3</v>
      </c>
      <c r="F125">
        <f t="shared" si="6"/>
        <v>8.4681800327069644E-3</v>
      </c>
      <c r="G125">
        <f t="shared" si="7"/>
        <v>-2.9181117494515262E-3</v>
      </c>
      <c r="H125">
        <f>0</f>
        <v>0</v>
      </c>
    </row>
    <row r="126" spans="1:8" x14ac:dyDescent="0.2">
      <c r="A126" s="6">
        <v>45209</v>
      </c>
      <c r="B126">
        <v>138.37745666503909</v>
      </c>
      <c r="C126">
        <v>4358.240234375</v>
      </c>
      <c r="D126">
        <f t="shared" si="4"/>
        <v>-2.1504692488069077E-3</v>
      </c>
      <c r="E126">
        <f t="shared" si="5"/>
        <v>5.2079907813922244E-3</v>
      </c>
      <c r="F126">
        <f t="shared" si="6"/>
        <v>7.0861259826001831E-3</v>
      </c>
      <c r="G126">
        <f t="shared" si="7"/>
        <v>-9.2365952314070916E-3</v>
      </c>
      <c r="H126">
        <f>0</f>
        <v>0</v>
      </c>
    </row>
    <row r="127" spans="1:8" x14ac:dyDescent="0.2">
      <c r="A127" s="6">
        <v>45210</v>
      </c>
      <c r="B127">
        <v>140.86268615722659</v>
      </c>
      <c r="C127">
        <v>4376.9501953125</v>
      </c>
      <c r="D127">
        <f t="shared" si="4"/>
        <v>1.795978587902014E-2</v>
      </c>
      <c r="E127">
        <f t="shared" si="5"/>
        <v>4.2930081710337298E-3</v>
      </c>
      <c r="F127">
        <f t="shared" si="6"/>
        <v>5.9321908425338113E-3</v>
      </c>
      <c r="G127">
        <f t="shared" si="7"/>
        <v>1.202759503648633E-2</v>
      </c>
      <c r="H127">
        <f>0</f>
        <v>0</v>
      </c>
    </row>
    <row r="128" spans="1:8" x14ac:dyDescent="0.2">
      <c r="A128" s="6">
        <v>45211</v>
      </c>
      <c r="B128">
        <v>139.46101379394531</v>
      </c>
      <c r="C128">
        <v>4349.60986328125</v>
      </c>
      <c r="D128">
        <f t="shared" si="4"/>
        <v>-9.9506292370200589E-3</v>
      </c>
      <c r="E128">
        <f t="shared" si="5"/>
        <v>-6.2464343461184901E-3</v>
      </c>
      <c r="F128">
        <f t="shared" si="6"/>
        <v>-7.359682619942653E-3</v>
      </c>
      <c r="G128">
        <f t="shared" si="7"/>
        <v>-2.5909466170774059E-3</v>
      </c>
      <c r="H128">
        <f>0</f>
        <v>0</v>
      </c>
    </row>
    <row r="129" spans="1:8" x14ac:dyDescent="0.2">
      <c r="A129" s="6">
        <v>45212</v>
      </c>
      <c r="B129">
        <v>137.76112365722659</v>
      </c>
      <c r="C129">
        <v>4327.77978515625</v>
      </c>
      <c r="D129">
        <f t="shared" si="4"/>
        <v>-1.2188998849745336E-2</v>
      </c>
      <c r="E129">
        <f t="shared" si="5"/>
        <v>-5.018858888767519E-3</v>
      </c>
      <c r="F129">
        <f t="shared" si="6"/>
        <v>-5.8115193638504691E-3</v>
      </c>
      <c r="G129">
        <f t="shared" si="7"/>
        <v>-6.377479485894867E-3</v>
      </c>
      <c r="H129">
        <f>0</f>
        <v>0</v>
      </c>
    </row>
    <row r="130" spans="1:8" x14ac:dyDescent="0.2">
      <c r="A130" s="6">
        <v>45215</v>
      </c>
      <c r="B130">
        <v>139.65983581542969</v>
      </c>
      <c r="C130">
        <v>4373.6298828125</v>
      </c>
      <c r="D130">
        <f t="shared" ref="D130:D193" si="8">(B130/B129)-1</f>
        <v>1.3782641341743229E-2</v>
      </c>
      <c r="E130">
        <f t="shared" ref="E130:E193" si="9">(C130/C129)-1</f>
        <v>1.059436938392988E-2</v>
      </c>
      <c r="F130">
        <f t="shared" ref="F130:F193" si="10">alpha_goog+beta_goog*E130</f>
        <v>1.387918573783916E-2</v>
      </c>
      <c r="G130">
        <f t="shared" ref="G130:G193" si="11">D130-F130</f>
        <v>-9.6544396095930851E-5</v>
      </c>
      <c r="H130">
        <f>0</f>
        <v>0</v>
      </c>
    </row>
    <row r="131" spans="1:8" x14ac:dyDescent="0.2">
      <c r="A131" s="6">
        <v>45216</v>
      </c>
      <c r="B131">
        <v>140.1568908691406</v>
      </c>
      <c r="C131">
        <v>4373.2001953125</v>
      </c>
      <c r="D131">
        <f t="shared" si="8"/>
        <v>3.5590407994450235E-3</v>
      </c>
      <c r="E131">
        <f t="shared" si="9"/>
        <v>-9.824505308242415E-5</v>
      </c>
      <c r="F131">
        <f t="shared" si="10"/>
        <v>3.9413870157343014E-4</v>
      </c>
      <c r="G131">
        <f t="shared" si="11"/>
        <v>3.1649020978715935E-3</v>
      </c>
      <c r="H131">
        <f>0</f>
        <v>0</v>
      </c>
    </row>
    <row r="132" spans="1:8" x14ac:dyDescent="0.2">
      <c r="A132" s="6">
        <v>45217</v>
      </c>
      <c r="B132">
        <v>138.45698547363281</v>
      </c>
      <c r="C132">
        <v>4314.60009765625</v>
      </c>
      <c r="D132">
        <f t="shared" si="8"/>
        <v>-1.2128589503993203E-2</v>
      </c>
      <c r="E132">
        <f t="shared" si="9"/>
        <v>-1.3399820506516447E-2</v>
      </c>
      <c r="F132">
        <f t="shared" si="10"/>
        <v>-1.6381213267080842E-2</v>
      </c>
      <c r="G132">
        <f t="shared" si="11"/>
        <v>4.2526237630876387E-3</v>
      </c>
      <c r="H132">
        <f>0</f>
        <v>0</v>
      </c>
    </row>
    <row r="133" spans="1:8" x14ac:dyDescent="0.2">
      <c r="A133" s="6">
        <v>45218</v>
      </c>
      <c r="B133">
        <v>138.15876770019531</v>
      </c>
      <c r="C133">
        <v>4278</v>
      </c>
      <c r="D133">
        <f t="shared" si="8"/>
        <v>-2.1538658552860968E-3</v>
      </c>
      <c r="E133">
        <f t="shared" si="9"/>
        <v>-8.4828481963210578E-3</v>
      </c>
      <c r="F133">
        <f t="shared" si="10"/>
        <v>-1.018014773071536E-2</v>
      </c>
      <c r="G133">
        <f t="shared" si="11"/>
        <v>8.0262818754292635E-3</v>
      </c>
      <c r="H133">
        <f>0</f>
        <v>0</v>
      </c>
    </row>
    <row r="134" spans="1:8" x14ac:dyDescent="0.2">
      <c r="A134" s="6">
        <v>45219</v>
      </c>
      <c r="B134">
        <v>135.9320068359375</v>
      </c>
      <c r="C134">
        <v>4224.16015625</v>
      </c>
      <c r="D134">
        <f t="shared" si="8"/>
        <v>-1.6117405368654469E-2</v>
      </c>
      <c r="E134">
        <f t="shared" si="9"/>
        <v>-1.2585283719027562E-2</v>
      </c>
      <c r="F134">
        <f t="shared" si="10"/>
        <v>-1.5353955905772161E-2</v>
      </c>
      <c r="G134">
        <f t="shared" si="11"/>
        <v>-7.6344946288230825E-4</v>
      </c>
      <c r="H134">
        <f>0</f>
        <v>0</v>
      </c>
    </row>
    <row r="135" spans="1:8" x14ac:dyDescent="0.2">
      <c r="A135" s="6">
        <v>45222</v>
      </c>
      <c r="B135">
        <v>137.08514404296881</v>
      </c>
      <c r="C135">
        <v>4217.0400390625</v>
      </c>
      <c r="D135">
        <f t="shared" si="8"/>
        <v>8.4831912209100135E-3</v>
      </c>
      <c r="E135">
        <f t="shared" si="9"/>
        <v>-1.6855698941634634E-3</v>
      </c>
      <c r="F135">
        <f t="shared" si="10"/>
        <v>-1.6077243853173935E-3</v>
      </c>
      <c r="G135">
        <f t="shared" si="11"/>
        <v>1.0090915606227407E-2</v>
      </c>
      <c r="H135">
        <f>0</f>
        <v>0</v>
      </c>
    </row>
    <row r="136" spans="1:8" x14ac:dyDescent="0.2">
      <c r="A136" s="6">
        <v>45223</v>
      </c>
      <c r="B136">
        <v>139.29200744628909</v>
      </c>
      <c r="C136">
        <v>4247.68017578125</v>
      </c>
      <c r="D136">
        <f t="shared" si="8"/>
        <v>1.6098486956606761E-2</v>
      </c>
      <c r="E136">
        <f t="shared" si="9"/>
        <v>7.2657922227272742E-3</v>
      </c>
      <c r="F136">
        <f t="shared" si="10"/>
        <v>9.6813331128268142E-3</v>
      </c>
      <c r="G136">
        <f t="shared" si="11"/>
        <v>6.417153843779947E-3</v>
      </c>
      <c r="H136">
        <f>0</f>
        <v>0</v>
      </c>
    </row>
    <row r="137" spans="1:8" x14ac:dyDescent="0.2">
      <c r="A137" s="6">
        <v>45224</v>
      </c>
      <c r="B137">
        <v>125.921516418457</v>
      </c>
      <c r="C137">
        <v>4186.77001953125</v>
      </c>
      <c r="D137">
        <f t="shared" si="8"/>
        <v>-9.5988931977936676E-2</v>
      </c>
      <c r="E137">
        <f t="shared" si="9"/>
        <v>-1.4339628627712542E-2</v>
      </c>
      <c r="F137">
        <f t="shared" si="10"/>
        <v>-1.756645723094484E-2</v>
      </c>
      <c r="G137">
        <f t="shared" si="11"/>
        <v>-7.8422474746991835E-2</v>
      </c>
      <c r="H137">
        <f>0</f>
        <v>0</v>
      </c>
    </row>
    <row r="138" spans="1:8" x14ac:dyDescent="0.2">
      <c r="A138" s="6">
        <v>45225</v>
      </c>
      <c r="B138">
        <v>122.71059417724609</v>
      </c>
      <c r="C138">
        <v>4137.22998046875</v>
      </c>
      <c r="D138">
        <f t="shared" si="8"/>
        <v>-2.5499393054801756E-2</v>
      </c>
      <c r="E138">
        <f t="shared" si="9"/>
        <v>-1.1832519778109618E-2</v>
      </c>
      <c r="F138">
        <f t="shared" si="10"/>
        <v>-1.4404603695395479E-2</v>
      </c>
      <c r="G138">
        <f t="shared" si="11"/>
        <v>-1.1094789359406276E-2</v>
      </c>
      <c r="H138">
        <f>0</f>
        <v>0</v>
      </c>
    </row>
    <row r="139" spans="1:8" x14ac:dyDescent="0.2">
      <c r="A139" s="6">
        <v>45226</v>
      </c>
      <c r="B139">
        <v>122.6708221435547</v>
      </c>
      <c r="C139">
        <v>4117.3701171875</v>
      </c>
      <c r="D139">
        <f t="shared" si="8"/>
        <v>-3.2411246932717575E-4</v>
      </c>
      <c r="E139">
        <f t="shared" si="9"/>
        <v>-4.8002802297685276E-3</v>
      </c>
      <c r="F139">
        <f t="shared" si="10"/>
        <v>-5.5358577363702512E-3</v>
      </c>
      <c r="G139">
        <f t="shared" si="11"/>
        <v>5.2117452670430754E-3</v>
      </c>
      <c r="H139">
        <f>0</f>
        <v>0</v>
      </c>
    </row>
    <row r="140" spans="1:8" x14ac:dyDescent="0.2">
      <c r="A140" s="6">
        <v>45229</v>
      </c>
      <c r="B140">
        <v>125.00693511962891</v>
      </c>
      <c r="C140">
        <v>4166.81982421875</v>
      </c>
      <c r="D140">
        <f t="shared" si="8"/>
        <v>1.9043754132016755E-2</v>
      </c>
      <c r="E140">
        <f t="shared" si="9"/>
        <v>1.2010022325859904E-2</v>
      </c>
      <c r="F140">
        <f t="shared" si="10"/>
        <v>1.566454390458219E-2</v>
      </c>
      <c r="G140">
        <f t="shared" si="11"/>
        <v>3.3792102274345648E-3</v>
      </c>
      <c r="H140">
        <f>0</f>
        <v>0</v>
      </c>
    </row>
    <row r="141" spans="1:8" x14ac:dyDescent="0.2">
      <c r="A141" s="6">
        <v>45230</v>
      </c>
      <c r="B141">
        <v>124.5596084594727</v>
      </c>
      <c r="C141">
        <v>4193.7998046875</v>
      </c>
      <c r="D141">
        <f t="shared" si="8"/>
        <v>-3.5784147473748584E-3</v>
      </c>
      <c r="E141">
        <f t="shared" si="9"/>
        <v>6.4749573072333533E-3</v>
      </c>
      <c r="F141">
        <f t="shared" si="10"/>
        <v>8.6839674922689521E-3</v>
      </c>
      <c r="G141">
        <f t="shared" si="11"/>
        <v>-1.226238223964381E-2</v>
      </c>
      <c r="H141">
        <f>0</f>
        <v>0</v>
      </c>
    </row>
    <row r="142" spans="1:8" x14ac:dyDescent="0.2">
      <c r="A142" s="6">
        <v>45231</v>
      </c>
      <c r="B142">
        <v>126.81618499755859</v>
      </c>
      <c r="C142">
        <v>4237.85986328125</v>
      </c>
      <c r="D142">
        <f t="shared" si="8"/>
        <v>1.8116438916232713E-2</v>
      </c>
      <c r="E142">
        <f t="shared" si="9"/>
        <v>1.0505999486313922E-2</v>
      </c>
      <c r="F142">
        <f t="shared" si="10"/>
        <v>1.3767737575842761E-2</v>
      </c>
      <c r="G142">
        <f t="shared" si="11"/>
        <v>4.3487013403899523E-3</v>
      </c>
      <c r="H142">
        <f>0</f>
        <v>0</v>
      </c>
    </row>
    <row r="143" spans="1:8" x14ac:dyDescent="0.2">
      <c r="A143" s="6">
        <v>45232</v>
      </c>
      <c r="B143">
        <v>127.8202209472656</v>
      </c>
      <c r="C143">
        <v>4317.77978515625</v>
      </c>
      <c r="D143">
        <f t="shared" si="8"/>
        <v>7.917254013959818E-3</v>
      </c>
      <c r="E143">
        <f t="shared" si="9"/>
        <v>1.885855702012762E-2</v>
      </c>
      <c r="F143">
        <f t="shared" si="10"/>
        <v>2.4301609518958048E-2</v>
      </c>
      <c r="G143">
        <f t="shared" si="11"/>
        <v>-1.638435550499823E-2</v>
      </c>
      <c r="H143">
        <f>0</f>
        <v>0</v>
      </c>
    </row>
    <row r="144" spans="1:8" x14ac:dyDescent="0.2">
      <c r="A144" s="6">
        <v>45233</v>
      </c>
      <c r="B144">
        <v>129.59962463378909</v>
      </c>
      <c r="C144">
        <v>4358.33984375</v>
      </c>
      <c r="D144">
        <f t="shared" si="8"/>
        <v>1.3921143879555675E-2</v>
      </c>
      <c r="E144">
        <f t="shared" si="9"/>
        <v>9.3937302530313627E-3</v>
      </c>
      <c r="F144">
        <f t="shared" si="10"/>
        <v>1.2364993371779091E-2</v>
      </c>
      <c r="G144">
        <f t="shared" si="11"/>
        <v>1.5561505077765839E-3</v>
      </c>
      <c r="H144">
        <f>0</f>
        <v>0</v>
      </c>
    </row>
    <row r="145" spans="1:8" x14ac:dyDescent="0.2">
      <c r="A145" s="6">
        <v>45236</v>
      </c>
      <c r="B145">
        <v>130.67326354980469</v>
      </c>
      <c r="C145">
        <v>4365.97998046875</v>
      </c>
      <c r="D145">
        <f t="shared" si="8"/>
        <v>8.2842748892937301E-3</v>
      </c>
      <c r="E145">
        <f t="shared" si="9"/>
        <v>1.7529924220356374E-3</v>
      </c>
      <c r="F145">
        <f t="shared" si="10"/>
        <v>2.7288365974268819E-3</v>
      </c>
      <c r="G145">
        <f t="shared" si="11"/>
        <v>5.5554382918668477E-3</v>
      </c>
      <c r="H145">
        <f>0</f>
        <v>0</v>
      </c>
    </row>
    <row r="146" spans="1:8" x14ac:dyDescent="0.2">
      <c r="A146" s="6">
        <v>45237</v>
      </c>
      <c r="B146">
        <v>131.61761474609381</v>
      </c>
      <c r="C146">
        <v>4378.3798828125</v>
      </c>
      <c r="D146">
        <f t="shared" si="8"/>
        <v>7.226812667223248E-3</v>
      </c>
      <c r="E146">
        <f t="shared" si="9"/>
        <v>2.8401189192852616E-3</v>
      </c>
      <c r="F146">
        <f t="shared" si="10"/>
        <v>4.0998719074663813E-3</v>
      </c>
      <c r="G146">
        <f t="shared" si="11"/>
        <v>3.1269407597568667E-3</v>
      </c>
      <c r="H146">
        <f>0</f>
        <v>0</v>
      </c>
    </row>
    <row r="147" spans="1:8" x14ac:dyDescent="0.2">
      <c r="A147" s="6">
        <v>45238</v>
      </c>
      <c r="B147">
        <v>132.4725646972656</v>
      </c>
      <c r="C147">
        <v>4382.77978515625</v>
      </c>
      <c r="D147">
        <f t="shared" si="8"/>
        <v>6.4957107209477893E-3</v>
      </c>
      <c r="E147">
        <f t="shared" si="9"/>
        <v>1.0049156221052513E-3</v>
      </c>
      <c r="F147">
        <f t="shared" si="10"/>
        <v>1.7853955996030497E-3</v>
      </c>
      <c r="G147">
        <f t="shared" si="11"/>
        <v>4.7103151213447395E-3</v>
      </c>
      <c r="H147">
        <f>0</f>
        <v>0</v>
      </c>
    </row>
    <row r="148" spans="1:8" x14ac:dyDescent="0.2">
      <c r="A148" s="6">
        <v>45239</v>
      </c>
      <c r="B148">
        <v>130.9118347167969</v>
      </c>
      <c r="C148">
        <v>4347.35009765625</v>
      </c>
      <c r="D148">
        <f t="shared" si="8"/>
        <v>-1.1781533663482446E-2</v>
      </c>
      <c r="E148">
        <f t="shared" si="9"/>
        <v>-8.0838393067328429E-3</v>
      </c>
      <c r="F148">
        <f t="shared" si="10"/>
        <v>-9.6769355672466952E-3</v>
      </c>
      <c r="G148">
        <f t="shared" si="11"/>
        <v>-2.1045980962357512E-3</v>
      </c>
      <c r="H148">
        <f>0</f>
        <v>0</v>
      </c>
    </row>
    <row r="149" spans="1:8" x14ac:dyDescent="0.2">
      <c r="A149" s="6">
        <v>45240</v>
      </c>
      <c r="B149">
        <v>133.267822265625</v>
      </c>
      <c r="C149">
        <v>4415.240234375</v>
      </c>
      <c r="D149">
        <f t="shared" si="8"/>
        <v>1.7996749903664844E-2</v>
      </c>
      <c r="E149">
        <f t="shared" si="9"/>
        <v>1.5616441094852496E-2</v>
      </c>
      <c r="F149">
        <f t="shared" si="10"/>
        <v>2.0212797937197009E-2</v>
      </c>
      <c r="G149">
        <f t="shared" si="11"/>
        <v>-2.2160480335321649E-3</v>
      </c>
      <c r="H149">
        <f>0</f>
        <v>0</v>
      </c>
    </row>
    <row r="150" spans="1:8" x14ac:dyDescent="0.2">
      <c r="A150" s="6">
        <v>45243</v>
      </c>
      <c r="B150">
        <v>132.8503112792969</v>
      </c>
      <c r="C150">
        <v>4411.5498046875</v>
      </c>
      <c r="D150">
        <f t="shared" si="8"/>
        <v>-3.1328716807267343E-3</v>
      </c>
      <c r="E150">
        <f t="shared" si="9"/>
        <v>-8.3583893324035152E-4</v>
      </c>
      <c r="F150">
        <f t="shared" si="10"/>
        <v>-5.3608170674521258E-4</v>
      </c>
      <c r="G150">
        <f t="shared" si="11"/>
        <v>-2.5967899739815217E-3</v>
      </c>
      <c r="H150">
        <f>0</f>
        <v>0</v>
      </c>
    </row>
    <row r="151" spans="1:8" x14ac:dyDescent="0.2">
      <c r="A151" s="6">
        <v>45244</v>
      </c>
      <c r="B151">
        <v>134.62974548339841</v>
      </c>
      <c r="C151">
        <v>4495.7001953125</v>
      </c>
      <c r="D151">
        <f t="shared" si="8"/>
        <v>1.3394279523820884E-2</v>
      </c>
      <c r="E151">
        <f t="shared" si="9"/>
        <v>1.9075017703661823E-2</v>
      </c>
      <c r="F151">
        <f t="shared" si="10"/>
        <v>2.4574600050521308E-2</v>
      </c>
      <c r="G151">
        <f t="shared" si="11"/>
        <v>-1.1180320526700423E-2</v>
      </c>
      <c r="H151">
        <f>0</f>
        <v>0</v>
      </c>
    </row>
    <row r="152" spans="1:8" x14ac:dyDescent="0.2">
      <c r="A152" s="6">
        <v>45245</v>
      </c>
      <c r="B152">
        <v>135.57414245605469</v>
      </c>
      <c r="C152">
        <v>4502.8798828125</v>
      </c>
      <c r="D152">
        <f t="shared" si="8"/>
        <v>7.0147720272764058E-3</v>
      </c>
      <c r="E152">
        <f t="shared" si="9"/>
        <v>1.5970120755575135E-3</v>
      </c>
      <c r="F152">
        <f t="shared" si="10"/>
        <v>2.5321211616107699E-3</v>
      </c>
      <c r="G152">
        <f t="shared" si="11"/>
        <v>4.4826508656656359E-3</v>
      </c>
      <c r="H152">
        <f>0</f>
        <v>0</v>
      </c>
    </row>
    <row r="153" spans="1:8" x14ac:dyDescent="0.2">
      <c r="A153" s="6">
        <v>45246</v>
      </c>
      <c r="B153">
        <v>137.88041687011719</v>
      </c>
      <c r="C153">
        <v>4508.240234375</v>
      </c>
      <c r="D153">
        <f t="shared" si="8"/>
        <v>1.7011167264510352E-2</v>
      </c>
      <c r="E153">
        <f t="shared" si="9"/>
        <v>1.1904273935798848E-3</v>
      </c>
      <c r="F153">
        <f t="shared" si="10"/>
        <v>2.0193547476535997E-3</v>
      </c>
      <c r="G153">
        <f t="shared" si="11"/>
        <v>1.4991812516856752E-2</v>
      </c>
      <c r="H153">
        <f>0</f>
        <v>0</v>
      </c>
    </row>
    <row r="154" spans="1:8" x14ac:dyDescent="0.2">
      <c r="A154" s="6">
        <v>45247</v>
      </c>
      <c r="B154">
        <v>136.13081359863281</v>
      </c>
      <c r="C154">
        <v>4514.02001953125</v>
      </c>
      <c r="D154">
        <f t="shared" si="8"/>
        <v>-1.2689280401091962E-2</v>
      </c>
      <c r="E154">
        <f t="shared" si="9"/>
        <v>1.2820490603360213E-3</v>
      </c>
      <c r="F154">
        <f t="shared" si="10"/>
        <v>2.1349038954345976E-3</v>
      </c>
      <c r="G154">
        <f t="shared" si="11"/>
        <v>-1.4824184296526561E-2</v>
      </c>
      <c r="H154">
        <f>0</f>
        <v>0</v>
      </c>
    </row>
    <row r="155" spans="1:8" x14ac:dyDescent="0.2">
      <c r="A155" s="6">
        <v>45250</v>
      </c>
      <c r="B155">
        <v>137.10502624511719</v>
      </c>
      <c r="C155">
        <v>4547.3798828125</v>
      </c>
      <c r="D155">
        <f t="shared" si="8"/>
        <v>7.1564447514194107E-3</v>
      </c>
      <c r="E155">
        <f t="shared" si="9"/>
        <v>7.3902780973298388E-3</v>
      </c>
      <c r="F155">
        <f t="shared" si="10"/>
        <v>9.8383291294937454E-3</v>
      </c>
      <c r="G155">
        <f t="shared" si="11"/>
        <v>-2.6818843780743347E-3</v>
      </c>
      <c r="H155">
        <f>0</f>
        <v>0</v>
      </c>
    </row>
    <row r="156" spans="1:8" x14ac:dyDescent="0.2">
      <c r="A156" s="6">
        <v>45251</v>
      </c>
      <c r="B156">
        <v>137.80088806152341</v>
      </c>
      <c r="C156">
        <v>4538.18994140625</v>
      </c>
      <c r="D156">
        <f t="shared" si="8"/>
        <v>5.0753924598079259E-3</v>
      </c>
      <c r="E156">
        <f t="shared" si="9"/>
        <v>-2.0209310950652926E-3</v>
      </c>
      <c r="F156">
        <f t="shared" si="10"/>
        <v>-2.0306669308416811E-3</v>
      </c>
      <c r="G156">
        <f t="shared" si="11"/>
        <v>7.1060593906496069E-3</v>
      </c>
      <c r="H156">
        <f>0</f>
        <v>0</v>
      </c>
    </row>
    <row r="157" spans="1:8" x14ac:dyDescent="0.2">
      <c r="A157" s="6">
        <v>45252</v>
      </c>
      <c r="B157">
        <v>139.19261169433591</v>
      </c>
      <c r="C157">
        <v>4556.6201171875</v>
      </c>
      <c r="D157">
        <f t="shared" si="8"/>
        <v>1.0099525862207415E-2</v>
      </c>
      <c r="E157">
        <f t="shared" si="9"/>
        <v>4.06112922094648E-3</v>
      </c>
      <c r="F157">
        <f t="shared" si="10"/>
        <v>5.639755482868848E-3</v>
      </c>
      <c r="G157">
        <f t="shared" si="11"/>
        <v>4.4597703793385667E-3</v>
      </c>
      <c r="H157">
        <f>0</f>
        <v>0</v>
      </c>
    </row>
    <row r="158" spans="1:8" x14ac:dyDescent="0.2">
      <c r="A158" s="6">
        <v>45254</v>
      </c>
      <c r="B158">
        <v>137.40324401855469</v>
      </c>
      <c r="C158">
        <v>4559.33984375</v>
      </c>
      <c r="D158">
        <f t="shared" si="8"/>
        <v>-1.2855335164704274E-2</v>
      </c>
      <c r="E158">
        <f t="shared" si="9"/>
        <v>5.9687366788407914E-4</v>
      </c>
      <c r="F158">
        <f t="shared" si="10"/>
        <v>1.2707913390776157E-3</v>
      </c>
      <c r="G158">
        <f t="shared" si="11"/>
        <v>-1.4126126503781889E-2</v>
      </c>
      <c r="H158">
        <f>0</f>
        <v>0</v>
      </c>
    </row>
    <row r="159" spans="1:8" x14ac:dyDescent="0.2">
      <c r="A159" s="6">
        <v>45257</v>
      </c>
      <c r="B159">
        <v>137.23426818847659</v>
      </c>
      <c r="C159">
        <v>4550.43017578125</v>
      </c>
      <c r="D159">
        <f t="shared" si="8"/>
        <v>-1.2297804996167505E-3</v>
      </c>
      <c r="E159">
        <f t="shared" si="9"/>
        <v>-1.9541574600900891E-3</v>
      </c>
      <c r="F159">
        <f t="shared" si="10"/>
        <v>-1.9464550092646547E-3</v>
      </c>
      <c r="G159">
        <f t="shared" si="11"/>
        <v>7.1667450964790422E-4</v>
      </c>
      <c r="H159">
        <f>0</f>
        <v>0</v>
      </c>
    </row>
    <row r="160" spans="1:8" x14ac:dyDescent="0.2">
      <c r="A160" s="6">
        <v>45258</v>
      </c>
      <c r="B160">
        <v>137.80088806152341</v>
      </c>
      <c r="C160">
        <v>4554.89013671875</v>
      </c>
      <c r="D160">
        <f t="shared" si="8"/>
        <v>4.1288512011345979E-3</v>
      </c>
      <c r="E160">
        <f t="shared" si="9"/>
        <v>9.8011853060331333E-4</v>
      </c>
      <c r="F160">
        <f t="shared" si="10"/>
        <v>1.7541226170003353E-3</v>
      </c>
      <c r="G160">
        <f t="shared" si="11"/>
        <v>2.3747285841342627E-3</v>
      </c>
      <c r="H160">
        <f>0</f>
        <v>0</v>
      </c>
    </row>
    <row r="161" spans="1:8" x14ac:dyDescent="0.2">
      <c r="A161" s="6">
        <v>45259</v>
      </c>
      <c r="B161">
        <v>135.593994140625</v>
      </c>
      <c r="C161">
        <v>4550.580078125</v>
      </c>
      <c r="D161">
        <f t="shared" si="8"/>
        <v>-1.6015092151750898E-2</v>
      </c>
      <c r="E161">
        <f t="shared" si="9"/>
        <v>-9.4624863923831182E-4</v>
      </c>
      <c r="F161">
        <f t="shared" si="10"/>
        <v>-6.7532548920958631E-4</v>
      </c>
      <c r="G161">
        <f t="shared" si="11"/>
        <v>-1.5339766662541311E-2</v>
      </c>
      <c r="H161">
        <f>0</f>
        <v>0</v>
      </c>
    </row>
    <row r="162" spans="1:8" x14ac:dyDescent="0.2">
      <c r="A162" s="6">
        <v>45260</v>
      </c>
      <c r="B162">
        <v>133.128662109375</v>
      </c>
      <c r="C162">
        <v>4567.7998046875</v>
      </c>
      <c r="D162">
        <f t="shared" si="8"/>
        <v>-1.818171997126361E-2</v>
      </c>
      <c r="E162">
        <f t="shared" si="9"/>
        <v>3.7840728581564065E-3</v>
      </c>
      <c r="F162">
        <f t="shared" si="10"/>
        <v>5.2903443911354424E-3</v>
      </c>
      <c r="G162">
        <f t="shared" si="11"/>
        <v>-2.3472064362399053E-2</v>
      </c>
      <c r="H162">
        <f>0</f>
        <v>0</v>
      </c>
    </row>
    <row r="163" spans="1:8" x14ac:dyDescent="0.2">
      <c r="A163" s="6">
        <v>45261</v>
      </c>
      <c r="B163">
        <v>132.53221130371091</v>
      </c>
      <c r="C163">
        <v>4594.6298828125</v>
      </c>
      <c r="D163">
        <f t="shared" si="8"/>
        <v>-4.4802583922466388E-3</v>
      </c>
      <c r="E163">
        <f t="shared" si="9"/>
        <v>5.8737421236076948E-3</v>
      </c>
      <c r="F163">
        <f t="shared" si="10"/>
        <v>7.9257417956567662E-3</v>
      </c>
      <c r="G163">
        <f t="shared" si="11"/>
        <v>-1.2406000187903405E-2</v>
      </c>
      <c r="H163">
        <f>0</f>
        <v>0</v>
      </c>
    </row>
    <row r="164" spans="1:8" x14ac:dyDescent="0.2">
      <c r="A164" s="6">
        <v>45264</v>
      </c>
      <c r="B164">
        <v>129.85810852050781</v>
      </c>
      <c r="C164">
        <v>4569.77978515625</v>
      </c>
      <c r="D164">
        <f t="shared" si="8"/>
        <v>-2.0177002684088063E-2</v>
      </c>
      <c r="E164">
        <f t="shared" si="9"/>
        <v>-5.4085091269721053E-3</v>
      </c>
      <c r="F164">
        <f t="shared" si="10"/>
        <v>-6.3029288148162494E-3</v>
      </c>
      <c r="G164">
        <f t="shared" si="11"/>
        <v>-1.3874073869271815E-2</v>
      </c>
      <c r="H164">
        <f>0</f>
        <v>0</v>
      </c>
    </row>
    <row r="165" spans="1:8" x14ac:dyDescent="0.2">
      <c r="A165" s="6">
        <v>45265</v>
      </c>
      <c r="B165">
        <v>131.6076965332031</v>
      </c>
      <c r="C165">
        <v>4567.18017578125</v>
      </c>
      <c r="D165">
        <f t="shared" si="8"/>
        <v>1.3473074824734477E-2</v>
      </c>
      <c r="E165">
        <f t="shared" si="9"/>
        <v>-5.6886972616143616E-4</v>
      </c>
      <c r="F165">
        <f t="shared" si="10"/>
        <v>-1.9939208458581985E-4</v>
      </c>
      <c r="G165">
        <f t="shared" si="11"/>
        <v>1.3672466909320297E-2</v>
      </c>
      <c r="H165">
        <f>0</f>
        <v>0</v>
      </c>
    </row>
    <row r="166" spans="1:8" x14ac:dyDescent="0.2">
      <c r="A166" s="6">
        <v>45266</v>
      </c>
      <c r="B166">
        <v>130.65336608886719</v>
      </c>
      <c r="C166">
        <v>4549.33984375</v>
      </c>
      <c r="D166">
        <f t="shared" si="8"/>
        <v>-7.2513270080305503E-3</v>
      </c>
      <c r="E166">
        <f t="shared" si="9"/>
        <v>-3.9062028088695522E-3</v>
      </c>
      <c r="F166">
        <f t="shared" si="10"/>
        <v>-4.4082872861394961E-3</v>
      </c>
      <c r="G166">
        <f t="shared" si="11"/>
        <v>-2.8430397218910542E-3</v>
      </c>
      <c r="H166">
        <f>0</f>
        <v>0</v>
      </c>
    </row>
    <row r="167" spans="1:8" x14ac:dyDescent="0.2">
      <c r="A167" s="6">
        <v>45267</v>
      </c>
      <c r="B167">
        <v>137.63189697265619</v>
      </c>
      <c r="C167">
        <v>4585.58984375</v>
      </c>
      <c r="D167">
        <f t="shared" si="8"/>
        <v>5.3412560982488477E-2</v>
      </c>
      <c r="E167">
        <f t="shared" si="9"/>
        <v>7.9681890658929166E-3</v>
      </c>
      <c r="F167">
        <f t="shared" si="10"/>
        <v>1.0567164592490626E-2</v>
      </c>
      <c r="G167">
        <f t="shared" si="11"/>
        <v>4.2845396389997847E-2</v>
      </c>
      <c r="H167">
        <f>0</f>
        <v>0</v>
      </c>
    </row>
    <row r="168" spans="1:8" x14ac:dyDescent="0.2">
      <c r="A168" s="6">
        <v>45268</v>
      </c>
      <c r="B168">
        <v>135.83259582519531</v>
      </c>
      <c r="C168">
        <v>4604.3701171875</v>
      </c>
      <c r="D168">
        <f t="shared" si="8"/>
        <v>-1.3073285968138282E-2</v>
      </c>
      <c r="E168">
        <f t="shared" si="9"/>
        <v>4.0954978699407896E-3</v>
      </c>
      <c r="F168">
        <f t="shared" si="10"/>
        <v>5.6830996856352825E-3</v>
      </c>
      <c r="G168">
        <f t="shared" si="11"/>
        <v>-1.8756385653773563E-2</v>
      </c>
      <c r="H168">
        <f>0</f>
        <v>0</v>
      </c>
    </row>
    <row r="169" spans="1:8" x14ac:dyDescent="0.2">
      <c r="A169" s="6">
        <v>45271</v>
      </c>
      <c r="B169">
        <v>133.904052734375</v>
      </c>
      <c r="C169">
        <v>4622.43994140625</v>
      </c>
      <c r="D169">
        <f t="shared" si="8"/>
        <v>-1.4197940333130155E-2</v>
      </c>
      <c r="E169">
        <f t="shared" si="9"/>
        <v>3.924494286698943E-3</v>
      </c>
      <c r="F169">
        <f t="shared" si="10"/>
        <v>5.46743761561767E-3</v>
      </c>
      <c r="G169">
        <f t="shared" si="11"/>
        <v>-1.9665377948747825E-2</v>
      </c>
      <c r="H169">
        <f>0</f>
        <v>0</v>
      </c>
    </row>
    <row r="170" spans="1:8" x14ac:dyDescent="0.2">
      <c r="A170" s="6">
        <v>45272</v>
      </c>
      <c r="B170">
        <v>132.8503112792969</v>
      </c>
      <c r="C170">
        <v>4643.7001953125</v>
      </c>
      <c r="D170">
        <f t="shared" si="8"/>
        <v>-7.8693768676919573E-3</v>
      </c>
      <c r="E170">
        <f t="shared" si="9"/>
        <v>4.5993575202152304E-3</v>
      </c>
      <c r="F170">
        <f t="shared" si="10"/>
        <v>6.3185449383985305E-3</v>
      </c>
      <c r="G170">
        <f t="shared" si="11"/>
        <v>-1.4187921806090489E-2</v>
      </c>
      <c r="H170">
        <f>0</f>
        <v>0</v>
      </c>
    </row>
    <row r="171" spans="1:8" x14ac:dyDescent="0.2">
      <c r="A171" s="6">
        <v>45273</v>
      </c>
      <c r="B171">
        <v>133.1783752441406</v>
      </c>
      <c r="C171">
        <v>4707.08984375</v>
      </c>
      <c r="D171">
        <f t="shared" si="8"/>
        <v>2.4694256391615266E-3</v>
      </c>
      <c r="E171">
        <f t="shared" si="9"/>
        <v>1.3650676351045998E-2</v>
      </c>
      <c r="F171">
        <f t="shared" si="10"/>
        <v>1.773366337299679E-2</v>
      </c>
      <c r="G171">
        <f t="shared" si="11"/>
        <v>-1.5264237733835263E-2</v>
      </c>
      <c r="H171">
        <f>0</f>
        <v>0</v>
      </c>
    </row>
    <row r="172" spans="1:8" x14ac:dyDescent="0.2">
      <c r="A172" s="6">
        <v>45274</v>
      </c>
      <c r="B172">
        <v>132.41291809082031</v>
      </c>
      <c r="C172">
        <v>4719.5498046875</v>
      </c>
      <c r="D172">
        <f t="shared" si="8"/>
        <v>-5.7476084380595482E-3</v>
      </c>
      <c r="E172">
        <f t="shared" si="9"/>
        <v>2.6470624846992585E-3</v>
      </c>
      <c r="F172">
        <f t="shared" si="10"/>
        <v>3.8563977677803498E-3</v>
      </c>
      <c r="G172">
        <f t="shared" si="11"/>
        <v>-9.6040062058398989E-3</v>
      </c>
      <c r="H172">
        <f>0</f>
        <v>0</v>
      </c>
    </row>
    <row r="173" spans="1:8" x14ac:dyDescent="0.2">
      <c r="A173" s="6">
        <v>45275</v>
      </c>
      <c r="B173">
        <v>133.04913330078119</v>
      </c>
      <c r="C173">
        <v>4719.18994140625</v>
      </c>
      <c r="D173">
        <f t="shared" si="8"/>
        <v>4.8047820343670722E-3</v>
      </c>
      <c r="E173">
        <f t="shared" si="9"/>
        <v>-7.62494933082003E-5</v>
      </c>
      <c r="F173">
        <f t="shared" si="10"/>
        <v>4.2187851767656095E-4</v>
      </c>
      <c r="G173">
        <f t="shared" si="11"/>
        <v>4.3829035166905112E-3</v>
      </c>
      <c r="H173">
        <f>0</f>
        <v>0</v>
      </c>
    </row>
    <row r="174" spans="1:8" x14ac:dyDescent="0.2">
      <c r="A174" s="6">
        <v>45278</v>
      </c>
      <c r="B174">
        <v>136.37933349609381</v>
      </c>
      <c r="C174">
        <v>4740.56005859375</v>
      </c>
      <c r="D174">
        <f t="shared" si="8"/>
        <v>2.5029852601776037E-2</v>
      </c>
      <c r="E174">
        <f t="shared" si="9"/>
        <v>4.5283443669004164E-3</v>
      </c>
      <c r="F174">
        <f t="shared" si="10"/>
        <v>6.2289863259296242E-3</v>
      </c>
      <c r="G174">
        <f t="shared" si="11"/>
        <v>1.8800866275846415E-2</v>
      </c>
      <c r="H174">
        <f>0</f>
        <v>0</v>
      </c>
    </row>
    <row r="175" spans="1:8" x14ac:dyDescent="0.2">
      <c r="A175" s="6">
        <v>45279</v>
      </c>
      <c r="B175">
        <v>137.2839660644531</v>
      </c>
      <c r="C175">
        <v>4768.3701171875</v>
      </c>
      <c r="D175">
        <f t="shared" si="8"/>
        <v>6.6332086040381544E-3</v>
      </c>
      <c r="E175">
        <f t="shared" si="9"/>
        <v>5.8664078189105684E-3</v>
      </c>
      <c r="F175">
        <f t="shared" si="10"/>
        <v>7.9164920986437813E-3</v>
      </c>
      <c r="G175">
        <f t="shared" si="11"/>
        <v>-1.2832834946056269E-3</v>
      </c>
      <c r="H175">
        <f>0</f>
        <v>0</v>
      </c>
    </row>
    <row r="176" spans="1:8" x14ac:dyDescent="0.2">
      <c r="A176" s="6">
        <v>45280</v>
      </c>
      <c r="B176">
        <v>138.8347473144531</v>
      </c>
      <c r="C176">
        <v>4698.35009765625</v>
      </c>
      <c r="D176">
        <f t="shared" si="8"/>
        <v>1.1296157114749406E-2</v>
      </c>
      <c r="E176">
        <f t="shared" si="9"/>
        <v>-1.4684266911006771E-2</v>
      </c>
      <c r="F176">
        <f t="shared" si="10"/>
        <v>-1.8001099617808939E-2</v>
      </c>
      <c r="G176">
        <f t="shared" si="11"/>
        <v>2.9297256732558345E-2</v>
      </c>
      <c r="H176">
        <f>0</f>
        <v>0</v>
      </c>
    </row>
    <row r="177" spans="1:8" x14ac:dyDescent="0.2">
      <c r="A177" s="6">
        <v>45281</v>
      </c>
      <c r="B177">
        <v>140.96211242675781</v>
      </c>
      <c r="C177">
        <v>4746.75</v>
      </c>
      <c r="D177">
        <f t="shared" si="8"/>
        <v>1.5323002011062403E-2</v>
      </c>
      <c r="E177">
        <f t="shared" si="9"/>
        <v>1.0301467821202559E-2</v>
      </c>
      <c r="F177">
        <f t="shared" si="10"/>
        <v>1.3509791388717066E-2</v>
      </c>
      <c r="G177">
        <f t="shared" si="11"/>
        <v>1.8132106223453376E-3</v>
      </c>
      <c r="H177">
        <f>0</f>
        <v>0</v>
      </c>
    </row>
    <row r="178" spans="1:8" x14ac:dyDescent="0.2">
      <c r="A178" s="6">
        <v>45282</v>
      </c>
      <c r="B178">
        <v>141.87664794921881</v>
      </c>
      <c r="C178">
        <v>4754.6298828125</v>
      </c>
      <c r="D178">
        <f t="shared" si="8"/>
        <v>6.4878108501400522E-3</v>
      </c>
      <c r="E178">
        <f t="shared" si="9"/>
        <v>1.6600585268868873E-3</v>
      </c>
      <c r="F178">
        <f t="shared" si="10"/>
        <v>2.6116325258944521E-3</v>
      </c>
      <c r="G178">
        <f t="shared" si="11"/>
        <v>3.8761783242456001E-3</v>
      </c>
      <c r="H178">
        <f>0</f>
        <v>0</v>
      </c>
    </row>
    <row r="179" spans="1:8" x14ac:dyDescent="0.2">
      <c r="A179" s="6">
        <v>45286</v>
      </c>
      <c r="B179">
        <v>141.97607421875</v>
      </c>
      <c r="C179">
        <v>4774.75</v>
      </c>
      <c r="D179">
        <f t="shared" si="8"/>
        <v>7.0079375970855118E-4</v>
      </c>
      <c r="E179">
        <f t="shared" si="9"/>
        <v>4.2316894655107795E-3</v>
      </c>
      <c r="F179">
        <f t="shared" si="10"/>
        <v>5.8548584339773351E-3</v>
      </c>
      <c r="G179">
        <f t="shared" si="11"/>
        <v>-5.1540646742687839E-3</v>
      </c>
      <c r="H179">
        <f>0</f>
        <v>0</v>
      </c>
    </row>
    <row r="180" spans="1:8" x14ac:dyDescent="0.2">
      <c r="A180" s="6">
        <v>45287</v>
      </c>
      <c r="B180">
        <v>140.60423278808591</v>
      </c>
      <c r="C180">
        <v>4781.580078125</v>
      </c>
      <c r="D180">
        <f t="shared" si="8"/>
        <v>-9.6624831910088194E-3</v>
      </c>
      <c r="E180">
        <f t="shared" si="9"/>
        <v>1.4304577464787638E-3</v>
      </c>
      <c r="F180">
        <f t="shared" si="10"/>
        <v>2.3220702919239181E-3</v>
      </c>
      <c r="G180">
        <f t="shared" si="11"/>
        <v>-1.1984553482932737E-2</v>
      </c>
      <c r="H180">
        <f>0</f>
        <v>0</v>
      </c>
    </row>
    <row r="181" spans="1:8" x14ac:dyDescent="0.2">
      <c r="A181" s="6">
        <v>45288</v>
      </c>
      <c r="B181">
        <v>140.44517517089841</v>
      </c>
      <c r="C181">
        <v>4783.35009765625</v>
      </c>
      <c r="D181">
        <f t="shared" si="8"/>
        <v>-1.1312434486039358E-3</v>
      </c>
      <c r="E181">
        <f t="shared" si="9"/>
        <v>3.7017460804378288E-4</v>
      </c>
      <c r="F181">
        <f t="shared" si="10"/>
        <v>9.8488862529026592E-4</v>
      </c>
      <c r="G181">
        <f t="shared" si="11"/>
        <v>-2.1161320738942017E-3</v>
      </c>
      <c r="H181">
        <f>0</f>
        <v>0</v>
      </c>
    </row>
    <row r="182" spans="1:8" x14ac:dyDescent="0.2">
      <c r="A182" s="6">
        <v>45289</v>
      </c>
      <c r="B182">
        <v>140.09724426269531</v>
      </c>
      <c r="C182">
        <v>4769.830078125</v>
      </c>
      <c r="D182">
        <f t="shared" si="8"/>
        <v>-2.4773432606689516E-3</v>
      </c>
      <c r="E182">
        <f t="shared" si="9"/>
        <v>-2.8264750133749628E-3</v>
      </c>
      <c r="F182">
        <f t="shared" si="10"/>
        <v>-3.046582887801871E-3</v>
      </c>
      <c r="G182">
        <f t="shared" si="11"/>
        <v>5.6923962713291941E-4</v>
      </c>
      <c r="H182">
        <f>0</f>
        <v>0</v>
      </c>
    </row>
    <row r="183" spans="1:8" x14ac:dyDescent="0.2">
      <c r="A183" s="6">
        <v>45293</v>
      </c>
      <c r="B183">
        <v>138.7353210449219</v>
      </c>
      <c r="C183">
        <v>4742.830078125</v>
      </c>
      <c r="D183">
        <f t="shared" si="8"/>
        <v>-9.7212705713159986E-3</v>
      </c>
      <c r="E183">
        <f t="shared" si="9"/>
        <v>-5.6605790054923277E-3</v>
      </c>
      <c r="F183">
        <f t="shared" si="10"/>
        <v>-6.6208280702597828E-3</v>
      </c>
      <c r="G183">
        <f t="shared" si="11"/>
        <v>-3.1004425010562157E-3</v>
      </c>
      <c r="H183">
        <f>0</f>
        <v>0</v>
      </c>
    </row>
    <row r="184" spans="1:8" x14ac:dyDescent="0.2">
      <c r="A184" s="6">
        <v>45294</v>
      </c>
      <c r="B184">
        <v>139.53062438964841</v>
      </c>
      <c r="C184">
        <v>4704.81005859375</v>
      </c>
      <c r="D184">
        <f t="shared" si="8"/>
        <v>5.7325224660631502E-3</v>
      </c>
      <c r="E184">
        <f t="shared" si="9"/>
        <v>-8.016314922730805E-3</v>
      </c>
      <c r="F184">
        <f t="shared" si="10"/>
        <v>-9.5917768345788051E-3</v>
      </c>
      <c r="G184">
        <f t="shared" si="11"/>
        <v>1.5324299300641955E-2</v>
      </c>
      <c r="H184">
        <f>0</f>
        <v>0</v>
      </c>
    </row>
    <row r="185" spans="1:8" x14ac:dyDescent="0.2">
      <c r="A185" s="6">
        <v>45295</v>
      </c>
      <c r="B185">
        <v>137.22431945800781</v>
      </c>
      <c r="C185">
        <v>4688.68017578125</v>
      </c>
      <c r="D185">
        <f t="shared" si="8"/>
        <v>-1.6529023228621709E-2</v>
      </c>
      <c r="E185">
        <f t="shared" si="9"/>
        <v>-3.4283812973570083E-3</v>
      </c>
      <c r="F185">
        <f t="shared" si="10"/>
        <v>-3.8056801692698964E-3</v>
      </c>
      <c r="G185">
        <f t="shared" si="11"/>
        <v>-1.2723343059351813E-2</v>
      </c>
      <c r="H185">
        <f>0</f>
        <v>0</v>
      </c>
    </row>
    <row r="186" spans="1:8" x14ac:dyDescent="0.2">
      <c r="A186" s="6">
        <v>45296</v>
      </c>
      <c r="B186">
        <v>136.5781555175781</v>
      </c>
      <c r="C186">
        <v>4697.240234375</v>
      </c>
      <c r="D186">
        <f t="shared" si="8"/>
        <v>-4.7088150481041646E-3</v>
      </c>
      <c r="E186">
        <f t="shared" si="9"/>
        <v>1.8256861788026324E-3</v>
      </c>
      <c r="F186">
        <f t="shared" si="10"/>
        <v>2.8205147117945496E-3</v>
      </c>
      <c r="G186">
        <f t="shared" si="11"/>
        <v>-7.5293297598987147E-3</v>
      </c>
      <c r="H186">
        <f>0</f>
        <v>0</v>
      </c>
    </row>
    <row r="187" spans="1:8" x14ac:dyDescent="0.2">
      <c r="A187" s="6">
        <v>45299</v>
      </c>
      <c r="B187">
        <v>139.6995849609375</v>
      </c>
      <c r="C187">
        <v>4763.5400390625</v>
      </c>
      <c r="D187">
        <f t="shared" si="8"/>
        <v>2.2854529200005747E-2</v>
      </c>
      <c r="E187">
        <f t="shared" si="9"/>
        <v>1.4114629309846638E-2</v>
      </c>
      <c r="F187">
        <f t="shared" si="10"/>
        <v>1.831878009154083E-2</v>
      </c>
      <c r="G187">
        <f t="shared" si="11"/>
        <v>4.5357491084649162E-3</v>
      </c>
      <c r="H187">
        <f>0</f>
        <v>0</v>
      </c>
    </row>
    <row r="188" spans="1:8" x14ac:dyDescent="0.2">
      <c r="A188" s="6">
        <v>45300</v>
      </c>
      <c r="B188">
        <v>141.71760559082031</v>
      </c>
      <c r="C188">
        <v>4756.5</v>
      </c>
      <c r="D188">
        <f t="shared" si="8"/>
        <v>1.4445430388694946E-2</v>
      </c>
      <c r="E188">
        <f t="shared" si="9"/>
        <v>-1.4779006799081618E-3</v>
      </c>
      <c r="F188">
        <f t="shared" si="10"/>
        <v>-1.3458212615571792E-3</v>
      </c>
      <c r="G188">
        <f t="shared" si="11"/>
        <v>1.5791251650252126E-2</v>
      </c>
      <c r="H188">
        <f>0</f>
        <v>0</v>
      </c>
    </row>
    <row r="189" spans="1:8" x14ac:dyDescent="0.2">
      <c r="A189" s="6">
        <v>45301</v>
      </c>
      <c r="B189">
        <v>142.95030212402341</v>
      </c>
      <c r="C189">
        <v>4783.4501953125</v>
      </c>
      <c r="D189">
        <f t="shared" si="8"/>
        <v>8.6982596697424697E-3</v>
      </c>
      <c r="E189">
        <f t="shared" si="9"/>
        <v>5.6659718937244197E-3</v>
      </c>
      <c r="F189">
        <f t="shared" si="10"/>
        <v>7.6637112755050868E-3</v>
      </c>
      <c r="G189">
        <f t="shared" si="11"/>
        <v>1.0345483942373829E-3</v>
      </c>
      <c r="H189">
        <f>0</f>
        <v>0</v>
      </c>
    </row>
    <row r="190" spans="1:8" x14ac:dyDescent="0.2">
      <c r="A190" s="6">
        <v>45302</v>
      </c>
      <c r="B190">
        <v>142.82106018066409</v>
      </c>
      <c r="C190">
        <v>4780.240234375</v>
      </c>
      <c r="D190">
        <f t="shared" si="8"/>
        <v>-9.0410402383889199E-4</v>
      </c>
      <c r="E190">
        <f t="shared" si="9"/>
        <v>-6.7105557838686991E-4</v>
      </c>
      <c r="F190">
        <f t="shared" si="10"/>
        <v>-3.2826431053376156E-4</v>
      </c>
      <c r="G190">
        <f t="shared" si="11"/>
        <v>-5.7583971330513043E-4</v>
      </c>
      <c r="H190">
        <f>0</f>
        <v>0</v>
      </c>
    </row>
    <row r="191" spans="1:8" x14ac:dyDescent="0.2">
      <c r="A191" s="6">
        <v>45303</v>
      </c>
      <c r="B191">
        <v>143.3876953125</v>
      </c>
      <c r="C191">
        <v>4783.830078125</v>
      </c>
      <c r="D191">
        <f t="shared" si="8"/>
        <v>3.9674480158538028E-3</v>
      </c>
      <c r="E191">
        <f t="shared" si="9"/>
        <v>7.5097559411041459E-4</v>
      </c>
      <c r="F191">
        <f t="shared" si="10"/>
        <v>1.4651377952958513E-3</v>
      </c>
      <c r="G191">
        <f t="shared" si="11"/>
        <v>2.5023102205579515E-3</v>
      </c>
      <c r="H191">
        <f>0</f>
        <v>0</v>
      </c>
    </row>
    <row r="192" spans="1:8" x14ac:dyDescent="0.2">
      <c r="A192" s="6">
        <v>45307</v>
      </c>
      <c r="B192">
        <v>143.2286376953125</v>
      </c>
      <c r="C192">
        <v>4765.97998046875</v>
      </c>
      <c r="D192">
        <f t="shared" si="8"/>
        <v>-1.1092835883919072E-3</v>
      </c>
      <c r="E192">
        <f t="shared" si="9"/>
        <v>-3.7313402367431525E-3</v>
      </c>
      <c r="F192">
        <f t="shared" si="10"/>
        <v>-4.1877584319572458E-3</v>
      </c>
      <c r="G192">
        <f t="shared" si="11"/>
        <v>3.0784748435653386E-3</v>
      </c>
      <c r="H192">
        <f>0</f>
        <v>0</v>
      </c>
    </row>
    <row r="193" spans="1:8" x14ac:dyDescent="0.2">
      <c r="A193" s="6">
        <v>45308</v>
      </c>
      <c r="B193">
        <v>142.04566955566409</v>
      </c>
      <c r="C193">
        <v>4739.2099609375</v>
      </c>
      <c r="D193">
        <f t="shared" si="8"/>
        <v>-8.2592989690016827E-3</v>
      </c>
      <c r="E193">
        <f t="shared" si="9"/>
        <v>-5.6168971839904991E-3</v>
      </c>
      <c r="F193">
        <f t="shared" si="10"/>
        <v>-6.5657385109146957E-3</v>
      </c>
      <c r="G193">
        <f t="shared" si="11"/>
        <v>-1.693560458086987E-3</v>
      </c>
      <c r="H193">
        <f>0</f>
        <v>0</v>
      </c>
    </row>
    <row r="194" spans="1:8" x14ac:dyDescent="0.2">
      <c r="A194" s="6">
        <v>45309</v>
      </c>
      <c r="B194">
        <v>144.13325500488281</v>
      </c>
      <c r="C194">
        <v>4780.93994140625</v>
      </c>
      <c r="D194">
        <f t="shared" ref="D194:D257" si="12">(B194/B193)-1</f>
        <v>1.4696579316701097E-2</v>
      </c>
      <c r="E194">
        <f t="shared" ref="E194:E257" si="13">(C194/C193)-1</f>
        <v>8.805260963896E-3</v>
      </c>
      <c r="F194">
        <f t="shared" ref="F194:F257" si="14">alpha_goog+beta_goog*E194</f>
        <v>1.1622842227161034E-2</v>
      </c>
      <c r="G194">
        <f t="shared" ref="G194:G257" si="15">D194-F194</f>
        <v>3.0737370895400629E-3</v>
      </c>
      <c r="H194">
        <f>0</f>
        <v>0</v>
      </c>
    </row>
    <row r="195" spans="1:8" x14ac:dyDescent="0.2">
      <c r="A195" s="6">
        <v>45310</v>
      </c>
      <c r="B195">
        <v>147.09564208984381</v>
      </c>
      <c r="C195">
        <v>4839.81005859375</v>
      </c>
      <c r="D195">
        <f t="shared" si="12"/>
        <v>2.0553113054032179E-2</v>
      </c>
      <c r="E195">
        <f t="shared" si="13"/>
        <v>1.2313502764936146E-2</v>
      </c>
      <c r="F195">
        <f t="shared" si="14"/>
        <v>1.604727985935147E-2</v>
      </c>
      <c r="G195">
        <f t="shared" si="15"/>
        <v>4.5058331946807098E-3</v>
      </c>
      <c r="H195">
        <f>0</f>
        <v>0</v>
      </c>
    </row>
    <row r="196" spans="1:8" x14ac:dyDescent="0.2">
      <c r="A196" s="6">
        <v>45313</v>
      </c>
      <c r="B196">
        <v>146.8371887207031</v>
      </c>
      <c r="C196">
        <v>4850.43017578125</v>
      </c>
      <c r="D196">
        <f t="shared" si="12"/>
        <v>-1.7570430059570263E-3</v>
      </c>
      <c r="E196">
        <f t="shared" si="13"/>
        <v>2.1943252026270788E-3</v>
      </c>
      <c r="F196">
        <f t="shared" si="14"/>
        <v>3.2854257590374308E-3</v>
      </c>
      <c r="G196">
        <f t="shared" si="15"/>
        <v>-5.0424687649944571E-3</v>
      </c>
      <c r="H196">
        <f>0</f>
        <v>0</v>
      </c>
    </row>
    <row r="197" spans="1:8" x14ac:dyDescent="0.2">
      <c r="A197" s="6">
        <v>45314</v>
      </c>
      <c r="B197">
        <v>147.8014221191406</v>
      </c>
      <c r="C197">
        <v>4864.60009765625</v>
      </c>
      <c r="D197">
        <f t="shared" si="12"/>
        <v>6.5666838682914008E-3</v>
      </c>
      <c r="E197">
        <f t="shared" si="13"/>
        <v>2.921374261968035E-3</v>
      </c>
      <c r="F197">
        <f t="shared" si="14"/>
        <v>4.2023475110224418E-3</v>
      </c>
      <c r="G197">
        <f t="shared" si="15"/>
        <v>2.3643363572689591E-3</v>
      </c>
      <c r="H197">
        <f>0</f>
        <v>0</v>
      </c>
    </row>
    <row r="198" spans="1:8" x14ac:dyDescent="0.2">
      <c r="A198" s="6">
        <v>45315</v>
      </c>
      <c r="B198">
        <v>149.4615783691406</v>
      </c>
      <c r="C198">
        <v>4868.5498046875</v>
      </c>
      <c r="D198">
        <f t="shared" si="12"/>
        <v>1.1232342870569845E-2</v>
      </c>
      <c r="E198">
        <f t="shared" si="13"/>
        <v>8.1192841178312491E-4</v>
      </c>
      <c r="F198">
        <f t="shared" si="14"/>
        <v>1.5420087624621467E-3</v>
      </c>
      <c r="G198">
        <f t="shared" si="15"/>
        <v>9.6903341081076982E-3</v>
      </c>
      <c r="H198">
        <f>0</f>
        <v>0</v>
      </c>
    </row>
    <row r="199" spans="1:8" x14ac:dyDescent="0.2">
      <c r="A199" s="6">
        <v>45316</v>
      </c>
      <c r="B199">
        <v>152.7321472167969</v>
      </c>
      <c r="C199">
        <v>4894.16015625</v>
      </c>
      <c r="D199">
        <f t="shared" si="12"/>
        <v>2.1882338480185615E-2</v>
      </c>
      <c r="E199">
        <f t="shared" si="13"/>
        <v>5.2603655277063677E-3</v>
      </c>
      <c r="F199">
        <f t="shared" si="14"/>
        <v>7.1521786698750499E-3</v>
      </c>
      <c r="G199">
        <f t="shared" si="15"/>
        <v>1.4730159810310565E-2</v>
      </c>
      <c r="H199">
        <f>0</f>
        <v>0</v>
      </c>
    </row>
    <row r="200" spans="1:8" x14ac:dyDescent="0.2">
      <c r="A200" s="6">
        <v>45317</v>
      </c>
      <c r="B200">
        <v>152.8812561035156</v>
      </c>
      <c r="C200">
        <v>4890.97021484375</v>
      </c>
      <c r="D200">
        <f t="shared" si="12"/>
        <v>9.7627702769753633E-4</v>
      </c>
      <c r="E200">
        <f t="shared" si="13"/>
        <v>-6.5178525107645324E-4</v>
      </c>
      <c r="F200">
        <f t="shared" si="14"/>
        <v>-3.0396143571151987E-4</v>
      </c>
      <c r="G200">
        <f t="shared" si="15"/>
        <v>1.2802384634090563E-3</v>
      </c>
      <c r="H200">
        <f>0</f>
        <v>0</v>
      </c>
    </row>
    <row r="201" spans="1:8" x14ac:dyDescent="0.2">
      <c r="A201" s="6">
        <v>45320</v>
      </c>
      <c r="B201">
        <v>153.925048828125</v>
      </c>
      <c r="C201">
        <v>4927.93017578125</v>
      </c>
      <c r="D201">
        <f t="shared" si="12"/>
        <v>6.8274734994502317E-3</v>
      </c>
      <c r="E201">
        <f t="shared" si="13"/>
        <v>7.5567748961808956E-3</v>
      </c>
      <c r="F201">
        <f t="shared" si="14"/>
        <v>1.0048307444630818E-2</v>
      </c>
      <c r="G201">
        <f t="shared" si="15"/>
        <v>-3.2208339451805859E-3</v>
      </c>
      <c r="H201">
        <f>0</f>
        <v>0</v>
      </c>
    </row>
    <row r="202" spans="1:8" x14ac:dyDescent="0.2">
      <c r="A202" s="6">
        <v>45321</v>
      </c>
      <c r="B202">
        <v>152.1456298828125</v>
      </c>
      <c r="C202">
        <v>4924.97021484375</v>
      </c>
      <c r="D202">
        <f t="shared" si="12"/>
        <v>-1.1560294824394912E-2</v>
      </c>
      <c r="E202">
        <f t="shared" si="13"/>
        <v>-6.0064993453989857E-4</v>
      </c>
      <c r="F202">
        <f t="shared" si="14"/>
        <v>-2.3947186183117218E-4</v>
      </c>
      <c r="G202">
        <f t="shared" si="15"/>
        <v>-1.132082296256374E-2</v>
      </c>
      <c r="H202">
        <f>0</f>
        <v>0</v>
      </c>
    </row>
    <row r="203" spans="1:8" x14ac:dyDescent="0.2">
      <c r="A203" s="6">
        <v>45322</v>
      </c>
      <c r="B203">
        <v>140.96211242675781</v>
      </c>
      <c r="C203">
        <v>4845.64990234375</v>
      </c>
      <c r="D203">
        <f t="shared" si="12"/>
        <v>-7.3505347900354345E-2</v>
      </c>
      <c r="E203">
        <f t="shared" si="13"/>
        <v>-1.6105744611597972E-2</v>
      </c>
      <c r="F203">
        <f t="shared" si="14"/>
        <v>-1.979380370962797E-2</v>
      </c>
      <c r="G203">
        <f t="shared" si="15"/>
        <v>-5.3711544190726379E-2</v>
      </c>
      <c r="H203">
        <f>0</f>
        <v>0</v>
      </c>
    </row>
    <row r="204" spans="1:8" x14ac:dyDescent="0.2">
      <c r="A204" s="6">
        <v>45323</v>
      </c>
      <c r="B204">
        <v>141.8667297363281</v>
      </c>
      <c r="C204">
        <v>4906.18994140625</v>
      </c>
      <c r="D204">
        <f t="shared" si="12"/>
        <v>6.4174500083511443E-3</v>
      </c>
      <c r="E204">
        <f t="shared" si="13"/>
        <v>1.2493688211609788E-2</v>
      </c>
      <c r="F204">
        <f t="shared" si="14"/>
        <v>1.6274521684815021E-2</v>
      </c>
      <c r="G204">
        <f t="shared" si="15"/>
        <v>-9.8570716764638765E-3</v>
      </c>
      <c r="H204">
        <f>0</f>
        <v>0</v>
      </c>
    </row>
    <row r="205" spans="1:8" x14ac:dyDescent="0.2">
      <c r="A205" s="6">
        <v>45324</v>
      </c>
      <c r="B205">
        <v>142.6918029785156</v>
      </c>
      <c r="C205">
        <v>4958.60986328125</v>
      </c>
      <c r="D205">
        <f t="shared" si="12"/>
        <v>5.8158332381452738E-3</v>
      </c>
      <c r="E205">
        <f t="shared" si="13"/>
        <v>1.068444607751462E-2</v>
      </c>
      <c r="F205">
        <f t="shared" si="14"/>
        <v>1.3992786434564638E-2</v>
      </c>
      <c r="G205">
        <f t="shared" si="15"/>
        <v>-8.1769531964193641E-3</v>
      </c>
      <c r="H205">
        <f>0</f>
        <v>0</v>
      </c>
    </row>
    <row r="206" spans="1:8" x14ac:dyDescent="0.2">
      <c r="A206" s="6">
        <v>45327</v>
      </c>
      <c r="B206">
        <v>144.0736083984375</v>
      </c>
      <c r="C206">
        <v>4942.81005859375</v>
      </c>
      <c r="D206">
        <f t="shared" si="12"/>
        <v>9.6838458207018085E-3</v>
      </c>
      <c r="E206">
        <f t="shared" si="13"/>
        <v>-3.1863375266721894E-3</v>
      </c>
      <c r="F206">
        <f t="shared" si="14"/>
        <v>-3.5004253925502091E-3</v>
      </c>
      <c r="G206">
        <f t="shared" si="15"/>
        <v>1.3184271213252018E-2</v>
      </c>
      <c r="H206">
        <f>0</f>
        <v>0</v>
      </c>
    </row>
    <row r="207" spans="1:8" x14ac:dyDescent="0.2">
      <c r="A207" s="6">
        <v>45328</v>
      </c>
      <c r="B207">
        <v>144.55078125</v>
      </c>
      <c r="C207">
        <v>4954.22998046875</v>
      </c>
      <c r="D207">
        <f t="shared" si="12"/>
        <v>3.3120073611461187E-3</v>
      </c>
      <c r="E207">
        <f t="shared" si="13"/>
        <v>2.3104108269635937E-3</v>
      </c>
      <c r="F207">
        <f t="shared" si="14"/>
        <v>3.431827755820697E-3</v>
      </c>
      <c r="G207">
        <f t="shared" si="15"/>
        <v>-1.1982039467457826E-4</v>
      </c>
      <c r="H207">
        <f>0</f>
        <v>0</v>
      </c>
    </row>
    <row r="208" spans="1:8" x14ac:dyDescent="0.2">
      <c r="A208" s="6">
        <v>45329</v>
      </c>
      <c r="B208">
        <v>145.81324768066409</v>
      </c>
      <c r="C208">
        <v>4995.06005859375</v>
      </c>
      <c r="D208">
        <f t="shared" si="12"/>
        <v>8.7337226388328748E-3</v>
      </c>
      <c r="E208">
        <f t="shared" si="13"/>
        <v>8.241457963390042E-3</v>
      </c>
      <c r="F208">
        <f t="shared" si="14"/>
        <v>1.0911799102413803E-2</v>
      </c>
      <c r="G208">
        <f t="shared" si="15"/>
        <v>-2.1780764635809281E-3</v>
      </c>
      <c r="H208">
        <f>0</f>
        <v>0</v>
      </c>
    </row>
    <row r="209" spans="1:8" x14ac:dyDescent="0.2">
      <c r="A209" s="6">
        <v>45330</v>
      </c>
      <c r="B209">
        <v>146.3500671386719</v>
      </c>
      <c r="C209">
        <v>4997.91015625</v>
      </c>
      <c r="D209">
        <f t="shared" si="12"/>
        <v>3.6815547732909071E-3</v>
      </c>
      <c r="E209">
        <f t="shared" si="13"/>
        <v>5.7058326082515265E-4</v>
      </c>
      <c r="F209">
        <f t="shared" si="14"/>
        <v>1.2376350536919757E-3</v>
      </c>
      <c r="G209">
        <f t="shared" si="15"/>
        <v>2.4439197195989313E-3</v>
      </c>
      <c r="H209">
        <f>0</f>
        <v>0</v>
      </c>
    </row>
    <row r="210" spans="1:8" x14ac:dyDescent="0.2">
      <c r="A210" s="6">
        <v>45331</v>
      </c>
      <c r="B210">
        <v>149.3323669433594</v>
      </c>
      <c r="C210">
        <v>5026.60986328125</v>
      </c>
      <c r="D210">
        <f t="shared" si="12"/>
        <v>2.0377850608443326E-2</v>
      </c>
      <c r="E210">
        <f t="shared" si="13"/>
        <v>5.7423415255595245E-3</v>
      </c>
      <c r="F210">
        <f t="shared" si="14"/>
        <v>7.7600252390829638E-3</v>
      </c>
      <c r="G210">
        <f t="shared" si="15"/>
        <v>1.2617825369360363E-2</v>
      </c>
      <c r="H210">
        <f>0</f>
        <v>0</v>
      </c>
    </row>
    <row r="211" spans="1:8" x14ac:dyDescent="0.2">
      <c r="A211" s="6">
        <v>45334</v>
      </c>
      <c r="B211">
        <v>147.85115051269531</v>
      </c>
      <c r="C211">
        <v>5021.83984375</v>
      </c>
      <c r="D211">
        <f t="shared" si="12"/>
        <v>-9.918924215712055E-3</v>
      </c>
      <c r="E211">
        <f t="shared" si="13"/>
        <v>-9.489536011326738E-4</v>
      </c>
      <c r="F211">
        <f t="shared" si="14"/>
        <v>-6.7873686615501478E-4</v>
      </c>
      <c r="G211">
        <f t="shared" si="15"/>
        <v>-9.24018734955704E-3</v>
      </c>
      <c r="H211">
        <f>0</f>
        <v>0</v>
      </c>
    </row>
    <row r="212" spans="1:8" x14ac:dyDescent="0.2">
      <c r="A212" s="6">
        <v>45335</v>
      </c>
      <c r="B212">
        <v>145.50508117675781</v>
      </c>
      <c r="C212">
        <v>4953.169921875</v>
      </c>
      <c r="D212">
        <f t="shared" si="12"/>
        <v>-1.5867778693653523E-2</v>
      </c>
      <c r="E212">
        <f t="shared" si="13"/>
        <v>-1.3674255653625456E-2</v>
      </c>
      <c r="F212">
        <f t="shared" si="14"/>
        <v>-1.6727318598846977E-2</v>
      </c>
      <c r="G212">
        <f t="shared" si="15"/>
        <v>8.5953990519345436E-4</v>
      </c>
      <c r="H212">
        <f>0</f>
        <v>0</v>
      </c>
    </row>
    <row r="213" spans="1:8" x14ac:dyDescent="0.2">
      <c r="A213" s="6">
        <v>45336</v>
      </c>
      <c r="B213">
        <v>146.2705383300781</v>
      </c>
      <c r="C213">
        <v>5000.6201171875</v>
      </c>
      <c r="D213">
        <f t="shared" si="12"/>
        <v>5.260690191227102E-3</v>
      </c>
      <c r="E213">
        <f t="shared" si="13"/>
        <v>9.5797632750176387E-3</v>
      </c>
      <c r="F213">
        <f t="shared" si="14"/>
        <v>1.2599609897658851E-2</v>
      </c>
      <c r="G213">
        <f t="shared" si="15"/>
        <v>-7.3389197064317492E-3</v>
      </c>
      <c r="H213">
        <f>0</f>
        <v>0</v>
      </c>
    </row>
    <row r="214" spans="1:8" x14ac:dyDescent="0.2">
      <c r="A214" s="6">
        <v>45337</v>
      </c>
      <c r="B214">
        <v>143.08946228027341</v>
      </c>
      <c r="C214">
        <v>5029.72998046875</v>
      </c>
      <c r="D214">
        <f t="shared" si="12"/>
        <v>-2.1747893226633175E-2</v>
      </c>
      <c r="E214">
        <f t="shared" si="13"/>
        <v>5.8212506847294954E-3</v>
      </c>
      <c r="F214">
        <f t="shared" si="14"/>
        <v>7.8595419409398914E-3</v>
      </c>
      <c r="G214">
        <f t="shared" si="15"/>
        <v>-2.9607435167573068E-2</v>
      </c>
      <c r="H214">
        <f>0</f>
        <v>0</v>
      </c>
    </row>
    <row r="215" spans="1:8" x14ac:dyDescent="0.2">
      <c r="A215" s="6">
        <v>45338</v>
      </c>
      <c r="B215">
        <v>140.92234802246091</v>
      </c>
      <c r="C215">
        <v>5005.56982421875</v>
      </c>
      <c r="D215">
        <f t="shared" si="12"/>
        <v>-1.5145170184284518E-2</v>
      </c>
      <c r="E215">
        <f t="shared" si="13"/>
        <v>-4.8034698371121065E-3</v>
      </c>
      <c r="F215">
        <f t="shared" si="14"/>
        <v>-5.5398803264775399E-3</v>
      </c>
      <c r="G215">
        <f t="shared" si="15"/>
        <v>-9.6052898578069777E-3</v>
      </c>
      <c r="H215">
        <f>0</f>
        <v>0</v>
      </c>
    </row>
    <row r="216" spans="1:8" x14ac:dyDescent="0.2">
      <c r="A216" s="6">
        <v>45342</v>
      </c>
      <c r="B216">
        <v>141.35972595214841</v>
      </c>
      <c r="C216">
        <v>4975.509765625</v>
      </c>
      <c r="D216">
        <f t="shared" si="12"/>
        <v>3.1036804014774599E-3</v>
      </c>
      <c r="E216">
        <f t="shared" si="13"/>
        <v>-6.0053220011653252E-3</v>
      </c>
      <c r="F216">
        <f t="shared" si="14"/>
        <v>-7.0556025156920917E-3</v>
      </c>
      <c r="G216">
        <f t="shared" si="15"/>
        <v>1.0159282917169551E-2</v>
      </c>
      <c r="H216">
        <f>0</f>
        <v>0</v>
      </c>
    </row>
    <row r="217" spans="1:8" x14ac:dyDescent="0.2">
      <c r="A217" s="6">
        <v>45343</v>
      </c>
      <c r="B217">
        <v>142.99003601074219</v>
      </c>
      <c r="C217">
        <v>4981.7998046875</v>
      </c>
      <c r="D217">
        <f t="shared" si="12"/>
        <v>1.1533058992669876E-2</v>
      </c>
      <c r="E217">
        <f t="shared" si="13"/>
        <v>1.264199922982101E-3</v>
      </c>
      <c r="F217">
        <f t="shared" si="14"/>
        <v>2.1123933618141938E-3</v>
      </c>
      <c r="G217">
        <f t="shared" si="15"/>
        <v>9.4206656308556819E-3</v>
      </c>
      <c r="H217">
        <f>0</f>
        <v>0</v>
      </c>
    </row>
    <row r="218" spans="1:8" x14ac:dyDescent="0.2">
      <c r="A218" s="6">
        <v>45344</v>
      </c>
      <c r="B218">
        <v>144.4613037109375</v>
      </c>
      <c r="C218">
        <v>5087.02978515625</v>
      </c>
      <c r="D218">
        <f t="shared" si="12"/>
        <v>1.0289302256590638E-2</v>
      </c>
      <c r="E218">
        <f t="shared" si="13"/>
        <v>2.112288421741404E-2</v>
      </c>
      <c r="F218">
        <f t="shared" si="14"/>
        <v>2.715727769448005E-2</v>
      </c>
      <c r="G218">
        <f t="shared" si="15"/>
        <v>-1.6867975437889413E-2</v>
      </c>
      <c r="H218">
        <f>0</f>
        <v>0</v>
      </c>
    </row>
    <row r="219" spans="1:8" x14ac:dyDescent="0.2">
      <c r="A219" s="6">
        <v>45345</v>
      </c>
      <c r="B219">
        <v>144.4314880371094</v>
      </c>
      <c r="C219">
        <v>5088.7998046875</v>
      </c>
      <c r="D219">
        <f t="shared" si="12"/>
        <v>-2.0639211375084177E-4</v>
      </c>
      <c r="E219">
        <f t="shared" si="13"/>
        <v>3.4794754621159107E-4</v>
      </c>
      <c r="F219">
        <f t="shared" si="14"/>
        <v>9.5685684914695226E-4</v>
      </c>
      <c r="G219">
        <f t="shared" si="15"/>
        <v>-1.163248962897794E-3</v>
      </c>
      <c r="H219">
        <f>0</f>
        <v>0</v>
      </c>
    </row>
    <row r="220" spans="1:8" x14ac:dyDescent="0.2">
      <c r="A220" s="6">
        <v>45348</v>
      </c>
      <c r="B220">
        <v>137.93013000488281</v>
      </c>
      <c r="C220">
        <v>5069.52978515625</v>
      </c>
      <c r="D220">
        <f t="shared" si="12"/>
        <v>-4.5013439386265786E-2</v>
      </c>
      <c r="E220">
        <f t="shared" si="13"/>
        <v>-3.7867513501905758E-3</v>
      </c>
      <c r="F220">
        <f t="shared" si="14"/>
        <v>-4.2576404496407665E-3</v>
      </c>
      <c r="G220">
        <f t="shared" si="15"/>
        <v>-4.0755798936625016E-2</v>
      </c>
      <c r="H220">
        <f>0</f>
        <v>0</v>
      </c>
    </row>
    <row r="221" spans="1:8" x14ac:dyDescent="0.2">
      <c r="A221" s="6">
        <v>45349</v>
      </c>
      <c r="B221">
        <v>139.27214050292969</v>
      </c>
      <c r="C221">
        <v>5078.18017578125</v>
      </c>
      <c r="D221">
        <f t="shared" si="12"/>
        <v>9.7296399126092226E-3</v>
      </c>
      <c r="E221">
        <f t="shared" si="13"/>
        <v>1.7063496993998672E-3</v>
      </c>
      <c r="F221">
        <f t="shared" si="14"/>
        <v>2.6700128820158356E-3</v>
      </c>
      <c r="G221">
        <f t="shared" si="15"/>
        <v>7.0596270305933869E-3</v>
      </c>
      <c r="H221">
        <f>0</f>
        <v>0</v>
      </c>
    </row>
    <row r="222" spans="1:8" x14ac:dyDescent="0.2">
      <c r="A222" s="6">
        <v>45350</v>
      </c>
      <c r="B222">
        <v>136.617919921875</v>
      </c>
      <c r="C222">
        <v>5069.759765625</v>
      </c>
      <c r="D222">
        <f t="shared" si="12"/>
        <v>-1.905779986916234E-2</v>
      </c>
      <c r="E222">
        <f t="shared" si="13"/>
        <v>-1.6581550604305439E-3</v>
      </c>
      <c r="F222">
        <f t="shared" si="14"/>
        <v>-1.5731500233072807E-3</v>
      </c>
      <c r="G222">
        <f t="shared" si="15"/>
        <v>-1.7484649845855058E-2</v>
      </c>
      <c r="H222">
        <f>0</f>
        <v>0</v>
      </c>
    </row>
    <row r="223" spans="1:8" x14ac:dyDescent="0.2">
      <c r="A223" s="6">
        <v>45351</v>
      </c>
      <c r="B223">
        <v>138.95402526855469</v>
      </c>
      <c r="C223">
        <v>5096.27001953125</v>
      </c>
      <c r="D223">
        <f t="shared" si="12"/>
        <v>1.7099552884538127E-2</v>
      </c>
      <c r="E223">
        <f t="shared" si="13"/>
        <v>5.2290946971491614E-3</v>
      </c>
      <c r="F223">
        <f t="shared" si="14"/>
        <v>7.1127412971528697E-3</v>
      </c>
      <c r="G223">
        <f t="shared" si="15"/>
        <v>9.9868115873852567E-3</v>
      </c>
      <c r="H223">
        <f>0</f>
        <v>0</v>
      </c>
    </row>
    <row r="224" spans="1:8" x14ac:dyDescent="0.2">
      <c r="A224" s="6">
        <v>45352</v>
      </c>
      <c r="B224">
        <v>137.26408386230469</v>
      </c>
      <c r="C224">
        <v>5137.080078125</v>
      </c>
      <c r="D224">
        <f t="shared" si="12"/>
        <v>-1.2161874425615782E-2</v>
      </c>
      <c r="E224">
        <f t="shared" si="13"/>
        <v>8.0078289488876297E-3</v>
      </c>
      <c r="F224">
        <f t="shared" si="14"/>
        <v>1.0617156639790626E-2</v>
      </c>
      <c r="G224">
        <f t="shared" si="15"/>
        <v>-2.2779031065406408E-2</v>
      </c>
      <c r="H224">
        <f>0</f>
        <v>0</v>
      </c>
    </row>
    <row r="225" spans="1:8" x14ac:dyDescent="0.2">
      <c r="A225" s="6">
        <v>45355</v>
      </c>
      <c r="B225">
        <v>133.4070129394531</v>
      </c>
      <c r="C225">
        <v>5130.9501953125</v>
      </c>
      <c r="D225">
        <f t="shared" si="12"/>
        <v>-2.8099636950338569E-2</v>
      </c>
      <c r="E225">
        <f t="shared" si="13"/>
        <v>-1.1932620709189656E-3</v>
      </c>
      <c r="F225">
        <f t="shared" si="14"/>
        <v>-9.8684778007914874E-4</v>
      </c>
      <c r="G225">
        <f t="shared" si="15"/>
        <v>-2.7112789170259419E-2</v>
      </c>
      <c r="H225">
        <f>0</f>
        <v>0</v>
      </c>
    </row>
    <row r="226" spans="1:8" x14ac:dyDescent="0.2">
      <c r="A226" s="6">
        <v>45356</v>
      </c>
      <c r="B226">
        <v>132.98948669433591</v>
      </c>
      <c r="C226">
        <v>5078.64990234375</v>
      </c>
      <c r="D226">
        <f t="shared" si="12"/>
        <v>-3.1297173658080268E-3</v>
      </c>
      <c r="E226">
        <f t="shared" si="13"/>
        <v>-1.0193100883444606E-2</v>
      </c>
      <c r="F226">
        <f t="shared" si="14"/>
        <v>-1.2337041918345403E-2</v>
      </c>
      <c r="G226">
        <f t="shared" si="15"/>
        <v>9.2073245525373763E-3</v>
      </c>
      <c r="H226">
        <f>0</f>
        <v>0</v>
      </c>
    </row>
    <row r="227" spans="1:8" x14ac:dyDescent="0.2">
      <c r="A227" s="6">
        <v>45357</v>
      </c>
      <c r="B227">
        <v>131.7767028808594</v>
      </c>
      <c r="C227">
        <v>5104.759765625</v>
      </c>
      <c r="D227">
        <f t="shared" si="12"/>
        <v>-9.1193961539529633E-3</v>
      </c>
      <c r="E227">
        <f t="shared" si="13"/>
        <v>5.1411032032746551E-3</v>
      </c>
      <c r="F227">
        <f t="shared" si="14"/>
        <v>7.0017703610287998E-3</v>
      </c>
      <c r="G227">
        <f t="shared" si="15"/>
        <v>-1.6121166514981765E-2</v>
      </c>
      <c r="H227">
        <f>0</f>
        <v>0</v>
      </c>
    </row>
    <row r="228" spans="1:8" x14ac:dyDescent="0.2">
      <c r="A228" s="6">
        <v>45358</v>
      </c>
      <c r="B228">
        <v>134.44087219238281</v>
      </c>
      <c r="C228">
        <v>5157.35986328125</v>
      </c>
      <c r="D228">
        <f t="shared" si="12"/>
        <v>2.021730133840216E-2</v>
      </c>
      <c r="E228">
        <f t="shared" si="13"/>
        <v>1.0304127925951478E-2</v>
      </c>
      <c r="F228">
        <f t="shared" si="14"/>
        <v>1.3513146193837169E-2</v>
      </c>
      <c r="G228">
        <f t="shared" si="15"/>
        <v>6.7041551445649918E-3</v>
      </c>
      <c r="H228">
        <f>0</f>
        <v>0</v>
      </c>
    </row>
    <row r="229" spans="1:8" x14ac:dyDescent="0.2">
      <c r="A229" s="6">
        <v>45359</v>
      </c>
      <c r="B229">
        <v>135.4846496582031</v>
      </c>
      <c r="C229">
        <v>5123.68994140625</v>
      </c>
      <c r="D229">
        <f t="shared" si="12"/>
        <v>7.763840332177141E-3</v>
      </c>
      <c r="E229">
        <f t="shared" si="13"/>
        <v>-6.5285190034379825E-3</v>
      </c>
      <c r="F229">
        <f t="shared" si="14"/>
        <v>-7.7154351718157514E-3</v>
      </c>
      <c r="G229">
        <f t="shared" si="15"/>
        <v>1.5479275503992893E-2</v>
      </c>
      <c r="H229">
        <f>0</f>
        <v>0</v>
      </c>
    </row>
    <row r="230" spans="1:8" x14ac:dyDescent="0.2">
      <c r="A230" s="6">
        <v>45362</v>
      </c>
      <c r="B230">
        <v>138.1190185546875</v>
      </c>
      <c r="C230">
        <v>5117.93994140625</v>
      </c>
      <c r="D230">
        <f t="shared" si="12"/>
        <v>1.9444039624638698E-2</v>
      </c>
      <c r="E230">
        <f t="shared" si="13"/>
        <v>-1.122238087346461E-3</v>
      </c>
      <c r="F230">
        <f t="shared" si="14"/>
        <v>-8.9727550897369165E-4</v>
      </c>
      <c r="G230">
        <f t="shared" si="15"/>
        <v>2.0341315133612391E-2</v>
      </c>
      <c r="H230">
        <f>0</f>
        <v>0</v>
      </c>
    </row>
    <row r="231" spans="1:8" x14ac:dyDescent="0.2">
      <c r="A231" s="6">
        <v>45363</v>
      </c>
      <c r="B231">
        <v>138.79496765136719</v>
      </c>
      <c r="C231">
        <v>5175.27001953125</v>
      </c>
      <c r="D231">
        <f t="shared" si="12"/>
        <v>4.8939610471678829E-3</v>
      </c>
      <c r="E231">
        <f t="shared" si="13"/>
        <v>1.1201787981366396E-2</v>
      </c>
      <c r="F231">
        <f t="shared" si="14"/>
        <v>1.4645234902464485E-2</v>
      </c>
      <c r="G231">
        <f t="shared" si="15"/>
        <v>-9.7512738552966022E-3</v>
      </c>
      <c r="H231">
        <f>0</f>
        <v>0</v>
      </c>
    </row>
    <row r="232" spans="1:8" x14ac:dyDescent="0.2">
      <c r="A232" s="6">
        <v>45364</v>
      </c>
      <c r="B232">
        <v>139.9382019042969</v>
      </c>
      <c r="C232">
        <v>5165.31005859375</v>
      </c>
      <c r="D232">
        <f t="shared" si="12"/>
        <v>8.2368566546400235E-3</v>
      </c>
      <c r="E232">
        <f t="shared" si="13"/>
        <v>-1.9245297153407392E-3</v>
      </c>
      <c r="F232">
        <f t="shared" si="14"/>
        <v>-1.9090898228664166E-3</v>
      </c>
      <c r="G232">
        <f t="shared" si="15"/>
        <v>1.014594647750644E-2</v>
      </c>
      <c r="H232">
        <f>0</f>
        <v>0</v>
      </c>
    </row>
    <row r="233" spans="1:8" x14ac:dyDescent="0.2">
      <c r="A233" s="6">
        <v>45365</v>
      </c>
      <c r="B233">
        <v>143.48707580566409</v>
      </c>
      <c r="C233">
        <v>5150.47998046875</v>
      </c>
      <c r="D233">
        <f t="shared" si="12"/>
        <v>2.5360293708748927E-2</v>
      </c>
      <c r="E233">
        <f t="shared" si="13"/>
        <v>-2.8710915621273925E-3</v>
      </c>
      <c r="F233">
        <f t="shared" si="14"/>
        <v>-3.1028512833441001E-3</v>
      </c>
      <c r="G233">
        <f t="shared" si="15"/>
        <v>2.8463144992093029E-2</v>
      </c>
      <c r="H233">
        <f>0</f>
        <v>0</v>
      </c>
    </row>
    <row r="234" spans="1:8" x14ac:dyDescent="0.2">
      <c r="A234" s="6">
        <v>45366</v>
      </c>
      <c r="B234">
        <v>141.32991027832031</v>
      </c>
      <c r="C234">
        <v>5117.08984375</v>
      </c>
      <c r="D234">
        <f t="shared" si="12"/>
        <v>-1.5033866396896967E-2</v>
      </c>
      <c r="E234">
        <f t="shared" si="13"/>
        <v>-6.4829174844615034E-3</v>
      </c>
      <c r="F234">
        <f t="shared" si="14"/>
        <v>-7.6579245758856872E-3</v>
      </c>
      <c r="G234">
        <f t="shared" si="15"/>
        <v>-7.3759418210112794E-3</v>
      </c>
      <c r="H234">
        <f>0</f>
        <v>0</v>
      </c>
    </row>
    <row r="235" spans="1:8" x14ac:dyDescent="0.2">
      <c r="A235" s="6">
        <v>45369</v>
      </c>
      <c r="B235">
        <v>147.60261535644531</v>
      </c>
      <c r="C235">
        <v>5149.419921875</v>
      </c>
      <c r="D235">
        <f t="shared" si="12"/>
        <v>4.4383422205336309E-2</v>
      </c>
      <c r="E235">
        <f t="shared" si="13"/>
        <v>6.3180595049523447E-3</v>
      </c>
      <c r="F235">
        <f t="shared" si="14"/>
        <v>8.4860950022329872E-3</v>
      </c>
      <c r="G235">
        <f t="shared" si="15"/>
        <v>3.5897327203103319E-2</v>
      </c>
      <c r="H235">
        <f>0</f>
        <v>0</v>
      </c>
    </row>
    <row r="236" spans="1:8" x14ac:dyDescent="0.2">
      <c r="A236" s="6">
        <v>45370</v>
      </c>
      <c r="B236">
        <v>147.0459289550781</v>
      </c>
      <c r="C236">
        <v>5178.509765625</v>
      </c>
      <c r="D236">
        <f t="shared" si="12"/>
        <v>-3.7715212567397405E-3</v>
      </c>
      <c r="E236">
        <f t="shared" si="13"/>
        <v>5.6491496501236416E-3</v>
      </c>
      <c r="F236">
        <f t="shared" si="14"/>
        <v>7.6424958143521265E-3</v>
      </c>
      <c r="G236">
        <f t="shared" si="15"/>
        <v>-1.1414017071091867E-2</v>
      </c>
      <c r="H236">
        <f>0</f>
        <v>0</v>
      </c>
    </row>
    <row r="237" spans="1:8" x14ac:dyDescent="0.2">
      <c r="A237" s="6">
        <v>45371</v>
      </c>
      <c r="B237">
        <v>148.7955322265625</v>
      </c>
      <c r="C237">
        <v>5224.6201171875</v>
      </c>
      <c r="D237">
        <f t="shared" si="12"/>
        <v>1.1898345529979926E-2</v>
      </c>
      <c r="E237">
        <f t="shared" si="13"/>
        <v>8.9041739128465913E-3</v>
      </c>
      <c r="F237">
        <f t="shared" si="14"/>
        <v>1.1747586813899091E-2</v>
      </c>
      <c r="G237">
        <f t="shared" si="15"/>
        <v>1.5075871608083435E-4</v>
      </c>
      <c r="H237">
        <f>0</f>
        <v>0</v>
      </c>
    </row>
    <row r="238" spans="1:8" x14ac:dyDescent="0.2">
      <c r="A238" s="6">
        <v>45372</v>
      </c>
      <c r="B238">
        <v>147.86109924316409</v>
      </c>
      <c r="C238">
        <v>5241.52978515625</v>
      </c>
      <c r="D238">
        <f t="shared" si="12"/>
        <v>-6.2799801137550793E-3</v>
      </c>
      <c r="E238">
        <f t="shared" si="13"/>
        <v>3.2365354015160275E-3</v>
      </c>
      <c r="F238">
        <f t="shared" si="14"/>
        <v>4.5998146427368913E-3</v>
      </c>
      <c r="G238">
        <f t="shared" si="15"/>
        <v>-1.0879794756491971E-2</v>
      </c>
      <c r="H238">
        <f>0</f>
        <v>0</v>
      </c>
    </row>
    <row r="239" spans="1:8" x14ac:dyDescent="0.2">
      <c r="A239" s="6">
        <v>45373</v>
      </c>
      <c r="B239">
        <v>150.8731994628906</v>
      </c>
      <c r="C239">
        <v>5234.18017578125</v>
      </c>
      <c r="D239">
        <f t="shared" si="12"/>
        <v>2.0371147212783658E-2</v>
      </c>
      <c r="E239">
        <f t="shared" si="13"/>
        <v>-1.4021878490156903E-3</v>
      </c>
      <c r="F239">
        <f t="shared" si="14"/>
        <v>-1.2503356259487665E-3</v>
      </c>
      <c r="G239">
        <f t="shared" si="15"/>
        <v>2.1621482838732425E-2</v>
      </c>
      <c r="H239">
        <f>0</f>
        <v>0</v>
      </c>
    </row>
    <row r="240" spans="1:8" x14ac:dyDescent="0.2">
      <c r="A240" s="6">
        <v>45376</v>
      </c>
      <c r="B240">
        <v>150.25685119628909</v>
      </c>
      <c r="C240">
        <v>5218.18994140625</v>
      </c>
      <c r="D240">
        <f t="shared" si="12"/>
        <v>-4.0852071063364193E-3</v>
      </c>
      <c r="E240">
        <f t="shared" si="13"/>
        <v>-3.0549644525015296E-3</v>
      </c>
      <c r="F240">
        <f t="shared" si="14"/>
        <v>-3.3347435478595496E-3</v>
      </c>
      <c r="G240">
        <f t="shared" si="15"/>
        <v>-7.5046355847686961E-4</v>
      </c>
      <c r="H240">
        <f>0</f>
        <v>0</v>
      </c>
    </row>
    <row r="241" spans="1:8" x14ac:dyDescent="0.2">
      <c r="A241" s="6">
        <v>45377</v>
      </c>
      <c r="B241">
        <v>150.8035888671875</v>
      </c>
      <c r="C241">
        <v>5203.580078125</v>
      </c>
      <c r="D241">
        <f t="shared" si="12"/>
        <v>3.6386871317046765E-3</v>
      </c>
      <c r="E241">
        <f t="shared" si="13"/>
        <v>-2.799795225030266E-3</v>
      </c>
      <c r="F241">
        <f t="shared" si="14"/>
        <v>-3.0129355321560449E-3</v>
      </c>
      <c r="G241">
        <f t="shared" si="15"/>
        <v>6.651622663860721E-3</v>
      </c>
      <c r="H241">
        <f>0</f>
        <v>0</v>
      </c>
    </row>
    <row r="242" spans="1:8" x14ac:dyDescent="0.2">
      <c r="A242" s="6">
        <v>45378</v>
      </c>
      <c r="B242">
        <v>151.04219055175781</v>
      </c>
      <c r="C242">
        <v>5248.490234375</v>
      </c>
      <c r="D242">
        <f t="shared" si="12"/>
        <v>1.5822016330158117E-3</v>
      </c>
      <c r="E242">
        <f t="shared" si="13"/>
        <v>8.6306265255329251E-3</v>
      </c>
      <c r="F242">
        <f t="shared" si="14"/>
        <v>1.140260108507643E-2</v>
      </c>
      <c r="G242">
        <f t="shared" si="15"/>
        <v>-9.8203994520606186E-3</v>
      </c>
      <c r="H242">
        <f>0</f>
        <v>0</v>
      </c>
    </row>
    <row r="243" spans="1:8" x14ac:dyDescent="0.2">
      <c r="A243" s="6">
        <v>45379</v>
      </c>
      <c r="B243">
        <v>151.36027526855469</v>
      </c>
      <c r="C243">
        <v>5254.35009765625</v>
      </c>
      <c r="D243">
        <f t="shared" si="12"/>
        <v>2.1059328895780549E-3</v>
      </c>
      <c r="E243">
        <f t="shared" si="13"/>
        <v>1.1164855071790214E-3</v>
      </c>
      <c r="F243">
        <f t="shared" si="14"/>
        <v>1.9261025480218257E-3</v>
      </c>
      <c r="G243">
        <f t="shared" si="15"/>
        <v>1.7983034155622923E-4</v>
      </c>
      <c r="H243">
        <f>0</f>
        <v>0</v>
      </c>
    </row>
    <row r="244" spans="1:8" x14ac:dyDescent="0.2">
      <c r="A244" s="6">
        <v>45383</v>
      </c>
      <c r="B244">
        <v>155.57524108886719</v>
      </c>
      <c r="C244">
        <v>5243.77001953125</v>
      </c>
      <c r="D244">
        <f t="shared" si="12"/>
        <v>2.7847239395105472E-2</v>
      </c>
      <c r="E244">
        <f t="shared" si="13"/>
        <v>-2.0135845401164643E-3</v>
      </c>
      <c r="F244">
        <f t="shared" si="14"/>
        <v>-2.0214017843592138E-3</v>
      </c>
      <c r="G244">
        <f t="shared" si="15"/>
        <v>2.9868641179464687E-2</v>
      </c>
      <c r="H244">
        <f>0</f>
        <v>0</v>
      </c>
    </row>
    <row r="245" spans="1:8" x14ac:dyDescent="0.2">
      <c r="A245" s="6">
        <v>45384</v>
      </c>
      <c r="B245">
        <v>154.94895935058591</v>
      </c>
      <c r="C245">
        <v>5205.81005859375</v>
      </c>
      <c r="D245">
        <f t="shared" si="12"/>
        <v>-4.0255874514347756E-3</v>
      </c>
      <c r="E245">
        <f t="shared" si="13"/>
        <v>-7.2390590731691296E-3</v>
      </c>
      <c r="F245">
        <f t="shared" si="14"/>
        <v>-8.611536524569037E-3</v>
      </c>
      <c r="G245">
        <f t="shared" si="15"/>
        <v>4.5859490731342614E-3</v>
      </c>
      <c r="H245">
        <f>0</f>
        <v>0</v>
      </c>
    </row>
    <row r="246" spans="1:8" x14ac:dyDescent="0.2">
      <c r="A246" s="6">
        <v>45385</v>
      </c>
      <c r="B246">
        <v>155.44599914550781</v>
      </c>
      <c r="C246">
        <v>5211.490234375</v>
      </c>
      <c r="D246">
        <f t="shared" si="12"/>
        <v>3.2077646536321502E-3</v>
      </c>
      <c r="E246">
        <f t="shared" si="13"/>
        <v>1.091122364688113E-3</v>
      </c>
      <c r="F246">
        <f t="shared" si="14"/>
        <v>1.8941156872318676E-3</v>
      </c>
      <c r="G246">
        <f t="shared" si="15"/>
        <v>1.3136489664002827E-3</v>
      </c>
      <c r="H246">
        <f>0</f>
        <v>0</v>
      </c>
    </row>
    <row r="247" spans="1:8" x14ac:dyDescent="0.2">
      <c r="A247" s="6">
        <v>45386</v>
      </c>
      <c r="B247">
        <v>151.04219055175781</v>
      </c>
      <c r="C247">
        <v>5147.2099609375</v>
      </c>
      <c r="D247">
        <f t="shared" si="12"/>
        <v>-2.8330150778777763E-2</v>
      </c>
      <c r="E247">
        <f t="shared" si="13"/>
        <v>-1.2334336350379616E-2</v>
      </c>
      <c r="F247">
        <f t="shared" si="14"/>
        <v>-1.5037472309568513E-2</v>
      </c>
      <c r="G247">
        <f t="shared" si="15"/>
        <v>-1.329267846920925E-2</v>
      </c>
      <c r="H247">
        <f>0</f>
        <v>0</v>
      </c>
    </row>
    <row r="248" spans="1:8" x14ac:dyDescent="0.2">
      <c r="A248" s="6">
        <v>45387</v>
      </c>
      <c r="B248">
        <v>153.0303649902344</v>
      </c>
      <c r="C248">
        <v>5204.33984375</v>
      </c>
      <c r="D248">
        <f t="shared" si="12"/>
        <v>1.3163040281750193E-2</v>
      </c>
      <c r="E248">
        <f t="shared" si="13"/>
        <v>1.1099194174331695E-2</v>
      </c>
      <c r="F248">
        <f t="shared" si="14"/>
        <v>1.4515848182159338E-2</v>
      </c>
      <c r="G248">
        <f t="shared" si="15"/>
        <v>-1.3528079004091441E-3</v>
      </c>
      <c r="H248">
        <f>0</f>
        <v>0</v>
      </c>
    </row>
    <row r="249" spans="1:8" x14ac:dyDescent="0.2">
      <c r="A249" s="6">
        <v>45390</v>
      </c>
      <c r="B249">
        <v>155.21736145019531</v>
      </c>
      <c r="C249">
        <v>5202.39013671875</v>
      </c>
      <c r="D249">
        <f t="shared" si="12"/>
        <v>1.4291258209444102E-2</v>
      </c>
      <c r="E249">
        <f t="shared" si="13"/>
        <v>-3.7463099831791524E-4</v>
      </c>
      <c r="F249">
        <f t="shared" si="14"/>
        <v>4.5573110471393784E-5</v>
      </c>
      <c r="G249">
        <f t="shared" si="15"/>
        <v>1.4245685098972708E-2</v>
      </c>
      <c r="H249">
        <f>0</f>
        <v>0</v>
      </c>
    </row>
    <row r="250" spans="1:8" x14ac:dyDescent="0.2">
      <c r="A250" s="6">
        <v>45391</v>
      </c>
      <c r="B250">
        <v>157.20556640625</v>
      </c>
      <c r="C250">
        <v>5209.91015625</v>
      </c>
      <c r="D250">
        <f t="shared" si="12"/>
        <v>1.2809166046110487E-2</v>
      </c>
      <c r="E250">
        <f t="shared" si="13"/>
        <v>1.4454931932483817E-3</v>
      </c>
      <c r="F250">
        <f t="shared" si="14"/>
        <v>2.3410323248386879E-3</v>
      </c>
      <c r="G250">
        <f t="shared" si="15"/>
        <v>1.04681337212718E-2</v>
      </c>
      <c r="H250">
        <f>0</f>
        <v>0</v>
      </c>
    </row>
    <row r="251" spans="1:8" x14ac:dyDescent="0.2">
      <c r="A251" s="6">
        <v>45392</v>
      </c>
      <c r="B251">
        <v>156.72837829589841</v>
      </c>
      <c r="C251">
        <v>5160.64013671875</v>
      </c>
      <c r="D251">
        <f t="shared" si="12"/>
        <v>-3.0354402917162071E-3</v>
      </c>
      <c r="E251">
        <f t="shared" si="13"/>
        <v>-9.4569806491084929E-3</v>
      </c>
      <c r="F251">
        <f t="shared" si="14"/>
        <v>-1.1408680006219533E-2</v>
      </c>
      <c r="G251">
        <f t="shared" si="15"/>
        <v>8.3732397145033256E-3</v>
      </c>
      <c r="H251">
        <f>0</f>
        <v>0</v>
      </c>
    </row>
    <row r="252" spans="1:8" x14ac:dyDescent="0.2">
      <c r="A252" s="6">
        <v>45393</v>
      </c>
      <c r="B252">
        <v>159.83988952636719</v>
      </c>
      <c r="C252">
        <v>5199.06005859375</v>
      </c>
      <c r="D252">
        <f t="shared" si="12"/>
        <v>1.9852889848667621E-2</v>
      </c>
      <c r="E252">
        <f t="shared" si="13"/>
        <v>7.4447977105855934E-3</v>
      </c>
      <c r="F252">
        <f t="shared" si="14"/>
        <v>9.9070868270132589E-3</v>
      </c>
      <c r="G252">
        <f t="shared" si="15"/>
        <v>9.9458030216543619E-3</v>
      </c>
      <c r="H252">
        <f>0</f>
        <v>0</v>
      </c>
    </row>
    <row r="253" spans="1:8" x14ac:dyDescent="0.2">
      <c r="A253" s="6">
        <v>45394</v>
      </c>
      <c r="B253">
        <v>158.24934387207031</v>
      </c>
      <c r="C253">
        <v>5123.41015625</v>
      </c>
      <c r="D253">
        <f t="shared" si="12"/>
        <v>-9.9508680781119629E-3</v>
      </c>
      <c r="E253">
        <f t="shared" si="13"/>
        <v>-1.4550688295801639E-2</v>
      </c>
      <c r="F253">
        <f t="shared" si="14"/>
        <v>-1.7832636243421733E-2</v>
      </c>
      <c r="G253">
        <f t="shared" si="15"/>
        <v>7.8817681653097701E-3</v>
      </c>
      <c r="H253">
        <f>0</f>
        <v>0</v>
      </c>
    </row>
    <row r="254" spans="1:8" x14ac:dyDescent="0.2">
      <c r="A254" s="6">
        <v>45397</v>
      </c>
      <c r="B254">
        <v>155.40623474121091</v>
      </c>
      <c r="C254">
        <v>5061.81982421875</v>
      </c>
      <c r="D254">
        <f t="shared" si="12"/>
        <v>-1.7966008965937919E-2</v>
      </c>
      <c r="E254">
        <f t="shared" si="13"/>
        <v>-1.202135494776202E-2</v>
      </c>
      <c r="F254">
        <f t="shared" si="14"/>
        <v>-1.4642754164568794E-2</v>
      </c>
      <c r="G254">
        <f t="shared" si="15"/>
        <v>-3.323254801369125E-3</v>
      </c>
      <c r="H254">
        <f>0</f>
        <v>0</v>
      </c>
    </row>
    <row r="255" spans="1:8" x14ac:dyDescent="0.2">
      <c r="A255" s="6">
        <v>45398</v>
      </c>
      <c r="B255">
        <v>155.07820129394531</v>
      </c>
      <c r="C255">
        <v>5051.41015625</v>
      </c>
      <c r="D255">
        <f t="shared" si="12"/>
        <v>-2.1108126569815422E-3</v>
      </c>
      <c r="E255">
        <f t="shared" si="13"/>
        <v>-2.0565070133361507E-3</v>
      </c>
      <c r="F255">
        <f t="shared" si="14"/>
        <v>-2.0755336876172965E-3</v>
      </c>
      <c r="G255">
        <f t="shared" si="15"/>
        <v>-3.5278969364245689E-5</v>
      </c>
      <c r="H255">
        <f>0</f>
        <v>0</v>
      </c>
    </row>
    <row r="256" spans="1:8" x14ac:dyDescent="0.2">
      <c r="A256" s="6">
        <v>45399</v>
      </c>
      <c r="B256">
        <v>155.95298767089841</v>
      </c>
      <c r="C256">
        <v>5022.2099609375</v>
      </c>
      <c r="D256">
        <f t="shared" si="12"/>
        <v>5.6409370862831043E-3</v>
      </c>
      <c r="E256">
        <f t="shared" si="13"/>
        <v>-5.780602724641426E-3</v>
      </c>
      <c r="F256">
        <f t="shared" si="14"/>
        <v>-6.7721966160656285E-3</v>
      </c>
      <c r="G256">
        <f t="shared" si="15"/>
        <v>1.2413133702348733E-2</v>
      </c>
      <c r="H256">
        <f>0</f>
        <v>0</v>
      </c>
    </row>
    <row r="257" spans="1:8" x14ac:dyDescent="0.2">
      <c r="A257" s="6">
        <v>45400</v>
      </c>
      <c r="B257">
        <v>156.52955627441409</v>
      </c>
      <c r="C257">
        <v>5011.1201171875</v>
      </c>
      <c r="D257">
        <f t="shared" si="12"/>
        <v>3.6970667386788669E-3</v>
      </c>
      <c r="E257">
        <f t="shared" si="13"/>
        <v>-2.2081601199982481E-3</v>
      </c>
      <c r="F257">
        <f t="shared" si="14"/>
        <v>-2.2667918021393447E-3</v>
      </c>
      <c r="G257">
        <f t="shared" si="15"/>
        <v>5.9638585408182121E-3</v>
      </c>
      <c r="H257">
        <f>0</f>
        <v>0</v>
      </c>
    </row>
    <row r="258" spans="1:8" x14ac:dyDescent="0.2">
      <c r="A258" s="6">
        <v>45401</v>
      </c>
      <c r="B258">
        <v>154.7998352050781</v>
      </c>
      <c r="C258">
        <v>4967.22998046875</v>
      </c>
      <c r="D258">
        <f t="shared" ref="D258:D300" si="16">(B258/B257)-1</f>
        <v>-1.1050443829940915E-2</v>
      </c>
      <c r="E258">
        <f t="shared" ref="E258:E300" si="17">(C258/C257)-1</f>
        <v>-8.7585481274361499E-3</v>
      </c>
      <c r="F258">
        <f t="shared" ref="F258:F300" si="18">alpha_goog+beta_goog*E258</f>
        <v>-1.0527848151494872E-2</v>
      </c>
      <c r="G258">
        <f t="shared" ref="G258:G300" si="19">D258-F258</f>
        <v>-5.225956784460431E-4</v>
      </c>
      <c r="H258">
        <f>0</f>
        <v>0</v>
      </c>
    </row>
    <row r="259" spans="1:8" x14ac:dyDescent="0.2">
      <c r="A259" s="6">
        <v>45404</v>
      </c>
      <c r="B259">
        <v>157.01667785644531</v>
      </c>
      <c r="C259">
        <v>5010.60009765625</v>
      </c>
      <c r="D259">
        <f t="shared" si="16"/>
        <v>1.4320704207664958E-2</v>
      </c>
      <c r="E259">
        <f t="shared" si="17"/>
        <v>8.7312480714667462E-3</v>
      </c>
      <c r="F259">
        <f t="shared" si="18"/>
        <v>1.1529500477902428E-2</v>
      </c>
      <c r="G259">
        <f t="shared" si="19"/>
        <v>2.7912037297625307E-3</v>
      </c>
      <c r="H259">
        <f>0</f>
        <v>0</v>
      </c>
    </row>
    <row r="260" spans="1:8" x14ac:dyDescent="0.2">
      <c r="A260" s="6">
        <v>45405</v>
      </c>
      <c r="B260">
        <v>158.97502136230469</v>
      </c>
      <c r="C260">
        <v>5070.5498046875</v>
      </c>
      <c r="D260">
        <f t="shared" si="16"/>
        <v>1.2472200613299345E-2</v>
      </c>
      <c r="E260">
        <f t="shared" si="17"/>
        <v>1.1964576270872662E-2</v>
      </c>
      <c r="F260">
        <f t="shared" si="18"/>
        <v>1.5607229372881285E-2</v>
      </c>
      <c r="G260">
        <f t="shared" si="19"/>
        <v>-3.1350287595819405E-3</v>
      </c>
      <c r="H260">
        <f>0</f>
        <v>0</v>
      </c>
    </row>
    <row r="261" spans="1:8" x14ac:dyDescent="0.2">
      <c r="A261" s="6">
        <v>45406</v>
      </c>
      <c r="B261">
        <v>160.14805603027341</v>
      </c>
      <c r="C261">
        <v>5071.6298828125</v>
      </c>
      <c r="D261">
        <f t="shared" si="16"/>
        <v>7.3787357153132227E-3</v>
      </c>
      <c r="E261">
        <f t="shared" si="17"/>
        <v>2.130100613548791E-4</v>
      </c>
      <c r="F261">
        <f t="shared" si="18"/>
        <v>7.8667972913881755E-4</v>
      </c>
      <c r="G261">
        <f t="shared" si="19"/>
        <v>6.5920559861744055E-3</v>
      </c>
      <c r="H261">
        <f>0</f>
        <v>0</v>
      </c>
    </row>
    <row r="262" spans="1:8" x14ac:dyDescent="0.2">
      <c r="A262" s="6">
        <v>45407</v>
      </c>
      <c r="B262">
        <v>157.01667785644531</v>
      </c>
      <c r="C262">
        <v>5048.419921875</v>
      </c>
      <c r="D262">
        <f t="shared" si="16"/>
        <v>-1.9553020195488102E-2</v>
      </c>
      <c r="E262">
        <f t="shared" si="17"/>
        <v>-4.5764303535156259E-3</v>
      </c>
      <c r="F262">
        <f t="shared" si="18"/>
        <v>-5.2535482854763971E-3</v>
      </c>
      <c r="G262">
        <f t="shared" si="19"/>
        <v>-1.4299471910011706E-2</v>
      </c>
      <c r="H262">
        <f>0</f>
        <v>0</v>
      </c>
    </row>
    <row r="263" spans="1:8" x14ac:dyDescent="0.2">
      <c r="A263" s="6">
        <v>45408</v>
      </c>
      <c r="B263">
        <v>172.66365051269531</v>
      </c>
      <c r="C263">
        <v>5099.9599609375</v>
      </c>
      <c r="D263">
        <f t="shared" si="16"/>
        <v>9.9651660383207608E-2</v>
      </c>
      <c r="E263">
        <f t="shared" si="17"/>
        <v>1.020914263474304E-2</v>
      </c>
      <c r="F263">
        <f t="shared" si="18"/>
        <v>1.3393354993355325E-2</v>
      </c>
      <c r="G263">
        <f t="shared" si="19"/>
        <v>8.6258305389852283E-2</v>
      </c>
      <c r="H263">
        <f>0</f>
        <v>0</v>
      </c>
    </row>
    <row r="264" spans="1:8" x14ac:dyDescent="0.2">
      <c r="A264" s="6">
        <v>45411</v>
      </c>
      <c r="B264">
        <v>166.90788269042969</v>
      </c>
      <c r="C264">
        <v>5116.169921875</v>
      </c>
      <c r="D264">
        <f t="shared" si="16"/>
        <v>-3.3335144977966413E-2</v>
      </c>
      <c r="E264">
        <f t="shared" si="17"/>
        <v>3.1784486665891176E-3</v>
      </c>
      <c r="F264">
        <f t="shared" si="18"/>
        <v>4.5265582509267559E-3</v>
      </c>
      <c r="G264">
        <f t="shared" si="19"/>
        <v>-3.7861703228893172E-2</v>
      </c>
      <c r="H264">
        <f>0</f>
        <v>0</v>
      </c>
    </row>
    <row r="265" spans="1:8" x14ac:dyDescent="0.2">
      <c r="A265" s="6">
        <v>45412</v>
      </c>
      <c r="B265">
        <v>163.66712951660159</v>
      </c>
      <c r="C265">
        <v>5035.68994140625</v>
      </c>
      <c r="D265">
        <f t="shared" si="16"/>
        <v>-1.9416417736475844E-2</v>
      </c>
      <c r="E265">
        <f t="shared" si="17"/>
        <v>-1.5730513586862171E-2</v>
      </c>
      <c r="F265">
        <f t="shared" si="18"/>
        <v>-1.9320579125702703E-2</v>
      </c>
      <c r="G265">
        <f t="shared" si="19"/>
        <v>-9.5838610773141264E-5</v>
      </c>
      <c r="H265">
        <f>0</f>
        <v>0</v>
      </c>
    </row>
    <row r="266" spans="1:8" x14ac:dyDescent="0.2">
      <c r="A266" s="6">
        <v>45413</v>
      </c>
      <c r="B266">
        <v>164.59165954589841</v>
      </c>
      <c r="C266">
        <v>5018.39013671875</v>
      </c>
      <c r="D266">
        <f t="shared" si="16"/>
        <v>5.6488436745207871E-3</v>
      </c>
      <c r="E266">
        <f t="shared" si="17"/>
        <v>-3.4354388154940185E-3</v>
      </c>
      <c r="F266">
        <f t="shared" si="18"/>
        <v>-3.8145807954542144E-3</v>
      </c>
      <c r="G266">
        <f t="shared" si="19"/>
        <v>9.4634244699750014E-3</v>
      </c>
      <c r="H266">
        <f>0</f>
        <v>0</v>
      </c>
    </row>
    <row r="267" spans="1:8" x14ac:dyDescent="0.2">
      <c r="A267" s="6">
        <v>45414</v>
      </c>
      <c r="B267">
        <v>167.46458435058591</v>
      </c>
      <c r="C267">
        <v>5064.2001953125</v>
      </c>
      <c r="D267">
        <f t="shared" si="16"/>
        <v>1.7454862613414113E-2</v>
      </c>
      <c r="E267">
        <f t="shared" si="17"/>
        <v>9.1284370775730483E-3</v>
      </c>
      <c r="F267">
        <f t="shared" si="18"/>
        <v>1.2030417485728973E-2</v>
      </c>
      <c r="G267">
        <f t="shared" si="19"/>
        <v>5.4244451276851402E-3</v>
      </c>
      <c r="H267">
        <f>0</f>
        <v>0</v>
      </c>
    </row>
    <row r="268" spans="1:8" x14ac:dyDescent="0.2">
      <c r="A268" s="6">
        <v>45415</v>
      </c>
      <c r="B268">
        <v>167.9914245605469</v>
      </c>
      <c r="C268">
        <v>5127.7900390625</v>
      </c>
      <c r="D268">
        <f t="shared" si="16"/>
        <v>3.1459798619752899E-3</v>
      </c>
      <c r="E268">
        <f t="shared" si="17"/>
        <v>1.2556739721478527E-2</v>
      </c>
      <c r="F268">
        <f t="shared" si="18"/>
        <v>1.6354039428702276E-2</v>
      </c>
      <c r="G268">
        <f t="shared" si="19"/>
        <v>-1.3208059566726986E-2</v>
      </c>
      <c r="H268">
        <f>0</f>
        <v>0</v>
      </c>
    </row>
    <row r="269" spans="1:8" x14ac:dyDescent="0.2">
      <c r="A269" s="6">
        <v>45418</v>
      </c>
      <c r="B269">
        <v>168.82646179199219</v>
      </c>
      <c r="C269">
        <v>5180.740234375</v>
      </c>
      <c r="D269">
        <f t="shared" si="16"/>
        <v>4.9707134374845641E-3</v>
      </c>
      <c r="E269">
        <f t="shared" si="17"/>
        <v>1.0326123907011819E-2</v>
      </c>
      <c r="F269">
        <f t="shared" si="18"/>
        <v>1.3540886541247507E-2</v>
      </c>
      <c r="G269">
        <f t="shared" si="19"/>
        <v>-8.5701731037629431E-3</v>
      </c>
      <c r="H269">
        <f>0</f>
        <v>0</v>
      </c>
    </row>
    <row r="270" spans="1:8" x14ac:dyDescent="0.2">
      <c r="A270" s="6">
        <v>45419</v>
      </c>
      <c r="B270">
        <v>171.9578552246094</v>
      </c>
      <c r="C270">
        <v>5187.7001953125</v>
      </c>
      <c r="D270">
        <f t="shared" si="16"/>
        <v>1.8548001298963168E-2</v>
      </c>
      <c r="E270">
        <f t="shared" si="17"/>
        <v>1.3434298232750663E-3</v>
      </c>
      <c r="F270">
        <f t="shared" si="18"/>
        <v>2.2123145680283604E-3</v>
      </c>
      <c r="G270">
        <f t="shared" si="19"/>
        <v>1.6335686730934808E-2</v>
      </c>
      <c r="H270">
        <f>0</f>
        <v>0</v>
      </c>
    </row>
    <row r="271" spans="1:8" x14ac:dyDescent="0.2">
      <c r="A271" s="6">
        <v>45420</v>
      </c>
      <c r="B271">
        <v>170.14862060546881</v>
      </c>
      <c r="C271">
        <v>5187.669921875</v>
      </c>
      <c r="D271">
        <f t="shared" si="16"/>
        <v>-1.0521383956419994E-2</v>
      </c>
      <c r="E271">
        <f t="shared" si="17"/>
        <v>-5.8356181661389783E-6</v>
      </c>
      <c r="F271">
        <f t="shared" si="18"/>
        <v>5.1068134732032346E-4</v>
      </c>
      <c r="G271">
        <f t="shared" si="19"/>
        <v>-1.1032065303740318E-2</v>
      </c>
      <c r="H271">
        <f>0</f>
        <v>0</v>
      </c>
    </row>
    <row r="272" spans="1:8" x14ac:dyDescent="0.2">
      <c r="A272" s="6">
        <v>45421</v>
      </c>
      <c r="B272">
        <v>170.5661315917969</v>
      </c>
      <c r="C272">
        <v>5214.080078125</v>
      </c>
      <c r="D272">
        <f t="shared" si="16"/>
        <v>2.4538017695494574E-3</v>
      </c>
      <c r="E272">
        <f t="shared" si="17"/>
        <v>5.0909476986258362E-3</v>
      </c>
      <c r="F272">
        <f t="shared" si="18"/>
        <v>6.9385164820732655E-3</v>
      </c>
      <c r="G272">
        <f t="shared" si="19"/>
        <v>-4.4847147125238081E-3</v>
      </c>
      <c r="H272">
        <f>0</f>
        <v>0</v>
      </c>
    </row>
    <row r="273" spans="1:15" x14ac:dyDescent="0.2">
      <c r="A273" s="6">
        <v>45422</v>
      </c>
      <c r="B273">
        <v>169.28373718261719</v>
      </c>
      <c r="C273">
        <v>5222.68017578125</v>
      </c>
      <c r="D273">
        <f t="shared" si="16"/>
        <v>-7.5184586600625103E-3</v>
      </c>
      <c r="E273">
        <f t="shared" si="17"/>
        <v>1.6493988445498431E-3</v>
      </c>
      <c r="F273">
        <f t="shared" si="18"/>
        <v>2.5981890113495791E-3</v>
      </c>
      <c r="G273">
        <f t="shared" si="19"/>
        <v>-1.0116647671412089E-2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169.89013671875</v>
      </c>
      <c r="C274" s="5">
        <v>5221.419921875</v>
      </c>
      <c r="D274" s="5">
        <f t="shared" si="16"/>
        <v>3.5821488007359292E-3</v>
      </c>
      <c r="E274" s="5">
        <f t="shared" si="17"/>
        <v>-2.4130405535727206E-4</v>
      </c>
      <c r="F274" s="5">
        <f t="shared" si="18"/>
        <v>2.1371908708140986E-4</v>
      </c>
      <c r="G274" s="5">
        <f t="shared" si="19"/>
        <v>3.3684297136545192E-3</v>
      </c>
      <c r="H274" s="5">
        <f>0</f>
        <v>0</v>
      </c>
      <c r="K274">
        <f>SUM(G273:G275)</f>
        <v>-7.3405944733405983E-3</v>
      </c>
      <c r="L274">
        <f>SUM(G272:G276)</f>
        <v>-1.5777043867179989E-2</v>
      </c>
      <c r="M274">
        <f>SUM(G271:G277)</f>
        <v>-1.5787611005364355E-2</v>
      </c>
      <c r="N274">
        <f>SUM(G269:G279)</f>
        <v>5.5190519234412545E-3</v>
      </c>
      <c r="O274">
        <f>SUM(G264:G284)</f>
        <v>-3.5129798704856371E-2</v>
      </c>
    </row>
    <row r="275" spans="1:15" x14ac:dyDescent="0.2">
      <c r="A275" s="6">
        <v>45426</v>
      </c>
      <c r="B275">
        <v>170.91404724121091</v>
      </c>
      <c r="C275">
        <v>5246.68017578125</v>
      </c>
      <c r="D275">
        <f t="shared" si="16"/>
        <v>6.0268979838187242E-3</v>
      </c>
      <c r="E275">
        <f t="shared" si="17"/>
        <v>4.8378131397597279E-3</v>
      </c>
      <c r="F275">
        <f t="shared" si="18"/>
        <v>6.6192744994017531E-3</v>
      </c>
      <c r="G275">
        <f t="shared" si="19"/>
        <v>-5.9237651558302889E-4</v>
      </c>
      <c r="H275">
        <f>0</f>
        <v>0</v>
      </c>
      <c r="K275">
        <f>_xlfn.T.TEST(G273:G275, H273:H275, 2, 1)</f>
        <v>0.60314232246379929</v>
      </c>
      <c r="L275">
        <f>_xlfn.T.TEST(G272:G276, H272:H276, 2, 1)</f>
        <v>0.23101724125191375</v>
      </c>
      <c r="M275">
        <f>_xlfn.T.TEST(G271:G277, H271:H277, 2, 1)</f>
        <v>0.46875393511388919</v>
      </c>
      <c r="N275">
        <f>_xlfn.T.TEST(G269:G279, H269:H279, 2, 1)</f>
        <v>0.85863312945338133</v>
      </c>
      <c r="O275">
        <f>_xlfn.T.TEST(G264:G284, H264:H284, 2, 1)</f>
        <v>0.51526680648153966</v>
      </c>
    </row>
    <row r="276" spans="1:15" x14ac:dyDescent="0.2">
      <c r="A276" s="6">
        <v>45427</v>
      </c>
      <c r="B276">
        <v>172.8525390625</v>
      </c>
      <c r="C276">
        <v>5308.14990234375</v>
      </c>
      <c r="D276">
        <f t="shared" si="16"/>
        <v>1.1341910466570848E-2</v>
      </c>
      <c r="E276">
        <f t="shared" si="17"/>
        <v>1.1715927882596233E-2</v>
      </c>
      <c r="F276">
        <f t="shared" si="18"/>
        <v>1.529364514788643E-2</v>
      </c>
      <c r="G276">
        <f t="shared" si="19"/>
        <v>-3.9517346813155822E-3</v>
      </c>
      <c r="H276">
        <f>0</f>
        <v>0</v>
      </c>
    </row>
    <row r="277" spans="1:15" x14ac:dyDescent="0.2">
      <c r="A277" s="6">
        <v>45428</v>
      </c>
      <c r="B277">
        <v>174.39338684082031</v>
      </c>
      <c r="C277">
        <v>5297.10009765625</v>
      </c>
      <c r="D277">
        <f t="shared" si="16"/>
        <v>8.914232829193125E-3</v>
      </c>
      <c r="E277">
        <f t="shared" si="17"/>
        <v>-2.0816677921287052E-3</v>
      </c>
      <c r="F277">
        <f t="shared" si="18"/>
        <v>-2.1072653363628283E-3</v>
      </c>
      <c r="G277">
        <f t="shared" si="19"/>
        <v>1.1021498165555954E-2</v>
      </c>
      <c r="H277">
        <f>0</f>
        <v>0</v>
      </c>
    </row>
    <row r="278" spans="1:15" x14ac:dyDescent="0.2">
      <c r="A278" s="6">
        <v>45429</v>
      </c>
      <c r="B278">
        <v>176.24238586425781</v>
      </c>
      <c r="C278">
        <v>5303.27001953125</v>
      </c>
      <c r="D278">
        <f t="shared" si="16"/>
        <v>1.0602460660536384E-2</v>
      </c>
      <c r="E278">
        <f t="shared" si="17"/>
        <v>1.1647735102702228E-3</v>
      </c>
      <c r="F278">
        <f t="shared" si="18"/>
        <v>1.9870012175481665E-3</v>
      </c>
      <c r="G278">
        <f t="shared" si="19"/>
        <v>8.6154594429882179E-3</v>
      </c>
      <c r="H278">
        <f>0</f>
        <v>0</v>
      </c>
    </row>
    <row r="279" spans="1:15" x14ac:dyDescent="0.2">
      <c r="A279" s="6">
        <v>45432</v>
      </c>
      <c r="B279">
        <v>177.4054870605469</v>
      </c>
      <c r="C279">
        <v>5308.1298828125</v>
      </c>
      <c r="D279">
        <f t="shared" si="16"/>
        <v>6.5994408245524383E-3</v>
      </c>
      <c r="E279">
        <f t="shared" si="17"/>
        <v>9.163899374069473E-4</v>
      </c>
      <c r="F279">
        <f t="shared" si="18"/>
        <v>1.6737509659069132E-3</v>
      </c>
      <c r="G279">
        <f t="shared" si="19"/>
        <v>4.9256898586455249E-3</v>
      </c>
      <c r="H279">
        <f>0</f>
        <v>0</v>
      </c>
      <c r="M279" t="s">
        <v>58</v>
      </c>
    </row>
    <row r="280" spans="1:15" x14ac:dyDescent="0.2">
      <c r="A280" s="6">
        <v>45433</v>
      </c>
      <c r="B280">
        <v>178.47908020019531</v>
      </c>
      <c r="C280">
        <v>5321.41015625</v>
      </c>
      <c r="D280">
        <f t="shared" si="16"/>
        <v>6.051634351546209E-3</v>
      </c>
      <c r="E280">
        <f t="shared" si="17"/>
        <v>2.501874243978186E-3</v>
      </c>
      <c r="F280">
        <f t="shared" si="18"/>
        <v>3.6732928530029871E-3</v>
      </c>
      <c r="G280">
        <f t="shared" si="19"/>
        <v>2.3783414985432219E-3</v>
      </c>
      <c r="H280">
        <f>0</f>
        <v>0</v>
      </c>
    </row>
    <row r="281" spans="1:15" x14ac:dyDescent="0.2">
      <c r="A281" s="6">
        <v>45434</v>
      </c>
      <c r="B281">
        <v>176.94819641113281</v>
      </c>
      <c r="C281">
        <v>5307.009765625</v>
      </c>
      <c r="D281">
        <f t="shared" si="16"/>
        <v>-8.5773850209522884E-3</v>
      </c>
      <c r="E281">
        <f t="shared" si="17"/>
        <v>-2.7061230392261271E-3</v>
      </c>
      <c r="F281">
        <f t="shared" si="18"/>
        <v>-2.8948003614735424E-3</v>
      </c>
      <c r="G281">
        <f t="shared" si="19"/>
        <v>-5.682584659478746E-3</v>
      </c>
      <c r="H281">
        <f>0</f>
        <v>0</v>
      </c>
    </row>
    <row r="282" spans="1:15" x14ac:dyDescent="0.2">
      <c r="A282" s="6">
        <v>45435</v>
      </c>
      <c r="B282">
        <v>174.02557373046881</v>
      </c>
      <c r="C282">
        <v>5267.83984375</v>
      </c>
      <c r="D282">
        <f t="shared" si="16"/>
        <v>-1.6516826618980573E-2</v>
      </c>
      <c r="E282">
        <f t="shared" si="17"/>
        <v>-7.3807894850155265E-3</v>
      </c>
      <c r="F282">
        <f t="shared" si="18"/>
        <v>-8.790280580241918E-3</v>
      </c>
      <c r="G282">
        <f t="shared" si="19"/>
        <v>-7.7265460387386554E-3</v>
      </c>
      <c r="H282">
        <f>0</f>
        <v>0</v>
      </c>
    </row>
    <row r="283" spans="1:15" x14ac:dyDescent="0.2">
      <c r="A283" s="6">
        <v>45436</v>
      </c>
      <c r="B283">
        <v>175.28807067871091</v>
      </c>
      <c r="C283">
        <v>5304.72021484375</v>
      </c>
      <c r="D283">
        <f t="shared" si="16"/>
        <v>7.254663330100275E-3</v>
      </c>
      <c r="E283">
        <f t="shared" si="17"/>
        <v>7.0010425881694704E-3</v>
      </c>
      <c r="F283">
        <f t="shared" si="18"/>
        <v>9.3474427162472742E-3</v>
      </c>
      <c r="G283">
        <f t="shared" si="19"/>
        <v>-2.0927793861469993E-3</v>
      </c>
      <c r="H283">
        <f>0</f>
        <v>0</v>
      </c>
    </row>
    <row r="284" spans="1:15" x14ac:dyDescent="0.2">
      <c r="A284" s="6">
        <v>45440</v>
      </c>
      <c r="B284">
        <v>176.96807861328119</v>
      </c>
      <c r="C284">
        <v>5306.0400390625</v>
      </c>
      <c r="D284">
        <f t="shared" si="16"/>
        <v>9.5842685019313922E-3</v>
      </c>
      <c r="E284">
        <f t="shared" si="17"/>
        <v>2.4880185293407742E-4</v>
      </c>
      <c r="F284">
        <f t="shared" si="18"/>
        <v>8.318187356746757E-4</v>
      </c>
      <c r="G284">
        <f t="shared" si="19"/>
        <v>8.7524497662567168E-3</v>
      </c>
      <c r="H284">
        <f>0</f>
        <v>0</v>
      </c>
    </row>
    <row r="285" spans="1:15" x14ac:dyDescent="0.2">
      <c r="A285" s="6">
        <v>45441</v>
      </c>
      <c r="B285">
        <v>176.35173034667969</v>
      </c>
      <c r="C285">
        <v>5266.9501953125</v>
      </c>
      <c r="D285">
        <f t="shared" si="16"/>
        <v>-3.4828217124308614E-3</v>
      </c>
      <c r="E285">
        <f t="shared" si="17"/>
        <v>-7.3670465096804527E-3</v>
      </c>
      <c r="F285">
        <f t="shared" si="18"/>
        <v>-8.7729485544868133E-3</v>
      </c>
      <c r="G285">
        <f t="shared" si="19"/>
        <v>5.2901268420559519E-3</v>
      </c>
      <c r="H285">
        <f>0</f>
        <v>0</v>
      </c>
    </row>
    <row r="286" spans="1:15" x14ac:dyDescent="0.2">
      <c r="A286" s="6">
        <v>45442</v>
      </c>
      <c r="B286">
        <v>172.534423828125</v>
      </c>
      <c r="C286">
        <v>5235.47998046875</v>
      </c>
      <c r="D286">
        <f t="shared" si="16"/>
        <v>-2.1645982781402062E-2</v>
      </c>
      <c r="E286">
        <f t="shared" si="17"/>
        <v>-5.9750355854433224E-3</v>
      </c>
      <c r="F286">
        <f t="shared" si="18"/>
        <v>-7.017406642926177E-3</v>
      </c>
      <c r="G286">
        <f t="shared" si="19"/>
        <v>-1.4628576138475884E-2</v>
      </c>
      <c r="H286">
        <f>0</f>
        <v>0</v>
      </c>
    </row>
    <row r="287" spans="1:15" x14ac:dyDescent="0.2">
      <c r="A287" s="6">
        <v>45443</v>
      </c>
      <c r="B287">
        <v>172.93206787109381</v>
      </c>
      <c r="C287">
        <v>5277.509765625</v>
      </c>
      <c r="D287">
        <f t="shared" si="16"/>
        <v>2.3047229309145489E-3</v>
      </c>
      <c r="E287">
        <f t="shared" si="17"/>
        <v>8.0278762048646701E-3</v>
      </c>
      <c r="F287">
        <f t="shared" si="18"/>
        <v>1.0642439342294391E-2</v>
      </c>
      <c r="G287">
        <f t="shared" si="19"/>
        <v>-8.3377164113798419E-3</v>
      </c>
      <c r="H287">
        <f>0</f>
        <v>0</v>
      </c>
    </row>
    <row r="288" spans="1:15" x14ac:dyDescent="0.2">
      <c r="A288" s="6">
        <v>45446</v>
      </c>
      <c r="B288">
        <v>173.38935852050781</v>
      </c>
      <c r="C288">
        <v>5283.39990234375</v>
      </c>
      <c r="D288">
        <f t="shared" si="16"/>
        <v>2.6443369066451172E-3</v>
      </c>
      <c r="E288">
        <f t="shared" si="17"/>
        <v>1.1160825806737495E-3</v>
      </c>
      <c r="F288">
        <f t="shared" si="18"/>
        <v>1.9255943951366958E-3</v>
      </c>
      <c r="G288">
        <f t="shared" si="19"/>
        <v>7.1874251150842142E-4</v>
      </c>
      <c r="H288">
        <f>0</f>
        <v>0</v>
      </c>
    </row>
    <row r="289" spans="1:8" x14ac:dyDescent="0.2">
      <c r="A289" s="6">
        <v>45447</v>
      </c>
      <c r="B289">
        <v>174.09515380859381</v>
      </c>
      <c r="C289">
        <v>5291.33984375</v>
      </c>
      <c r="D289">
        <f t="shared" si="16"/>
        <v>4.0705801907821026E-3</v>
      </c>
      <c r="E289">
        <f t="shared" si="17"/>
        <v>1.5028090913065117E-3</v>
      </c>
      <c r="F289">
        <f t="shared" si="18"/>
        <v>2.4133165716702472E-3</v>
      </c>
      <c r="G289">
        <f t="shared" si="19"/>
        <v>1.6572636191118555E-3</v>
      </c>
      <c r="H289">
        <f>0</f>
        <v>0</v>
      </c>
    </row>
    <row r="290" spans="1:8" x14ac:dyDescent="0.2">
      <c r="A290" s="6">
        <v>45448</v>
      </c>
      <c r="B290">
        <v>176.023681640625</v>
      </c>
      <c r="C290">
        <v>5354.02978515625</v>
      </c>
      <c r="D290">
        <f t="shared" si="16"/>
        <v>1.1077435470441044E-2</v>
      </c>
      <c r="E290">
        <f t="shared" si="17"/>
        <v>1.1847649793331305E-2</v>
      </c>
      <c r="F290">
        <f t="shared" si="18"/>
        <v>1.5459766929648306E-2</v>
      </c>
      <c r="G290">
        <f t="shared" si="19"/>
        <v>-4.3823314592072622E-3</v>
      </c>
      <c r="H290">
        <f>0</f>
        <v>0</v>
      </c>
    </row>
    <row r="291" spans="1:8" x14ac:dyDescent="0.2">
      <c r="A291" s="6">
        <v>45449</v>
      </c>
      <c r="B291">
        <v>177.29612731933591</v>
      </c>
      <c r="C291">
        <v>5352.9599609375</v>
      </c>
      <c r="D291">
        <f t="shared" si="16"/>
        <v>7.2288323187601478E-3</v>
      </c>
      <c r="E291">
        <f t="shared" si="17"/>
        <v>-1.9981663563317653E-4</v>
      </c>
      <c r="F291">
        <f t="shared" si="18"/>
        <v>2.6604116506227918E-4</v>
      </c>
      <c r="G291">
        <f t="shared" si="19"/>
        <v>6.962791153697869E-3</v>
      </c>
      <c r="H291">
        <f>0</f>
        <v>0</v>
      </c>
    </row>
    <row r="292" spans="1:8" x14ac:dyDescent="0.2">
      <c r="A292" s="6">
        <v>45450</v>
      </c>
      <c r="B292">
        <v>174.91032409667969</v>
      </c>
      <c r="C292">
        <v>5346.990234375</v>
      </c>
      <c r="D292">
        <f t="shared" si="16"/>
        <v>-1.3456600878591352E-2</v>
      </c>
      <c r="E292">
        <f t="shared" si="17"/>
        <v>-1.1152197300303701E-3</v>
      </c>
      <c r="F292">
        <f t="shared" si="18"/>
        <v>-8.8842427066501391E-4</v>
      </c>
      <c r="G292">
        <f t="shared" si="19"/>
        <v>-1.2568176607926338E-2</v>
      </c>
      <c r="H292">
        <f>0</f>
        <v>0</v>
      </c>
    </row>
    <row r="293" spans="1:8" x14ac:dyDescent="0.2">
      <c r="A293" s="6">
        <v>45453</v>
      </c>
      <c r="B293">
        <v>175.78608703613281</v>
      </c>
      <c r="C293">
        <v>5360.7900390625</v>
      </c>
      <c r="D293">
        <f t="shared" si="16"/>
        <v>5.006925371478177E-3</v>
      </c>
      <c r="E293">
        <f t="shared" si="17"/>
        <v>2.5808546645145203E-3</v>
      </c>
      <c r="F293">
        <f t="shared" si="18"/>
        <v>3.7728994265075781E-3</v>
      </c>
      <c r="G293">
        <f t="shared" si="19"/>
        <v>1.2340259449705989E-3</v>
      </c>
      <c r="H293">
        <f>0</f>
        <v>0</v>
      </c>
    </row>
    <row r="294" spans="1:8" x14ac:dyDescent="0.2">
      <c r="A294" s="6">
        <v>45454</v>
      </c>
      <c r="B294">
        <v>177.3386535644531</v>
      </c>
      <c r="C294">
        <v>5375.31982421875</v>
      </c>
      <c r="D294">
        <f t="shared" si="16"/>
        <v>8.8321354351619252E-3</v>
      </c>
      <c r="E294">
        <f t="shared" si="17"/>
        <v>2.7103813151374556E-3</v>
      </c>
      <c r="F294">
        <f t="shared" si="18"/>
        <v>3.9362526444122808E-3</v>
      </c>
      <c r="G294">
        <f t="shared" si="19"/>
        <v>4.8958827907496444E-3</v>
      </c>
      <c r="H294">
        <f>0</f>
        <v>0</v>
      </c>
    </row>
    <row r="295" spans="1:8" x14ac:dyDescent="0.2">
      <c r="A295" s="6">
        <v>45455</v>
      </c>
      <c r="B295">
        <v>178.70208740234381</v>
      </c>
      <c r="C295">
        <v>5421.02978515625</v>
      </c>
      <c r="D295">
        <f t="shared" si="16"/>
        <v>7.6883060206340836E-3</v>
      </c>
      <c r="E295">
        <f t="shared" si="17"/>
        <v>8.5036727919987065E-3</v>
      </c>
      <c r="F295">
        <f t="shared" si="18"/>
        <v>1.124249271511478E-2</v>
      </c>
      <c r="G295">
        <f t="shared" si="19"/>
        <v>-3.554186694480696E-3</v>
      </c>
      <c r="H295">
        <f>0</f>
        <v>0</v>
      </c>
    </row>
    <row r="296" spans="1:8" x14ac:dyDescent="0.2">
      <c r="A296" s="6">
        <v>45456</v>
      </c>
      <c r="B296">
        <v>175.89558410644531</v>
      </c>
      <c r="C296">
        <v>5433.740234375</v>
      </c>
      <c r="D296">
        <f t="shared" si="16"/>
        <v>-1.5704927327344076E-2</v>
      </c>
      <c r="E296">
        <f t="shared" si="17"/>
        <v>2.3446558536817097E-3</v>
      </c>
      <c r="F296">
        <f t="shared" si="18"/>
        <v>3.4750160517021487E-3</v>
      </c>
      <c r="G296">
        <f t="shared" si="19"/>
        <v>-1.9179943379046223E-2</v>
      </c>
      <c r="H296">
        <f>0</f>
        <v>0</v>
      </c>
    </row>
    <row r="297" spans="1:8" x14ac:dyDescent="0.2">
      <c r="A297" s="6">
        <v>45457</v>
      </c>
      <c r="B297">
        <v>177.5177917480469</v>
      </c>
      <c r="C297">
        <v>5431.60009765625</v>
      </c>
      <c r="D297">
        <f t="shared" si="16"/>
        <v>9.2225603606961304E-3</v>
      </c>
      <c r="E297">
        <f t="shared" si="17"/>
        <v>-3.9386069750091401E-4</v>
      </c>
      <c r="F297">
        <f t="shared" si="18"/>
        <v>2.1321474026113319E-5</v>
      </c>
      <c r="G297">
        <f t="shared" si="19"/>
        <v>9.2012388866700174E-3</v>
      </c>
      <c r="H297">
        <f>0</f>
        <v>0</v>
      </c>
    </row>
    <row r="298" spans="1:8" x14ac:dyDescent="0.2">
      <c r="A298" s="6">
        <v>45460</v>
      </c>
      <c r="B298">
        <v>177.92582702636719</v>
      </c>
      <c r="C298">
        <v>5473.22998046875</v>
      </c>
      <c r="D298">
        <f t="shared" si="16"/>
        <v>2.2985599037836923E-3</v>
      </c>
      <c r="E298">
        <f t="shared" si="17"/>
        <v>7.6643865645527054E-3</v>
      </c>
      <c r="F298">
        <f t="shared" si="18"/>
        <v>1.0184022467200207E-2</v>
      </c>
      <c r="G298">
        <f t="shared" si="19"/>
        <v>-7.8854625634165142E-3</v>
      </c>
      <c r="H298">
        <f>0</f>
        <v>0</v>
      </c>
    </row>
    <row r="299" spans="1:8" x14ac:dyDescent="0.2">
      <c r="A299" s="6">
        <v>45461</v>
      </c>
      <c r="B299">
        <v>175.60694885253909</v>
      </c>
      <c r="C299">
        <v>5487.02978515625</v>
      </c>
      <c r="D299">
        <f t="shared" si="16"/>
        <v>-1.3032836281179461E-2</v>
      </c>
      <c r="E299">
        <f t="shared" si="17"/>
        <v>2.5213273947457537E-3</v>
      </c>
      <c r="F299">
        <f t="shared" si="18"/>
        <v>3.6978262965915057E-3</v>
      </c>
      <c r="G299">
        <f t="shared" si="19"/>
        <v>-1.6730662577770967E-2</v>
      </c>
      <c r="H299">
        <f>0</f>
        <v>0</v>
      </c>
    </row>
    <row r="300" spans="1:8" x14ac:dyDescent="0.2">
      <c r="A300" s="6">
        <v>45463</v>
      </c>
      <c r="B300">
        <v>176.86094665527341</v>
      </c>
      <c r="C300">
        <v>5473.169921875</v>
      </c>
      <c r="D300">
        <f t="shared" si="16"/>
        <v>7.1409349739759431E-3</v>
      </c>
      <c r="E300">
        <f t="shared" si="17"/>
        <v>-2.5259318472709014E-3</v>
      </c>
      <c r="F300">
        <f t="shared" si="18"/>
        <v>-2.667551290317849E-3</v>
      </c>
      <c r="G300">
        <f t="shared" si="19"/>
        <v>9.8084862642937917E-3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C429-BE1E-7E4E-9019-C229AA825667}">
  <sheetPr codeName="Sheet34"/>
  <dimension ref="A1:R300"/>
  <sheetViews>
    <sheetView topLeftCell="A262" workbookViewId="0">
      <selection activeCell="E17" sqref="E17:E300"/>
    </sheetView>
  </sheetViews>
  <sheetFormatPr baseColWidth="10" defaultRowHeight="15" x14ac:dyDescent="0.2"/>
  <cols>
    <col min="4" max="4" width="13.5" customWidth="1"/>
    <col min="13" max="13" width="11" customWidth="1"/>
  </cols>
  <sheetData>
    <row r="1" spans="1:11" x14ac:dyDescent="0.2">
      <c r="A1" s="6" t="s">
        <v>0</v>
      </c>
      <c r="B1" s="1" t="s">
        <v>3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92.089996337890625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91.75</v>
      </c>
      <c r="C3">
        <v>4137.64013671875</v>
      </c>
      <c r="D3">
        <f t="shared" si="0"/>
        <v>-3.6920007754494E-3</v>
      </c>
      <c r="E3">
        <f t="shared" si="1"/>
        <v>-2.0693734728036706E-3</v>
      </c>
      <c r="F3">
        <f t="shared" si="2"/>
        <v>-3.8730872027172244E-3</v>
      </c>
      <c r="G3">
        <f t="shared" si="3"/>
        <v>1.8108642726782443E-4</v>
      </c>
      <c r="H3">
        <f>0</f>
        <v>0</v>
      </c>
    </row>
    <row r="4" spans="1:11" x14ac:dyDescent="0.2">
      <c r="A4" s="6">
        <v>45033</v>
      </c>
      <c r="B4">
        <v>89.870002746582031</v>
      </c>
      <c r="C4">
        <v>4151.31982421875</v>
      </c>
      <c r="D4">
        <f t="shared" si="0"/>
        <v>-2.0490433279759857E-2</v>
      </c>
      <c r="E4">
        <f t="shared" si="1"/>
        <v>3.3061569029655402E-3</v>
      </c>
      <c r="F4">
        <f t="shared" si="2"/>
        <v>8.269055635323647E-3</v>
      </c>
      <c r="G4">
        <f t="shared" si="3"/>
        <v>-2.8759488915083502E-2</v>
      </c>
      <c r="H4">
        <f>0</f>
        <v>0</v>
      </c>
    </row>
    <row r="5" spans="1:11" x14ac:dyDescent="0.2">
      <c r="A5" s="6">
        <v>45034</v>
      </c>
      <c r="B5">
        <v>89.779998779296875</v>
      </c>
      <c r="C5">
        <v>4154.8701171875</v>
      </c>
      <c r="D5">
        <f t="shared" si="0"/>
        <v>-1.0014906479857144E-3</v>
      </c>
      <c r="E5">
        <f t="shared" si="1"/>
        <v>8.5522029597373539E-4</v>
      </c>
      <c r="F5">
        <f t="shared" si="2"/>
        <v>2.7329279811627704E-3</v>
      </c>
      <c r="G5">
        <f t="shared" si="3"/>
        <v>-3.7344186291484848E-3</v>
      </c>
      <c r="H5">
        <f>0</f>
        <v>0</v>
      </c>
    </row>
    <row r="6" spans="1:11" x14ac:dyDescent="0.2">
      <c r="A6" s="6">
        <v>45035</v>
      </c>
      <c r="B6">
        <v>89.94000244140625</v>
      </c>
      <c r="C6">
        <v>4154.52001953125</v>
      </c>
      <c r="D6">
        <f t="shared" si="0"/>
        <v>1.7821749196356151E-3</v>
      </c>
      <c r="E6">
        <f t="shared" si="1"/>
        <v>-8.4261997698065194E-5</v>
      </c>
      <c r="F6">
        <f t="shared" si="2"/>
        <v>6.1084375762400316E-4</v>
      </c>
      <c r="G6">
        <f t="shared" si="3"/>
        <v>1.1713311620116119E-3</v>
      </c>
      <c r="H6">
        <f>0</f>
        <v>0</v>
      </c>
    </row>
    <row r="7" spans="1:11" x14ac:dyDescent="0.2">
      <c r="A7" s="6">
        <v>45036</v>
      </c>
      <c r="B7">
        <v>90.110000610351562</v>
      </c>
      <c r="C7">
        <v>4129.7900390625</v>
      </c>
      <c r="D7">
        <f t="shared" si="0"/>
        <v>1.8901285782826349E-3</v>
      </c>
      <c r="E7">
        <f t="shared" si="1"/>
        <v>-5.9525481529729696E-3</v>
      </c>
      <c r="F7">
        <f t="shared" si="2"/>
        <v>-1.2644326194168812E-2</v>
      </c>
      <c r="G7">
        <f t="shared" si="3"/>
        <v>1.4534454772451447E-2</v>
      </c>
      <c r="H7">
        <f>0</f>
        <v>0</v>
      </c>
    </row>
    <row r="8" spans="1:11" x14ac:dyDescent="0.2">
      <c r="A8" s="6">
        <v>45037</v>
      </c>
      <c r="B8">
        <v>88.430000305175781</v>
      </c>
      <c r="C8">
        <v>4133.52001953125</v>
      </c>
      <c r="D8">
        <f t="shared" si="0"/>
        <v>-1.8643882963005898E-2</v>
      </c>
      <c r="E8">
        <f t="shared" si="1"/>
        <v>9.031888869577287E-4</v>
      </c>
      <c r="F8">
        <f t="shared" si="2"/>
        <v>2.8412784959496694E-3</v>
      </c>
      <c r="G8">
        <f t="shared" si="3"/>
        <v>-2.1485161458955567E-2</v>
      </c>
      <c r="H8">
        <f>0</f>
        <v>0</v>
      </c>
    </row>
    <row r="9" spans="1:11" x14ac:dyDescent="0.2">
      <c r="A9" s="6">
        <v>45040</v>
      </c>
      <c r="B9">
        <v>87.569999694824219</v>
      </c>
      <c r="C9">
        <v>4137.0400390625</v>
      </c>
      <c r="D9">
        <f t="shared" si="0"/>
        <v>-9.7252132464510366E-3</v>
      </c>
      <c r="E9">
        <f t="shared" si="1"/>
        <v>8.5157916609035489E-4</v>
      </c>
      <c r="F9">
        <f t="shared" si="2"/>
        <v>2.7247034682225868E-3</v>
      </c>
      <c r="G9">
        <f t="shared" si="3"/>
        <v>-1.2449916714673624E-2</v>
      </c>
      <c r="H9">
        <f>0</f>
        <v>0</v>
      </c>
    </row>
    <row r="10" spans="1:11" x14ac:dyDescent="0.2">
      <c r="A10" s="6">
        <v>45041</v>
      </c>
      <c r="B10">
        <v>83.800003051757812</v>
      </c>
      <c r="C10">
        <v>4071.6298828125</v>
      </c>
      <c r="D10">
        <f t="shared" si="0"/>
        <v>-4.3051235082843475E-2</v>
      </c>
      <c r="E10">
        <f t="shared" si="1"/>
        <v>-1.5810858882773227E-2</v>
      </c>
      <c r="F10">
        <f t="shared" si="2"/>
        <v>-3.4912085588216894E-2</v>
      </c>
      <c r="G10">
        <f t="shared" si="3"/>
        <v>-8.139149494626581E-3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85.94000244140625</v>
      </c>
      <c r="C11">
        <v>4055.989990234375</v>
      </c>
      <c r="D11">
        <f t="shared" si="0"/>
        <v>2.5536984626679526E-2</v>
      </c>
      <c r="E11">
        <f t="shared" si="1"/>
        <v>-3.8411871973298428E-3</v>
      </c>
      <c r="F11">
        <f t="shared" si="2"/>
        <v>-7.8752253773191113E-3</v>
      </c>
      <c r="G11">
        <f t="shared" si="3"/>
        <v>3.3412210003998639E-2</v>
      </c>
      <c r="H11">
        <f>0</f>
        <v>0</v>
      </c>
    </row>
    <row r="12" spans="1:11" x14ac:dyDescent="0.2">
      <c r="A12" s="6">
        <v>45043</v>
      </c>
      <c r="B12">
        <v>87.44000244140625</v>
      </c>
      <c r="C12">
        <v>4135.35009765625</v>
      </c>
      <c r="D12">
        <f t="shared" si="0"/>
        <v>1.7454037204882589E-2</v>
      </c>
      <c r="E12">
        <f t="shared" si="1"/>
        <v>1.9566149722497039E-2</v>
      </c>
      <c r="F12">
        <f t="shared" si="2"/>
        <v>4.4996809281775511E-2</v>
      </c>
      <c r="G12">
        <f t="shared" si="3"/>
        <v>-2.7542772076892923E-2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89.370002746582031</v>
      </c>
      <c r="C13">
        <v>4169.47998046875</v>
      </c>
      <c r="D13">
        <f t="shared" si="0"/>
        <v>2.2072281007415206E-2</v>
      </c>
      <c r="E13">
        <f t="shared" si="1"/>
        <v>8.2532027534605312E-3</v>
      </c>
      <c r="F13">
        <f t="shared" si="2"/>
        <v>1.9443346011173712E-2</v>
      </c>
      <c r="G13">
        <f t="shared" si="3"/>
        <v>2.628934996241495E-3</v>
      </c>
      <c r="H13">
        <f>0</f>
        <v>0</v>
      </c>
      <c r="J13" t="s">
        <v>21</v>
      </c>
      <c r="K13">
        <v>0.54549268336160051</v>
      </c>
    </row>
    <row r="14" spans="1:11" x14ac:dyDescent="0.2">
      <c r="A14" s="6">
        <v>45047</v>
      </c>
      <c r="B14">
        <v>89.69000244140625</v>
      </c>
      <c r="C14">
        <v>4167.8701171875</v>
      </c>
      <c r="D14">
        <f t="shared" si="0"/>
        <v>3.5806163700320415E-3</v>
      </c>
      <c r="E14">
        <f t="shared" si="1"/>
        <v>-3.8610649020764942E-4</v>
      </c>
      <c r="F14">
        <f t="shared" si="2"/>
        <v>-7.0956676329061606E-5</v>
      </c>
      <c r="G14">
        <f t="shared" si="3"/>
        <v>3.6515730463611033E-3</v>
      </c>
      <c r="H14">
        <f>0</f>
        <v>0</v>
      </c>
      <c r="J14" t="s">
        <v>22</v>
      </c>
      <c r="K14">
        <v>0.29756226760103932</v>
      </c>
    </row>
    <row r="15" spans="1:11" x14ac:dyDescent="0.2">
      <c r="A15" s="6">
        <v>45048</v>
      </c>
      <c r="B15">
        <v>89.910003662109375</v>
      </c>
      <c r="C15">
        <v>4119.580078125</v>
      </c>
      <c r="D15">
        <f t="shared" si="0"/>
        <v>2.4529068426200062E-3</v>
      </c>
      <c r="E15">
        <f t="shared" si="1"/>
        <v>-1.1586262936400304E-2</v>
      </c>
      <c r="F15">
        <f t="shared" si="2"/>
        <v>-2.5369650920730093E-2</v>
      </c>
      <c r="G15">
        <f t="shared" si="3"/>
        <v>2.78225577633501E-2</v>
      </c>
      <c r="H15">
        <f>0</f>
        <v>0</v>
      </c>
      <c r="J15" t="s">
        <v>23</v>
      </c>
      <c r="K15">
        <v>0.29471839014193424</v>
      </c>
    </row>
    <row r="16" spans="1:11" x14ac:dyDescent="0.2">
      <c r="A16" s="6">
        <v>45049</v>
      </c>
      <c r="B16">
        <v>81.620002746582031</v>
      </c>
      <c r="C16">
        <v>4090.75</v>
      </c>
      <c r="D16">
        <f t="shared" si="0"/>
        <v>-9.22033208527272E-2</v>
      </c>
      <c r="E16">
        <f t="shared" si="1"/>
        <v>-6.9983050646564848E-3</v>
      </c>
      <c r="F16">
        <f t="shared" si="2"/>
        <v>-1.5006461445560216E-2</v>
      </c>
      <c r="G16">
        <f t="shared" si="3"/>
        <v>-7.7196859407166987E-2</v>
      </c>
      <c r="H16">
        <f>0</f>
        <v>0</v>
      </c>
      <c r="J16" t="s">
        <v>24</v>
      </c>
      <c r="K16">
        <v>2.5371987367211139E-2</v>
      </c>
    </row>
    <row r="17" spans="1:18" ht="16" thickBot="1" x14ac:dyDescent="0.25">
      <c r="A17" s="6">
        <v>45050</v>
      </c>
      <c r="B17">
        <v>86.610000610351562</v>
      </c>
      <c r="C17">
        <v>4061.219970703125</v>
      </c>
      <c r="D17">
        <f t="shared" si="0"/>
        <v>6.1136948001125901E-2</v>
      </c>
      <c r="E17">
        <f t="shared" si="1"/>
        <v>-7.2187323343824161E-3</v>
      </c>
      <c r="F17">
        <f t="shared" si="2"/>
        <v>-1.5504358249655317E-2</v>
      </c>
      <c r="G17">
        <f t="shared" si="3"/>
        <v>7.6641306250781221E-2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89.839996337890625</v>
      </c>
      <c r="C18">
        <v>4136.25</v>
      </c>
      <c r="D18">
        <f t="shared" si="0"/>
        <v>3.7293565463305312E-2</v>
      </c>
      <c r="E18">
        <f t="shared" si="1"/>
        <v>1.8474751389515376E-2</v>
      </c>
      <c r="F18">
        <f t="shared" si="2"/>
        <v>4.2531580080951446E-2</v>
      </c>
      <c r="G18">
        <f t="shared" si="3"/>
        <v>-5.2380146176461348E-3</v>
      </c>
      <c r="H18">
        <f>0</f>
        <v>0</v>
      </c>
    </row>
    <row r="19" spans="1:18" ht="16" thickBot="1" x14ac:dyDescent="0.25">
      <c r="A19" s="6">
        <v>45054</v>
      </c>
      <c r="B19">
        <v>95.040000915527344</v>
      </c>
      <c r="C19">
        <v>4138.1201171875</v>
      </c>
      <c r="D19">
        <f t="shared" si="0"/>
        <v>5.7880730071263153E-2</v>
      </c>
      <c r="E19">
        <f t="shared" si="1"/>
        <v>4.5212866424892972E-4</v>
      </c>
      <c r="F19">
        <f t="shared" si="2"/>
        <v>1.8224324900976319E-3</v>
      </c>
      <c r="G19">
        <f t="shared" si="3"/>
        <v>5.6058297581165518E-2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95.05999755859375</v>
      </c>
      <c r="C20">
        <v>4119.169921875</v>
      </c>
      <c r="D20">
        <f t="shared" si="0"/>
        <v>2.1040238713987414E-4</v>
      </c>
      <c r="E20">
        <f t="shared" si="1"/>
        <v>-4.5794212772585219E-3</v>
      </c>
      <c r="F20">
        <f t="shared" si="2"/>
        <v>-9.5427340731696186E-3</v>
      </c>
      <c r="G20">
        <f t="shared" si="3"/>
        <v>9.7531364603094927E-3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97.019996643066406</v>
      </c>
      <c r="C21">
        <v>4137.64013671875</v>
      </c>
      <c r="D21">
        <f t="shared" si="0"/>
        <v>2.0618547599525749E-2</v>
      </c>
      <c r="E21">
        <f t="shared" si="1"/>
        <v>4.4839652634049987E-3</v>
      </c>
      <c r="F21">
        <f t="shared" si="2"/>
        <v>1.0929466115517095E-2</v>
      </c>
      <c r="G21">
        <f t="shared" si="3"/>
        <v>9.6890814840086548E-3</v>
      </c>
      <c r="H21">
        <f>0</f>
        <v>0</v>
      </c>
      <c r="J21" t="s">
        <v>27</v>
      </c>
      <c r="K21">
        <v>1</v>
      </c>
      <c r="L21">
        <v>6.7355948099254936E-2</v>
      </c>
      <c r="M21">
        <v>6.7355948099254936E-2</v>
      </c>
      <c r="N21">
        <v>104.63259119985943</v>
      </c>
      <c r="O21">
        <v>1.0481067744622778E-20</v>
      </c>
    </row>
    <row r="22" spans="1:18" x14ac:dyDescent="0.2">
      <c r="A22" s="6">
        <v>45057</v>
      </c>
      <c r="B22">
        <v>97.099998474121094</v>
      </c>
      <c r="C22">
        <v>4130.6201171875</v>
      </c>
      <c r="D22">
        <f t="shared" si="0"/>
        <v>8.2459115463606736E-4</v>
      </c>
      <c r="E22">
        <f t="shared" si="1"/>
        <v>-1.6966239932159066E-3</v>
      </c>
      <c r="F22">
        <f t="shared" si="2"/>
        <v>-3.0311279712409468E-3</v>
      </c>
      <c r="G22">
        <f t="shared" si="3"/>
        <v>3.8557191258770142E-3</v>
      </c>
      <c r="H22">
        <f>0</f>
        <v>0</v>
      </c>
      <c r="J22" t="s">
        <v>28</v>
      </c>
      <c r="K22">
        <v>247</v>
      </c>
      <c r="L22">
        <v>0.15900322251159463</v>
      </c>
      <c r="M22">
        <v>6.4373774296192161E-4</v>
      </c>
    </row>
    <row r="23" spans="1:18" ht="16" thickBot="1" x14ac:dyDescent="0.25">
      <c r="A23" s="6">
        <v>45058</v>
      </c>
      <c r="B23">
        <v>95.260002136230469</v>
      </c>
      <c r="C23">
        <v>4124.080078125</v>
      </c>
      <c r="D23">
        <f t="shared" si="0"/>
        <v>-1.894949914320565E-2</v>
      </c>
      <c r="E23">
        <f t="shared" si="1"/>
        <v>-1.5833068345566526E-3</v>
      </c>
      <c r="F23">
        <f t="shared" si="2"/>
        <v>-2.7751693903642241E-3</v>
      </c>
      <c r="G23">
        <f t="shared" si="3"/>
        <v>-1.6174329752841426E-2</v>
      </c>
      <c r="H23">
        <f>0</f>
        <v>0</v>
      </c>
      <c r="J23" s="10" t="s">
        <v>29</v>
      </c>
      <c r="K23" s="10">
        <v>248</v>
      </c>
      <c r="L23" s="10">
        <v>0.22635917061084956</v>
      </c>
      <c r="M23" s="10"/>
      <c r="N23" s="10"/>
      <c r="O23" s="10"/>
    </row>
    <row r="24" spans="1:18" ht="16" thickBot="1" x14ac:dyDescent="0.25">
      <c r="A24" s="6">
        <v>45061</v>
      </c>
      <c r="B24">
        <v>97.400001525878906</v>
      </c>
      <c r="C24">
        <v>4136.27978515625</v>
      </c>
      <c r="D24">
        <f t="shared" si="0"/>
        <v>2.2464826177392316E-2</v>
      </c>
      <c r="E24">
        <f t="shared" si="1"/>
        <v>2.9581644391338813E-3</v>
      </c>
      <c r="F24">
        <f t="shared" si="2"/>
        <v>7.4830170666547562E-3</v>
      </c>
      <c r="G24">
        <f t="shared" si="3"/>
        <v>1.498180911073756E-2</v>
      </c>
      <c r="H24">
        <f>0</f>
        <v>0</v>
      </c>
    </row>
    <row r="25" spans="1:18" x14ac:dyDescent="0.2">
      <c r="A25" s="6">
        <v>45062</v>
      </c>
      <c r="B25">
        <v>101.48000335693359</v>
      </c>
      <c r="C25">
        <v>4109.89990234375</v>
      </c>
      <c r="D25">
        <f t="shared" si="0"/>
        <v>4.1889135186210957E-2</v>
      </c>
      <c r="E25">
        <f t="shared" si="1"/>
        <v>-6.3776833731530314E-3</v>
      </c>
      <c r="F25">
        <f t="shared" si="2"/>
        <v>-1.3604613311543645E-2</v>
      </c>
      <c r="G25">
        <f t="shared" si="3"/>
        <v>5.5493748497754604E-2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103.75</v>
      </c>
      <c r="C26">
        <v>4158.77001953125</v>
      </c>
      <c r="D26">
        <f t="shared" si="0"/>
        <v>2.2368905872836686E-2</v>
      </c>
      <c r="E26">
        <f t="shared" si="1"/>
        <v>1.1890829058788244E-2</v>
      </c>
      <c r="F26">
        <f t="shared" si="2"/>
        <v>2.7659945137801036E-2</v>
      </c>
      <c r="G26">
        <f t="shared" si="3"/>
        <v>-5.2910392649643499E-3</v>
      </c>
      <c r="H26">
        <f>0</f>
        <v>0</v>
      </c>
      <c r="J26" t="s">
        <v>30</v>
      </c>
      <c r="K26">
        <v>8.0117310939930133E-4</v>
      </c>
      <c r="L26">
        <v>1.6202788157006194E-3</v>
      </c>
      <c r="M26">
        <v>0.49446620028347943</v>
      </c>
      <c r="N26">
        <v>0.62141646225846792</v>
      </c>
      <c r="O26">
        <v>-2.3901519535155049E-3</v>
      </c>
      <c r="P26">
        <v>3.992498172314108E-3</v>
      </c>
      <c r="Q26">
        <v>-2.3901519535155049E-3</v>
      </c>
      <c r="R26">
        <v>3.992498172314108E-3</v>
      </c>
    </row>
    <row r="27" spans="1:18" ht="16" thickBot="1" x14ac:dyDescent="0.25">
      <c r="A27" s="6">
        <v>45064</v>
      </c>
      <c r="B27">
        <v>107.9300003051758</v>
      </c>
      <c r="C27">
        <v>4198.0498046875</v>
      </c>
      <c r="D27">
        <f t="shared" si="0"/>
        <v>4.0289159567959532E-2</v>
      </c>
      <c r="E27">
        <f t="shared" si="1"/>
        <v>9.445048649426635E-3</v>
      </c>
      <c r="F27">
        <f t="shared" si="2"/>
        <v>2.2135464201963849E-2</v>
      </c>
      <c r="G27">
        <f t="shared" si="3"/>
        <v>1.8153695365995683E-2</v>
      </c>
      <c r="H27">
        <f>0</f>
        <v>0</v>
      </c>
      <c r="J27" s="10" t="s">
        <v>43</v>
      </c>
      <c r="K27" s="10">
        <v>2.2587804345358933</v>
      </c>
      <c r="L27" s="10">
        <v>0.22082107862919981</v>
      </c>
      <c r="M27" s="10">
        <v>10.229007341861649</v>
      </c>
      <c r="N27" s="10">
        <v>1.0481067744622477E-20</v>
      </c>
      <c r="O27" s="10">
        <v>1.8238479798123373</v>
      </c>
      <c r="P27" s="10">
        <v>2.6937128892594493</v>
      </c>
      <c r="Q27" s="10">
        <v>1.8238479798123373</v>
      </c>
      <c r="R27" s="10">
        <v>2.6937128892594493</v>
      </c>
    </row>
    <row r="28" spans="1:18" x14ac:dyDescent="0.2">
      <c r="A28" s="6">
        <v>45065</v>
      </c>
      <c r="B28">
        <v>105.8199996948242</v>
      </c>
      <c r="C28">
        <v>4191.97998046875</v>
      </c>
      <c r="D28">
        <f t="shared" si="0"/>
        <v>-1.9549713743958974E-2</v>
      </c>
      <c r="E28">
        <f t="shared" si="1"/>
        <v>-1.4458676054706077E-3</v>
      </c>
      <c r="F28">
        <f t="shared" si="2"/>
        <v>-2.4647243487669695E-3</v>
      </c>
      <c r="G28">
        <f t="shared" si="3"/>
        <v>-1.7084989395192006E-2</v>
      </c>
      <c r="H28">
        <f>0</f>
        <v>0</v>
      </c>
    </row>
    <row r="29" spans="1:18" x14ac:dyDescent="0.2">
      <c r="A29" s="6">
        <v>45068</v>
      </c>
      <c r="B29">
        <v>108</v>
      </c>
      <c r="C29">
        <v>4192.6298828125</v>
      </c>
      <c r="D29">
        <f t="shared" si="0"/>
        <v>2.0601023544346342E-2</v>
      </c>
      <c r="E29">
        <f t="shared" si="1"/>
        <v>1.550346964389604E-4</v>
      </c>
      <c r="F29">
        <f t="shared" si="2"/>
        <v>1.1513624483898365E-3</v>
      </c>
      <c r="G29">
        <f t="shared" si="3"/>
        <v>1.9449661095956507E-2</v>
      </c>
      <c r="H29">
        <f>0</f>
        <v>0</v>
      </c>
    </row>
    <row r="30" spans="1:18" x14ac:dyDescent="0.2">
      <c r="A30" s="6">
        <v>45069</v>
      </c>
      <c r="B30">
        <v>108.120002746582</v>
      </c>
      <c r="C30">
        <v>4145.580078125</v>
      </c>
      <c r="D30">
        <f t="shared" si="0"/>
        <v>1.1111365424258945E-3</v>
      </c>
      <c r="E30">
        <f t="shared" si="1"/>
        <v>-1.1222026747550129E-2</v>
      </c>
      <c r="F30">
        <f t="shared" si="2"/>
        <v>-2.4546921343805397E-2</v>
      </c>
      <c r="G30">
        <f t="shared" si="3"/>
        <v>2.5658057886231291E-2</v>
      </c>
      <c r="H30">
        <f>0</f>
        <v>0</v>
      </c>
    </row>
    <row r="31" spans="1:18" x14ac:dyDescent="0.2">
      <c r="A31" s="6">
        <v>45070</v>
      </c>
      <c r="B31">
        <v>108.26999664306641</v>
      </c>
      <c r="C31">
        <v>4115.240234375</v>
      </c>
      <c r="D31">
        <f t="shared" si="0"/>
        <v>1.3872909052357052E-3</v>
      </c>
      <c r="E31">
        <f t="shared" si="1"/>
        <v>-7.3186003353533646E-3</v>
      </c>
      <c r="F31">
        <f t="shared" si="2"/>
        <v>-1.5729938136284705E-2</v>
      </c>
      <c r="G31">
        <f t="shared" si="3"/>
        <v>1.711722904152041E-2</v>
      </c>
      <c r="H31">
        <f>0</f>
        <v>0</v>
      </c>
    </row>
    <row r="32" spans="1:18" x14ac:dyDescent="0.2">
      <c r="A32" s="6">
        <v>45071</v>
      </c>
      <c r="B32">
        <v>120.34999847412109</v>
      </c>
      <c r="C32">
        <v>4151.27978515625</v>
      </c>
      <c r="D32">
        <f t="shared" si="0"/>
        <v>0.11157293992424155</v>
      </c>
      <c r="E32">
        <f t="shared" si="1"/>
        <v>8.7575812659024255E-3</v>
      </c>
      <c r="F32">
        <f t="shared" si="2"/>
        <v>2.0582626326677778E-2</v>
      </c>
      <c r="G32">
        <f t="shared" si="3"/>
        <v>9.0990313597563779E-2</v>
      </c>
      <c r="H32">
        <f>0</f>
        <v>0</v>
      </c>
    </row>
    <row r="33" spans="1:8" x14ac:dyDescent="0.2">
      <c r="A33" s="6">
        <v>45072</v>
      </c>
      <c r="B33">
        <v>127.0299987792969</v>
      </c>
      <c r="C33">
        <v>4205.4501953125</v>
      </c>
      <c r="D33">
        <f t="shared" si="0"/>
        <v>5.5504780971079137E-2</v>
      </c>
      <c r="E33">
        <f t="shared" si="1"/>
        <v>1.3049086777997321E-2</v>
      </c>
      <c r="F33">
        <f t="shared" si="2"/>
        <v>3.027619501210067E-2</v>
      </c>
      <c r="G33">
        <f t="shared" si="3"/>
        <v>2.5228585958978467E-2</v>
      </c>
      <c r="H33">
        <f>0</f>
        <v>0</v>
      </c>
    </row>
    <row r="34" spans="1:8" x14ac:dyDescent="0.2">
      <c r="A34" s="6">
        <v>45076</v>
      </c>
      <c r="B34">
        <v>125.26999664306641</v>
      </c>
      <c r="C34">
        <v>4205.52001953125</v>
      </c>
      <c r="D34">
        <f t="shared" si="0"/>
        <v>-1.3855011832979214E-2</v>
      </c>
      <c r="E34">
        <f t="shared" si="1"/>
        <v>1.660326849850513E-5</v>
      </c>
      <c r="F34">
        <f t="shared" si="2"/>
        <v>8.3867624743307089E-4</v>
      </c>
      <c r="G34">
        <f t="shared" si="3"/>
        <v>-1.4693688080412284E-2</v>
      </c>
      <c r="H34">
        <f>0</f>
        <v>0</v>
      </c>
    </row>
    <row r="35" spans="1:8" x14ac:dyDescent="0.2">
      <c r="A35" s="6">
        <v>45077</v>
      </c>
      <c r="B35">
        <v>118.2099990844727</v>
      </c>
      <c r="C35">
        <v>4179.830078125</v>
      </c>
      <c r="D35">
        <f t="shared" si="0"/>
        <v>-5.6358248166237801E-2</v>
      </c>
      <c r="E35">
        <f t="shared" si="1"/>
        <v>-6.1086242098339349E-3</v>
      </c>
      <c r="F35">
        <f t="shared" si="2"/>
        <v>-1.2996867737705873E-2</v>
      </c>
      <c r="G35">
        <f t="shared" si="3"/>
        <v>-4.336138042853193E-2</v>
      </c>
      <c r="H35">
        <f>0</f>
        <v>0</v>
      </c>
    </row>
    <row r="36" spans="1:8" x14ac:dyDescent="0.2">
      <c r="A36" s="6">
        <v>45078</v>
      </c>
      <c r="B36">
        <v>119.4700012207031</v>
      </c>
      <c r="C36">
        <v>4221.02001953125</v>
      </c>
      <c r="D36">
        <f t="shared" si="0"/>
        <v>1.0659014854826232E-2</v>
      </c>
      <c r="E36">
        <f t="shared" si="1"/>
        <v>9.8544535630327168E-3</v>
      </c>
      <c r="F36">
        <f t="shared" si="2"/>
        <v>2.3060220010620122E-2</v>
      </c>
      <c r="G36">
        <f t="shared" si="3"/>
        <v>-1.240120515579389E-2</v>
      </c>
      <c r="H36">
        <f>0</f>
        <v>0</v>
      </c>
    </row>
    <row r="37" spans="1:8" x14ac:dyDescent="0.2">
      <c r="A37" s="6">
        <v>45079</v>
      </c>
      <c r="B37">
        <v>117.86000061035161</v>
      </c>
      <c r="C37">
        <v>4282.3701171875</v>
      </c>
      <c r="D37">
        <f t="shared" si="0"/>
        <v>-1.3476191461463616E-2</v>
      </c>
      <c r="E37">
        <f t="shared" si="1"/>
        <v>1.4534424705965554E-2</v>
      </c>
      <c r="F37">
        <f t="shared" si="2"/>
        <v>3.3631247262469403E-2</v>
      </c>
      <c r="G37">
        <f t="shared" si="3"/>
        <v>-4.7107438723933019E-2</v>
      </c>
      <c r="H37">
        <f>0</f>
        <v>0</v>
      </c>
    </row>
    <row r="38" spans="1:8" x14ac:dyDescent="0.2">
      <c r="A38" s="6">
        <v>45082</v>
      </c>
      <c r="B38">
        <v>117.9300003051758</v>
      </c>
      <c r="C38">
        <v>4273.7900390625</v>
      </c>
      <c r="D38">
        <f t="shared" si="0"/>
        <v>5.9392240337419189E-4</v>
      </c>
      <c r="E38">
        <f t="shared" si="1"/>
        <v>-2.0035816359177394E-3</v>
      </c>
      <c r="F38">
        <f t="shared" si="2"/>
        <v>-3.7244778888071059E-3</v>
      </c>
      <c r="G38">
        <f t="shared" si="3"/>
        <v>4.3184002921812983E-3</v>
      </c>
      <c r="H38">
        <f>0</f>
        <v>0</v>
      </c>
    </row>
    <row r="39" spans="1:8" x14ac:dyDescent="0.2">
      <c r="A39" s="6">
        <v>45083</v>
      </c>
      <c r="B39">
        <v>124.23000335693359</v>
      </c>
      <c r="C39">
        <v>4283.85009765625</v>
      </c>
      <c r="D39">
        <f t="shared" si="0"/>
        <v>5.3421546980877199E-2</v>
      </c>
      <c r="E39">
        <f t="shared" si="1"/>
        <v>2.3538963079141606E-3</v>
      </c>
      <c r="F39">
        <f t="shared" si="2"/>
        <v>6.1181080346420832E-3</v>
      </c>
      <c r="G39">
        <f t="shared" si="3"/>
        <v>4.7303438946235114E-2</v>
      </c>
      <c r="H39">
        <f>0</f>
        <v>0</v>
      </c>
    </row>
    <row r="40" spans="1:8" x14ac:dyDescent="0.2">
      <c r="A40" s="6">
        <v>45084</v>
      </c>
      <c r="B40">
        <v>117.8300018310547</v>
      </c>
      <c r="C40">
        <v>4267.52001953125</v>
      </c>
      <c r="D40">
        <f t="shared" si="0"/>
        <v>-5.1517357747231318E-2</v>
      </c>
      <c r="E40">
        <f t="shared" si="1"/>
        <v>-3.8120096998572883E-3</v>
      </c>
      <c r="F40">
        <f t="shared" si="2"/>
        <v>-7.8093198168993853E-3</v>
      </c>
      <c r="G40">
        <f t="shared" si="3"/>
        <v>-4.3708037930331935E-2</v>
      </c>
      <c r="H40">
        <f>0</f>
        <v>0</v>
      </c>
    </row>
    <row r="41" spans="1:8" x14ac:dyDescent="0.2">
      <c r="A41" s="6">
        <v>45085</v>
      </c>
      <c r="B41">
        <v>121.0500030517578</v>
      </c>
      <c r="C41">
        <v>4293.93017578125</v>
      </c>
      <c r="D41">
        <f t="shared" si="0"/>
        <v>2.7327515663794655E-2</v>
      </c>
      <c r="E41">
        <f t="shared" si="1"/>
        <v>6.1886426142414575E-3</v>
      </c>
      <c r="F41">
        <f t="shared" si="2"/>
        <v>1.4779957962782966E-2</v>
      </c>
      <c r="G41">
        <f t="shared" si="3"/>
        <v>1.2547557701011689E-2</v>
      </c>
      <c r="H41">
        <f>0</f>
        <v>0</v>
      </c>
    </row>
    <row r="42" spans="1:8" x14ac:dyDescent="0.2">
      <c r="A42" s="6">
        <v>45086</v>
      </c>
      <c r="B42">
        <v>124.9199981689453</v>
      </c>
      <c r="C42">
        <v>4298.85986328125</v>
      </c>
      <c r="D42">
        <f t="shared" si="0"/>
        <v>3.1970219079902051E-2</v>
      </c>
      <c r="E42">
        <f t="shared" si="1"/>
        <v>1.148059539441082E-3</v>
      </c>
      <c r="F42">
        <f t="shared" si="2"/>
        <v>3.3943875347711059E-3</v>
      </c>
      <c r="G42">
        <f t="shared" si="3"/>
        <v>2.8575831545130947E-2</v>
      </c>
      <c r="H42">
        <f>0</f>
        <v>0</v>
      </c>
    </row>
    <row r="43" spans="1:8" x14ac:dyDescent="0.2">
      <c r="A43" s="6">
        <v>45089</v>
      </c>
      <c r="B43">
        <v>129.19000244140619</v>
      </c>
      <c r="C43">
        <v>4338.93017578125</v>
      </c>
      <c r="D43">
        <f t="shared" si="0"/>
        <v>3.4181911103505103E-2</v>
      </c>
      <c r="E43">
        <f t="shared" si="1"/>
        <v>9.3211488102371565E-3</v>
      </c>
      <c r="F43">
        <f t="shared" si="2"/>
        <v>2.185560166936051E-2</v>
      </c>
      <c r="G43">
        <f t="shared" si="3"/>
        <v>1.2326309434144592E-2</v>
      </c>
      <c r="H43">
        <f>0</f>
        <v>0</v>
      </c>
    </row>
    <row r="44" spans="1:8" x14ac:dyDescent="0.2">
      <c r="A44" s="6">
        <v>45090</v>
      </c>
      <c r="B44">
        <v>124.5299987792969</v>
      </c>
      <c r="C44">
        <v>4369.009765625</v>
      </c>
      <c r="D44">
        <f t="shared" si="0"/>
        <v>-3.607093098572256E-2</v>
      </c>
      <c r="E44">
        <f t="shared" si="1"/>
        <v>6.9324899514737748E-3</v>
      </c>
      <c r="F44">
        <f t="shared" si="2"/>
        <v>1.6460145774404949E-2</v>
      </c>
      <c r="G44">
        <f t="shared" si="3"/>
        <v>-5.2531076760127512E-2</v>
      </c>
      <c r="H44">
        <f>0</f>
        <v>0</v>
      </c>
    </row>
    <row r="45" spans="1:8" x14ac:dyDescent="0.2">
      <c r="A45" s="6">
        <v>45091</v>
      </c>
      <c r="B45">
        <v>127.3300018310547</v>
      </c>
      <c r="C45">
        <v>4372.58984375</v>
      </c>
      <c r="D45">
        <f t="shared" si="0"/>
        <v>2.2484566604069611E-2</v>
      </c>
      <c r="E45">
        <f t="shared" si="1"/>
        <v>8.1942552593217144E-4</v>
      </c>
      <c r="F45">
        <f t="shared" si="2"/>
        <v>2.6520754549341744E-3</v>
      </c>
      <c r="G45">
        <f t="shared" si="3"/>
        <v>1.9832491149135437E-2</v>
      </c>
      <c r="H45">
        <f>0</f>
        <v>0</v>
      </c>
    </row>
    <row r="46" spans="1:8" x14ac:dyDescent="0.2">
      <c r="A46" s="6">
        <v>45092</v>
      </c>
      <c r="B46">
        <v>124.2399978637695</v>
      </c>
      <c r="C46">
        <v>4425.83984375</v>
      </c>
      <c r="D46">
        <f t="shared" si="0"/>
        <v>-2.4267681794154949E-2</v>
      </c>
      <c r="E46">
        <f t="shared" si="1"/>
        <v>1.217813742034668E-2</v>
      </c>
      <c r="F46">
        <f t="shared" si="2"/>
        <v>2.8308911643567795E-2</v>
      </c>
      <c r="G46">
        <f t="shared" si="3"/>
        <v>-5.2576593437722745E-2</v>
      </c>
      <c r="H46">
        <f>0</f>
        <v>0</v>
      </c>
    </row>
    <row r="47" spans="1:8" x14ac:dyDescent="0.2">
      <c r="A47" s="6">
        <v>45093</v>
      </c>
      <c r="B47">
        <v>120.0800018310547</v>
      </c>
      <c r="C47">
        <v>4409.58984375</v>
      </c>
      <c r="D47">
        <f t="shared" si="0"/>
        <v>-3.3483548810716135E-2</v>
      </c>
      <c r="E47">
        <f t="shared" si="1"/>
        <v>-3.6716195284263176E-3</v>
      </c>
      <c r="F47">
        <f t="shared" si="2"/>
        <v>-7.4922092444699682E-3</v>
      </c>
      <c r="G47">
        <f t="shared" si="3"/>
        <v>-2.5991339566246167E-2</v>
      </c>
      <c r="H47">
        <f>0</f>
        <v>0</v>
      </c>
    </row>
    <row r="48" spans="1:8" x14ac:dyDescent="0.2">
      <c r="A48" s="6">
        <v>45097</v>
      </c>
      <c r="B48">
        <v>118.9300003051758</v>
      </c>
      <c r="C48">
        <v>4388.7099609375</v>
      </c>
      <c r="D48">
        <f t="shared" si="0"/>
        <v>-9.5769612620166811E-3</v>
      </c>
      <c r="E48">
        <f t="shared" si="1"/>
        <v>-4.7351076976228645E-3</v>
      </c>
      <c r="F48">
        <f t="shared" si="2"/>
        <v>-9.8943955134115254E-3</v>
      </c>
      <c r="G48">
        <f t="shared" si="3"/>
        <v>3.174342513948443E-4</v>
      </c>
      <c r="H48">
        <f>0</f>
        <v>0</v>
      </c>
    </row>
    <row r="49" spans="1:8" x14ac:dyDescent="0.2">
      <c r="A49" s="6">
        <v>45098</v>
      </c>
      <c r="B49">
        <v>112.11000061035161</v>
      </c>
      <c r="C49">
        <v>4365.68994140625</v>
      </c>
      <c r="D49">
        <f t="shared" si="0"/>
        <v>-5.7344653807483326E-2</v>
      </c>
      <c r="E49">
        <f t="shared" si="1"/>
        <v>-5.2452815830036359E-3</v>
      </c>
      <c r="F49">
        <f t="shared" si="2"/>
        <v>-1.104676630392077E-2</v>
      </c>
      <c r="G49">
        <f t="shared" si="3"/>
        <v>-4.6297887503562556E-2</v>
      </c>
      <c r="H49">
        <f>0</f>
        <v>0</v>
      </c>
    </row>
    <row r="50" spans="1:8" x14ac:dyDescent="0.2">
      <c r="A50" s="6">
        <v>45099</v>
      </c>
      <c r="B50">
        <v>110.6999969482422</v>
      </c>
      <c r="C50">
        <v>4381.89013671875</v>
      </c>
      <c r="D50">
        <f t="shared" si="0"/>
        <v>-1.2576965965864217E-2</v>
      </c>
      <c r="E50">
        <f t="shared" si="1"/>
        <v>3.7107984144384432E-3</v>
      </c>
      <c r="F50">
        <f t="shared" si="2"/>
        <v>9.1830519644396716E-3</v>
      </c>
      <c r="G50">
        <f t="shared" si="3"/>
        <v>-2.1760017930303889E-2</v>
      </c>
      <c r="H50">
        <f>0</f>
        <v>0</v>
      </c>
    </row>
    <row r="51" spans="1:8" x14ac:dyDescent="0.2">
      <c r="A51" s="6">
        <v>45100</v>
      </c>
      <c r="B51">
        <v>110.0100021362305</v>
      </c>
      <c r="C51">
        <v>4348.330078125</v>
      </c>
      <c r="D51">
        <f t="shared" si="0"/>
        <v>-6.2330156371577239E-3</v>
      </c>
      <c r="E51">
        <f t="shared" si="1"/>
        <v>-7.6588087666845661E-3</v>
      </c>
      <c r="F51">
        <f t="shared" si="2"/>
        <v>-1.6498394284639773E-2</v>
      </c>
      <c r="G51">
        <f t="shared" si="3"/>
        <v>1.0265378647482049E-2</v>
      </c>
      <c r="H51">
        <f>0</f>
        <v>0</v>
      </c>
    </row>
    <row r="52" spans="1:8" x14ac:dyDescent="0.2">
      <c r="A52" s="6">
        <v>45103</v>
      </c>
      <c r="B52">
        <v>107.5100021362305</v>
      </c>
      <c r="C52">
        <v>4328.81982421875</v>
      </c>
      <c r="D52">
        <f t="shared" si="0"/>
        <v>-2.2725206358092165E-2</v>
      </c>
      <c r="E52">
        <f t="shared" si="1"/>
        <v>-4.4868382932564677E-3</v>
      </c>
      <c r="F52">
        <f t="shared" si="2"/>
        <v>-9.333609440334829E-3</v>
      </c>
      <c r="G52">
        <f t="shared" si="3"/>
        <v>-1.3391596917757336E-2</v>
      </c>
      <c r="H52">
        <f>0</f>
        <v>0</v>
      </c>
    </row>
    <row r="53" spans="1:8" x14ac:dyDescent="0.2">
      <c r="A53" s="6">
        <v>45104</v>
      </c>
      <c r="B53">
        <v>110.38999938964839</v>
      </c>
      <c r="C53">
        <v>4378.41015625</v>
      </c>
      <c r="D53">
        <f t="shared" si="0"/>
        <v>2.6788179668795209E-2</v>
      </c>
      <c r="E53">
        <f t="shared" si="1"/>
        <v>1.1455854954693034E-2</v>
      </c>
      <c r="F53">
        <f t="shared" si="2"/>
        <v>2.6677434141941E-2</v>
      </c>
      <c r="G53">
        <f t="shared" si="3"/>
        <v>1.1074552685420846E-4</v>
      </c>
      <c r="H53">
        <f>0</f>
        <v>0</v>
      </c>
    </row>
    <row r="54" spans="1:8" x14ac:dyDescent="0.2">
      <c r="A54" s="6">
        <v>45105</v>
      </c>
      <c r="B54">
        <v>110.1699981689453</v>
      </c>
      <c r="C54">
        <v>4376.85986328125</v>
      </c>
      <c r="D54">
        <f t="shared" si="0"/>
        <v>-1.9929452116993485E-3</v>
      </c>
      <c r="E54">
        <f t="shared" si="1"/>
        <v>-3.5407668843834283E-4</v>
      </c>
      <c r="F54">
        <f t="shared" si="2"/>
        <v>1.391613229511225E-6</v>
      </c>
      <c r="G54">
        <f t="shared" si="3"/>
        <v>-1.9943368249288598E-3</v>
      </c>
      <c r="H54">
        <f>0</f>
        <v>0</v>
      </c>
    </row>
    <row r="55" spans="1:8" x14ac:dyDescent="0.2">
      <c r="A55" s="6">
        <v>45106</v>
      </c>
      <c r="B55">
        <v>111.2399978637695</v>
      </c>
      <c r="C55">
        <v>4396.43994140625</v>
      </c>
      <c r="D55">
        <f t="shared" si="0"/>
        <v>9.7122602578549877E-3</v>
      </c>
      <c r="E55">
        <f t="shared" si="1"/>
        <v>4.4735446728059181E-3</v>
      </c>
      <c r="F55">
        <f t="shared" si="2"/>
        <v>1.0905928289355583E-2</v>
      </c>
      <c r="G55">
        <f t="shared" si="3"/>
        <v>-1.1936680315005957E-3</v>
      </c>
      <c r="H55">
        <f>0</f>
        <v>0</v>
      </c>
    </row>
    <row r="56" spans="1:8" x14ac:dyDescent="0.2">
      <c r="A56" s="6">
        <v>45107</v>
      </c>
      <c r="B56">
        <v>113.9100036621094</v>
      </c>
      <c r="C56">
        <v>4450.3798828125</v>
      </c>
      <c r="D56">
        <f t="shared" si="0"/>
        <v>2.400221008283121E-2</v>
      </c>
      <c r="E56">
        <f t="shared" si="1"/>
        <v>1.2269004495714109E-2</v>
      </c>
      <c r="F56">
        <f t="shared" si="2"/>
        <v>2.8514160415551243E-2</v>
      </c>
      <c r="G56">
        <f t="shared" si="3"/>
        <v>-4.5119503327200328E-3</v>
      </c>
      <c r="H56">
        <f>0</f>
        <v>0</v>
      </c>
    </row>
    <row r="57" spans="1:8" x14ac:dyDescent="0.2">
      <c r="A57" s="6">
        <v>45110</v>
      </c>
      <c r="B57">
        <v>115.8199996948242</v>
      </c>
      <c r="C57">
        <v>4455.58984375</v>
      </c>
      <c r="D57">
        <f t="shared" si="0"/>
        <v>1.6767588195154559E-2</v>
      </c>
      <c r="E57">
        <f t="shared" si="1"/>
        <v>1.1706778016009611E-3</v>
      </c>
      <c r="F57">
        <f t="shared" si="2"/>
        <v>3.4454772228010447E-3</v>
      </c>
      <c r="G57">
        <f t="shared" si="3"/>
        <v>1.3322110972353515E-2</v>
      </c>
      <c r="H57">
        <f>0</f>
        <v>0</v>
      </c>
    </row>
    <row r="58" spans="1:8" x14ac:dyDescent="0.2">
      <c r="A58" s="6">
        <v>45112</v>
      </c>
      <c r="B58">
        <v>113.9499969482422</v>
      </c>
      <c r="C58">
        <v>4446.81982421875</v>
      </c>
      <c r="D58">
        <f t="shared" si="0"/>
        <v>-1.6145767151694912E-2</v>
      </c>
      <c r="E58">
        <f t="shared" si="1"/>
        <v>-1.9683184132291975E-3</v>
      </c>
      <c r="F58">
        <f t="shared" si="2"/>
        <v>-3.6448260113395455E-3</v>
      </c>
      <c r="G58">
        <f t="shared" si="3"/>
        <v>-1.2500941140355366E-2</v>
      </c>
      <c r="H58">
        <f>0</f>
        <v>0</v>
      </c>
    </row>
    <row r="59" spans="1:8" x14ac:dyDescent="0.2">
      <c r="A59" s="6">
        <v>45113</v>
      </c>
      <c r="B59">
        <v>113.48000335693359</v>
      </c>
      <c r="C59">
        <v>4411.58984375</v>
      </c>
      <c r="D59">
        <f t="shared" si="0"/>
        <v>-4.1245599288790569E-3</v>
      </c>
      <c r="E59">
        <f t="shared" si="1"/>
        <v>-7.9225113365009037E-3</v>
      </c>
      <c r="F59">
        <f t="shared" si="2"/>
        <v>-1.7094040489877751E-2</v>
      </c>
      <c r="G59">
        <f t="shared" si="3"/>
        <v>1.2969480560998694E-2</v>
      </c>
      <c r="H59">
        <f>0</f>
        <v>0</v>
      </c>
    </row>
    <row r="60" spans="1:8" x14ac:dyDescent="0.2">
      <c r="A60" s="6">
        <v>45114</v>
      </c>
      <c r="B60">
        <v>113.1699981689453</v>
      </c>
      <c r="C60">
        <v>4398.9501953125</v>
      </c>
      <c r="D60">
        <f t="shared" si="0"/>
        <v>-2.7318045366391264E-3</v>
      </c>
      <c r="E60">
        <f t="shared" si="1"/>
        <v>-2.8651005386203243E-3</v>
      </c>
      <c r="F60">
        <f t="shared" si="2"/>
        <v>-5.6704599302145366E-3</v>
      </c>
      <c r="G60">
        <f t="shared" si="3"/>
        <v>2.9386553935754102E-3</v>
      </c>
      <c r="H60">
        <f>0</f>
        <v>0</v>
      </c>
    </row>
    <row r="61" spans="1:8" x14ac:dyDescent="0.2">
      <c r="A61" s="6">
        <v>45117</v>
      </c>
      <c r="B61">
        <v>113.5800018310547</v>
      </c>
      <c r="C61">
        <v>4409.52978515625</v>
      </c>
      <c r="D61">
        <f t="shared" si="0"/>
        <v>3.6229006692862775E-3</v>
      </c>
      <c r="E61">
        <f t="shared" si="1"/>
        <v>2.405026057131332E-3</v>
      </c>
      <c r="F61">
        <f t="shared" si="2"/>
        <v>6.2335989117965583E-3</v>
      </c>
      <c r="G61">
        <f t="shared" si="3"/>
        <v>-2.6106982425102808E-3</v>
      </c>
      <c r="H61">
        <f>0</f>
        <v>0</v>
      </c>
    </row>
    <row r="62" spans="1:8" x14ac:dyDescent="0.2">
      <c r="A62" s="6">
        <v>45118</v>
      </c>
      <c r="B62">
        <v>111.3199996948242</v>
      </c>
      <c r="C62">
        <v>4439.259765625</v>
      </c>
      <c r="D62">
        <f t="shared" si="0"/>
        <v>-1.9897887830572114E-2</v>
      </c>
      <c r="E62">
        <f t="shared" si="1"/>
        <v>6.7422110558885695E-3</v>
      </c>
      <c r="F62">
        <f t="shared" si="2"/>
        <v>1.6030347527951988E-2</v>
      </c>
      <c r="G62">
        <f t="shared" si="3"/>
        <v>-3.5928235358524102E-2</v>
      </c>
      <c r="H62">
        <f>0</f>
        <v>0</v>
      </c>
    </row>
    <row r="63" spans="1:8" x14ac:dyDescent="0.2">
      <c r="A63" s="6">
        <v>45119</v>
      </c>
      <c r="B63">
        <v>114.5800018310547</v>
      </c>
      <c r="C63">
        <v>4472.16015625</v>
      </c>
      <c r="D63">
        <f t="shared" si="0"/>
        <v>2.9284963574987E-2</v>
      </c>
      <c r="E63">
        <f t="shared" si="1"/>
        <v>7.4112334853124739E-3</v>
      </c>
      <c r="F63">
        <f t="shared" si="2"/>
        <v>1.7541522301800373E-2</v>
      </c>
      <c r="G63">
        <f t="shared" si="3"/>
        <v>1.1743441273186626E-2</v>
      </c>
      <c r="H63">
        <f>0</f>
        <v>0</v>
      </c>
    </row>
    <row r="64" spans="1:8" x14ac:dyDescent="0.2">
      <c r="A64" s="6">
        <v>45120</v>
      </c>
      <c r="B64">
        <v>115.9199981689453</v>
      </c>
      <c r="C64">
        <v>4510.0400390625</v>
      </c>
      <c r="D64">
        <f t="shared" si="0"/>
        <v>1.1694853521353465E-2</v>
      </c>
      <c r="E64">
        <f t="shared" si="1"/>
        <v>8.4701534580691185E-3</v>
      </c>
      <c r="F64">
        <f t="shared" si="2"/>
        <v>1.9933390018002362E-2</v>
      </c>
      <c r="G64">
        <f t="shared" si="3"/>
        <v>-8.2385364966488968E-3</v>
      </c>
      <c r="H64">
        <f>0</f>
        <v>0</v>
      </c>
    </row>
    <row r="65" spans="1:8" x14ac:dyDescent="0.2">
      <c r="A65" s="6">
        <v>45121</v>
      </c>
      <c r="B65">
        <v>115.94000244140619</v>
      </c>
      <c r="C65">
        <v>4505.419921875</v>
      </c>
      <c r="D65">
        <f t="shared" si="0"/>
        <v>1.7256964093226301E-4</v>
      </c>
      <c r="E65">
        <f t="shared" si="1"/>
        <v>-1.0244071333035398E-3</v>
      </c>
      <c r="F65">
        <f t="shared" si="2"/>
        <v>-1.5127376803057372E-3</v>
      </c>
      <c r="G65">
        <f t="shared" si="3"/>
        <v>1.6853073212380002E-3</v>
      </c>
      <c r="H65">
        <f>0</f>
        <v>0</v>
      </c>
    </row>
    <row r="66" spans="1:8" x14ac:dyDescent="0.2">
      <c r="A66" s="6">
        <v>45124</v>
      </c>
      <c r="B66">
        <v>118.3199996948242</v>
      </c>
      <c r="C66">
        <v>4522.7900390625</v>
      </c>
      <c r="D66">
        <f t="shared" ref="D66:D129" si="4">(B66/B65)-1</f>
        <v>2.0527835115587534E-2</v>
      </c>
      <c r="E66">
        <f t="shared" ref="E66:E129" si="5">(C66/C65)-1</f>
        <v>3.8553825145495324E-3</v>
      </c>
      <c r="F66">
        <f t="shared" ref="F66:F129" si="6">alpha_amd+beta_amd*E66</f>
        <v>9.509635700915578E-3</v>
      </c>
      <c r="G66">
        <f t="shared" ref="G66:G129" si="7">D66-F66</f>
        <v>1.1018199414671956E-2</v>
      </c>
      <c r="H66">
        <f>0</f>
        <v>0</v>
      </c>
    </row>
    <row r="67" spans="1:8" x14ac:dyDescent="0.2">
      <c r="A67" s="6">
        <v>45125</v>
      </c>
      <c r="B67">
        <v>117.9300003051758</v>
      </c>
      <c r="C67">
        <v>4554.97998046875</v>
      </c>
      <c r="D67">
        <f t="shared" si="4"/>
        <v>-3.2961408946442505E-3</v>
      </c>
      <c r="E67">
        <f t="shared" si="5"/>
        <v>7.1172752058423772E-3</v>
      </c>
      <c r="F67">
        <f t="shared" si="6"/>
        <v>1.6877535091563485E-2</v>
      </c>
      <c r="G67">
        <f t="shared" si="7"/>
        <v>-2.0173675986207736E-2</v>
      </c>
      <c r="H67">
        <f>0</f>
        <v>0</v>
      </c>
    </row>
    <row r="68" spans="1:8" x14ac:dyDescent="0.2">
      <c r="A68" s="6">
        <v>45126</v>
      </c>
      <c r="B68">
        <v>116.4300003051758</v>
      </c>
      <c r="C68">
        <v>4565.72021484375</v>
      </c>
      <c r="D68">
        <f t="shared" si="4"/>
        <v>-1.271940978646946E-2</v>
      </c>
      <c r="E68">
        <f t="shared" si="5"/>
        <v>2.3579103357320719E-3</v>
      </c>
      <c r="F68">
        <f t="shared" si="6"/>
        <v>6.1271748421408648E-3</v>
      </c>
      <c r="G68">
        <f t="shared" si="7"/>
        <v>-1.8846584628610323E-2</v>
      </c>
      <c r="H68">
        <f>0</f>
        <v>0</v>
      </c>
    </row>
    <row r="69" spans="1:8" x14ac:dyDescent="0.2">
      <c r="A69" s="6">
        <v>45127</v>
      </c>
      <c r="B69">
        <v>110.25</v>
      </c>
      <c r="C69">
        <v>4534.8701171875</v>
      </c>
      <c r="D69">
        <f t="shared" si="4"/>
        <v>-5.3079105805869053E-2</v>
      </c>
      <c r="E69">
        <f t="shared" si="5"/>
        <v>-6.7568962189037407E-3</v>
      </c>
      <c r="F69">
        <f t="shared" si="6"/>
        <v>-1.4461171868050024E-2</v>
      </c>
      <c r="G69">
        <f t="shared" si="7"/>
        <v>-3.8617933937819031E-2</v>
      </c>
      <c r="H69">
        <f>0</f>
        <v>0</v>
      </c>
    </row>
    <row r="70" spans="1:8" x14ac:dyDescent="0.2">
      <c r="A70" s="6">
        <v>45128</v>
      </c>
      <c r="B70">
        <v>110.9499969482422</v>
      </c>
      <c r="C70">
        <v>4536.33984375</v>
      </c>
      <c r="D70">
        <f t="shared" si="4"/>
        <v>6.34917866886342E-3</v>
      </c>
      <c r="E70">
        <f t="shared" si="5"/>
        <v>3.240945218980773E-4</v>
      </c>
      <c r="F70">
        <f t="shared" si="6"/>
        <v>1.5332314744029431E-3</v>
      </c>
      <c r="G70">
        <f t="shared" si="7"/>
        <v>4.8159471944604765E-3</v>
      </c>
      <c r="H70">
        <f>0</f>
        <v>0</v>
      </c>
    </row>
    <row r="71" spans="1:8" x14ac:dyDescent="0.2">
      <c r="A71" s="6">
        <v>45131</v>
      </c>
      <c r="B71">
        <v>110.61000061035161</v>
      </c>
      <c r="C71">
        <v>4554.64013671875</v>
      </c>
      <c r="D71">
        <f t="shared" si="4"/>
        <v>-3.0644105204366001E-3</v>
      </c>
      <c r="E71">
        <f t="shared" si="5"/>
        <v>4.0341538771535568E-3</v>
      </c>
      <c r="F71">
        <f t="shared" si="6"/>
        <v>9.9134409570208713E-3</v>
      </c>
      <c r="G71">
        <f t="shared" si="7"/>
        <v>-1.2977851477457471E-2</v>
      </c>
      <c r="H71">
        <f>0</f>
        <v>0</v>
      </c>
    </row>
    <row r="72" spans="1:8" x14ac:dyDescent="0.2">
      <c r="A72" s="6">
        <v>45132</v>
      </c>
      <c r="B72">
        <v>113</v>
      </c>
      <c r="C72">
        <v>4567.4599609375</v>
      </c>
      <c r="D72">
        <f t="shared" si="4"/>
        <v>2.1607443960403705E-2</v>
      </c>
      <c r="E72">
        <f t="shared" si="5"/>
        <v>2.8146733515561628E-3</v>
      </c>
      <c r="F72">
        <f t="shared" si="6"/>
        <v>7.1589022055039298E-3</v>
      </c>
      <c r="G72">
        <f t="shared" si="7"/>
        <v>1.4448541754899775E-2</v>
      </c>
      <c r="H72">
        <f>0</f>
        <v>0</v>
      </c>
    </row>
    <row r="73" spans="1:8" x14ac:dyDescent="0.2">
      <c r="A73" s="6">
        <v>45133</v>
      </c>
      <c r="B73">
        <v>110.0899963378906</v>
      </c>
      <c r="C73">
        <v>4566.75</v>
      </c>
      <c r="D73">
        <f t="shared" si="4"/>
        <v>-2.5752244797428325E-2</v>
      </c>
      <c r="E73">
        <f t="shared" si="5"/>
        <v>-1.5543889679858758E-4</v>
      </c>
      <c r="F73">
        <f t="shared" si="6"/>
        <v>4.5007077054480782E-4</v>
      </c>
      <c r="G73">
        <f t="shared" si="7"/>
        <v>-2.6202315567973134E-2</v>
      </c>
      <c r="H73">
        <f>0</f>
        <v>0</v>
      </c>
    </row>
    <row r="74" spans="1:8" x14ac:dyDescent="0.2">
      <c r="A74" s="6">
        <v>45134</v>
      </c>
      <c r="B74">
        <v>111.09999847412109</v>
      </c>
      <c r="C74">
        <v>4537.41015625</v>
      </c>
      <c r="D74">
        <f t="shared" si="4"/>
        <v>9.1743316361876381E-3</v>
      </c>
      <c r="E74">
        <f t="shared" si="5"/>
        <v>-6.4246660644878828E-3</v>
      </c>
      <c r="F74">
        <f t="shared" si="6"/>
        <v>-1.3710736895492646E-2</v>
      </c>
      <c r="G74">
        <f t="shared" si="7"/>
        <v>2.2885068531680285E-2</v>
      </c>
      <c r="H74">
        <f>0</f>
        <v>0</v>
      </c>
    </row>
    <row r="75" spans="1:8" x14ac:dyDescent="0.2">
      <c r="A75" s="6">
        <v>45135</v>
      </c>
      <c r="B75">
        <v>112.9599990844727</v>
      </c>
      <c r="C75">
        <v>4582.22998046875</v>
      </c>
      <c r="D75">
        <f t="shared" si="4"/>
        <v>1.6741679891065564E-2</v>
      </c>
      <c r="E75">
        <f t="shared" si="5"/>
        <v>9.8778427947523451E-3</v>
      </c>
      <c r="F75">
        <f t="shared" si="6"/>
        <v>2.3113051149607246E-2</v>
      </c>
      <c r="G75">
        <f t="shared" si="7"/>
        <v>-6.3713712585416818E-3</v>
      </c>
      <c r="H75">
        <f>0</f>
        <v>0</v>
      </c>
    </row>
    <row r="76" spans="1:8" x14ac:dyDescent="0.2">
      <c r="A76" s="6">
        <v>45138</v>
      </c>
      <c r="B76">
        <v>114.40000152587891</v>
      </c>
      <c r="C76">
        <v>4588.9599609375</v>
      </c>
      <c r="D76">
        <f t="shared" si="4"/>
        <v>1.2747897070443104E-2</v>
      </c>
      <c r="E76">
        <f t="shared" si="5"/>
        <v>1.4687129405193122E-3</v>
      </c>
      <c r="F76">
        <f t="shared" si="6"/>
        <v>4.118673163394003E-3</v>
      </c>
      <c r="G76">
        <f t="shared" si="7"/>
        <v>8.6292239070491009E-3</v>
      </c>
      <c r="H76">
        <f>0</f>
        <v>0</v>
      </c>
    </row>
    <row r="77" spans="1:8" x14ac:dyDescent="0.2">
      <c r="A77" s="6">
        <v>45139</v>
      </c>
      <c r="B77">
        <v>117.59999847412109</v>
      </c>
      <c r="C77">
        <v>4576.72998046875</v>
      </c>
      <c r="D77">
        <f t="shared" si="4"/>
        <v>2.797200092273E-2</v>
      </c>
      <c r="E77">
        <f t="shared" si="5"/>
        <v>-2.6650876392156908E-3</v>
      </c>
      <c r="F77">
        <f t="shared" si="6"/>
        <v>-5.2186747063845546E-3</v>
      </c>
      <c r="G77">
        <f t="shared" si="7"/>
        <v>3.3190675629114555E-2</v>
      </c>
      <c r="H77">
        <f>0</f>
        <v>0</v>
      </c>
    </row>
    <row r="78" spans="1:8" x14ac:dyDescent="0.2">
      <c r="A78" s="6">
        <v>45140</v>
      </c>
      <c r="B78">
        <v>109.34999847412109</v>
      </c>
      <c r="C78">
        <v>4513.39013671875</v>
      </c>
      <c r="D78">
        <f t="shared" si="4"/>
        <v>-7.0153062134737043E-2</v>
      </c>
      <c r="E78">
        <f t="shared" si="5"/>
        <v>-1.3839541336347905E-2</v>
      </c>
      <c r="F78">
        <f t="shared" si="6"/>
        <v>-3.0459312084094078E-2</v>
      </c>
      <c r="G78">
        <f t="shared" si="7"/>
        <v>-3.9693750050642962E-2</v>
      </c>
      <c r="H78">
        <f>0</f>
        <v>0</v>
      </c>
    </row>
    <row r="79" spans="1:8" x14ac:dyDescent="0.2">
      <c r="A79" s="6">
        <v>45141</v>
      </c>
      <c r="B79">
        <v>113.15000152587891</v>
      </c>
      <c r="C79">
        <v>4501.89013671875</v>
      </c>
      <c r="D79">
        <f t="shared" si="4"/>
        <v>3.4750828575979664E-2</v>
      </c>
      <c r="E79">
        <f t="shared" si="5"/>
        <v>-2.5479738404268204E-3</v>
      </c>
      <c r="F79">
        <f t="shared" si="6"/>
        <v>-4.9541403490660808E-3</v>
      </c>
      <c r="G79">
        <f t="shared" si="7"/>
        <v>3.9704968925045742E-2</v>
      </c>
      <c r="H79">
        <f>0</f>
        <v>0</v>
      </c>
    </row>
    <row r="80" spans="1:8" x14ac:dyDescent="0.2">
      <c r="A80" s="6">
        <v>45142</v>
      </c>
      <c r="B80">
        <v>115.8199996948242</v>
      </c>
      <c r="C80">
        <v>4478.02978515625</v>
      </c>
      <c r="D80">
        <f t="shared" si="4"/>
        <v>2.3596978638437127E-2</v>
      </c>
      <c r="E80">
        <f t="shared" si="5"/>
        <v>-5.3000741550505159E-3</v>
      </c>
      <c r="F80">
        <f t="shared" si="6"/>
        <v>-1.1170530693618161E-2</v>
      </c>
      <c r="G80">
        <f t="shared" si="7"/>
        <v>3.4767509332055288E-2</v>
      </c>
      <c r="H80">
        <f>0</f>
        <v>0</v>
      </c>
    </row>
    <row r="81" spans="1:8" x14ac:dyDescent="0.2">
      <c r="A81" s="6">
        <v>45145</v>
      </c>
      <c r="B81">
        <v>116.80999755859381</v>
      </c>
      <c r="C81">
        <v>4518.43994140625</v>
      </c>
      <c r="D81">
        <f t="shared" si="4"/>
        <v>8.5477280813173184E-3</v>
      </c>
      <c r="E81">
        <f t="shared" si="5"/>
        <v>9.0240927793627801E-3</v>
      </c>
      <c r="F81">
        <f t="shared" si="6"/>
        <v>2.118461731886058E-2</v>
      </c>
      <c r="G81">
        <f t="shared" si="7"/>
        <v>-1.2636889237543261E-2</v>
      </c>
      <c r="H81">
        <f>0</f>
        <v>0</v>
      </c>
    </row>
    <row r="82" spans="1:8" x14ac:dyDescent="0.2">
      <c r="A82" s="6">
        <v>45146</v>
      </c>
      <c r="B82">
        <v>113.23000335693359</v>
      </c>
      <c r="C82">
        <v>4499.3798828125</v>
      </c>
      <c r="D82">
        <f t="shared" si="4"/>
        <v>-3.0648011955178966E-2</v>
      </c>
      <c r="E82">
        <f t="shared" si="5"/>
        <v>-4.218283044793103E-3</v>
      </c>
      <c r="F82">
        <f t="shared" si="6"/>
        <v>-8.7270020995138548E-3</v>
      </c>
      <c r="G82">
        <f t="shared" si="7"/>
        <v>-2.1921009855665113E-2</v>
      </c>
      <c r="H82">
        <f>0</f>
        <v>0</v>
      </c>
    </row>
    <row r="83" spans="1:8" x14ac:dyDescent="0.2">
      <c r="A83" s="6">
        <v>45147</v>
      </c>
      <c r="B83">
        <v>110.4700012207031</v>
      </c>
      <c r="C83">
        <v>4467.7099609375</v>
      </c>
      <c r="D83">
        <f t="shared" si="4"/>
        <v>-2.4375183735799943E-2</v>
      </c>
      <c r="E83">
        <f t="shared" si="5"/>
        <v>-7.0387303805971024E-3</v>
      </c>
      <c r="F83">
        <f t="shared" si="6"/>
        <v>-1.5097773358266814E-2</v>
      </c>
      <c r="G83">
        <f t="shared" si="7"/>
        <v>-9.2774103775331296E-3</v>
      </c>
      <c r="H83">
        <f>0</f>
        <v>0</v>
      </c>
    </row>
    <row r="84" spans="1:8" x14ac:dyDescent="0.2">
      <c r="A84" s="6">
        <v>45148</v>
      </c>
      <c r="B84">
        <v>110.23000335693359</v>
      </c>
      <c r="C84">
        <v>4468.830078125</v>
      </c>
      <c r="D84">
        <f t="shared" si="4"/>
        <v>-2.1725161683489036E-3</v>
      </c>
      <c r="E84">
        <f t="shared" si="5"/>
        <v>2.5071394456976925E-4</v>
      </c>
      <c r="F84">
        <f t="shared" si="6"/>
        <v>1.3674808620588127E-3</v>
      </c>
      <c r="G84">
        <f t="shared" si="7"/>
        <v>-3.5399970304077163E-3</v>
      </c>
      <c r="H84">
        <f>0</f>
        <v>0</v>
      </c>
    </row>
    <row r="85" spans="1:8" x14ac:dyDescent="0.2">
      <c r="A85" s="6">
        <v>45149</v>
      </c>
      <c r="B85">
        <v>107.5699996948242</v>
      </c>
      <c r="C85">
        <v>4464.0498046875</v>
      </c>
      <c r="D85">
        <f t="shared" si="4"/>
        <v>-2.4131394185810562E-2</v>
      </c>
      <c r="E85">
        <f t="shared" si="5"/>
        <v>-1.0696923700230787E-3</v>
      </c>
      <c r="F85">
        <f t="shared" si="6"/>
        <v>-1.6150270869811577E-3</v>
      </c>
      <c r="G85">
        <f t="shared" si="7"/>
        <v>-2.2516367098829405E-2</v>
      </c>
      <c r="H85">
        <f>0</f>
        <v>0</v>
      </c>
    </row>
    <row r="86" spans="1:8" x14ac:dyDescent="0.2">
      <c r="A86" s="6">
        <v>45152</v>
      </c>
      <c r="B86">
        <v>111.98000335693359</v>
      </c>
      <c r="C86">
        <v>4489.72021484375</v>
      </c>
      <c r="D86">
        <f t="shared" si="4"/>
        <v>4.0996594539560727E-2</v>
      </c>
      <c r="E86">
        <f t="shared" si="5"/>
        <v>5.7504757517030658E-3</v>
      </c>
      <c r="F86">
        <f t="shared" si="6"/>
        <v>1.379023522661927E-2</v>
      </c>
      <c r="G86">
        <f t="shared" si="7"/>
        <v>2.7206359312941457E-2</v>
      </c>
      <c r="H86">
        <f>0</f>
        <v>0</v>
      </c>
    </row>
    <row r="87" spans="1:8" x14ac:dyDescent="0.2">
      <c r="A87" s="6">
        <v>45153</v>
      </c>
      <c r="B87">
        <v>111.34999847412109</v>
      </c>
      <c r="C87">
        <v>4437.85986328125</v>
      </c>
      <c r="D87">
        <f t="shared" si="4"/>
        <v>-5.6260480793555168E-3</v>
      </c>
      <c r="E87">
        <f t="shared" si="5"/>
        <v>-1.1550909428841738E-2</v>
      </c>
      <c r="F87">
        <f t="shared" si="6"/>
        <v>-2.5289795109564587E-2</v>
      </c>
      <c r="G87">
        <f t="shared" si="7"/>
        <v>1.966374703020907E-2</v>
      </c>
      <c r="H87">
        <f>0</f>
        <v>0</v>
      </c>
    </row>
    <row r="88" spans="1:8" x14ac:dyDescent="0.2">
      <c r="A88" s="6">
        <v>45154</v>
      </c>
      <c r="B88">
        <v>107.19000244140619</v>
      </c>
      <c r="C88">
        <v>4404.330078125</v>
      </c>
      <c r="D88">
        <f t="shared" si="4"/>
        <v>-3.7359641578097791E-2</v>
      </c>
      <c r="E88">
        <f t="shared" si="5"/>
        <v>-7.5553952105776867E-3</v>
      </c>
      <c r="F88">
        <f t="shared" si="6"/>
        <v>-1.6264805767439772E-2</v>
      </c>
      <c r="G88">
        <f t="shared" si="7"/>
        <v>-2.1094835810658019E-2</v>
      </c>
      <c r="H88">
        <f>0</f>
        <v>0</v>
      </c>
    </row>
    <row r="89" spans="1:8" x14ac:dyDescent="0.2">
      <c r="A89" s="6">
        <v>45155</v>
      </c>
      <c r="B89">
        <v>104.44000244140619</v>
      </c>
      <c r="C89">
        <v>4370.35986328125</v>
      </c>
      <c r="D89">
        <f t="shared" si="4"/>
        <v>-2.5655377715876448E-2</v>
      </c>
      <c r="E89">
        <f t="shared" si="5"/>
        <v>-7.7129130290369829E-3</v>
      </c>
      <c r="F89">
        <f t="shared" si="6"/>
        <v>-1.6620603933866409E-2</v>
      </c>
      <c r="G89">
        <f t="shared" si="7"/>
        <v>-9.0347737820100395E-3</v>
      </c>
      <c r="H89">
        <f>0</f>
        <v>0</v>
      </c>
    </row>
    <row r="90" spans="1:8" x14ac:dyDescent="0.2">
      <c r="A90" s="6">
        <v>45156</v>
      </c>
      <c r="B90">
        <v>105.4499969482422</v>
      </c>
      <c r="C90">
        <v>4369.7099609375</v>
      </c>
      <c r="D90">
        <f t="shared" si="4"/>
        <v>9.6705714594620407E-3</v>
      </c>
      <c r="E90">
        <f t="shared" si="5"/>
        <v>-1.4870682600087726E-4</v>
      </c>
      <c r="F90">
        <f t="shared" si="6"/>
        <v>4.6527704034658631E-4</v>
      </c>
      <c r="G90">
        <f t="shared" si="7"/>
        <v>9.2052944191154552E-3</v>
      </c>
      <c r="H90">
        <f>0</f>
        <v>0</v>
      </c>
    </row>
    <row r="91" spans="1:8" x14ac:dyDescent="0.2">
      <c r="A91" s="6">
        <v>45159</v>
      </c>
      <c r="B91">
        <v>108.2200012207031</v>
      </c>
      <c r="C91">
        <v>4399.77001953125</v>
      </c>
      <c r="D91">
        <f t="shared" si="4"/>
        <v>2.6268414913473093E-2</v>
      </c>
      <c r="E91">
        <f t="shared" si="5"/>
        <v>6.8791885187959867E-3</v>
      </c>
      <c r="F91">
        <f t="shared" si="6"/>
        <v>1.633974954113963E-2</v>
      </c>
      <c r="G91">
        <f t="shared" si="7"/>
        <v>9.9286653723334624E-3</v>
      </c>
      <c r="H91">
        <f>0</f>
        <v>0</v>
      </c>
    </row>
    <row r="92" spans="1:8" x14ac:dyDescent="0.2">
      <c r="A92" s="6">
        <v>45160</v>
      </c>
      <c r="B92">
        <v>105.6600036621094</v>
      </c>
      <c r="C92">
        <v>4387.5498046875</v>
      </c>
      <c r="D92">
        <f t="shared" si="4"/>
        <v>-2.365549371389164E-2</v>
      </c>
      <c r="E92">
        <f t="shared" si="5"/>
        <v>-2.777466728829614E-3</v>
      </c>
      <c r="F92">
        <f t="shared" si="6"/>
        <v>-5.4725143952554407E-3</v>
      </c>
      <c r="G92">
        <f t="shared" si="7"/>
        <v>-1.8182979318636199E-2</v>
      </c>
      <c r="H92">
        <f>0</f>
        <v>0</v>
      </c>
    </row>
    <row r="93" spans="1:8" x14ac:dyDescent="0.2">
      <c r="A93" s="6">
        <v>45161</v>
      </c>
      <c r="B93">
        <v>109.4300003051758</v>
      </c>
      <c r="C93">
        <v>4436.009765625</v>
      </c>
      <c r="D93">
        <f t="shared" si="4"/>
        <v>3.568045156540478E-2</v>
      </c>
      <c r="E93">
        <f t="shared" si="5"/>
        <v>1.1044879965972587E-2</v>
      </c>
      <c r="F93">
        <f t="shared" si="6"/>
        <v>2.5749131878335642E-2</v>
      </c>
      <c r="G93">
        <f t="shared" si="7"/>
        <v>9.9313196870691386E-3</v>
      </c>
      <c r="H93">
        <f>0</f>
        <v>0</v>
      </c>
    </row>
    <row r="94" spans="1:8" x14ac:dyDescent="0.2">
      <c r="A94" s="6">
        <v>45162</v>
      </c>
      <c r="B94">
        <v>101.8000030517578</v>
      </c>
      <c r="C94">
        <v>4376.31005859375</v>
      </c>
      <c r="D94">
        <f t="shared" si="4"/>
        <v>-6.9724913023299306E-2</v>
      </c>
      <c r="E94">
        <f t="shared" si="5"/>
        <v>-1.3457974663146133E-2</v>
      </c>
      <c r="F94">
        <f t="shared" si="6"/>
        <v>-2.9597436748194962E-2</v>
      </c>
      <c r="G94">
        <f t="shared" si="7"/>
        <v>-4.0127476275104344E-2</v>
      </c>
      <c r="H94">
        <f>0</f>
        <v>0</v>
      </c>
    </row>
    <row r="95" spans="1:8" x14ac:dyDescent="0.2">
      <c r="A95" s="6">
        <v>45163</v>
      </c>
      <c r="B95">
        <v>102.25</v>
      </c>
      <c r="C95">
        <v>4405.7099609375</v>
      </c>
      <c r="D95">
        <f t="shared" si="4"/>
        <v>4.4204021095501922E-3</v>
      </c>
      <c r="E95">
        <f t="shared" si="5"/>
        <v>6.7179660376250894E-3</v>
      </c>
      <c r="F95">
        <f t="shared" si="6"/>
        <v>1.5975583355063473E-2</v>
      </c>
      <c r="G95">
        <f t="shared" si="7"/>
        <v>-1.1555181245513281E-2</v>
      </c>
      <c r="H95">
        <f>0</f>
        <v>0</v>
      </c>
    </row>
    <row r="96" spans="1:8" x14ac:dyDescent="0.2">
      <c r="A96" s="6">
        <v>45166</v>
      </c>
      <c r="B96">
        <v>102.61000061035161</v>
      </c>
      <c r="C96">
        <v>4433.31005859375</v>
      </c>
      <c r="D96">
        <f t="shared" si="4"/>
        <v>3.5207883652967897E-3</v>
      </c>
      <c r="E96">
        <f t="shared" si="5"/>
        <v>6.2646197550364491E-3</v>
      </c>
      <c r="F96">
        <f t="shared" si="6"/>
        <v>1.4951573641882673E-2</v>
      </c>
      <c r="G96">
        <f t="shared" si="7"/>
        <v>-1.1430785276585883E-2</v>
      </c>
      <c r="H96">
        <f>0</f>
        <v>0</v>
      </c>
    </row>
    <row r="97" spans="1:8" x14ac:dyDescent="0.2">
      <c r="A97" s="6">
        <v>45167</v>
      </c>
      <c r="B97">
        <v>105.9199981689453</v>
      </c>
      <c r="C97">
        <v>4497.6298828125</v>
      </c>
      <c r="D97">
        <f t="shared" si="4"/>
        <v>3.2258040531185417E-2</v>
      </c>
      <c r="E97">
        <f t="shared" si="5"/>
        <v>1.4508307194546211E-2</v>
      </c>
      <c r="F97">
        <f t="shared" si="6"/>
        <v>3.357225353867662E-2</v>
      </c>
      <c r="G97">
        <f t="shared" si="7"/>
        <v>-1.3142130074912037E-3</v>
      </c>
      <c r="H97">
        <f>0</f>
        <v>0</v>
      </c>
    </row>
    <row r="98" spans="1:8" x14ac:dyDescent="0.2">
      <c r="A98" s="6">
        <v>45168</v>
      </c>
      <c r="B98">
        <v>106.5899963378906</v>
      </c>
      <c r="C98">
        <v>4514.8701171875</v>
      </c>
      <c r="D98">
        <f t="shared" si="4"/>
        <v>6.3255115231084513E-3</v>
      </c>
      <c r="E98">
        <f t="shared" si="5"/>
        <v>3.833182103508026E-3</v>
      </c>
      <c r="F98">
        <f t="shared" si="6"/>
        <v>9.4594898468163685E-3</v>
      </c>
      <c r="G98">
        <f t="shared" si="7"/>
        <v>-3.1339783237079172E-3</v>
      </c>
      <c r="H98">
        <f>0</f>
        <v>0</v>
      </c>
    </row>
    <row r="99" spans="1:8" x14ac:dyDescent="0.2">
      <c r="A99" s="6">
        <v>45169</v>
      </c>
      <c r="B99">
        <v>105.7200012207031</v>
      </c>
      <c r="C99">
        <v>4507.66015625</v>
      </c>
      <c r="D99">
        <f t="shared" si="4"/>
        <v>-8.1620709923810875E-3</v>
      </c>
      <c r="E99">
        <f t="shared" si="5"/>
        <v>-1.5969365120942491E-3</v>
      </c>
      <c r="F99">
        <f t="shared" si="6"/>
        <v>-2.8059558393151805E-3</v>
      </c>
      <c r="G99">
        <f t="shared" si="7"/>
        <v>-5.356115153065907E-3</v>
      </c>
      <c r="H99">
        <f>0</f>
        <v>0</v>
      </c>
    </row>
    <row r="100" spans="1:8" x14ac:dyDescent="0.2">
      <c r="A100" s="6">
        <v>45170</v>
      </c>
      <c r="B100">
        <v>109.4499969482422</v>
      </c>
      <c r="C100">
        <v>4515.77001953125</v>
      </c>
      <c r="D100">
        <f t="shared" si="4"/>
        <v>3.5281835834945596E-2</v>
      </c>
      <c r="E100">
        <f t="shared" si="5"/>
        <v>1.7991292600010311E-3</v>
      </c>
      <c r="F100">
        <f t="shared" si="6"/>
        <v>4.8650110810906713E-3</v>
      </c>
      <c r="G100">
        <f t="shared" si="7"/>
        <v>3.0416824753854925E-2</v>
      </c>
      <c r="H100">
        <f>0</f>
        <v>0</v>
      </c>
    </row>
    <row r="101" spans="1:8" x14ac:dyDescent="0.2">
      <c r="A101" s="6">
        <v>45174</v>
      </c>
      <c r="B101">
        <v>110.7799987792969</v>
      </c>
      <c r="C101">
        <v>4496.830078125</v>
      </c>
      <c r="D101">
        <f t="shared" si="4"/>
        <v>1.2151684496470638E-2</v>
      </c>
      <c r="E101">
        <f t="shared" si="5"/>
        <v>-4.194177587506065E-3</v>
      </c>
      <c r="F101">
        <f t="shared" si="6"/>
        <v>-8.6725531642283527E-3</v>
      </c>
      <c r="G101">
        <f t="shared" si="7"/>
        <v>2.0824237660698991E-2</v>
      </c>
      <c r="H101">
        <f>0</f>
        <v>0</v>
      </c>
    </row>
    <row r="102" spans="1:8" x14ac:dyDescent="0.2">
      <c r="A102" s="6">
        <v>45175</v>
      </c>
      <c r="B102">
        <v>109.2799987792969</v>
      </c>
      <c r="C102">
        <v>4465.47998046875</v>
      </c>
      <c r="D102">
        <f t="shared" si="4"/>
        <v>-1.3540350392929668E-2</v>
      </c>
      <c r="E102">
        <f t="shared" si="5"/>
        <v>-6.9715993514528618E-3</v>
      </c>
      <c r="F102">
        <f t="shared" si="6"/>
        <v>-1.4946139103085548E-2</v>
      </c>
      <c r="G102">
        <f t="shared" si="7"/>
        <v>1.4057887101558801E-3</v>
      </c>
      <c r="H102">
        <f>0</f>
        <v>0</v>
      </c>
    </row>
    <row r="103" spans="1:8" x14ac:dyDescent="0.2">
      <c r="A103" s="6">
        <v>45176</v>
      </c>
      <c r="B103">
        <v>106.5899963378906</v>
      </c>
      <c r="C103">
        <v>4451.14013671875</v>
      </c>
      <c r="D103">
        <f t="shared" si="4"/>
        <v>-2.4615688794424884E-2</v>
      </c>
      <c r="E103">
        <f t="shared" si="5"/>
        <v>-3.2112659361860363E-3</v>
      </c>
      <c r="F103">
        <f t="shared" si="6"/>
        <v>-6.4523715573493057E-3</v>
      </c>
      <c r="G103">
        <f t="shared" si="7"/>
        <v>-1.816331723707558E-2</v>
      </c>
      <c r="H103">
        <f>0</f>
        <v>0</v>
      </c>
    </row>
    <row r="104" spans="1:8" x14ac:dyDescent="0.2">
      <c r="A104" s="6">
        <v>45177</v>
      </c>
      <c r="B104">
        <v>106.0899963378906</v>
      </c>
      <c r="C104">
        <v>4457.490234375</v>
      </c>
      <c r="D104">
        <f t="shared" si="4"/>
        <v>-4.6908717251007426E-3</v>
      </c>
      <c r="E104">
        <f t="shared" si="5"/>
        <v>1.4266227216406246E-3</v>
      </c>
      <c r="F104">
        <f t="shared" si="6"/>
        <v>4.0236006005054904E-3</v>
      </c>
      <c r="G104">
        <f t="shared" si="7"/>
        <v>-8.7144723256062338E-3</v>
      </c>
      <c r="H104">
        <f>0</f>
        <v>0</v>
      </c>
    </row>
    <row r="105" spans="1:8" x14ac:dyDescent="0.2">
      <c r="A105" s="6">
        <v>45180</v>
      </c>
      <c r="B105">
        <v>105.3199996948242</v>
      </c>
      <c r="C105">
        <v>4487.4599609375</v>
      </c>
      <c r="D105">
        <f t="shared" si="4"/>
        <v>-7.2579571085477079E-3</v>
      </c>
      <c r="E105">
        <f t="shared" si="5"/>
        <v>6.7234531062752012E-3</v>
      </c>
      <c r="F105">
        <f t="shared" si="6"/>
        <v>1.5987977438373303E-2</v>
      </c>
      <c r="G105">
        <f t="shared" si="7"/>
        <v>-2.3245934546921011E-2</v>
      </c>
      <c r="H105">
        <f>0</f>
        <v>0</v>
      </c>
    </row>
    <row r="106" spans="1:8" x14ac:dyDescent="0.2">
      <c r="A106" s="6">
        <v>45181</v>
      </c>
      <c r="B106">
        <v>105.30999755859381</v>
      </c>
      <c r="C106">
        <v>4461.89990234375</v>
      </c>
      <c r="D106">
        <f t="shared" si="4"/>
        <v>-9.4969011198098308E-5</v>
      </c>
      <c r="E106">
        <f t="shared" si="5"/>
        <v>-5.6958856048289208E-3</v>
      </c>
      <c r="F106">
        <f t="shared" si="6"/>
        <v>-1.2064581852142908E-2</v>
      </c>
      <c r="G106">
        <f t="shared" si="7"/>
        <v>1.196961284094481E-2</v>
      </c>
      <c r="H106">
        <f>0</f>
        <v>0</v>
      </c>
    </row>
    <row r="107" spans="1:8" x14ac:dyDescent="0.2">
      <c r="A107" s="6">
        <v>45182</v>
      </c>
      <c r="B107">
        <v>107.7099990844727</v>
      </c>
      <c r="C107">
        <v>4467.43994140625</v>
      </c>
      <c r="D107">
        <f t="shared" si="4"/>
        <v>2.2789873530701943E-2</v>
      </c>
      <c r="E107">
        <f t="shared" si="5"/>
        <v>1.2416323054647016E-3</v>
      </c>
      <c r="F107">
        <f t="shared" si="6"/>
        <v>3.6057478678706628E-3</v>
      </c>
      <c r="G107">
        <f t="shared" si="7"/>
        <v>1.9184125662831279E-2</v>
      </c>
      <c r="H107">
        <f>0</f>
        <v>0</v>
      </c>
    </row>
    <row r="108" spans="1:8" x14ac:dyDescent="0.2">
      <c r="A108" s="6">
        <v>45183</v>
      </c>
      <c r="B108">
        <v>106.629997253418</v>
      </c>
      <c r="C108">
        <v>4505.10009765625</v>
      </c>
      <c r="D108">
        <f t="shared" si="4"/>
        <v>-1.0026941233261866E-2</v>
      </c>
      <c r="E108">
        <f t="shared" si="5"/>
        <v>8.4299188671679293E-3</v>
      </c>
      <c r="F108">
        <f t="shared" si="6"/>
        <v>1.98425089112832E-2</v>
      </c>
      <c r="G108">
        <f t="shared" si="7"/>
        <v>-2.9869450144545066E-2</v>
      </c>
      <c r="H108">
        <f>0</f>
        <v>0</v>
      </c>
    </row>
    <row r="109" spans="1:8" x14ac:dyDescent="0.2">
      <c r="A109" s="6">
        <v>45184</v>
      </c>
      <c r="B109">
        <v>101.4899978637695</v>
      </c>
      <c r="C109">
        <v>4450.31982421875</v>
      </c>
      <c r="D109">
        <f t="shared" si="4"/>
        <v>-4.8204065666743956E-2</v>
      </c>
      <c r="E109">
        <f t="shared" si="5"/>
        <v>-1.2159612938677844E-2</v>
      </c>
      <c r="F109">
        <f t="shared" si="6"/>
        <v>-2.6664722688015709E-2</v>
      </c>
      <c r="G109">
        <f t="shared" si="7"/>
        <v>-2.1539342978728247E-2</v>
      </c>
      <c r="H109">
        <f>0</f>
        <v>0</v>
      </c>
    </row>
    <row r="110" spans="1:8" x14ac:dyDescent="0.2">
      <c r="A110" s="6">
        <v>45187</v>
      </c>
      <c r="B110">
        <v>102.370002746582</v>
      </c>
      <c r="C110">
        <v>4453.52978515625</v>
      </c>
      <c r="D110">
        <f t="shared" si="4"/>
        <v>8.6708532991963683E-3</v>
      </c>
      <c r="E110">
        <f t="shared" si="5"/>
        <v>7.2128769712942464E-4</v>
      </c>
      <c r="F110">
        <f t="shared" si="6"/>
        <v>2.4304036473466969E-3</v>
      </c>
      <c r="G110">
        <f t="shared" si="7"/>
        <v>6.2404496518496718E-3</v>
      </c>
      <c r="H110">
        <f>0</f>
        <v>0</v>
      </c>
    </row>
    <row r="111" spans="1:8" x14ac:dyDescent="0.2">
      <c r="A111" s="6">
        <v>45188</v>
      </c>
      <c r="B111">
        <v>101.61000061035161</v>
      </c>
      <c r="C111">
        <v>4443.9501953125</v>
      </c>
      <c r="D111">
        <f t="shared" si="4"/>
        <v>-7.4240706832038317E-3</v>
      </c>
      <c r="E111">
        <f t="shared" si="5"/>
        <v>-2.151010615372817E-3</v>
      </c>
      <c r="F111">
        <f t="shared" si="6"/>
        <v>-4.0574875830838297E-3</v>
      </c>
      <c r="G111">
        <f t="shared" si="7"/>
        <v>-3.3665831001200019E-3</v>
      </c>
      <c r="H111">
        <f>0</f>
        <v>0</v>
      </c>
    </row>
    <row r="112" spans="1:8" x14ac:dyDescent="0.2">
      <c r="A112" s="6">
        <v>45189</v>
      </c>
      <c r="B112">
        <v>100.3399963378906</v>
      </c>
      <c r="C112">
        <v>4402.2001953125</v>
      </c>
      <c r="D112">
        <f t="shared" si="4"/>
        <v>-1.2498811778686503E-2</v>
      </c>
      <c r="E112">
        <f t="shared" si="5"/>
        <v>-9.3947947580595992E-3</v>
      </c>
      <c r="F112">
        <f t="shared" si="6"/>
        <v>-2.0419605476586094E-2</v>
      </c>
      <c r="G112">
        <f t="shared" si="7"/>
        <v>7.9207936978995912E-3</v>
      </c>
      <c r="H112">
        <f>0</f>
        <v>0</v>
      </c>
    </row>
    <row r="113" spans="1:8" x14ac:dyDescent="0.2">
      <c r="A113" s="6">
        <v>45190</v>
      </c>
      <c r="B113">
        <v>96.110000610351562</v>
      </c>
      <c r="C113">
        <v>4330</v>
      </c>
      <c r="D113">
        <f t="shared" si="4"/>
        <v>-4.2156626289826749E-2</v>
      </c>
      <c r="E113">
        <f t="shared" si="5"/>
        <v>-1.6400934103219411E-2</v>
      </c>
      <c r="F113">
        <f t="shared" si="6"/>
        <v>-3.6244935951065191E-2</v>
      </c>
      <c r="G113">
        <f t="shared" si="7"/>
        <v>-5.9116903387615577E-3</v>
      </c>
      <c r="H113">
        <f>0</f>
        <v>0</v>
      </c>
    </row>
    <row r="114" spans="1:8" x14ac:dyDescent="0.2">
      <c r="A114" s="6">
        <v>45191</v>
      </c>
      <c r="B114">
        <v>96.199996948242188</v>
      </c>
      <c r="C114">
        <v>4320.06005859375</v>
      </c>
      <c r="D114">
        <f t="shared" si="4"/>
        <v>9.36388901457752E-4</v>
      </c>
      <c r="E114">
        <f t="shared" si="5"/>
        <v>-2.2955984771939608E-3</v>
      </c>
      <c r="F114">
        <f t="shared" si="6"/>
        <v>-4.3840798164368078E-3</v>
      </c>
      <c r="G114">
        <f t="shared" si="7"/>
        <v>5.3204687178945598E-3</v>
      </c>
      <c r="H114">
        <f>0</f>
        <v>0</v>
      </c>
    </row>
    <row r="115" spans="1:8" x14ac:dyDescent="0.2">
      <c r="A115" s="6">
        <v>45194</v>
      </c>
      <c r="B115">
        <v>97.379997253417969</v>
      </c>
      <c r="C115">
        <v>4337.43994140625</v>
      </c>
      <c r="D115">
        <f t="shared" si="4"/>
        <v>1.2266115827536339E-2</v>
      </c>
      <c r="E115">
        <f t="shared" si="5"/>
        <v>4.0230650909416354E-3</v>
      </c>
      <c r="F115">
        <f t="shared" si="6"/>
        <v>9.8883938236826313E-3</v>
      </c>
      <c r="G115">
        <f t="shared" si="7"/>
        <v>2.3777220038537078E-3</v>
      </c>
      <c r="H115">
        <f>0</f>
        <v>0</v>
      </c>
    </row>
    <row r="116" spans="1:8" x14ac:dyDescent="0.2">
      <c r="A116" s="6">
        <v>45195</v>
      </c>
      <c r="B116">
        <v>95.959999084472656</v>
      </c>
      <c r="C116">
        <v>4273.52978515625</v>
      </c>
      <c r="D116">
        <f t="shared" si="4"/>
        <v>-1.4582031310290233E-2</v>
      </c>
      <c r="E116">
        <f t="shared" si="5"/>
        <v>-1.4734533990868215E-2</v>
      </c>
      <c r="F116">
        <f t="shared" si="6"/>
        <v>-3.2480903981177894E-2</v>
      </c>
      <c r="G116">
        <f t="shared" si="7"/>
        <v>1.7898872670887661E-2</v>
      </c>
      <c r="H116">
        <f>0</f>
        <v>0</v>
      </c>
    </row>
    <row r="117" spans="1:8" x14ac:dyDescent="0.2">
      <c r="A117" s="6">
        <v>45196</v>
      </c>
      <c r="B117">
        <v>98.069999694824219</v>
      </c>
      <c r="C117">
        <v>4274.509765625</v>
      </c>
      <c r="D117">
        <f t="shared" si="4"/>
        <v>2.1988335040459495E-2</v>
      </c>
      <c r="E117">
        <f t="shared" si="5"/>
        <v>2.2931406074522265E-4</v>
      </c>
      <c r="F117">
        <f t="shared" si="6"/>
        <v>1.3191432231745856E-3</v>
      </c>
      <c r="G117">
        <f t="shared" si="7"/>
        <v>2.066919181728491E-2</v>
      </c>
      <c r="H117">
        <f>0</f>
        <v>0</v>
      </c>
    </row>
    <row r="118" spans="1:8" x14ac:dyDescent="0.2">
      <c r="A118" s="6">
        <v>45197</v>
      </c>
      <c r="B118">
        <v>102.7600021362305</v>
      </c>
      <c r="C118">
        <v>4299.7001953125</v>
      </c>
      <c r="D118">
        <f t="shared" si="4"/>
        <v>4.7823008626498353E-2</v>
      </c>
      <c r="E118">
        <f t="shared" si="5"/>
        <v>5.8931739705165853E-3</v>
      </c>
      <c r="F118">
        <f t="shared" si="6"/>
        <v>1.4112559171318369E-2</v>
      </c>
      <c r="G118">
        <f t="shared" si="7"/>
        <v>3.371044945517998E-2</v>
      </c>
      <c r="H118">
        <f>0</f>
        <v>0</v>
      </c>
    </row>
    <row r="119" spans="1:8" x14ac:dyDescent="0.2">
      <c r="A119" s="6">
        <v>45198</v>
      </c>
      <c r="B119">
        <v>102.8199996948242</v>
      </c>
      <c r="C119">
        <v>4288.0498046875</v>
      </c>
      <c r="D119">
        <f t="shared" si="4"/>
        <v>5.8386100959961773E-4</v>
      </c>
      <c r="E119">
        <f t="shared" si="5"/>
        <v>-2.7095820861420261E-3</v>
      </c>
      <c r="F119">
        <f t="shared" si="6"/>
        <v>-5.3191778925472562E-3</v>
      </c>
      <c r="G119">
        <f t="shared" si="7"/>
        <v>5.9030389021468739E-3</v>
      </c>
      <c r="H119">
        <f>0</f>
        <v>0</v>
      </c>
    </row>
    <row r="120" spans="1:8" x14ac:dyDescent="0.2">
      <c r="A120" s="6">
        <v>45201</v>
      </c>
      <c r="B120">
        <v>103.26999664306641</v>
      </c>
      <c r="C120">
        <v>4288.39013671875</v>
      </c>
      <c r="D120">
        <f t="shared" si="4"/>
        <v>4.3765507642270496E-3</v>
      </c>
      <c r="E120">
        <f t="shared" si="5"/>
        <v>7.9367555590792449E-5</v>
      </c>
      <c r="F120">
        <f t="shared" si="6"/>
        <v>9.8044699110472308E-4</v>
      </c>
      <c r="G120">
        <f t="shared" si="7"/>
        <v>3.3961037731223267E-3</v>
      </c>
      <c r="H120">
        <f>0</f>
        <v>0</v>
      </c>
    </row>
    <row r="121" spans="1:8" x14ac:dyDescent="0.2">
      <c r="A121" s="6">
        <v>45202</v>
      </c>
      <c r="B121">
        <v>100.0800018310547</v>
      </c>
      <c r="C121">
        <v>4229.4501953125</v>
      </c>
      <c r="D121">
        <f t="shared" si="4"/>
        <v>-3.0889851028438886E-2</v>
      </c>
      <c r="E121">
        <f t="shared" si="5"/>
        <v>-1.3744071674259506E-2</v>
      </c>
      <c r="F121">
        <f t="shared" si="6"/>
        <v>-3.0243667079277049E-2</v>
      </c>
      <c r="G121">
        <f t="shared" si="7"/>
        <v>-6.461839491618375E-4</v>
      </c>
      <c r="H121">
        <f>0</f>
        <v>0</v>
      </c>
    </row>
    <row r="122" spans="1:8" x14ac:dyDescent="0.2">
      <c r="A122" s="6">
        <v>45203</v>
      </c>
      <c r="B122">
        <v>104.0699996948242</v>
      </c>
      <c r="C122">
        <v>4263.75</v>
      </c>
      <c r="D122">
        <f t="shared" si="4"/>
        <v>3.9868083440935953E-2</v>
      </c>
      <c r="E122">
        <f t="shared" si="5"/>
        <v>8.1097549571607086E-3</v>
      </c>
      <c r="F122">
        <f t="shared" si="6"/>
        <v>1.9119328935514379E-2</v>
      </c>
      <c r="G122">
        <f t="shared" si="7"/>
        <v>2.0748754505421574E-2</v>
      </c>
      <c r="H122">
        <f>0</f>
        <v>0</v>
      </c>
    </row>
    <row r="123" spans="1:8" x14ac:dyDescent="0.2">
      <c r="A123" s="6">
        <v>45204</v>
      </c>
      <c r="B123">
        <v>102.9100036621094</v>
      </c>
      <c r="C123">
        <v>4258.18994140625</v>
      </c>
      <c r="D123">
        <f t="shared" si="4"/>
        <v>-1.114630571842401E-2</v>
      </c>
      <c r="E123">
        <f t="shared" si="5"/>
        <v>-1.304030159777203E-3</v>
      </c>
      <c r="F123">
        <f t="shared" si="6"/>
        <v>-2.1443447015501598E-3</v>
      </c>
      <c r="G123">
        <f t="shared" si="7"/>
        <v>-9.0019610168738506E-3</v>
      </c>
      <c r="H123">
        <f>0</f>
        <v>0</v>
      </c>
    </row>
    <row r="124" spans="1:8" x14ac:dyDescent="0.2">
      <c r="A124" s="6">
        <v>45205</v>
      </c>
      <c r="B124">
        <v>107.2399978637695</v>
      </c>
      <c r="C124">
        <v>4308.5</v>
      </c>
      <c r="D124">
        <f t="shared" si="4"/>
        <v>4.2075542197792748E-2</v>
      </c>
      <c r="E124">
        <f t="shared" si="5"/>
        <v>1.1814893014644445E-2</v>
      </c>
      <c r="F124">
        <f t="shared" si="6"/>
        <v>2.7488422287012971E-2</v>
      </c>
      <c r="G124">
        <f t="shared" si="7"/>
        <v>1.4587119910779777E-2</v>
      </c>
      <c r="H124">
        <f>0</f>
        <v>0</v>
      </c>
    </row>
    <row r="125" spans="1:8" x14ac:dyDescent="0.2">
      <c r="A125" s="6">
        <v>45208</v>
      </c>
      <c r="B125">
        <v>106.9700012207031</v>
      </c>
      <c r="C125">
        <v>4335.66015625</v>
      </c>
      <c r="D125">
        <f t="shared" si="4"/>
        <v>-2.5176860168292237E-3</v>
      </c>
      <c r="E125">
        <f t="shared" si="5"/>
        <v>6.3038542996403102E-3</v>
      </c>
      <c r="F125">
        <f t="shared" si="6"/>
        <v>1.50401958635918E-2</v>
      </c>
      <c r="G125">
        <f t="shared" si="7"/>
        <v>-1.7557881880421025E-2</v>
      </c>
      <c r="H125">
        <f>0</f>
        <v>0</v>
      </c>
    </row>
    <row r="126" spans="1:8" x14ac:dyDescent="0.2">
      <c r="A126" s="6">
        <v>45209</v>
      </c>
      <c r="B126">
        <v>109.0100021362305</v>
      </c>
      <c r="C126">
        <v>4358.240234375</v>
      </c>
      <c r="D126">
        <f t="shared" si="4"/>
        <v>1.907077584600958E-2</v>
      </c>
      <c r="E126">
        <f t="shared" si="5"/>
        <v>5.2079907813922244E-3</v>
      </c>
      <c r="F126">
        <f t="shared" si="6"/>
        <v>1.2564880789651355E-2</v>
      </c>
      <c r="G126">
        <f t="shared" si="7"/>
        <v>6.5058950563582248E-3</v>
      </c>
      <c r="H126">
        <f>0</f>
        <v>0</v>
      </c>
    </row>
    <row r="127" spans="1:8" x14ac:dyDescent="0.2">
      <c r="A127" s="6">
        <v>45210</v>
      </c>
      <c r="B127">
        <v>108.30999755859381</v>
      </c>
      <c r="C127">
        <v>4376.9501953125</v>
      </c>
      <c r="D127">
        <f t="shared" si="4"/>
        <v>-6.4214710936514319E-3</v>
      </c>
      <c r="E127">
        <f t="shared" si="5"/>
        <v>4.2930081710337298E-3</v>
      </c>
      <c r="F127">
        <f t="shared" si="6"/>
        <v>1.0498135971433009E-2</v>
      </c>
      <c r="G127">
        <f t="shared" si="7"/>
        <v>-1.6919607065084441E-2</v>
      </c>
      <c r="H127">
        <f>0</f>
        <v>0</v>
      </c>
    </row>
    <row r="128" spans="1:8" x14ac:dyDescent="0.2">
      <c r="A128" s="6">
        <v>45211</v>
      </c>
      <c r="B128">
        <v>108.7900009155273</v>
      </c>
      <c r="C128">
        <v>4349.60986328125</v>
      </c>
      <c r="D128">
        <f t="shared" si="4"/>
        <v>4.4317548495356185E-3</v>
      </c>
      <c r="E128">
        <f t="shared" si="5"/>
        <v>-6.2464343461184901E-3</v>
      </c>
      <c r="F128">
        <f t="shared" si="6"/>
        <v>-1.330815057722615E-2</v>
      </c>
      <c r="G128">
        <f t="shared" si="7"/>
        <v>1.7739905426761769E-2</v>
      </c>
      <c r="H128">
        <f>0</f>
        <v>0</v>
      </c>
    </row>
    <row r="129" spans="1:8" x14ac:dyDescent="0.2">
      <c r="A129" s="6">
        <v>45212</v>
      </c>
      <c r="B129">
        <v>105.0899963378906</v>
      </c>
      <c r="C129">
        <v>4327.77978515625</v>
      </c>
      <c r="D129">
        <f t="shared" si="4"/>
        <v>-3.4010520695828106E-2</v>
      </c>
      <c r="E129">
        <f t="shared" si="5"/>
        <v>-5.018858888767519E-3</v>
      </c>
      <c r="F129">
        <f t="shared" si="6"/>
        <v>-1.0535327152245326E-2</v>
      </c>
      <c r="G129">
        <f t="shared" si="7"/>
        <v>-2.3475193543582781E-2</v>
      </c>
      <c r="H129">
        <f>0</f>
        <v>0</v>
      </c>
    </row>
    <row r="130" spans="1:8" x14ac:dyDescent="0.2">
      <c r="A130" s="6">
        <v>45215</v>
      </c>
      <c r="B130">
        <v>106.4599990844727</v>
      </c>
      <c r="C130">
        <v>4373.6298828125</v>
      </c>
      <c r="D130">
        <f t="shared" ref="D130:D193" si="8">(B130/B129)-1</f>
        <v>1.3036471541755468E-2</v>
      </c>
      <c r="E130">
        <f t="shared" ref="E130:E193" si="9">(C130/C129)-1</f>
        <v>1.059436938392988E-2</v>
      </c>
      <c r="F130">
        <f t="shared" ref="F130:F193" si="10">alpha_amd+beta_amd*E130</f>
        <v>2.4731527390066201E-2</v>
      </c>
      <c r="G130">
        <f t="shared" ref="G130:G193" si="11">D130-F130</f>
        <v>-1.1695055848310733E-2</v>
      </c>
      <c r="H130">
        <f>0</f>
        <v>0</v>
      </c>
    </row>
    <row r="131" spans="1:8" x14ac:dyDescent="0.2">
      <c r="A131" s="6">
        <v>45216</v>
      </c>
      <c r="B131">
        <v>105.13999938964839</v>
      </c>
      <c r="C131">
        <v>4373.2001953125</v>
      </c>
      <c r="D131">
        <f t="shared" si="8"/>
        <v>-1.2399020347322431E-2</v>
      </c>
      <c r="E131">
        <f t="shared" si="9"/>
        <v>-9.824505308242415E-5</v>
      </c>
      <c r="F131">
        <f t="shared" si="10"/>
        <v>5.7925910570678137E-4</v>
      </c>
      <c r="G131">
        <f t="shared" si="11"/>
        <v>-1.2978279453029214E-2</v>
      </c>
      <c r="H131">
        <f>0</f>
        <v>0</v>
      </c>
    </row>
    <row r="132" spans="1:8" x14ac:dyDescent="0.2">
      <c r="A132" s="6">
        <v>45217</v>
      </c>
      <c r="B132">
        <v>102.1699981689453</v>
      </c>
      <c r="C132">
        <v>4314.60009765625</v>
      </c>
      <c r="D132">
        <f t="shared" si="8"/>
        <v>-2.8248061993003115E-2</v>
      </c>
      <c r="E132">
        <f t="shared" si="9"/>
        <v>-1.3399820506516447E-2</v>
      </c>
      <c r="F132">
        <f t="shared" si="10"/>
        <v>-2.9466079277012891E-2</v>
      </c>
      <c r="G132">
        <f t="shared" si="11"/>
        <v>1.2180172840097758E-3</v>
      </c>
      <c r="H132">
        <f>0</f>
        <v>0</v>
      </c>
    </row>
    <row r="133" spans="1:8" x14ac:dyDescent="0.2">
      <c r="A133" s="6">
        <v>45218</v>
      </c>
      <c r="B133">
        <v>102.40000152587891</v>
      </c>
      <c r="C133">
        <v>4278</v>
      </c>
      <c r="D133">
        <f t="shared" si="8"/>
        <v>2.2511829407423356E-3</v>
      </c>
      <c r="E133">
        <f t="shared" si="9"/>
        <v>-8.4828481963210578E-3</v>
      </c>
      <c r="F133">
        <f t="shared" si="10"/>
        <v>-1.8359718425588797E-2</v>
      </c>
      <c r="G133">
        <f t="shared" si="11"/>
        <v>2.0610901366331133E-2</v>
      </c>
      <c r="H133">
        <f>0</f>
        <v>0</v>
      </c>
    </row>
    <row r="134" spans="1:8" x14ac:dyDescent="0.2">
      <c r="A134" s="6">
        <v>45219</v>
      </c>
      <c r="B134">
        <v>101.80999755859381</v>
      </c>
      <c r="C134">
        <v>4224.16015625</v>
      </c>
      <c r="D134">
        <f t="shared" si="8"/>
        <v>-5.7617574071616717E-3</v>
      </c>
      <c r="E134">
        <f t="shared" si="9"/>
        <v>-1.2585283719027562E-2</v>
      </c>
      <c r="F134">
        <f t="shared" si="10"/>
        <v>-2.7626219518223281E-2</v>
      </c>
      <c r="G134">
        <f t="shared" si="11"/>
        <v>2.1864462111061609E-2</v>
      </c>
      <c r="H134">
        <f>0</f>
        <v>0</v>
      </c>
    </row>
    <row r="135" spans="1:8" x14ac:dyDescent="0.2">
      <c r="A135" s="6">
        <v>45222</v>
      </c>
      <c r="B135">
        <v>100.0100021362305</v>
      </c>
      <c r="C135">
        <v>4217.0400390625</v>
      </c>
      <c r="D135">
        <f t="shared" si="8"/>
        <v>-1.767994760364644E-2</v>
      </c>
      <c r="E135">
        <f t="shared" si="9"/>
        <v>-1.6855698941634634E-3</v>
      </c>
      <c r="F135">
        <f t="shared" si="10"/>
        <v>-3.0061591885798661E-3</v>
      </c>
      <c r="G135">
        <f t="shared" si="11"/>
        <v>-1.4673788415066573E-2</v>
      </c>
      <c r="H135">
        <f>0</f>
        <v>0</v>
      </c>
    </row>
    <row r="136" spans="1:8" x14ac:dyDescent="0.2">
      <c r="A136" s="6">
        <v>45223</v>
      </c>
      <c r="B136">
        <v>101.6699981689453</v>
      </c>
      <c r="C136">
        <v>4247.68017578125</v>
      </c>
      <c r="D136">
        <f t="shared" si="8"/>
        <v>1.6598300142555811E-2</v>
      </c>
      <c r="E136">
        <f t="shared" si="9"/>
        <v>7.2657922227272742E-3</v>
      </c>
      <c r="F136">
        <f t="shared" si="10"/>
        <v>1.7213002423498727E-2</v>
      </c>
      <c r="G136">
        <f t="shared" si="11"/>
        <v>-6.1470228094291646E-4</v>
      </c>
      <c r="H136">
        <f>0</f>
        <v>0</v>
      </c>
    </row>
    <row r="137" spans="1:8" x14ac:dyDescent="0.2">
      <c r="A137" s="6">
        <v>45224</v>
      </c>
      <c r="B137">
        <v>96.05999755859375</v>
      </c>
      <c r="C137">
        <v>4186.77001953125</v>
      </c>
      <c r="D137">
        <f t="shared" si="8"/>
        <v>-5.5178525734104866E-2</v>
      </c>
      <c r="E137">
        <f t="shared" si="9"/>
        <v>-1.4339628627712542E-2</v>
      </c>
      <c r="F137">
        <f t="shared" si="10"/>
        <v>-3.1588899473388568E-2</v>
      </c>
      <c r="G137">
        <f t="shared" si="11"/>
        <v>-2.3589626260716298E-2</v>
      </c>
      <c r="H137">
        <f>0</f>
        <v>0</v>
      </c>
    </row>
    <row r="138" spans="1:8" x14ac:dyDescent="0.2">
      <c r="A138" s="6">
        <v>45225</v>
      </c>
      <c r="B138">
        <v>93.669998168945312</v>
      </c>
      <c r="C138">
        <v>4137.22998046875</v>
      </c>
      <c r="D138">
        <f t="shared" si="8"/>
        <v>-2.4880277434845999E-2</v>
      </c>
      <c r="E138">
        <f t="shared" si="9"/>
        <v>-1.1832519778109618E-2</v>
      </c>
      <c r="F138">
        <f t="shared" si="10"/>
        <v>-2.5925891056653695E-2</v>
      </c>
      <c r="G138">
        <f t="shared" si="11"/>
        <v>1.0456136218076964E-3</v>
      </c>
      <c r="H138">
        <f>0</f>
        <v>0</v>
      </c>
    </row>
    <row r="139" spans="1:8" x14ac:dyDescent="0.2">
      <c r="A139" s="6">
        <v>45226</v>
      </c>
      <c r="B139">
        <v>96.430000305175781</v>
      </c>
      <c r="C139">
        <v>4117.3701171875</v>
      </c>
      <c r="D139">
        <f t="shared" si="8"/>
        <v>2.9465166971098578E-2</v>
      </c>
      <c r="E139">
        <f t="shared" si="9"/>
        <v>-4.8002802297685276E-3</v>
      </c>
      <c r="F139">
        <f t="shared" si="10"/>
        <v>-1.0041605953891312E-2</v>
      </c>
      <c r="G139">
        <f t="shared" si="11"/>
        <v>3.9506772924989886E-2</v>
      </c>
      <c r="H139">
        <f>0</f>
        <v>0</v>
      </c>
    </row>
    <row r="140" spans="1:8" x14ac:dyDescent="0.2">
      <c r="A140" s="6">
        <v>45229</v>
      </c>
      <c r="B140">
        <v>96.180000305175781</v>
      </c>
      <c r="C140">
        <v>4166.81982421875</v>
      </c>
      <c r="D140">
        <f t="shared" si="8"/>
        <v>-2.5925541761776527E-3</v>
      </c>
      <c r="E140">
        <f t="shared" si="9"/>
        <v>1.2010022325859904E-2</v>
      </c>
      <c r="F140">
        <f t="shared" si="10"/>
        <v>2.7929176557390915E-2</v>
      </c>
      <c r="G140">
        <f t="shared" si="11"/>
        <v>-3.0521730733568567E-2</v>
      </c>
      <c r="H140">
        <f>0</f>
        <v>0</v>
      </c>
    </row>
    <row r="141" spans="1:8" x14ac:dyDescent="0.2">
      <c r="A141" s="6">
        <v>45230</v>
      </c>
      <c r="B141">
        <v>98.5</v>
      </c>
      <c r="C141">
        <v>4193.7998046875</v>
      </c>
      <c r="D141">
        <f t="shared" si="8"/>
        <v>2.4121435719099082E-2</v>
      </c>
      <c r="E141">
        <f t="shared" si="9"/>
        <v>6.4749573072333533E-3</v>
      </c>
      <c r="F141">
        <f t="shared" si="10"/>
        <v>1.5426679989433213E-2</v>
      </c>
      <c r="G141">
        <f t="shared" si="11"/>
        <v>8.6947557296658696E-3</v>
      </c>
      <c r="H141">
        <f>0</f>
        <v>0</v>
      </c>
    </row>
    <row r="142" spans="1:8" x14ac:dyDescent="0.2">
      <c r="A142" s="6">
        <v>45231</v>
      </c>
      <c r="B142">
        <v>108.0400009155273</v>
      </c>
      <c r="C142">
        <v>4237.85986328125</v>
      </c>
      <c r="D142">
        <f t="shared" si="8"/>
        <v>9.6852801172865988E-2</v>
      </c>
      <c r="E142">
        <f t="shared" si="9"/>
        <v>1.0505999486313922E-2</v>
      </c>
      <c r="F142">
        <f t="shared" si="10"/>
        <v>2.4531919194329333E-2</v>
      </c>
      <c r="G142">
        <f t="shared" si="11"/>
        <v>7.2320881978536658E-2</v>
      </c>
      <c r="H142">
        <f>0</f>
        <v>0</v>
      </c>
    </row>
    <row r="143" spans="1:8" x14ac:dyDescent="0.2">
      <c r="A143" s="6">
        <v>45232</v>
      </c>
      <c r="B143">
        <v>107.8300018310547</v>
      </c>
      <c r="C143">
        <v>4317.77978515625</v>
      </c>
      <c r="D143">
        <f t="shared" si="8"/>
        <v>-1.9437160560262789E-3</v>
      </c>
      <c r="E143">
        <f t="shared" si="9"/>
        <v>1.885855702012762E-2</v>
      </c>
      <c r="F143">
        <f t="shared" si="10"/>
        <v>4.3398512730043089E-2</v>
      </c>
      <c r="G143">
        <f t="shared" si="11"/>
        <v>-4.5342228786069368E-2</v>
      </c>
      <c r="H143">
        <f>0</f>
        <v>0</v>
      </c>
    </row>
    <row r="144" spans="1:8" x14ac:dyDescent="0.2">
      <c r="A144" s="6">
        <v>45233</v>
      </c>
      <c r="B144">
        <v>112.25</v>
      </c>
      <c r="C144">
        <v>4358.33984375</v>
      </c>
      <c r="D144">
        <f t="shared" si="8"/>
        <v>4.0990430250297472E-2</v>
      </c>
      <c r="E144">
        <f t="shared" si="9"/>
        <v>9.3937302530313627E-3</v>
      </c>
      <c r="F144">
        <f t="shared" si="10"/>
        <v>2.2019547212254451E-2</v>
      </c>
      <c r="G144">
        <f t="shared" si="11"/>
        <v>1.8970883038043021E-2</v>
      </c>
      <c r="H144">
        <f>0</f>
        <v>0</v>
      </c>
    </row>
    <row r="145" spans="1:8" x14ac:dyDescent="0.2">
      <c r="A145" s="6">
        <v>45236</v>
      </c>
      <c r="B145">
        <v>111.75</v>
      </c>
      <c r="C145">
        <v>4365.97998046875</v>
      </c>
      <c r="D145">
        <f t="shared" si="8"/>
        <v>-4.4543429844098315E-3</v>
      </c>
      <c r="E145">
        <f t="shared" si="9"/>
        <v>1.7529924220356374E-3</v>
      </c>
      <c r="F145">
        <f t="shared" si="10"/>
        <v>4.7607980941830868E-3</v>
      </c>
      <c r="G145">
        <f t="shared" si="11"/>
        <v>-9.2151410785929182E-3</v>
      </c>
      <c r="H145">
        <f>0</f>
        <v>0</v>
      </c>
    </row>
    <row r="146" spans="1:8" x14ac:dyDescent="0.2">
      <c r="A146" s="6">
        <v>45237</v>
      </c>
      <c r="B146">
        <v>113.4499969482422</v>
      </c>
      <c r="C146">
        <v>4378.3798828125</v>
      </c>
      <c r="D146">
        <f t="shared" si="8"/>
        <v>1.5212500655411132E-2</v>
      </c>
      <c r="E146">
        <f t="shared" si="9"/>
        <v>2.8401189192852616E-3</v>
      </c>
      <c r="F146">
        <f t="shared" si="10"/>
        <v>7.2163781560360754E-3</v>
      </c>
      <c r="G146">
        <f t="shared" si="11"/>
        <v>7.9961224993750565E-3</v>
      </c>
      <c r="H146">
        <f>0</f>
        <v>0</v>
      </c>
    </row>
    <row r="147" spans="1:8" x14ac:dyDescent="0.2">
      <c r="A147" s="6">
        <v>45238</v>
      </c>
      <c r="B147">
        <v>113.5899963378906</v>
      </c>
      <c r="C147">
        <v>4382.77978515625</v>
      </c>
      <c r="D147">
        <f t="shared" si="8"/>
        <v>1.2340184523078612E-3</v>
      </c>
      <c r="E147">
        <f t="shared" si="9"/>
        <v>1.0049156221052513E-3</v>
      </c>
      <c r="F147">
        <f t="shared" si="10"/>
        <v>3.0710568549701086E-3</v>
      </c>
      <c r="G147">
        <f t="shared" si="11"/>
        <v>-1.8370384026622473E-3</v>
      </c>
      <c r="H147">
        <f>0</f>
        <v>0</v>
      </c>
    </row>
    <row r="148" spans="1:8" x14ac:dyDescent="0.2">
      <c r="A148" s="6">
        <v>45239</v>
      </c>
      <c r="B148">
        <v>113.4899978637695</v>
      </c>
      <c r="C148">
        <v>4347.35009765625</v>
      </c>
      <c r="D148">
        <f t="shared" si="8"/>
        <v>-8.8034578171503064E-4</v>
      </c>
      <c r="E148">
        <f t="shared" si="9"/>
        <v>-8.0838393067328429E-3</v>
      </c>
      <c r="F148">
        <f t="shared" si="10"/>
        <v>-1.7458444952581045E-2</v>
      </c>
      <c r="G148">
        <f t="shared" si="11"/>
        <v>1.6578099170866015E-2</v>
      </c>
      <c r="H148">
        <f>0</f>
        <v>0</v>
      </c>
    </row>
    <row r="149" spans="1:8" x14ac:dyDescent="0.2">
      <c r="A149" s="6">
        <v>45240</v>
      </c>
      <c r="B149">
        <v>118.5899963378906</v>
      </c>
      <c r="C149">
        <v>4415.240234375</v>
      </c>
      <c r="D149">
        <f t="shared" si="8"/>
        <v>4.4937867390243413E-2</v>
      </c>
      <c r="E149">
        <f t="shared" si="9"/>
        <v>1.5616441094852496E-2</v>
      </c>
      <c r="F149">
        <f t="shared" si="10"/>
        <v>3.6075284711534407E-2</v>
      </c>
      <c r="G149">
        <f t="shared" si="11"/>
        <v>8.8625826787090065E-3</v>
      </c>
      <c r="H149">
        <f>0</f>
        <v>0</v>
      </c>
    </row>
    <row r="150" spans="1:8" x14ac:dyDescent="0.2">
      <c r="A150" s="6">
        <v>45243</v>
      </c>
      <c r="B150">
        <v>116.7900009155273</v>
      </c>
      <c r="C150">
        <v>4411.5498046875</v>
      </c>
      <c r="D150">
        <f t="shared" si="8"/>
        <v>-1.5178307428517779E-2</v>
      </c>
      <c r="E150">
        <f t="shared" si="9"/>
        <v>-8.3583893324035152E-4</v>
      </c>
      <c r="F150">
        <f t="shared" si="10"/>
        <v>-1.0868035194273574E-3</v>
      </c>
      <c r="G150">
        <f t="shared" si="11"/>
        <v>-1.4091503909090421E-2</v>
      </c>
      <c r="H150">
        <f>0</f>
        <v>0</v>
      </c>
    </row>
    <row r="151" spans="1:8" x14ac:dyDescent="0.2">
      <c r="A151" s="6">
        <v>45244</v>
      </c>
      <c r="B151">
        <v>119.879997253418</v>
      </c>
      <c r="C151">
        <v>4495.7001953125</v>
      </c>
      <c r="D151">
        <f t="shared" si="8"/>
        <v>2.6457713106155856E-2</v>
      </c>
      <c r="E151">
        <f t="shared" si="9"/>
        <v>1.9075017703661823E-2</v>
      </c>
      <c r="F151">
        <f t="shared" si="10"/>
        <v>4.3887449886856417E-2</v>
      </c>
      <c r="G151">
        <f t="shared" si="11"/>
        <v>-1.7429736780700561E-2</v>
      </c>
      <c r="H151">
        <f>0</f>
        <v>0</v>
      </c>
    </row>
    <row r="152" spans="1:8" x14ac:dyDescent="0.2">
      <c r="A152" s="6">
        <v>45245</v>
      </c>
      <c r="B152">
        <v>118</v>
      </c>
      <c r="C152">
        <v>4502.8798828125</v>
      </c>
      <c r="D152">
        <f t="shared" si="8"/>
        <v>-1.568232646388712E-2</v>
      </c>
      <c r="E152">
        <f t="shared" si="9"/>
        <v>1.5970120755575135E-3</v>
      </c>
      <c r="F152">
        <f t="shared" si="10"/>
        <v>4.4084727393861704E-3</v>
      </c>
      <c r="G152">
        <f t="shared" si="11"/>
        <v>-2.009079920327329E-2</v>
      </c>
      <c r="H152">
        <f>0</f>
        <v>0</v>
      </c>
    </row>
    <row r="153" spans="1:8" x14ac:dyDescent="0.2">
      <c r="A153" s="6">
        <v>45246</v>
      </c>
      <c r="B153">
        <v>119.8300018310547</v>
      </c>
      <c r="C153">
        <v>4508.240234375</v>
      </c>
      <c r="D153">
        <f t="shared" si="8"/>
        <v>1.5508490093683935E-2</v>
      </c>
      <c r="E153">
        <f t="shared" si="9"/>
        <v>1.1904273935798848E-3</v>
      </c>
      <c r="F153">
        <f t="shared" si="10"/>
        <v>3.4900872147531044E-3</v>
      </c>
      <c r="G153">
        <f t="shared" si="11"/>
        <v>1.2018402878930832E-2</v>
      </c>
      <c r="H153">
        <f>0</f>
        <v>0</v>
      </c>
    </row>
    <row r="154" spans="1:8" x14ac:dyDescent="0.2">
      <c r="A154" s="6">
        <v>45247</v>
      </c>
      <c r="B154">
        <v>120.620002746582</v>
      </c>
      <c r="C154">
        <v>4514.02001953125</v>
      </c>
      <c r="D154">
        <f t="shared" si="8"/>
        <v>6.5926804928293503E-3</v>
      </c>
      <c r="E154">
        <f t="shared" si="9"/>
        <v>1.2820490603360213E-3</v>
      </c>
      <c r="F154">
        <f t="shared" si="10"/>
        <v>3.6970404430014332E-3</v>
      </c>
      <c r="G154">
        <f t="shared" si="11"/>
        <v>2.8956400498279171E-3</v>
      </c>
      <c r="H154">
        <f>0</f>
        <v>0</v>
      </c>
    </row>
    <row r="155" spans="1:8" x14ac:dyDescent="0.2">
      <c r="A155" s="6">
        <v>45250</v>
      </c>
      <c r="B155">
        <v>121.5299987792969</v>
      </c>
      <c r="C155">
        <v>4547.3798828125</v>
      </c>
      <c r="D155">
        <f t="shared" si="8"/>
        <v>7.5443211075592043E-3</v>
      </c>
      <c r="E155">
        <f t="shared" si="9"/>
        <v>7.3902780973298388E-3</v>
      </c>
      <c r="F155">
        <f t="shared" si="10"/>
        <v>1.7494188681427089E-2</v>
      </c>
      <c r="G155">
        <f t="shared" si="11"/>
        <v>-9.9498675738678849E-3</v>
      </c>
      <c r="H155">
        <f>0</f>
        <v>0</v>
      </c>
    </row>
    <row r="156" spans="1:8" x14ac:dyDescent="0.2">
      <c r="A156" s="6">
        <v>45251</v>
      </c>
      <c r="B156">
        <v>119.1600036621094</v>
      </c>
      <c r="C156">
        <v>4538.18994140625</v>
      </c>
      <c r="D156">
        <f t="shared" si="8"/>
        <v>-1.9501317707502852E-2</v>
      </c>
      <c r="E156">
        <f t="shared" si="9"/>
        <v>-2.0209310950652926E-3</v>
      </c>
      <c r="F156">
        <f t="shared" si="10"/>
        <v>-3.7636665076793787E-3</v>
      </c>
      <c r="G156">
        <f t="shared" si="11"/>
        <v>-1.5737651199823472E-2</v>
      </c>
      <c r="H156">
        <f>0</f>
        <v>0</v>
      </c>
    </row>
    <row r="157" spans="1:8" x14ac:dyDescent="0.2">
      <c r="A157" s="6">
        <v>45252</v>
      </c>
      <c r="B157">
        <v>122.5100021362305</v>
      </c>
      <c r="C157">
        <v>4556.6201171875</v>
      </c>
      <c r="D157">
        <f t="shared" si="8"/>
        <v>2.8113447223620192E-2</v>
      </c>
      <c r="E157">
        <f t="shared" si="9"/>
        <v>4.06112922094648E-3</v>
      </c>
      <c r="F157">
        <f t="shared" si="10"/>
        <v>9.9743723357952046E-3</v>
      </c>
      <c r="G157">
        <f t="shared" si="11"/>
        <v>1.8139074887824985E-2</v>
      </c>
      <c r="H157">
        <f>0</f>
        <v>0</v>
      </c>
    </row>
    <row r="158" spans="1:8" x14ac:dyDescent="0.2">
      <c r="A158" s="6">
        <v>45254</v>
      </c>
      <c r="B158">
        <v>122.30999755859381</v>
      </c>
      <c r="C158">
        <v>4559.33984375</v>
      </c>
      <c r="D158">
        <f t="shared" si="8"/>
        <v>-1.6325571312478804E-3</v>
      </c>
      <c r="E158">
        <f t="shared" si="9"/>
        <v>5.9687366788407914E-4</v>
      </c>
      <c r="F158">
        <f t="shared" si="10"/>
        <v>2.149379672305534E-3</v>
      </c>
      <c r="G158">
        <f t="shared" si="11"/>
        <v>-3.7819368035534144E-3</v>
      </c>
      <c r="H158">
        <f>0</f>
        <v>0</v>
      </c>
    </row>
    <row r="159" spans="1:8" x14ac:dyDescent="0.2">
      <c r="A159" s="6">
        <v>45257</v>
      </c>
      <c r="B159">
        <v>122.65000152587891</v>
      </c>
      <c r="C159">
        <v>4550.43017578125</v>
      </c>
      <c r="D159">
        <f t="shared" si="8"/>
        <v>2.7798542561674466E-3</v>
      </c>
      <c r="E159">
        <f t="shared" si="9"/>
        <v>-1.9541574600900891E-3</v>
      </c>
      <c r="F159">
        <f t="shared" si="10"/>
        <v>-3.612839527454548E-3</v>
      </c>
      <c r="G159">
        <f t="shared" si="11"/>
        <v>6.3926937836219951E-3</v>
      </c>
      <c r="H159">
        <f>0</f>
        <v>0</v>
      </c>
    </row>
    <row r="160" spans="1:8" x14ac:dyDescent="0.2">
      <c r="A160" s="6">
        <v>45258</v>
      </c>
      <c r="B160">
        <v>122.0100021362305</v>
      </c>
      <c r="C160">
        <v>4554.89013671875</v>
      </c>
      <c r="D160">
        <f t="shared" si="8"/>
        <v>-5.2180952440784578E-3</v>
      </c>
      <c r="E160">
        <f t="shared" si="9"/>
        <v>9.8011853060331333E-4</v>
      </c>
      <c r="F160">
        <f t="shared" si="10"/>
        <v>3.0150456698521347E-3</v>
      </c>
      <c r="G160">
        <f t="shared" si="11"/>
        <v>-8.2331409139305926E-3</v>
      </c>
      <c r="H160">
        <f>0</f>
        <v>0</v>
      </c>
    </row>
    <row r="161" spans="1:8" x14ac:dyDescent="0.2">
      <c r="A161" s="6">
        <v>45259</v>
      </c>
      <c r="B161">
        <v>123.84999847412109</v>
      </c>
      <c r="C161">
        <v>4550.580078125</v>
      </c>
      <c r="D161">
        <f t="shared" si="8"/>
        <v>1.5080700808743019E-2</v>
      </c>
      <c r="E161">
        <f t="shared" si="9"/>
        <v>-9.4624863923831182E-4</v>
      </c>
      <c r="F161">
        <f t="shared" si="10"/>
        <v>-1.3361948031184105E-3</v>
      </c>
      <c r="G161">
        <f t="shared" si="11"/>
        <v>1.641689561186143E-2</v>
      </c>
      <c r="H161">
        <f>0</f>
        <v>0</v>
      </c>
    </row>
    <row r="162" spans="1:8" x14ac:dyDescent="0.2">
      <c r="A162" s="6">
        <v>45260</v>
      </c>
      <c r="B162">
        <v>121.1600036621094</v>
      </c>
      <c r="C162">
        <v>4567.7998046875</v>
      </c>
      <c r="D162">
        <f t="shared" si="8"/>
        <v>-2.1719780744072992E-2</v>
      </c>
      <c r="E162">
        <f t="shared" si="9"/>
        <v>3.7840728581564065E-3</v>
      </c>
      <c r="F162">
        <f t="shared" si="10"/>
        <v>9.3485628442613079E-3</v>
      </c>
      <c r="G162">
        <f t="shared" si="11"/>
        <v>-3.10683435883343E-2</v>
      </c>
      <c r="H162">
        <f>0</f>
        <v>0</v>
      </c>
    </row>
    <row r="163" spans="1:8" x14ac:dyDescent="0.2">
      <c r="A163" s="6">
        <v>45261</v>
      </c>
      <c r="B163">
        <v>121.38999938964839</v>
      </c>
      <c r="C163">
        <v>4594.6298828125</v>
      </c>
      <c r="D163">
        <f t="shared" si="8"/>
        <v>1.8982809556560287E-3</v>
      </c>
      <c r="E163">
        <f t="shared" si="9"/>
        <v>5.8737421236076948E-3</v>
      </c>
      <c r="F163">
        <f t="shared" si="10"/>
        <v>1.406866689571367E-2</v>
      </c>
      <c r="G163">
        <f t="shared" si="11"/>
        <v>-1.2170385940057642E-2</v>
      </c>
      <c r="H163">
        <f>0</f>
        <v>0</v>
      </c>
    </row>
    <row r="164" spans="1:8" x14ac:dyDescent="0.2">
      <c r="A164" s="6">
        <v>45264</v>
      </c>
      <c r="B164">
        <v>118.5699996948242</v>
      </c>
      <c r="C164">
        <v>4569.77978515625</v>
      </c>
      <c r="D164">
        <f t="shared" si="8"/>
        <v>-2.3230906244362859E-2</v>
      </c>
      <c r="E164">
        <f t="shared" si="9"/>
        <v>-5.4085091269721053E-3</v>
      </c>
      <c r="F164">
        <f t="shared" si="10"/>
        <v>-1.1415461486614096E-2</v>
      </c>
      <c r="G164">
        <f t="shared" si="11"/>
        <v>-1.1815444757748763E-2</v>
      </c>
      <c r="H164">
        <f>0</f>
        <v>0</v>
      </c>
    </row>
    <row r="165" spans="1:8" x14ac:dyDescent="0.2">
      <c r="A165" s="6">
        <v>45265</v>
      </c>
      <c r="B165">
        <v>118.379997253418</v>
      </c>
      <c r="C165">
        <v>4567.18017578125</v>
      </c>
      <c r="D165">
        <f t="shared" si="8"/>
        <v>-1.602449539472306E-3</v>
      </c>
      <c r="E165">
        <f t="shared" si="9"/>
        <v>-5.6886972616143616E-4</v>
      </c>
      <c r="F165">
        <f t="shared" si="10"/>
        <v>-4.8377869785394198E-4</v>
      </c>
      <c r="G165">
        <f t="shared" si="11"/>
        <v>-1.118670841618364E-3</v>
      </c>
      <c r="H165">
        <f>0</f>
        <v>0</v>
      </c>
    </row>
    <row r="166" spans="1:8" x14ac:dyDescent="0.2">
      <c r="A166" s="6">
        <v>45266</v>
      </c>
      <c r="B166">
        <v>116.8199996948242</v>
      </c>
      <c r="C166">
        <v>4549.33984375</v>
      </c>
      <c r="D166">
        <f t="shared" si="8"/>
        <v>-1.3177881354856646E-2</v>
      </c>
      <c r="E166">
        <f t="shared" si="9"/>
        <v>-3.9062028088695522E-3</v>
      </c>
      <c r="F166">
        <f t="shared" si="10"/>
        <v>-8.0220813686043939E-3</v>
      </c>
      <c r="G166">
        <f t="shared" si="11"/>
        <v>-5.1557999862522526E-3</v>
      </c>
      <c r="H166">
        <f>0</f>
        <v>0</v>
      </c>
    </row>
    <row r="167" spans="1:8" x14ac:dyDescent="0.2">
      <c r="A167" s="6">
        <v>45267</v>
      </c>
      <c r="B167">
        <v>128.3699951171875</v>
      </c>
      <c r="C167">
        <v>4585.58984375</v>
      </c>
      <c r="D167">
        <f t="shared" si="8"/>
        <v>9.8870017570073854E-2</v>
      </c>
      <c r="E167">
        <f t="shared" si="9"/>
        <v>7.9681890658929166E-3</v>
      </c>
      <c r="F167">
        <f t="shared" si="10"/>
        <v>1.8799562670121058E-2</v>
      </c>
      <c r="G167">
        <f t="shared" si="11"/>
        <v>8.0070454899952792E-2</v>
      </c>
      <c r="H167">
        <f>0</f>
        <v>0</v>
      </c>
    </row>
    <row r="168" spans="1:8" x14ac:dyDescent="0.2">
      <c r="A168" s="6">
        <v>45268</v>
      </c>
      <c r="B168">
        <v>128.91999816894531</v>
      </c>
      <c r="C168">
        <v>4604.3701171875</v>
      </c>
      <c r="D168">
        <f t="shared" si="8"/>
        <v>4.284514081781543E-3</v>
      </c>
      <c r="E168">
        <f t="shared" si="9"/>
        <v>4.0954978699407896E-3</v>
      </c>
      <c r="F168">
        <f t="shared" si="10"/>
        <v>1.0052003567704982E-2</v>
      </c>
      <c r="G168">
        <f t="shared" si="11"/>
        <v>-5.7674894859234393E-3</v>
      </c>
      <c r="H168">
        <f>0</f>
        <v>0</v>
      </c>
    </row>
    <row r="169" spans="1:8" x14ac:dyDescent="0.2">
      <c r="A169" s="6">
        <v>45271</v>
      </c>
      <c r="B169">
        <v>134.4100036621094</v>
      </c>
      <c r="C169">
        <v>4622.43994140625</v>
      </c>
      <c r="D169">
        <f t="shared" si="8"/>
        <v>4.2584591771166691E-2</v>
      </c>
      <c r="E169">
        <f t="shared" si="9"/>
        <v>3.924494286698943E-3</v>
      </c>
      <c r="F169">
        <f t="shared" si="10"/>
        <v>9.6657440196427705E-3</v>
      </c>
      <c r="G169">
        <f t="shared" si="11"/>
        <v>3.2918847751523921E-2</v>
      </c>
      <c r="H169">
        <f>0</f>
        <v>0</v>
      </c>
    </row>
    <row r="170" spans="1:8" x14ac:dyDescent="0.2">
      <c r="A170" s="6">
        <v>45272</v>
      </c>
      <c r="B170">
        <v>137.61000061035159</v>
      </c>
      <c r="C170">
        <v>4643.7001953125</v>
      </c>
      <c r="D170">
        <f t="shared" si="8"/>
        <v>2.380772904587225E-2</v>
      </c>
      <c r="E170">
        <f t="shared" si="9"/>
        <v>4.5993575202152304E-3</v>
      </c>
      <c r="F170">
        <f t="shared" si="10"/>
        <v>1.1190111887496988E-2</v>
      </c>
      <c r="G170">
        <f t="shared" si="11"/>
        <v>1.2617617158375262E-2</v>
      </c>
      <c r="H170">
        <f>0</f>
        <v>0</v>
      </c>
    </row>
    <row r="171" spans="1:8" x14ac:dyDescent="0.2">
      <c r="A171" s="6">
        <v>45273</v>
      </c>
      <c r="B171">
        <v>138.19000244140619</v>
      </c>
      <c r="C171">
        <v>4707.08984375</v>
      </c>
      <c r="D171">
        <f t="shared" si="8"/>
        <v>4.2148232576271205E-3</v>
      </c>
      <c r="E171">
        <f t="shared" si="9"/>
        <v>1.3650676351045998E-2</v>
      </c>
      <c r="F171">
        <f t="shared" si="10"/>
        <v>3.1635053769323823E-2</v>
      </c>
      <c r="G171">
        <f t="shared" si="11"/>
        <v>-2.7420230511696703E-2</v>
      </c>
      <c r="H171">
        <f>0</f>
        <v>0</v>
      </c>
    </row>
    <row r="172" spans="1:8" x14ac:dyDescent="0.2">
      <c r="A172" s="6">
        <v>45274</v>
      </c>
      <c r="B172">
        <v>138</v>
      </c>
      <c r="C172">
        <v>4719.5498046875</v>
      </c>
      <c r="D172">
        <f t="shared" si="8"/>
        <v>-1.3749362330806036E-3</v>
      </c>
      <c r="E172">
        <f t="shared" si="9"/>
        <v>2.6470624846992585E-3</v>
      </c>
      <c r="F172">
        <f t="shared" si="10"/>
        <v>6.780306058831953E-3</v>
      </c>
      <c r="G172">
        <f t="shared" si="11"/>
        <v>-8.1552422919125567E-3</v>
      </c>
      <c r="H172">
        <f>0</f>
        <v>0</v>
      </c>
    </row>
    <row r="173" spans="1:8" x14ac:dyDescent="0.2">
      <c r="A173" s="6">
        <v>45275</v>
      </c>
      <c r="B173">
        <v>139.1499938964844</v>
      </c>
      <c r="C173">
        <v>4719.18994140625</v>
      </c>
      <c r="D173">
        <f t="shared" si="8"/>
        <v>8.3332891049594515E-3</v>
      </c>
      <c r="E173">
        <f t="shared" si="9"/>
        <v>-7.62494933082003E-5</v>
      </c>
      <c r="F173">
        <f t="shared" si="10"/>
        <v>6.2894224577146303E-4</v>
      </c>
      <c r="G173">
        <f t="shared" si="11"/>
        <v>7.7043468591879889E-3</v>
      </c>
      <c r="H173">
        <f>0</f>
        <v>0</v>
      </c>
    </row>
    <row r="174" spans="1:8" x14ac:dyDescent="0.2">
      <c r="A174" s="6">
        <v>45278</v>
      </c>
      <c r="B174">
        <v>138.8999938964844</v>
      </c>
      <c r="C174">
        <v>4740.56005859375</v>
      </c>
      <c r="D174">
        <f t="shared" si="8"/>
        <v>-1.7966224287869759E-3</v>
      </c>
      <c r="E174">
        <f t="shared" si="9"/>
        <v>4.5283443669004164E-3</v>
      </c>
      <c r="F174">
        <f t="shared" si="10"/>
        <v>1.1029708766194787E-2</v>
      </c>
      <c r="G174">
        <f t="shared" si="11"/>
        <v>-1.2826331194981763E-2</v>
      </c>
      <c r="H174">
        <f>0</f>
        <v>0</v>
      </c>
    </row>
    <row r="175" spans="1:8" x14ac:dyDescent="0.2">
      <c r="A175" s="6">
        <v>45279</v>
      </c>
      <c r="B175">
        <v>140.1499938964844</v>
      </c>
      <c r="C175">
        <v>4768.3701171875</v>
      </c>
      <c r="D175">
        <f t="shared" si="8"/>
        <v>8.9992804530398818E-3</v>
      </c>
      <c r="E175">
        <f t="shared" si="9"/>
        <v>5.8664078189105684E-3</v>
      </c>
      <c r="F175">
        <f t="shared" si="10"/>
        <v>1.4052100311762877E-2</v>
      </c>
      <c r="G175">
        <f t="shared" si="11"/>
        <v>-5.0528198587229955E-3</v>
      </c>
      <c r="H175">
        <f>0</f>
        <v>0</v>
      </c>
    </row>
    <row r="176" spans="1:8" x14ac:dyDescent="0.2">
      <c r="A176" s="6">
        <v>45280</v>
      </c>
      <c r="B176">
        <v>135.4700012207031</v>
      </c>
      <c r="C176">
        <v>4698.35009765625</v>
      </c>
      <c r="D176">
        <f t="shared" si="8"/>
        <v>-3.3392742629999472E-2</v>
      </c>
      <c r="E176">
        <f t="shared" si="9"/>
        <v>-1.4684266911006771E-2</v>
      </c>
      <c r="F176">
        <f t="shared" si="10"/>
        <v>-3.2367361684685611E-2</v>
      </c>
      <c r="G176">
        <f t="shared" si="11"/>
        <v>-1.0253809453138613E-3</v>
      </c>
      <c r="H176">
        <f>0</f>
        <v>0</v>
      </c>
    </row>
    <row r="177" spans="1:8" x14ac:dyDescent="0.2">
      <c r="A177" s="6">
        <v>45281</v>
      </c>
      <c r="B177">
        <v>139.9100036621094</v>
      </c>
      <c r="C177">
        <v>4746.75</v>
      </c>
      <c r="D177">
        <f t="shared" si="8"/>
        <v>3.2774801811456422E-2</v>
      </c>
      <c r="E177">
        <f t="shared" si="9"/>
        <v>1.0301467821202559E-2</v>
      </c>
      <c r="F177">
        <f t="shared" si="10"/>
        <v>2.406992707093274E-2</v>
      </c>
      <c r="G177">
        <f t="shared" si="11"/>
        <v>8.7048747405236819E-3</v>
      </c>
      <c r="H177">
        <f>0</f>
        <v>0</v>
      </c>
    </row>
    <row r="178" spans="1:8" x14ac:dyDescent="0.2">
      <c r="A178" s="6">
        <v>45282</v>
      </c>
      <c r="B178">
        <v>139.6000061035156</v>
      </c>
      <c r="C178">
        <v>4754.6298828125</v>
      </c>
      <c r="D178">
        <f t="shared" si="8"/>
        <v>-2.2156925915209902E-3</v>
      </c>
      <c r="E178">
        <f t="shared" si="9"/>
        <v>1.6600585268868873E-3</v>
      </c>
      <c r="F178">
        <f t="shared" si="10"/>
        <v>4.550880830115879E-3</v>
      </c>
      <c r="G178">
        <f t="shared" si="11"/>
        <v>-6.7665734216368692E-3</v>
      </c>
      <c r="H178">
        <f>0</f>
        <v>0</v>
      </c>
    </row>
    <row r="179" spans="1:8" x14ac:dyDescent="0.2">
      <c r="A179" s="6">
        <v>45286</v>
      </c>
      <c r="B179">
        <v>143.4100036621094</v>
      </c>
      <c r="C179">
        <v>4774.75</v>
      </c>
      <c r="D179">
        <f t="shared" si="8"/>
        <v>2.7292244928475373E-2</v>
      </c>
      <c r="E179">
        <f t="shared" si="9"/>
        <v>4.2316894655107795E-3</v>
      </c>
      <c r="F179">
        <f t="shared" si="10"/>
        <v>1.0359630479126702E-2</v>
      </c>
      <c r="G179">
        <f t="shared" si="11"/>
        <v>1.6932614449348671E-2</v>
      </c>
      <c r="H179">
        <f>0</f>
        <v>0</v>
      </c>
    </row>
    <row r="180" spans="1:8" x14ac:dyDescent="0.2">
      <c r="A180" s="6">
        <v>45287</v>
      </c>
      <c r="B180">
        <v>146.07000732421881</v>
      </c>
      <c r="C180">
        <v>4781.580078125</v>
      </c>
      <c r="D180">
        <f t="shared" si="8"/>
        <v>1.8548243457106928E-2</v>
      </c>
      <c r="E180">
        <f t="shared" si="9"/>
        <v>1.4304577464787638E-3</v>
      </c>
      <c r="F180">
        <f t="shared" si="10"/>
        <v>4.0322630795758384E-3</v>
      </c>
      <c r="G180">
        <f t="shared" si="11"/>
        <v>1.4515980377531089E-2</v>
      </c>
      <c r="H180">
        <f>0</f>
        <v>0</v>
      </c>
    </row>
    <row r="181" spans="1:8" x14ac:dyDescent="0.2">
      <c r="A181" s="6">
        <v>45288</v>
      </c>
      <c r="B181">
        <v>148.75999450683591</v>
      </c>
      <c r="C181">
        <v>4783.35009765625</v>
      </c>
      <c r="D181">
        <f t="shared" si="8"/>
        <v>1.8415739356036021E-2</v>
      </c>
      <c r="E181">
        <f t="shared" si="9"/>
        <v>3.7017460804378288E-4</v>
      </c>
      <c r="F181">
        <f t="shared" si="10"/>
        <v>1.6373162714105913E-3</v>
      </c>
      <c r="G181">
        <f t="shared" si="11"/>
        <v>1.6778423084625429E-2</v>
      </c>
      <c r="H181">
        <f>0</f>
        <v>0</v>
      </c>
    </row>
    <row r="182" spans="1:8" x14ac:dyDescent="0.2">
      <c r="A182" s="6">
        <v>45289</v>
      </c>
      <c r="B182">
        <v>147.4100036621094</v>
      </c>
      <c r="C182">
        <v>4769.830078125</v>
      </c>
      <c r="D182">
        <f t="shared" si="8"/>
        <v>-9.0749589578968948E-3</v>
      </c>
      <c r="E182">
        <f t="shared" si="9"/>
        <v>-2.8264750133749628E-3</v>
      </c>
      <c r="F182">
        <f t="shared" si="10"/>
        <v>-5.5832133495166414E-3</v>
      </c>
      <c r="G182">
        <f t="shared" si="11"/>
        <v>-3.4917456083802534E-3</v>
      </c>
      <c r="H182">
        <f>0</f>
        <v>0</v>
      </c>
    </row>
    <row r="183" spans="1:8" x14ac:dyDescent="0.2">
      <c r="A183" s="6">
        <v>45293</v>
      </c>
      <c r="B183">
        <v>138.58000183105469</v>
      </c>
      <c r="C183">
        <v>4742.830078125</v>
      </c>
      <c r="D183">
        <f t="shared" si="8"/>
        <v>-5.9900967449228792E-2</v>
      </c>
      <c r="E183">
        <f t="shared" si="9"/>
        <v>-5.6605790054923277E-3</v>
      </c>
      <c r="F183">
        <f t="shared" si="10"/>
        <v>-1.1984831996351414E-2</v>
      </c>
      <c r="G183">
        <f t="shared" si="11"/>
        <v>-4.791613545287738E-2</v>
      </c>
      <c r="H183">
        <f>0</f>
        <v>0</v>
      </c>
    </row>
    <row r="184" spans="1:8" x14ac:dyDescent="0.2">
      <c r="A184" s="6">
        <v>45294</v>
      </c>
      <c r="B184">
        <v>135.32000732421881</v>
      </c>
      <c r="C184">
        <v>4704.81005859375</v>
      </c>
      <c r="D184">
        <f t="shared" si="8"/>
        <v>-2.3524278133653098E-2</v>
      </c>
      <c r="E184">
        <f t="shared" si="9"/>
        <v>-8.016314922730805E-3</v>
      </c>
      <c r="F184">
        <f t="shared" si="10"/>
        <v>-1.7305922195143153E-2</v>
      </c>
      <c r="G184">
        <f t="shared" si="11"/>
        <v>-6.2183559385099452E-3</v>
      </c>
      <c r="H184">
        <f>0</f>
        <v>0</v>
      </c>
    </row>
    <row r="185" spans="1:8" x14ac:dyDescent="0.2">
      <c r="A185" s="6">
        <v>45295</v>
      </c>
      <c r="B185">
        <v>136.00999450683591</v>
      </c>
      <c r="C185">
        <v>4688.68017578125</v>
      </c>
      <c r="D185">
        <f t="shared" si="8"/>
        <v>5.0989295393986112E-3</v>
      </c>
      <c r="E185">
        <f t="shared" si="9"/>
        <v>-3.4283812973570083E-3</v>
      </c>
      <c r="F185">
        <f t="shared" si="10"/>
        <v>-6.9427874871994914E-3</v>
      </c>
      <c r="G185">
        <f t="shared" si="11"/>
        <v>1.2041717026598103E-2</v>
      </c>
      <c r="H185">
        <f>0</f>
        <v>0</v>
      </c>
    </row>
    <row r="186" spans="1:8" x14ac:dyDescent="0.2">
      <c r="A186" s="6">
        <v>45296</v>
      </c>
      <c r="B186">
        <v>138.58000183105469</v>
      </c>
      <c r="C186">
        <v>4697.240234375</v>
      </c>
      <c r="D186">
        <f t="shared" si="8"/>
        <v>1.8895724049820428E-2</v>
      </c>
      <c r="E186">
        <f t="shared" si="9"/>
        <v>1.8256861788026324E-3</v>
      </c>
      <c r="F186">
        <f t="shared" si="10"/>
        <v>4.9249973296812861E-3</v>
      </c>
      <c r="G186">
        <f t="shared" si="11"/>
        <v>1.3970726720139142E-2</v>
      </c>
      <c r="H186">
        <f>0</f>
        <v>0</v>
      </c>
    </row>
    <row r="187" spans="1:8" x14ac:dyDescent="0.2">
      <c r="A187" s="6">
        <v>45299</v>
      </c>
      <c r="B187">
        <v>146.17999267578119</v>
      </c>
      <c r="C187">
        <v>4763.5400390625</v>
      </c>
      <c r="D187">
        <f t="shared" si="8"/>
        <v>5.4841901748506228E-2</v>
      </c>
      <c r="E187">
        <f t="shared" si="9"/>
        <v>1.4114629309846638E-2</v>
      </c>
      <c r="F187">
        <f t="shared" si="10"/>
        <v>3.2683021635207747E-2</v>
      </c>
      <c r="G187">
        <f t="shared" si="11"/>
        <v>2.2158880113298481E-2</v>
      </c>
      <c r="H187">
        <f>0</f>
        <v>0</v>
      </c>
    </row>
    <row r="188" spans="1:8" x14ac:dyDescent="0.2">
      <c r="A188" s="6">
        <v>45300</v>
      </c>
      <c r="B188">
        <v>149.25999450683591</v>
      </c>
      <c r="C188">
        <v>4756.5</v>
      </c>
      <c r="D188">
        <f t="shared" si="8"/>
        <v>2.1069927386615728E-2</v>
      </c>
      <c r="E188">
        <f t="shared" si="9"/>
        <v>-1.4779006799081618E-3</v>
      </c>
      <c r="F188">
        <f t="shared" si="10"/>
        <v>-2.5370800305645484E-3</v>
      </c>
      <c r="G188">
        <f t="shared" si="11"/>
        <v>2.3607007417180276E-2</v>
      </c>
      <c r="H188">
        <f>0</f>
        <v>0</v>
      </c>
    </row>
    <row r="189" spans="1:8" x14ac:dyDescent="0.2">
      <c r="A189" s="6">
        <v>45301</v>
      </c>
      <c r="B189">
        <v>148.53999328613281</v>
      </c>
      <c r="C189">
        <v>4783.4501953125</v>
      </c>
      <c r="D189">
        <f t="shared" si="8"/>
        <v>-4.8238057564052861E-3</v>
      </c>
      <c r="E189">
        <f t="shared" si="9"/>
        <v>5.6659718937244197E-3</v>
      </c>
      <c r="F189">
        <f t="shared" si="10"/>
        <v>1.3599359565574305E-2</v>
      </c>
      <c r="G189">
        <f t="shared" si="11"/>
        <v>-1.8423165321979591E-2</v>
      </c>
      <c r="H189">
        <f>0</f>
        <v>0</v>
      </c>
    </row>
    <row r="190" spans="1:8" x14ac:dyDescent="0.2">
      <c r="A190" s="6">
        <v>45302</v>
      </c>
      <c r="B190">
        <v>148.02000427246091</v>
      </c>
      <c r="C190">
        <v>4780.240234375</v>
      </c>
      <c r="D190">
        <f t="shared" si="8"/>
        <v>-3.5006667374102296E-3</v>
      </c>
      <c r="E190">
        <f t="shared" si="9"/>
        <v>-6.7105557838686991E-4</v>
      </c>
      <c r="F190">
        <f t="shared" si="10"/>
        <v>-7.1459410154712795E-4</v>
      </c>
      <c r="G190">
        <f t="shared" si="11"/>
        <v>-2.7860726358631014E-3</v>
      </c>
      <c r="H190">
        <f>0</f>
        <v>0</v>
      </c>
    </row>
    <row r="191" spans="1:8" x14ac:dyDescent="0.2">
      <c r="A191" s="6">
        <v>45303</v>
      </c>
      <c r="B191">
        <v>146.55999755859381</v>
      </c>
      <c r="C191">
        <v>4783.830078125</v>
      </c>
      <c r="D191">
        <f t="shared" si="8"/>
        <v>-9.8635770282755608E-3</v>
      </c>
      <c r="E191">
        <f t="shared" si="9"/>
        <v>7.5097559411041459E-4</v>
      </c>
      <c r="F191">
        <f t="shared" si="10"/>
        <v>2.4974620881898744E-3</v>
      </c>
      <c r="G191">
        <f t="shared" si="11"/>
        <v>-1.2361039116465435E-2</v>
      </c>
      <c r="H191">
        <f>0</f>
        <v>0</v>
      </c>
    </row>
    <row r="192" spans="1:8" x14ac:dyDescent="0.2">
      <c r="A192" s="6">
        <v>45307</v>
      </c>
      <c r="B192">
        <v>158.74000549316409</v>
      </c>
      <c r="C192">
        <v>4765.97998046875</v>
      </c>
      <c r="D192">
        <f t="shared" si="8"/>
        <v>8.3105950719607469E-2</v>
      </c>
      <c r="E192">
        <f t="shared" si="9"/>
        <v>-3.7313402367431525E-3</v>
      </c>
      <c r="F192">
        <f t="shared" si="10"/>
        <v>-7.6271052119526606E-3</v>
      </c>
      <c r="G192">
        <f t="shared" si="11"/>
        <v>9.0733055931560128E-2</v>
      </c>
      <c r="H192">
        <f>0</f>
        <v>0</v>
      </c>
    </row>
    <row r="193" spans="1:8" x14ac:dyDescent="0.2">
      <c r="A193" s="6">
        <v>45308</v>
      </c>
      <c r="B193">
        <v>160.16999816894531</v>
      </c>
      <c r="C193">
        <v>4739.2099609375</v>
      </c>
      <c r="D193">
        <f t="shared" si="8"/>
        <v>9.0083950251771405E-3</v>
      </c>
      <c r="E193">
        <f t="shared" si="9"/>
        <v>-5.6168971839904991E-3</v>
      </c>
      <c r="F193">
        <f t="shared" si="10"/>
        <v>-1.1886164352598193E-2</v>
      </c>
      <c r="G193">
        <f t="shared" si="11"/>
        <v>2.0894559377775332E-2</v>
      </c>
      <c r="H193">
        <f>0</f>
        <v>0</v>
      </c>
    </row>
    <row r="194" spans="1:8" x14ac:dyDescent="0.2">
      <c r="A194" s="6">
        <v>45309</v>
      </c>
      <c r="B194">
        <v>162.66999816894531</v>
      </c>
      <c r="C194">
        <v>4780.93994140625</v>
      </c>
      <c r="D194">
        <f t="shared" ref="D194:D257" si="12">(B194/B193)-1</f>
        <v>1.5608416236372991E-2</v>
      </c>
      <c r="E194">
        <f t="shared" ref="E194:E257" si="13">(C194/C193)-1</f>
        <v>8.805260963896E-3</v>
      </c>
      <c r="F194">
        <f t="shared" ref="F194:F257" si="14">alpha_amd+beta_amd*E194</f>
        <v>2.0690324295630245E-2</v>
      </c>
      <c r="G194">
        <f t="shared" ref="G194:G257" si="15">D194-F194</f>
        <v>-5.0819080592572549E-3</v>
      </c>
      <c r="H194">
        <f>0</f>
        <v>0</v>
      </c>
    </row>
    <row r="195" spans="1:8" x14ac:dyDescent="0.2">
      <c r="A195" s="6">
        <v>45310</v>
      </c>
      <c r="B195">
        <v>174.22999572753909</v>
      </c>
      <c r="C195">
        <v>4839.81005859375</v>
      </c>
      <c r="D195">
        <f t="shared" si="12"/>
        <v>7.1064103330153339E-2</v>
      </c>
      <c r="E195">
        <f t="shared" si="13"/>
        <v>1.2313502764936146E-2</v>
      </c>
      <c r="F195">
        <f t="shared" si="14"/>
        <v>2.8614672235440692E-2</v>
      </c>
      <c r="G195">
        <f t="shared" si="15"/>
        <v>4.244943109471265E-2</v>
      </c>
      <c r="H195">
        <f>0</f>
        <v>0</v>
      </c>
    </row>
    <row r="196" spans="1:8" x14ac:dyDescent="0.2">
      <c r="A196" s="6">
        <v>45313</v>
      </c>
      <c r="B196">
        <v>168.17999267578119</v>
      </c>
      <c r="C196">
        <v>4850.43017578125</v>
      </c>
      <c r="D196">
        <f t="shared" si="12"/>
        <v>-3.4724233485139311E-2</v>
      </c>
      <c r="E196">
        <f t="shared" si="13"/>
        <v>2.1943252026270788E-3</v>
      </c>
      <c r="F196">
        <f t="shared" si="14"/>
        <v>5.757671944102356E-3</v>
      </c>
      <c r="G196">
        <f t="shared" si="15"/>
        <v>-4.0481905429241669E-2</v>
      </c>
      <c r="H196">
        <f>0</f>
        <v>0</v>
      </c>
    </row>
    <row r="197" spans="1:8" x14ac:dyDescent="0.2">
      <c r="A197" s="6">
        <v>45314</v>
      </c>
      <c r="B197">
        <v>168.41999816894531</v>
      </c>
      <c r="C197">
        <v>4864.60009765625</v>
      </c>
      <c r="D197">
        <f t="shared" si="12"/>
        <v>1.4270751790719238E-3</v>
      </c>
      <c r="E197">
        <f t="shared" si="13"/>
        <v>2.921374261968035E-3</v>
      </c>
      <c r="F197">
        <f t="shared" si="14"/>
        <v>7.3999161342894332E-3</v>
      </c>
      <c r="G197">
        <f t="shared" si="15"/>
        <v>-5.9728409552175094E-3</v>
      </c>
      <c r="H197">
        <f>0</f>
        <v>0</v>
      </c>
    </row>
    <row r="198" spans="1:8" x14ac:dyDescent="0.2">
      <c r="A198" s="6">
        <v>45315</v>
      </c>
      <c r="B198">
        <v>178.28999328613281</v>
      </c>
      <c r="C198">
        <v>4868.5498046875</v>
      </c>
      <c r="D198">
        <f t="shared" si="12"/>
        <v>5.8603462917074189E-2</v>
      </c>
      <c r="E198">
        <f t="shared" si="13"/>
        <v>8.1192841178312491E-4</v>
      </c>
      <c r="F198">
        <f t="shared" si="14"/>
        <v>2.6351411201788258E-3</v>
      </c>
      <c r="G198">
        <f t="shared" si="15"/>
        <v>5.5968321796895364E-2</v>
      </c>
      <c r="H198">
        <f>0</f>
        <v>0</v>
      </c>
    </row>
    <row r="199" spans="1:8" x14ac:dyDescent="0.2">
      <c r="A199" s="6">
        <v>45316</v>
      </c>
      <c r="B199">
        <v>180.33000183105469</v>
      </c>
      <c r="C199">
        <v>4894.16015625</v>
      </c>
      <c r="D199">
        <f t="shared" si="12"/>
        <v>1.1442081001416193E-2</v>
      </c>
      <c r="E199">
        <f t="shared" si="13"/>
        <v>5.2603655277063677E-3</v>
      </c>
      <c r="F199">
        <f t="shared" si="14"/>
        <v>1.2683183841889524E-2</v>
      </c>
      <c r="G199">
        <f t="shared" si="15"/>
        <v>-1.2411028404733307E-3</v>
      </c>
      <c r="H199">
        <f>0</f>
        <v>0</v>
      </c>
    </row>
    <row r="200" spans="1:8" x14ac:dyDescent="0.2">
      <c r="A200" s="6">
        <v>45317</v>
      </c>
      <c r="B200">
        <v>177.25</v>
      </c>
      <c r="C200">
        <v>4890.97021484375</v>
      </c>
      <c r="D200">
        <f t="shared" si="12"/>
        <v>-1.707980812832377E-2</v>
      </c>
      <c r="E200">
        <f t="shared" si="13"/>
        <v>-6.5178525107645324E-4</v>
      </c>
      <c r="F200">
        <f t="shared" si="14"/>
        <v>-6.7106666325125611E-4</v>
      </c>
      <c r="G200">
        <f t="shared" si="15"/>
        <v>-1.6408741465072513E-2</v>
      </c>
      <c r="H200">
        <f>0</f>
        <v>0</v>
      </c>
    </row>
    <row r="201" spans="1:8" x14ac:dyDescent="0.2">
      <c r="A201" s="6">
        <v>45320</v>
      </c>
      <c r="B201">
        <v>177.83000183105469</v>
      </c>
      <c r="C201">
        <v>4927.93017578125</v>
      </c>
      <c r="D201">
        <f t="shared" si="12"/>
        <v>3.2722247168106566E-3</v>
      </c>
      <c r="E201">
        <f t="shared" si="13"/>
        <v>7.5567748961808956E-3</v>
      </c>
      <c r="F201">
        <f t="shared" si="14"/>
        <v>1.7870268393084716E-2</v>
      </c>
      <c r="G201">
        <f t="shared" si="15"/>
        <v>-1.4598043676274059E-2</v>
      </c>
      <c r="H201">
        <f>0</f>
        <v>0</v>
      </c>
    </row>
    <row r="202" spans="1:8" x14ac:dyDescent="0.2">
      <c r="A202" s="6">
        <v>45321</v>
      </c>
      <c r="B202">
        <v>172.05999755859381</v>
      </c>
      <c r="C202">
        <v>4924.97021484375</v>
      </c>
      <c r="D202">
        <f t="shared" si="12"/>
        <v>-3.2446742467801437E-2</v>
      </c>
      <c r="E202">
        <f t="shared" si="13"/>
        <v>-6.0064993453989857E-4</v>
      </c>
      <c r="F202">
        <f t="shared" si="14"/>
        <v>-5.555632107446867E-4</v>
      </c>
      <c r="G202">
        <f t="shared" si="15"/>
        <v>-3.189117925705675E-2</v>
      </c>
      <c r="H202">
        <f>0</f>
        <v>0</v>
      </c>
    </row>
    <row r="203" spans="1:8" x14ac:dyDescent="0.2">
      <c r="A203" s="6">
        <v>45322</v>
      </c>
      <c r="B203">
        <v>167.69000244140619</v>
      </c>
      <c r="C203">
        <v>4845.64990234375</v>
      </c>
      <c r="D203">
        <f t="shared" si="12"/>
        <v>-2.5398088917788386E-2</v>
      </c>
      <c r="E203">
        <f t="shared" si="13"/>
        <v>-1.6105744611597972E-2</v>
      </c>
      <c r="F203">
        <f t="shared" si="14"/>
        <v>-3.5578167702910085E-2</v>
      </c>
      <c r="G203">
        <f t="shared" si="15"/>
        <v>1.0180078785121699E-2</v>
      </c>
      <c r="H203">
        <f>0</f>
        <v>0</v>
      </c>
    </row>
    <row r="204" spans="1:8" x14ac:dyDescent="0.2">
      <c r="A204" s="6">
        <v>45323</v>
      </c>
      <c r="B204">
        <v>170.47999572753909</v>
      </c>
      <c r="C204">
        <v>4906.18994140625</v>
      </c>
      <c r="D204">
        <f t="shared" si="12"/>
        <v>1.6637803360446402E-2</v>
      </c>
      <c r="E204">
        <f t="shared" si="13"/>
        <v>1.2493688211609788E-2</v>
      </c>
      <c r="F204">
        <f t="shared" si="14"/>
        <v>2.9021671596975225E-2</v>
      </c>
      <c r="G204">
        <f t="shared" si="15"/>
        <v>-1.2383868236528824E-2</v>
      </c>
      <c r="H204">
        <f>0</f>
        <v>0</v>
      </c>
    </row>
    <row r="205" spans="1:8" x14ac:dyDescent="0.2">
      <c r="A205" s="6">
        <v>45324</v>
      </c>
      <c r="B205">
        <v>177.6600036621094</v>
      </c>
      <c r="C205">
        <v>4958.60986328125</v>
      </c>
      <c r="D205">
        <f t="shared" si="12"/>
        <v>4.2116424885682235E-2</v>
      </c>
      <c r="E205">
        <f t="shared" si="13"/>
        <v>1.068444607751462E-2</v>
      </c>
      <c r="F205">
        <f t="shared" si="14"/>
        <v>2.4934990863143096E-2</v>
      </c>
      <c r="G205">
        <f t="shared" si="15"/>
        <v>1.718143402253914E-2</v>
      </c>
      <c r="H205">
        <f>0</f>
        <v>0</v>
      </c>
    </row>
    <row r="206" spans="1:8" x14ac:dyDescent="0.2">
      <c r="A206" s="6">
        <v>45327</v>
      </c>
      <c r="B206">
        <v>174.22999572753909</v>
      </c>
      <c r="C206">
        <v>4942.81005859375</v>
      </c>
      <c r="D206">
        <f t="shared" si="12"/>
        <v>-1.9306584846715547E-2</v>
      </c>
      <c r="E206">
        <f t="shared" si="13"/>
        <v>-3.1863375266721894E-3</v>
      </c>
      <c r="F206">
        <f t="shared" si="14"/>
        <v>-6.3960637536753309E-3</v>
      </c>
      <c r="G206">
        <f t="shared" si="15"/>
        <v>-1.2910521093040216E-2</v>
      </c>
      <c r="H206">
        <f>0</f>
        <v>0</v>
      </c>
    </row>
    <row r="207" spans="1:8" x14ac:dyDescent="0.2">
      <c r="A207" s="6">
        <v>45328</v>
      </c>
      <c r="B207">
        <v>167.8800048828125</v>
      </c>
      <c r="C207">
        <v>4954.22998046875</v>
      </c>
      <c r="D207">
        <f t="shared" si="12"/>
        <v>-3.6446025371295487E-2</v>
      </c>
      <c r="E207">
        <f t="shared" si="13"/>
        <v>2.3104108269635937E-3</v>
      </c>
      <c r="F207">
        <f t="shared" si="14"/>
        <v>6.0198838810845597E-3</v>
      </c>
      <c r="G207">
        <f t="shared" si="15"/>
        <v>-4.2465909252380044E-2</v>
      </c>
      <c r="H207">
        <f>0</f>
        <v>0</v>
      </c>
    </row>
    <row r="208" spans="1:8" x14ac:dyDescent="0.2">
      <c r="A208" s="6">
        <v>45329</v>
      </c>
      <c r="B208">
        <v>170.94000244140619</v>
      </c>
      <c r="C208">
        <v>4995.06005859375</v>
      </c>
      <c r="D208">
        <f t="shared" si="12"/>
        <v>1.8227290145301778E-2</v>
      </c>
      <c r="E208">
        <f t="shared" si="13"/>
        <v>8.241457963390042E-3</v>
      </c>
      <c r="F208">
        <f t="shared" si="14"/>
        <v>1.9416817109154758E-2</v>
      </c>
      <c r="G208">
        <f t="shared" si="15"/>
        <v>-1.1895269638529798E-3</v>
      </c>
      <c r="H208">
        <f>0</f>
        <v>0</v>
      </c>
    </row>
    <row r="209" spans="1:8" x14ac:dyDescent="0.2">
      <c r="A209" s="6">
        <v>45330</v>
      </c>
      <c r="B209">
        <v>169.3500061035156</v>
      </c>
      <c r="C209">
        <v>4997.91015625</v>
      </c>
      <c r="D209">
        <f t="shared" si="12"/>
        <v>-9.3014877453018174E-3</v>
      </c>
      <c r="E209">
        <f t="shared" si="13"/>
        <v>5.7058326082515265E-4</v>
      </c>
      <c r="F209">
        <f t="shared" si="14"/>
        <v>2.0899954152248466E-3</v>
      </c>
      <c r="G209">
        <f t="shared" si="15"/>
        <v>-1.1391483160526664E-2</v>
      </c>
      <c r="H209">
        <f>0</f>
        <v>0</v>
      </c>
    </row>
    <row r="210" spans="1:8" x14ac:dyDescent="0.2">
      <c r="A210" s="6">
        <v>45331</v>
      </c>
      <c r="B210">
        <v>172.47999572753909</v>
      </c>
      <c r="C210">
        <v>5026.60986328125</v>
      </c>
      <c r="D210">
        <f t="shared" si="12"/>
        <v>1.8482370895872791E-2</v>
      </c>
      <c r="E210">
        <f t="shared" si="13"/>
        <v>5.7423415255595245E-3</v>
      </c>
      <c r="F210">
        <f t="shared" si="14"/>
        <v>1.3771861795756148E-2</v>
      </c>
      <c r="G210">
        <f t="shared" si="15"/>
        <v>4.7105091001166423E-3</v>
      </c>
      <c r="H210">
        <f>0</f>
        <v>0</v>
      </c>
    </row>
    <row r="211" spans="1:8" x14ac:dyDescent="0.2">
      <c r="A211" s="6">
        <v>45334</v>
      </c>
      <c r="B211">
        <v>171.9100036621094</v>
      </c>
      <c r="C211">
        <v>5021.83984375</v>
      </c>
      <c r="D211">
        <f t="shared" si="12"/>
        <v>-3.3046850623192903E-3</v>
      </c>
      <c r="E211">
        <f t="shared" si="13"/>
        <v>-9.489536011326738E-4</v>
      </c>
      <c r="F211">
        <f t="shared" si="14"/>
        <v>-1.3423047181215604E-3</v>
      </c>
      <c r="G211">
        <f t="shared" si="15"/>
        <v>-1.9623803441977299E-3</v>
      </c>
      <c r="H211">
        <f>0</f>
        <v>0</v>
      </c>
    </row>
    <row r="212" spans="1:8" x14ac:dyDescent="0.2">
      <c r="A212" s="6">
        <v>45335</v>
      </c>
      <c r="B212">
        <v>171.53999328613281</v>
      </c>
      <c r="C212">
        <v>4953.169921875</v>
      </c>
      <c r="D212">
        <f t="shared" si="12"/>
        <v>-2.1523492996012861E-3</v>
      </c>
      <c r="E212">
        <f t="shared" si="13"/>
        <v>-1.3674255653625456E-2</v>
      </c>
      <c r="F212">
        <f t="shared" si="14"/>
        <v>-3.00859680178517E-2</v>
      </c>
      <c r="G212">
        <f t="shared" si="15"/>
        <v>2.7933618718250414E-2</v>
      </c>
      <c r="H212">
        <f>0</f>
        <v>0</v>
      </c>
    </row>
    <row r="213" spans="1:8" x14ac:dyDescent="0.2">
      <c r="A213" s="6">
        <v>45336</v>
      </c>
      <c r="B213">
        <v>178.69999694824219</v>
      </c>
      <c r="C213">
        <v>5000.6201171875</v>
      </c>
      <c r="D213">
        <f t="shared" si="12"/>
        <v>4.1739558950351086E-2</v>
      </c>
      <c r="E213">
        <f t="shared" si="13"/>
        <v>9.5797632750176387E-3</v>
      </c>
      <c r="F213">
        <f t="shared" si="14"/>
        <v>2.2439754962494635E-2</v>
      </c>
      <c r="G213">
        <f t="shared" si="15"/>
        <v>1.929980398785645E-2</v>
      </c>
      <c r="H213">
        <f>0</f>
        <v>0</v>
      </c>
    </row>
    <row r="214" spans="1:8" x14ac:dyDescent="0.2">
      <c r="A214" s="6">
        <v>45337</v>
      </c>
      <c r="B214">
        <v>176.75999450683591</v>
      </c>
      <c r="C214">
        <v>5029.72998046875</v>
      </c>
      <c r="D214">
        <f t="shared" si="12"/>
        <v>-1.085619739528132E-2</v>
      </c>
      <c r="E214">
        <f t="shared" si="13"/>
        <v>5.8212506847294954E-3</v>
      </c>
      <c r="F214">
        <f t="shared" si="14"/>
        <v>1.3950100260594957E-2</v>
      </c>
      <c r="G214">
        <f t="shared" si="15"/>
        <v>-2.4806297655876275E-2</v>
      </c>
      <c r="H214">
        <f>0</f>
        <v>0</v>
      </c>
    </row>
    <row r="215" spans="1:8" x14ac:dyDescent="0.2">
      <c r="A215" s="6">
        <v>45338</v>
      </c>
      <c r="B215">
        <v>173.8699951171875</v>
      </c>
      <c r="C215">
        <v>5005.56982421875</v>
      </c>
      <c r="D215">
        <f t="shared" si="12"/>
        <v>-1.6349849963005259E-2</v>
      </c>
      <c r="E215">
        <f t="shared" si="13"/>
        <v>-4.8034698371121065E-3</v>
      </c>
      <c r="F215">
        <f t="shared" si="14"/>
        <v>-1.004881057655284E-2</v>
      </c>
      <c r="G215">
        <f t="shared" si="15"/>
        <v>-6.3010393864524183E-3</v>
      </c>
      <c r="H215">
        <f>0</f>
        <v>0</v>
      </c>
    </row>
    <row r="216" spans="1:8" x14ac:dyDescent="0.2">
      <c r="A216" s="6">
        <v>45342</v>
      </c>
      <c r="B216">
        <v>165.69000244140619</v>
      </c>
      <c r="C216">
        <v>4975.509765625</v>
      </c>
      <c r="D216">
        <f t="shared" si="12"/>
        <v>-4.7046603240933127E-2</v>
      </c>
      <c r="E216">
        <f t="shared" si="13"/>
        <v>-6.0053220011653252E-3</v>
      </c>
      <c r="F216">
        <f t="shared" si="14"/>
        <v>-1.2763530729920872E-2</v>
      </c>
      <c r="G216">
        <f t="shared" si="15"/>
        <v>-3.4283072511012258E-2</v>
      </c>
      <c r="H216">
        <f>0</f>
        <v>0</v>
      </c>
    </row>
    <row r="217" spans="1:8" x14ac:dyDescent="0.2">
      <c r="A217" s="6">
        <v>45343</v>
      </c>
      <c r="B217">
        <v>164.28999328613281</v>
      </c>
      <c r="C217">
        <v>4981.7998046875</v>
      </c>
      <c r="D217">
        <f t="shared" si="12"/>
        <v>-8.4495692838707503E-3</v>
      </c>
      <c r="E217">
        <f t="shared" si="13"/>
        <v>1.264199922982101E-3</v>
      </c>
      <c r="F217">
        <f t="shared" si="14"/>
        <v>3.6567231607730543E-3</v>
      </c>
      <c r="G217">
        <f t="shared" si="15"/>
        <v>-1.2106292444643806E-2</v>
      </c>
      <c r="H217">
        <f>0</f>
        <v>0</v>
      </c>
    </row>
    <row r="218" spans="1:8" x14ac:dyDescent="0.2">
      <c r="A218" s="6">
        <v>45344</v>
      </c>
      <c r="B218">
        <v>181.86000061035159</v>
      </c>
      <c r="C218">
        <v>5087.02978515625</v>
      </c>
      <c r="D218">
        <f t="shared" si="12"/>
        <v>0.10694508516789747</v>
      </c>
      <c r="E218">
        <f t="shared" si="13"/>
        <v>2.112288421741404E-2</v>
      </c>
      <c r="F218">
        <f t="shared" si="14"/>
        <v>4.8513130700661149E-2</v>
      </c>
      <c r="G218">
        <f t="shared" si="15"/>
        <v>5.843195446723632E-2</v>
      </c>
      <c r="H218">
        <f>0</f>
        <v>0</v>
      </c>
    </row>
    <row r="219" spans="1:8" x14ac:dyDescent="0.2">
      <c r="A219" s="6">
        <v>45345</v>
      </c>
      <c r="B219">
        <v>176.52000427246091</v>
      </c>
      <c r="C219">
        <v>5088.7998046875</v>
      </c>
      <c r="D219">
        <f t="shared" si="12"/>
        <v>-2.9363226217798299E-2</v>
      </c>
      <c r="E219">
        <f t="shared" si="13"/>
        <v>3.4794754621159107E-4</v>
      </c>
      <c r="F219">
        <f t="shared" si="14"/>
        <v>1.5871102190268167E-3</v>
      </c>
      <c r="G219">
        <f t="shared" si="15"/>
        <v>-3.0950336436825116E-2</v>
      </c>
      <c r="H219">
        <f>0</f>
        <v>0</v>
      </c>
    </row>
    <row r="220" spans="1:8" x14ac:dyDescent="0.2">
      <c r="A220" s="6">
        <v>45348</v>
      </c>
      <c r="B220">
        <v>176.00999450683591</v>
      </c>
      <c r="C220">
        <v>5069.52978515625</v>
      </c>
      <c r="D220">
        <f t="shared" si="12"/>
        <v>-2.8892462796329399E-3</v>
      </c>
      <c r="E220">
        <f t="shared" si="13"/>
        <v>-3.7867513501905758E-3</v>
      </c>
      <c r="F220">
        <f t="shared" si="14"/>
        <v>-7.7522667508635491E-3</v>
      </c>
      <c r="G220">
        <f t="shared" si="15"/>
        <v>4.8630204712306092E-3</v>
      </c>
      <c r="H220">
        <f>0</f>
        <v>0</v>
      </c>
    </row>
    <row r="221" spans="1:8" x14ac:dyDescent="0.2">
      <c r="A221" s="6">
        <v>45349</v>
      </c>
      <c r="B221">
        <v>178</v>
      </c>
      <c r="C221">
        <v>5078.18017578125</v>
      </c>
      <c r="D221">
        <f t="shared" si="12"/>
        <v>1.1306207347712816E-2</v>
      </c>
      <c r="E221">
        <f t="shared" si="13"/>
        <v>1.7063496993998672E-3</v>
      </c>
      <c r="F221">
        <f t="shared" si="14"/>
        <v>4.6554424248799239E-3</v>
      </c>
      <c r="G221">
        <f t="shared" si="15"/>
        <v>6.6507649228328917E-3</v>
      </c>
      <c r="H221">
        <f>0</f>
        <v>0</v>
      </c>
    </row>
    <row r="222" spans="1:8" x14ac:dyDescent="0.2">
      <c r="A222" s="6">
        <v>45350</v>
      </c>
      <c r="B222">
        <v>176.53999328613281</v>
      </c>
      <c r="C222">
        <v>5069.759765625</v>
      </c>
      <c r="D222">
        <f t="shared" si="12"/>
        <v>-8.2022849093662531E-3</v>
      </c>
      <c r="E222">
        <f t="shared" si="13"/>
        <v>-1.6581550604305439E-3</v>
      </c>
      <c r="F222">
        <f t="shared" si="14"/>
        <v>-2.9442350985278932E-3</v>
      </c>
      <c r="G222">
        <f t="shared" si="15"/>
        <v>-5.2580498108383599E-3</v>
      </c>
      <c r="H222">
        <f>0</f>
        <v>0</v>
      </c>
    </row>
    <row r="223" spans="1:8" x14ac:dyDescent="0.2">
      <c r="A223" s="6">
        <v>45351</v>
      </c>
      <c r="B223">
        <v>192.5299987792969</v>
      </c>
      <c r="C223">
        <v>5096.27001953125</v>
      </c>
      <c r="D223">
        <f t="shared" si="12"/>
        <v>9.0574408639790605E-2</v>
      </c>
      <c r="E223">
        <f t="shared" si="13"/>
        <v>5.2290946971491614E-3</v>
      </c>
      <c r="F223">
        <f t="shared" si="14"/>
        <v>1.2612549901655218E-2</v>
      </c>
      <c r="G223">
        <f t="shared" si="15"/>
        <v>7.7961858738135381E-2</v>
      </c>
      <c r="H223">
        <f>0</f>
        <v>0</v>
      </c>
    </row>
    <row r="224" spans="1:8" x14ac:dyDescent="0.2">
      <c r="A224" s="6">
        <v>45352</v>
      </c>
      <c r="B224">
        <v>202.63999938964841</v>
      </c>
      <c r="C224">
        <v>5137.080078125</v>
      </c>
      <c r="D224">
        <f t="shared" si="12"/>
        <v>5.2511300443838449E-2</v>
      </c>
      <c r="E224">
        <f t="shared" si="13"/>
        <v>8.0078289488876297E-3</v>
      </c>
      <c r="F224">
        <f t="shared" si="14"/>
        <v>1.8889100462256808E-2</v>
      </c>
      <c r="G224">
        <f t="shared" si="15"/>
        <v>3.3622199981581641E-2</v>
      </c>
      <c r="H224">
        <f>0</f>
        <v>0</v>
      </c>
    </row>
    <row r="225" spans="1:8" x14ac:dyDescent="0.2">
      <c r="A225" s="6">
        <v>45355</v>
      </c>
      <c r="B225">
        <v>205.36000061035159</v>
      </c>
      <c r="C225">
        <v>5130.9501953125</v>
      </c>
      <c r="D225">
        <f t="shared" si="12"/>
        <v>1.3422824856375026E-2</v>
      </c>
      <c r="E225">
        <f t="shared" si="13"/>
        <v>-1.1932620709189656E-3</v>
      </c>
      <c r="F225">
        <f t="shared" si="14"/>
        <v>-1.8941439096662399E-3</v>
      </c>
      <c r="G225">
        <f t="shared" si="15"/>
        <v>1.5316968766041265E-2</v>
      </c>
      <c r="H225">
        <f>0</f>
        <v>0</v>
      </c>
    </row>
    <row r="226" spans="1:8" x14ac:dyDescent="0.2">
      <c r="A226" s="6">
        <v>45356</v>
      </c>
      <c r="B226">
        <v>205.1300048828125</v>
      </c>
      <c r="C226">
        <v>5078.64990234375</v>
      </c>
      <c r="D226">
        <f t="shared" si="12"/>
        <v>-1.1199636095419185E-3</v>
      </c>
      <c r="E226">
        <f t="shared" si="13"/>
        <v>-1.0193100883444606E-2</v>
      </c>
      <c r="F226">
        <f t="shared" si="14"/>
        <v>-2.2222803733375904E-2</v>
      </c>
      <c r="G226">
        <f t="shared" si="15"/>
        <v>2.1102840123833986E-2</v>
      </c>
      <c r="H226">
        <f>0</f>
        <v>0</v>
      </c>
    </row>
    <row r="227" spans="1:8" x14ac:dyDescent="0.2">
      <c r="A227" s="6">
        <v>45357</v>
      </c>
      <c r="B227">
        <v>210.6300048828125</v>
      </c>
      <c r="C227">
        <v>5104.759765625</v>
      </c>
      <c r="D227">
        <f t="shared" si="12"/>
        <v>2.6812264754451975E-2</v>
      </c>
      <c r="E227">
        <f t="shared" si="13"/>
        <v>5.1411032032746551E-3</v>
      </c>
      <c r="F227">
        <f t="shared" si="14"/>
        <v>1.2413796436885898E-2</v>
      </c>
      <c r="G227">
        <f t="shared" si="15"/>
        <v>1.4398468317566077E-2</v>
      </c>
      <c r="H227">
        <f>0</f>
        <v>0</v>
      </c>
    </row>
    <row r="228" spans="1:8" x14ac:dyDescent="0.2">
      <c r="A228" s="6">
        <v>45358</v>
      </c>
      <c r="B228">
        <v>211.3800048828125</v>
      </c>
      <c r="C228">
        <v>5157.35986328125</v>
      </c>
      <c r="D228">
        <f t="shared" si="12"/>
        <v>3.5607462498863374E-3</v>
      </c>
      <c r="E228">
        <f t="shared" si="13"/>
        <v>1.0304127925951478E-2</v>
      </c>
      <c r="F228">
        <f t="shared" si="14"/>
        <v>2.4075935663493413E-2</v>
      </c>
      <c r="G228">
        <f t="shared" si="15"/>
        <v>-2.0515189413607075E-2</v>
      </c>
      <c r="H228">
        <f>0</f>
        <v>0</v>
      </c>
    </row>
    <row r="229" spans="1:8" x14ac:dyDescent="0.2">
      <c r="A229" s="6">
        <v>45359</v>
      </c>
      <c r="B229">
        <v>207.38999938964841</v>
      </c>
      <c r="C229">
        <v>5123.68994140625</v>
      </c>
      <c r="D229">
        <f t="shared" si="12"/>
        <v>-1.8875983541471242E-2</v>
      </c>
      <c r="E229">
        <f t="shared" si="13"/>
        <v>-6.5285190034379825E-3</v>
      </c>
      <c r="F229">
        <f t="shared" si="14"/>
        <v>-1.3945317882062182E-2</v>
      </c>
      <c r="G229">
        <f t="shared" si="15"/>
        <v>-4.9306656594090593E-3</v>
      </c>
      <c r="H229">
        <f>0</f>
        <v>0</v>
      </c>
    </row>
    <row r="230" spans="1:8" x14ac:dyDescent="0.2">
      <c r="A230" s="6">
        <v>45362</v>
      </c>
      <c r="B230">
        <v>198.38999938964841</v>
      </c>
      <c r="C230">
        <v>5117.93994140625</v>
      </c>
      <c r="D230">
        <f t="shared" si="12"/>
        <v>-4.3396499476769046E-2</v>
      </c>
      <c r="E230">
        <f t="shared" si="13"/>
        <v>-1.122238087346461E-3</v>
      </c>
      <c r="F230">
        <f t="shared" si="14"/>
        <v>-1.7337163251898678E-3</v>
      </c>
      <c r="G230">
        <f t="shared" si="15"/>
        <v>-4.1662783151579175E-2</v>
      </c>
      <c r="H230">
        <f>0</f>
        <v>0</v>
      </c>
    </row>
    <row r="231" spans="1:8" x14ac:dyDescent="0.2">
      <c r="A231" s="6">
        <v>45363</v>
      </c>
      <c r="B231">
        <v>202.75999450683591</v>
      </c>
      <c r="C231">
        <v>5175.27001953125</v>
      </c>
      <c r="D231">
        <f t="shared" si="12"/>
        <v>2.2027295380976364E-2</v>
      </c>
      <c r="E231">
        <f t="shared" si="13"/>
        <v>1.1201787981366396E-2</v>
      </c>
      <c r="F231">
        <f t="shared" si="14"/>
        <v>2.6103552633529033E-2</v>
      </c>
      <c r="G231">
        <f t="shared" si="15"/>
        <v>-4.0762572525526695E-3</v>
      </c>
      <c r="H231">
        <f>0</f>
        <v>0</v>
      </c>
    </row>
    <row r="232" spans="1:8" x14ac:dyDescent="0.2">
      <c r="A232" s="6">
        <v>45364</v>
      </c>
      <c r="B232">
        <v>194.78999328613281</v>
      </c>
      <c r="C232">
        <v>5165.31005859375</v>
      </c>
      <c r="D232">
        <f t="shared" si="12"/>
        <v>-3.9307562816265462E-2</v>
      </c>
      <c r="E232">
        <f t="shared" si="13"/>
        <v>-1.9245297153407392E-3</v>
      </c>
      <c r="F232">
        <f t="shared" si="14"/>
        <v>-3.5459169572952926E-3</v>
      </c>
      <c r="G232">
        <f t="shared" si="15"/>
        <v>-3.5761645858970167E-2</v>
      </c>
      <c r="H232">
        <f>0</f>
        <v>0</v>
      </c>
    </row>
    <row r="233" spans="1:8" x14ac:dyDescent="0.2">
      <c r="A233" s="6">
        <v>45365</v>
      </c>
      <c r="B233">
        <v>187.05999755859381</v>
      </c>
      <c r="C233">
        <v>5150.47998046875</v>
      </c>
      <c r="D233">
        <f t="shared" si="12"/>
        <v>-3.968374143421316E-2</v>
      </c>
      <c r="E233">
        <f t="shared" si="13"/>
        <v>-2.8710915621273925E-3</v>
      </c>
      <c r="F233">
        <f t="shared" si="14"/>
        <v>-5.683992336895146E-3</v>
      </c>
      <c r="G233">
        <f t="shared" si="15"/>
        <v>-3.3999749097318011E-2</v>
      </c>
      <c r="H233">
        <f>0</f>
        <v>0</v>
      </c>
    </row>
    <row r="234" spans="1:8" x14ac:dyDescent="0.2">
      <c r="A234" s="6">
        <v>45366</v>
      </c>
      <c r="B234">
        <v>191.05999755859381</v>
      </c>
      <c r="C234">
        <v>5117.08984375</v>
      </c>
      <c r="D234">
        <f t="shared" si="12"/>
        <v>2.1383513590323089E-2</v>
      </c>
      <c r="E234">
        <f t="shared" si="13"/>
        <v>-6.4829174844615034E-3</v>
      </c>
      <c r="F234">
        <f t="shared" si="14"/>
        <v>-1.3842314063212994E-2</v>
      </c>
      <c r="G234">
        <f t="shared" si="15"/>
        <v>3.5225827653536081E-2</v>
      </c>
      <c r="H234">
        <f>0</f>
        <v>0</v>
      </c>
    </row>
    <row r="235" spans="1:8" x14ac:dyDescent="0.2">
      <c r="A235" s="6">
        <v>45369</v>
      </c>
      <c r="B235">
        <v>190.6499938964844</v>
      </c>
      <c r="C235">
        <v>5149.419921875</v>
      </c>
      <c r="D235">
        <f t="shared" si="12"/>
        <v>-2.1459419415289505E-3</v>
      </c>
      <c r="E235">
        <f t="shared" si="13"/>
        <v>6.3180595049523447E-3</v>
      </c>
      <c r="F235">
        <f t="shared" si="14"/>
        <v>1.5072282303419188E-2</v>
      </c>
      <c r="G235">
        <f t="shared" si="15"/>
        <v>-1.7218224244948139E-2</v>
      </c>
      <c r="H235">
        <f>0</f>
        <v>0</v>
      </c>
    </row>
    <row r="236" spans="1:8" x14ac:dyDescent="0.2">
      <c r="A236" s="6">
        <v>45370</v>
      </c>
      <c r="B236">
        <v>181.41999816894531</v>
      </c>
      <c r="C236">
        <v>5178.509765625</v>
      </c>
      <c r="D236">
        <f t="shared" si="12"/>
        <v>-4.8413301982850432E-2</v>
      </c>
      <c r="E236">
        <f t="shared" si="13"/>
        <v>5.6491496501236416E-3</v>
      </c>
      <c r="F236">
        <f t="shared" si="14"/>
        <v>1.356136181086387E-2</v>
      </c>
      <c r="G236">
        <f t="shared" si="15"/>
        <v>-6.1974663793714302E-2</v>
      </c>
      <c r="H236">
        <f>0</f>
        <v>0</v>
      </c>
    </row>
    <row r="237" spans="1:8" x14ac:dyDescent="0.2">
      <c r="A237" s="6">
        <v>45371</v>
      </c>
      <c r="B237">
        <v>179.72999572753909</v>
      </c>
      <c r="C237">
        <v>5224.6201171875</v>
      </c>
      <c r="D237">
        <f t="shared" si="12"/>
        <v>-9.3154142788185457E-3</v>
      </c>
      <c r="E237">
        <f t="shared" si="13"/>
        <v>8.9041739128465913E-3</v>
      </c>
      <c r="F237">
        <f t="shared" si="14"/>
        <v>2.091374692944209E-2</v>
      </c>
      <c r="G237">
        <f t="shared" si="15"/>
        <v>-3.0229161208260635E-2</v>
      </c>
      <c r="H237">
        <f>0</f>
        <v>0</v>
      </c>
    </row>
    <row r="238" spans="1:8" x14ac:dyDescent="0.2">
      <c r="A238" s="6">
        <v>45372</v>
      </c>
      <c r="B238">
        <v>178.67999267578119</v>
      </c>
      <c r="C238">
        <v>5241.52978515625</v>
      </c>
      <c r="D238">
        <f t="shared" si="12"/>
        <v>-5.8421135966065796E-3</v>
      </c>
      <c r="E238">
        <f t="shared" si="13"/>
        <v>3.2365354015160275E-3</v>
      </c>
      <c r="F238">
        <f t="shared" si="14"/>
        <v>8.1117959500264757E-3</v>
      </c>
      <c r="G238">
        <f t="shared" si="15"/>
        <v>-1.3953909546633055E-2</v>
      </c>
      <c r="H238">
        <f>0</f>
        <v>0</v>
      </c>
    </row>
    <row r="239" spans="1:8" x14ac:dyDescent="0.2">
      <c r="A239" s="6">
        <v>45373</v>
      </c>
      <c r="B239">
        <v>179.6499938964844</v>
      </c>
      <c r="C239">
        <v>5234.18017578125</v>
      </c>
      <c r="D239">
        <f t="shared" si="12"/>
        <v>5.4287064051055101E-3</v>
      </c>
      <c r="E239">
        <f t="shared" si="13"/>
        <v>-1.4021878490156903E-3</v>
      </c>
      <c r="F239">
        <f t="shared" si="14"/>
        <v>-2.3660613695013089E-3</v>
      </c>
      <c r="G239">
        <f t="shared" si="15"/>
        <v>7.794767774606819E-3</v>
      </c>
      <c r="H239">
        <f>0</f>
        <v>0</v>
      </c>
    </row>
    <row r="240" spans="1:8" x14ac:dyDescent="0.2">
      <c r="A240" s="6">
        <v>45376</v>
      </c>
      <c r="B240">
        <v>178.6300048828125</v>
      </c>
      <c r="C240">
        <v>5218.18994140625</v>
      </c>
      <c r="D240">
        <f t="shared" si="12"/>
        <v>-5.6776456906513229E-3</v>
      </c>
      <c r="E240">
        <f t="shared" si="13"/>
        <v>-3.0549644525015296E-3</v>
      </c>
      <c r="F240">
        <f t="shared" si="14"/>
        <v>-6.0993208241138103E-3</v>
      </c>
      <c r="G240">
        <f t="shared" si="15"/>
        <v>4.2167513346248742E-4</v>
      </c>
      <c r="H240">
        <f>0</f>
        <v>0</v>
      </c>
    </row>
    <row r="241" spans="1:8" x14ac:dyDescent="0.2">
      <c r="A241" s="6">
        <v>45377</v>
      </c>
      <c r="B241">
        <v>177.8699951171875</v>
      </c>
      <c r="C241">
        <v>5203.580078125</v>
      </c>
      <c r="D241">
        <f t="shared" si="12"/>
        <v>-4.254659042995601E-3</v>
      </c>
      <c r="E241">
        <f t="shared" si="13"/>
        <v>-2.799795225030266E-3</v>
      </c>
      <c r="F241">
        <f t="shared" si="14"/>
        <v>-5.522949565606082E-3</v>
      </c>
      <c r="G241">
        <f t="shared" si="15"/>
        <v>1.268290522610481E-3</v>
      </c>
      <c r="H241">
        <f>0</f>
        <v>0</v>
      </c>
    </row>
    <row r="242" spans="1:8" x14ac:dyDescent="0.2">
      <c r="A242" s="6">
        <v>45378</v>
      </c>
      <c r="B242">
        <v>179.5899963378906</v>
      </c>
      <c r="C242">
        <v>5248.490234375</v>
      </c>
      <c r="D242">
        <f t="shared" si="12"/>
        <v>9.6699908243089716E-3</v>
      </c>
      <c r="E242">
        <f t="shared" si="13"/>
        <v>8.6306265255329251E-3</v>
      </c>
      <c r="F242">
        <f t="shared" si="14"/>
        <v>2.0295863443059569E-2</v>
      </c>
      <c r="G242">
        <f t="shared" si="15"/>
        <v>-1.0625872618750597E-2</v>
      </c>
      <c r="H242">
        <f>0</f>
        <v>0</v>
      </c>
    </row>
    <row r="243" spans="1:8" x14ac:dyDescent="0.2">
      <c r="A243" s="6">
        <v>45379</v>
      </c>
      <c r="B243">
        <v>180.49000549316409</v>
      </c>
      <c r="C243">
        <v>5254.35009765625</v>
      </c>
      <c r="D243">
        <f t="shared" si="12"/>
        <v>5.011465970410578E-3</v>
      </c>
      <c r="E243">
        <f t="shared" si="13"/>
        <v>1.1164855071790214E-3</v>
      </c>
      <c r="F243">
        <f t="shared" si="14"/>
        <v>3.3230687284581586E-3</v>
      </c>
      <c r="G243">
        <f t="shared" si="15"/>
        <v>1.6883972419524194E-3</v>
      </c>
      <c r="H243">
        <f>0</f>
        <v>0</v>
      </c>
    </row>
    <row r="244" spans="1:8" x14ac:dyDescent="0.2">
      <c r="A244" s="6">
        <v>45383</v>
      </c>
      <c r="B244">
        <v>183.3399963378906</v>
      </c>
      <c r="C244">
        <v>5243.77001953125</v>
      </c>
      <c r="D244">
        <f t="shared" si="12"/>
        <v>1.5790297290641186E-2</v>
      </c>
      <c r="E244">
        <f t="shared" si="13"/>
        <v>-2.0135845401164643E-3</v>
      </c>
      <c r="F244">
        <f t="shared" si="14"/>
        <v>-3.7470722530997228E-3</v>
      </c>
      <c r="G244">
        <f t="shared" si="15"/>
        <v>1.9537369543740909E-2</v>
      </c>
      <c r="H244">
        <f>0</f>
        <v>0</v>
      </c>
    </row>
    <row r="245" spans="1:8" x14ac:dyDescent="0.2">
      <c r="A245" s="6">
        <v>45384</v>
      </c>
      <c r="B245">
        <v>178.69999694824219</v>
      </c>
      <c r="C245">
        <v>5205.81005859375</v>
      </c>
      <c r="D245">
        <f t="shared" si="12"/>
        <v>-2.5308167788424152E-2</v>
      </c>
      <c r="E245">
        <f t="shared" si="13"/>
        <v>-7.2390590731691296E-3</v>
      </c>
      <c r="F245">
        <f t="shared" si="14"/>
        <v>-1.5550271889524667E-2</v>
      </c>
      <c r="G245">
        <f t="shared" si="15"/>
        <v>-9.7578958988994852E-3</v>
      </c>
      <c r="H245">
        <f>0</f>
        <v>0</v>
      </c>
    </row>
    <row r="246" spans="1:8" x14ac:dyDescent="0.2">
      <c r="A246" s="6">
        <v>45385</v>
      </c>
      <c r="B246">
        <v>180.77000427246091</v>
      </c>
      <c r="C246">
        <v>5211.490234375</v>
      </c>
      <c r="D246">
        <f t="shared" si="12"/>
        <v>1.1583700948905262E-2</v>
      </c>
      <c r="E246">
        <f t="shared" si="13"/>
        <v>1.091122364688113E-3</v>
      </c>
      <c r="F246">
        <f t="shared" si="14"/>
        <v>3.2657789584413484E-3</v>
      </c>
      <c r="G246">
        <f t="shared" si="15"/>
        <v>8.3179219904639147E-3</v>
      </c>
      <c r="H246">
        <f>0</f>
        <v>0</v>
      </c>
    </row>
    <row r="247" spans="1:8" x14ac:dyDescent="0.2">
      <c r="A247" s="6">
        <v>45386</v>
      </c>
      <c r="B247">
        <v>165.83000183105469</v>
      </c>
      <c r="C247">
        <v>5147.2099609375</v>
      </c>
      <c r="D247">
        <f t="shared" si="12"/>
        <v>-8.2646468375850102E-2</v>
      </c>
      <c r="E247">
        <f t="shared" si="13"/>
        <v>-1.2334336350379616E-2</v>
      </c>
      <c r="F247">
        <f t="shared" si="14"/>
        <v>-2.7059384511823031E-2</v>
      </c>
      <c r="G247">
        <f t="shared" si="15"/>
        <v>-5.5587083864027068E-2</v>
      </c>
      <c r="H247">
        <f>0</f>
        <v>0</v>
      </c>
    </row>
    <row r="248" spans="1:8" x14ac:dyDescent="0.2">
      <c r="A248" s="6">
        <v>45387</v>
      </c>
      <c r="B248">
        <v>170.41999816894531</v>
      </c>
      <c r="C248">
        <v>5204.33984375</v>
      </c>
      <c r="D248">
        <f t="shared" si="12"/>
        <v>2.7678925931429843E-2</v>
      </c>
      <c r="E248">
        <f t="shared" si="13"/>
        <v>1.1099194174331695E-2</v>
      </c>
      <c r="F248">
        <f t="shared" si="14"/>
        <v>2.5871815749494501E-2</v>
      </c>
      <c r="G248">
        <f t="shared" si="15"/>
        <v>1.8071101819353425E-3</v>
      </c>
      <c r="H248">
        <f>0</f>
        <v>0</v>
      </c>
    </row>
    <row r="249" spans="1:8" x14ac:dyDescent="0.2">
      <c r="A249" s="6">
        <v>45390</v>
      </c>
      <c r="B249">
        <v>169.8999938964844</v>
      </c>
      <c r="C249">
        <v>5202.39013671875</v>
      </c>
      <c r="D249">
        <f t="shared" si="12"/>
        <v>-3.0513101634082052E-3</v>
      </c>
      <c r="E249">
        <f t="shared" si="13"/>
        <v>-3.7463099831791524E-4</v>
      </c>
      <c r="F249">
        <f t="shared" si="14"/>
        <v>-4.5036059771854818E-5</v>
      </c>
      <c r="G249">
        <f t="shared" si="15"/>
        <v>-3.0062741036363501E-3</v>
      </c>
      <c r="H249">
        <f>0</f>
        <v>0</v>
      </c>
    </row>
    <row r="250" spans="1:8" x14ac:dyDescent="0.2">
      <c r="A250" s="6">
        <v>45391</v>
      </c>
      <c r="B250">
        <v>170.7799987792969</v>
      </c>
      <c r="C250">
        <v>5209.91015625</v>
      </c>
      <c r="D250">
        <f t="shared" si="12"/>
        <v>5.1795462885575461E-3</v>
      </c>
      <c r="E250">
        <f t="shared" si="13"/>
        <v>1.4454931932483817E-3</v>
      </c>
      <c r="F250">
        <f t="shared" si="14"/>
        <v>4.0662248525635564E-3</v>
      </c>
      <c r="G250">
        <f t="shared" si="15"/>
        <v>1.1133214359939896E-3</v>
      </c>
      <c r="H250">
        <f>0</f>
        <v>0</v>
      </c>
    </row>
    <row r="251" spans="1:8" x14ac:dyDescent="0.2">
      <c r="A251" s="6">
        <v>45392</v>
      </c>
      <c r="B251">
        <v>167.13999938964841</v>
      </c>
      <c r="C251">
        <v>5160.64013671875</v>
      </c>
      <c r="D251">
        <f t="shared" si="12"/>
        <v>-2.131396776944916E-2</v>
      </c>
      <c r="E251">
        <f t="shared" si="13"/>
        <v>-9.4569806491084929E-3</v>
      </c>
      <c r="F251">
        <f t="shared" si="14"/>
        <v>-2.0560069750591516E-2</v>
      </c>
      <c r="G251">
        <f t="shared" si="15"/>
        <v>-7.5389801885764399E-4</v>
      </c>
      <c r="H251">
        <f>0</f>
        <v>0</v>
      </c>
    </row>
    <row r="252" spans="1:8" x14ac:dyDescent="0.2">
      <c r="A252" s="6">
        <v>45393</v>
      </c>
      <c r="B252">
        <v>170.5</v>
      </c>
      <c r="C252">
        <v>5199.06005859375</v>
      </c>
      <c r="D252">
        <f t="shared" si="12"/>
        <v>2.010291146716181E-2</v>
      </c>
      <c r="E252">
        <f t="shared" si="13"/>
        <v>7.4447977105855934E-3</v>
      </c>
      <c r="F252">
        <f t="shared" si="14"/>
        <v>1.7617336517147652E-2</v>
      </c>
      <c r="G252">
        <f t="shared" si="15"/>
        <v>2.4855749500141584E-3</v>
      </c>
      <c r="H252">
        <f>0</f>
        <v>0</v>
      </c>
    </row>
    <row r="253" spans="1:8" x14ac:dyDescent="0.2">
      <c r="A253" s="6">
        <v>45394</v>
      </c>
      <c r="B253">
        <v>163.2799987792969</v>
      </c>
      <c r="C253">
        <v>5123.41015625</v>
      </c>
      <c r="D253">
        <f t="shared" si="12"/>
        <v>-4.234604821526744E-2</v>
      </c>
      <c r="E253">
        <f t="shared" si="13"/>
        <v>-1.4550688295801639E-2</v>
      </c>
      <c r="F253">
        <f t="shared" si="14"/>
        <v>-3.2065636922187855E-2</v>
      </c>
      <c r="G253">
        <f t="shared" si="15"/>
        <v>-1.0280411293079585E-2</v>
      </c>
      <c r="H253">
        <f>0</f>
        <v>0</v>
      </c>
    </row>
    <row r="254" spans="1:8" x14ac:dyDescent="0.2">
      <c r="A254" s="6">
        <v>45397</v>
      </c>
      <c r="B254">
        <v>160.32000732421881</v>
      </c>
      <c r="C254">
        <v>5061.81982421875</v>
      </c>
      <c r="D254">
        <f t="shared" si="12"/>
        <v>-1.8128316249432785E-2</v>
      </c>
      <c r="E254">
        <f t="shared" si="13"/>
        <v>-1.202135494776202E-2</v>
      </c>
      <c r="F254">
        <f t="shared" si="14"/>
        <v>-2.6352428243216805E-2</v>
      </c>
      <c r="G254">
        <f t="shared" si="15"/>
        <v>8.2241119937840196E-3</v>
      </c>
      <c r="H254">
        <f>0</f>
        <v>0</v>
      </c>
    </row>
    <row r="255" spans="1:8" x14ac:dyDescent="0.2">
      <c r="A255" s="6">
        <v>45398</v>
      </c>
      <c r="B255">
        <v>163.46000671386719</v>
      </c>
      <c r="C255">
        <v>5051.41015625</v>
      </c>
      <c r="D255">
        <f t="shared" si="12"/>
        <v>1.9585823641451672E-2</v>
      </c>
      <c r="E255">
        <f t="shared" si="13"/>
        <v>-2.0565070133361507E-3</v>
      </c>
      <c r="F255">
        <f t="shared" si="14"/>
        <v>-3.8440246958102412E-3</v>
      </c>
      <c r="G255">
        <f t="shared" si="15"/>
        <v>2.3429848337261912E-2</v>
      </c>
      <c r="H255">
        <f>0</f>
        <v>0</v>
      </c>
    </row>
    <row r="256" spans="1:8" x14ac:dyDescent="0.2">
      <c r="A256" s="6">
        <v>45399</v>
      </c>
      <c r="B256">
        <v>154.02000427246091</v>
      </c>
      <c r="C256">
        <v>5022.2099609375</v>
      </c>
      <c r="D256">
        <f t="shared" si="12"/>
        <v>-5.7751144339121319E-2</v>
      </c>
      <c r="E256">
        <f t="shared" si="13"/>
        <v>-5.780602724641426E-3</v>
      </c>
      <c r="F256">
        <f t="shared" si="14"/>
        <v>-1.2255939224845629E-2</v>
      </c>
      <c r="G256">
        <f t="shared" si="15"/>
        <v>-4.549520511427569E-2</v>
      </c>
      <c r="H256">
        <f>0</f>
        <v>0</v>
      </c>
    </row>
    <row r="257" spans="1:8" x14ac:dyDescent="0.2">
      <c r="A257" s="6">
        <v>45400</v>
      </c>
      <c r="B257">
        <v>155.08000183105469</v>
      </c>
      <c r="C257">
        <v>5011.1201171875</v>
      </c>
      <c r="D257">
        <f t="shared" si="12"/>
        <v>6.8822070457721374E-3</v>
      </c>
      <c r="E257">
        <f t="shared" si="13"/>
        <v>-2.2081601199982481E-3</v>
      </c>
      <c r="F257">
        <f t="shared" si="14"/>
        <v>-4.1865757659751719E-3</v>
      </c>
      <c r="G257">
        <f t="shared" si="15"/>
        <v>1.1068782811747309E-2</v>
      </c>
      <c r="H257">
        <f>0</f>
        <v>0</v>
      </c>
    </row>
    <row r="258" spans="1:8" x14ac:dyDescent="0.2">
      <c r="A258" s="6">
        <v>45401</v>
      </c>
      <c r="B258">
        <v>146.63999938964841</v>
      </c>
      <c r="C258">
        <v>4967.22998046875</v>
      </c>
      <c r="D258">
        <f t="shared" ref="D258:D300" si="16">(B258/B257)-1</f>
        <v>-5.4423538443086117E-2</v>
      </c>
      <c r="E258">
        <f t="shared" ref="E258:E300" si="17">(C258/C257)-1</f>
        <v>-8.7585481274361499E-3</v>
      </c>
      <c r="F258">
        <f t="shared" ref="F258:F300" si="18">alpha_amd+beta_amd*E258</f>
        <v>-1.8982464035794459E-2</v>
      </c>
      <c r="G258">
        <f t="shared" ref="G258:G300" si="19">D258-F258</f>
        <v>-3.5441074407291662E-2</v>
      </c>
      <c r="H258">
        <f>0</f>
        <v>0</v>
      </c>
    </row>
    <row r="259" spans="1:8" x14ac:dyDescent="0.2">
      <c r="A259" s="6">
        <v>45404</v>
      </c>
      <c r="B259">
        <v>148.63999938964841</v>
      </c>
      <c r="C259">
        <v>5010.60009765625</v>
      </c>
      <c r="D259">
        <f t="shared" si="16"/>
        <v>1.3638843482845608E-2</v>
      </c>
      <c r="E259">
        <f t="shared" si="17"/>
        <v>8.7312480714667462E-3</v>
      </c>
      <c r="F259">
        <f t="shared" si="18"/>
        <v>2.0523145422307636E-2</v>
      </c>
      <c r="G259">
        <f t="shared" si="19"/>
        <v>-6.8843019394620279E-3</v>
      </c>
      <c r="H259">
        <f>0</f>
        <v>0</v>
      </c>
    </row>
    <row r="260" spans="1:8" x14ac:dyDescent="0.2">
      <c r="A260" s="6">
        <v>45405</v>
      </c>
      <c r="B260">
        <v>152.27000427246091</v>
      </c>
      <c r="C260">
        <v>5070.5498046875</v>
      </c>
      <c r="D260">
        <f t="shared" si="16"/>
        <v>2.4421453832872642E-2</v>
      </c>
      <c r="E260">
        <f t="shared" si="17"/>
        <v>1.1964576270872662E-2</v>
      </c>
      <c r="F260">
        <f t="shared" si="18"/>
        <v>2.7826523897558891E-2</v>
      </c>
      <c r="G260">
        <f t="shared" si="19"/>
        <v>-3.405070064686249E-3</v>
      </c>
      <c r="H260">
        <f>0</f>
        <v>0</v>
      </c>
    </row>
    <row r="261" spans="1:8" x14ac:dyDescent="0.2">
      <c r="A261" s="6">
        <v>45406</v>
      </c>
      <c r="B261">
        <v>151.74000549316409</v>
      </c>
      <c r="C261">
        <v>5071.6298828125</v>
      </c>
      <c r="D261">
        <f t="shared" si="16"/>
        <v>-3.4806512407294932E-3</v>
      </c>
      <c r="E261">
        <f t="shared" si="17"/>
        <v>2.130100613548791E-4</v>
      </c>
      <c r="F261">
        <f t="shared" si="18"/>
        <v>1.2823160683469925E-3</v>
      </c>
      <c r="G261">
        <f t="shared" si="19"/>
        <v>-4.7629673090764857E-3</v>
      </c>
      <c r="H261">
        <f>0</f>
        <v>0</v>
      </c>
    </row>
    <row r="262" spans="1:8" x14ac:dyDescent="0.2">
      <c r="A262" s="6">
        <v>45407</v>
      </c>
      <c r="B262">
        <v>153.75999450683591</v>
      </c>
      <c r="C262">
        <v>5048.419921875</v>
      </c>
      <c r="D262">
        <f t="shared" si="16"/>
        <v>1.3312171744733536E-2</v>
      </c>
      <c r="E262">
        <f t="shared" si="17"/>
        <v>-4.5764303535156259E-3</v>
      </c>
      <c r="F262">
        <f t="shared" si="18"/>
        <v>-9.5359782331379764E-3</v>
      </c>
      <c r="G262">
        <f t="shared" si="19"/>
        <v>2.2848149977871511E-2</v>
      </c>
      <c r="H262">
        <f>0</f>
        <v>0</v>
      </c>
    </row>
    <row r="263" spans="1:8" x14ac:dyDescent="0.2">
      <c r="A263" s="6">
        <v>45408</v>
      </c>
      <c r="B263">
        <v>157.3999938964844</v>
      </c>
      <c r="C263">
        <v>5099.9599609375</v>
      </c>
      <c r="D263">
        <f t="shared" si="16"/>
        <v>2.367325390016628E-2</v>
      </c>
      <c r="E263">
        <f t="shared" si="17"/>
        <v>1.020914263474304E-2</v>
      </c>
      <c r="F263">
        <f t="shared" si="18"/>
        <v>2.3861384746143102E-2</v>
      </c>
      <c r="G263">
        <f t="shared" si="19"/>
        <v>-1.8813084597682148E-4</v>
      </c>
      <c r="H263">
        <f>0</f>
        <v>0</v>
      </c>
    </row>
    <row r="264" spans="1:8" x14ac:dyDescent="0.2">
      <c r="A264" s="6">
        <v>45411</v>
      </c>
      <c r="B264">
        <v>160.19999694824219</v>
      </c>
      <c r="C264">
        <v>5116.169921875</v>
      </c>
      <c r="D264">
        <f t="shared" si="16"/>
        <v>1.7789092505297255E-2</v>
      </c>
      <c r="E264">
        <f t="shared" si="17"/>
        <v>3.1784486665891176E-3</v>
      </c>
      <c r="F264">
        <f t="shared" si="18"/>
        <v>7.9805907696674991E-3</v>
      </c>
      <c r="G264">
        <f t="shared" si="19"/>
        <v>9.8085017356297557E-3</v>
      </c>
      <c r="H264">
        <f>0</f>
        <v>0</v>
      </c>
    </row>
    <row r="265" spans="1:8" x14ac:dyDescent="0.2">
      <c r="A265" s="6">
        <v>45412</v>
      </c>
      <c r="B265">
        <v>158.3800048828125</v>
      </c>
      <c r="C265">
        <v>5035.68994140625</v>
      </c>
      <c r="D265">
        <f t="shared" si="16"/>
        <v>-1.1360749688513971E-2</v>
      </c>
      <c r="E265">
        <f t="shared" si="17"/>
        <v>-1.5730513586862171E-2</v>
      </c>
      <c r="F265">
        <f t="shared" si="18"/>
        <v>-3.4730603205806003E-2</v>
      </c>
      <c r="G265">
        <f t="shared" si="19"/>
        <v>2.3369853517292032E-2</v>
      </c>
      <c r="H265">
        <f>0</f>
        <v>0</v>
      </c>
    </row>
    <row r="266" spans="1:8" x14ac:dyDescent="0.2">
      <c r="A266" s="6">
        <v>45413</v>
      </c>
      <c r="B266">
        <v>144.27000427246091</v>
      </c>
      <c r="C266">
        <v>5018.39013671875</v>
      </c>
      <c r="D266">
        <f t="shared" si="16"/>
        <v>-8.908953261361352E-2</v>
      </c>
      <c r="E266">
        <f t="shared" si="17"/>
        <v>-3.4354388154940185E-3</v>
      </c>
      <c r="F266">
        <f t="shared" si="18"/>
        <v>-6.9587288710837528E-3</v>
      </c>
      <c r="G266">
        <f t="shared" si="19"/>
        <v>-8.2130803742529762E-2</v>
      </c>
      <c r="H266">
        <f>0</f>
        <v>0</v>
      </c>
    </row>
    <row r="267" spans="1:8" x14ac:dyDescent="0.2">
      <c r="A267" s="6">
        <v>45414</v>
      </c>
      <c r="B267">
        <v>146.1600036621094</v>
      </c>
      <c r="C267">
        <v>5064.2001953125</v>
      </c>
      <c r="D267">
        <f t="shared" si="16"/>
        <v>1.3100432062642442E-2</v>
      </c>
      <c r="E267">
        <f t="shared" si="17"/>
        <v>9.1284370775730483E-3</v>
      </c>
      <c r="F267">
        <f t="shared" si="18"/>
        <v>2.1420308178113311E-2</v>
      </c>
      <c r="G267">
        <f t="shared" si="19"/>
        <v>-8.3198761154708693E-3</v>
      </c>
      <c r="H267">
        <f>0</f>
        <v>0</v>
      </c>
    </row>
    <row r="268" spans="1:8" x14ac:dyDescent="0.2">
      <c r="A268" s="6">
        <v>45415</v>
      </c>
      <c r="B268">
        <v>150.6000061035156</v>
      </c>
      <c r="C268">
        <v>5127.7900390625</v>
      </c>
      <c r="D268">
        <f t="shared" si="16"/>
        <v>3.0377684251229997E-2</v>
      </c>
      <c r="E268">
        <f t="shared" si="17"/>
        <v>1.2556739721478527E-2</v>
      </c>
      <c r="F268">
        <f t="shared" si="18"/>
        <v>2.9164091113834681E-2</v>
      </c>
      <c r="G268">
        <f t="shared" si="19"/>
        <v>1.2135931373953163E-3</v>
      </c>
      <c r="H268">
        <f>0</f>
        <v>0</v>
      </c>
    </row>
    <row r="269" spans="1:8" x14ac:dyDescent="0.2">
      <c r="A269" s="6">
        <v>45418</v>
      </c>
      <c r="B269">
        <v>155.7799987792969</v>
      </c>
      <c r="C269">
        <v>5180.740234375</v>
      </c>
      <c r="D269">
        <f t="shared" si="16"/>
        <v>3.4395700304426402E-2</v>
      </c>
      <c r="E269">
        <f t="shared" si="17"/>
        <v>1.0326123907011819E-2</v>
      </c>
      <c r="F269">
        <f t="shared" si="18"/>
        <v>2.4125619755150936E-2</v>
      </c>
      <c r="G269">
        <f t="shared" si="19"/>
        <v>1.0270080549275466E-2</v>
      </c>
      <c r="H269">
        <f>0</f>
        <v>0</v>
      </c>
    </row>
    <row r="270" spans="1:8" x14ac:dyDescent="0.2">
      <c r="A270" s="6">
        <v>45419</v>
      </c>
      <c r="B270">
        <v>154.42999267578119</v>
      </c>
      <c r="C270">
        <v>5187.7001953125</v>
      </c>
      <c r="D270">
        <f t="shared" si="16"/>
        <v>-8.6661067793969426E-3</v>
      </c>
      <c r="E270">
        <f t="shared" si="17"/>
        <v>1.3434298232750663E-3</v>
      </c>
      <c r="F270">
        <f t="shared" si="18"/>
        <v>3.8356861093850341E-3</v>
      </c>
      <c r="G270">
        <f t="shared" si="19"/>
        <v>-1.2501792888781976E-2</v>
      </c>
      <c r="H270">
        <f>0</f>
        <v>0</v>
      </c>
    </row>
    <row r="271" spans="1:8" x14ac:dyDescent="0.2">
      <c r="A271" s="6">
        <v>45420</v>
      </c>
      <c r="B271">
        <v>153.6199951171875</v>
      </c>
      <c r="C271">
        <v>5187.669921875</v>
      </c>
      <c r="D271">
        <f t="shared" si="16"/>
        <v>-5.2450793046027178E-3</v>
      </c>
      <c r="E271">
        <f t="shared" si="17"/>
        <v>-5.8356181661389783E-6</v>
      </c>
      <c r="F271">
        <f t="shared" si="18"/>
        <v>7.8799172926220437E-4</v>
      </c>
      <c r="G271">
        <f t="shared" si="19"/>
        <v>-6.0330710338649222E-3</v>
      </c>
      <c r="H271">
        <f>0</f>
        <v>0</v>
      </c>
    </row>
    <row r="272" spans="1:8" x14ac:dyDescent="0.2">
      <c r="A272" s="6">
        <v>45421</v>
      </c>
      <c r="B272">
        <v>152.38999938964841</v>
      </c>
      <c r="C272">
        <v>5214.080078125</v>
      </c>
      <c r="D272">
        <f t="shared" si="16"/>
        <v>-8.0067423944442107E-3</v>
      </c>
      <c r="E272">
        <f t="shared" si="17"/>
        <v>5.0909476986258362E-3</v>
      </c>
      <c r="F272">
        <f t="shared" si="18"/>
        <v>1.2300506164300872E-2</v>
      </c>
      <c r="G272">
        <f t="shared" si="19"/>
        <v>-2.0307248558745085E-2</v>
      </c>
      <c r="H272">
        <f>0</f>
        <v>0</v>
      </c>
    </row>
    <row r="273" spans="1:15" x14ac:dyDescent="0.2">
      <c r="A273" s="6">
        <v>45422</v>
      </c>
      <c r="B273">
        <v>151.91999816894531</v>
      </c>
      <c r="C273">
        <v>5222.68017578125</v>
      </c>
      <c r="D273">
        <f t="shared" si="16"/>
        <v>-3.0841998988486719E-3</v>
      </c>
      <c r="E273">
        <f t="shared" si="17"/>
        <v>1.6493988445498431E-3</v>
      </c>
      <c r="F273">
        <f t="shared" si="18"/>
        <v>4.5268029482145962E-3</v>
      </c>
      <c r="G273">
        <f t="shared" si="19"/>
        <v>-7.611002847063268E-3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7">
        <v>45425</v>
      </c>
      <c r="B274" s="5">
        <v>150.55999755859381</v>
      </c>
      <c r="C274" s="5">
        <v>5221.419921875</v>
      </c>
      <c r="D274" s="5">
        <f t="shared" si="16"/>
        <v>-8.9520841676096197E-3</v>
      </c>
      <c r="E274" s="5">
        <f t="shared" si="17"/>
        <v>-2.4130405535727206E-4</v>
      </c>
      <c r="F274" s="5">
        <f t="shared" si="18"/>
        <v>2.5612023038412907E-4</v>
      </c>
      <c r="G274" s="5">
        <f t="shared" si="19"/>
        <v>-9.2082043979937484E-3</v>
      </c>
      <c r="H274" s="5">
        <f>0</f>
        <v>0</v>
      </c>
      <c r="K274">
        <f>SUM(G273:G275)</f>
        <v>-1.1279034289907149E-2</v>
      </c>
      <c r="L274">
        <f>SUM(G272:G276)</f>
        <v>-1.6346631129606399E-2</v>
      </c>
      <c r="M274">
        <f>SUM(G271:G277)</f>
        <v>-3.2577565946649567E-6</v>
      </c>
      <c r="N274">
        <f>SUM(G269:G279)</f>
        <v>1.4147101720019718E-2</v>
      </c>
      <c r="O274">
        <f>SUM(G264:G284)</f>
        <v>-1.2208109849293707E-2</v>
      </c>
    </row>
    <row r="275" spans="1:15" x14ac:dyDescent="0.2">
      <c r="A275" s="6">
        <v>45426</v>
      </c>
      <c r="B275">
        <v>153.1600036621094</v>
      </c>
      <c r="C275">
        <v>5246.68017578125</v>
      </c>
      <c r="D275">
        <f t="shared" si="16"/>
        <v>1.7268903730579099E-2</v>
      </c>
      <c r="E275">
        <f t="shared" si="17"/>
        <v>4.8378131397597279E-3</v>
      </c>
      <c r="F275">
        <f t="shared" si="18"/>
        <v>1.1728730775429233E-2</v>
      </c>
      <c r="G275">
        <f t="shared" si="19"/>
        <v>5.5401729551498666E-3</v>
      </c>
      <c r="H275">
        <f>0</f>
        <v>0</v>
      </c>
      <c r="K275">
        <f>_xlfn.T.TEST(G273:G275, H273:H275, 2, 1)</f>
        <v>0.50549369860699678</v>
      </c>
      <c r="L275">
        <f>_xlfn.T.TEST(G272:G276, H272:H276, 2, 1)</f>
        <v>0.62495406624860728</v>
      </c>
      <c r="M275">
        <f>_xlfn.T.TEST(G271:G277, H271:H277, 2, 1)</f>
        <v>0.99993728408405502</v>
      </c>
      <c r="N275">
        <f>_xlfn.T.TEST(G269:G279, H269:H279, 2, 1)</f>
        <v>0.75260019069118667</v>
      </c>
      <c r="O275">
        <f>_xlfn.T.TEST(G264:G284, H264:H284, 2, 1)</f>
        <v>0.91122387954661421</v>
      </c>
    </row>
    <row r="276" spans="1:15" x14ac:dyDescent="0.2">
      <c r="A276" s="6">
        <v>45427</v>
      </c>
      <c r="B276">
        <v>159.66999816894531</v>
      </c>
      <c r="C276">
        <v>5308.14990234375</v>
      </c>
      <c r="D276">
        <f t="shared" si="16"/>
        <v>4.250453350208705E-2</v>
      </c>
      <c r="E276">
        <f t="shared" si="17"/>
        <v>1.1715927882596233E-2</v>
      </c>
      <c r="F276">
        <f t="shared" si="18"/>
        <v>2.7264881783041209E-2</v>
      </c>
      <c r="G276">
        <f t="shared" si="19"/>
        <v>1.523965171904584E-2</v>
      </c>
      <c r="H276">
        <f>0</f>
        <v>0</v>
      </c>
    </row>
    <row r="277" spans="1:15" x14ac:dyDescent="0.2">
      <c r="A277" s="6">
        <v>45428</v>
      </c>
      <c r="B277">
        <v>162.6199951171875</v>
      </c>
      <c r="C277">
        <v>5297.10009765625</v>
      </c>
      <c r="D277">
        <f t="shared" si="16"/>
        <v>1.8475587036212104E-2</v>
      </c>
      <c r="E277">
        <f t="shared" si="17"/>
        <v>-2.0816677921287052E-3</v>
      </c>
      <c r="F277">
        <f t="shared" si="18"/>
        <v>-3.9008573706645487E-3</v>
      </c>
      <c r="G277">
        <f t="shared" si="19"/>
        <v>2.2376444406876653E-2</v>
      </c>
      <c r="H277">
        <f>0</f>
        <v>0</v>
      </c>
      <c r="L277" t="s">
        <v>56</v>
      </c>
    </row>
    <row r="278" spans="1:15" x14ac:dyDescent="0.2">
      <c r="A278" s="6">
        <v>45429</v>
      </c>
      <c r="B278">
        <v>164.4700012207031</v>
      </c>
      <c r="C278">
        <v>5303.27001953125</v>
      </c>
      <c r="D278">
        <f t="shared" si="16"/>
        <v>1.1376252361724903E-2</v>
      </c>
      <c r="E278">
        <f t="shared" si="17"/>
        <v>1.1647735102702228E-3</v>
      </c>
      <c r="F278">
        <f t="shared" si="18"/>
        <v>3.4321407250633728E-3</v>
      </c>
      <c r="G278">
        <f t="shared" si="19"/>
        <v>7.944111636661531E-3</v>
      </c>
      <c r="H278">
        <f>0</f>
        <v>0</v>
      </c>
    </row>
    <row r="279" spans="1:15" x14ac:dyDescent="0.2">
      <c r="A279" s="6">
        <v>45432</v>
      </c>
      <c r="B279">
        <v>166.33000183105469</v>
      </c>
      <c r="C279">
        <v>5308.1298828125</v>
      </c>
      <c r="D279">
        <f t="shared" si="16"/>
        <v>1.1309056949879048E-2</v>
      </c>
      <c r="E279">
        <f t="shared" si="17"/>
        <v>9.163899374069473E-4</v>
      </c>
      <c r="F279">
        <f t="shared" si="18"/>
        <v>2.8710967704196856E-3</v>
      </c>
      <c r="G279">
        <f t="shared" si="19"/>
        <v>8.4379601794593619E-3</v>
      </c>
      <c r="H279">
        <f>0</f>
        <v>0</v>
      </c>
    </row>
    <row r="280" spans="1:15" x14ac:dyDescent="0.2">
      <c r="A280" s="6">
        <v>45433</v>
      </c>
      <c r="B280">
        <v>164.6600036621094</v>
      </c>
      <c r="C280">
        <v>5321.41015625</v>
      </c>
      <c r="D280">
        <f t="shared" si="16"/>
        <v>-1.0040270249269567E-2</v>
      </c>
      <c r="E280">
        <f t="shared" si="17"/>
        <v>2.501874243978186E-3</v>
      </c>
      <c r="F280">
        <f t="shared" si="18"/>
        <v>6.4523577013665071E-3</v>
      </c>
      <c r="G280">
        <f t="shared" si="19"/>
        <v>-1.6492627950636073E-2</v>
      </c>
      <c r="H280">
        <f>0</f>
        <v>0</v>
      </c>
    </row>
    <row r="281" spans="1:15" x14ac:dyDescent="0.2">
      <c r="A281" s="6">
        <v>45434</v>
      </c>
      <c r="B281">
        <v>165.52000427246091</v>
      </c>
      <c r="C281">
        <v>5307.009765625</v>
      </c>
      <c r="D281">
        <f t="shared" si="16"/>
        <v>5.2228871081301254E-3</v>
      </c>
      <c r="E281">
        <f t="shared" si="17"/>
        <v>-2.7061230392261271E-3</v>
      </c>
      <c r="F281">
        <f t="shared" si="18"/>
        <v>-5.3113646650514816E-3</v>
      </c>
      <c r="G281">
        <f t="shared" si="19"/>
        <v>1.0534251773181607E-2</v>
      </c>
      <c r="H281">
        <f>0</f>
        <v>0</v>
      </c>
    </row>
    <row r="282" spans="1:15" x14ac:dyDescent="0.2">
      <c r="A282" s="6">
        <v>45435</v>
      </c>
      <c r="B282">
        <v>160.42999267578119</v>
      </c>
      <c r="C282">
        <v>5267.83984375</v>
      </c>
      <c r="D282">
        <f t="shared" si="16"/>
        <v>-3.0751640075486586E-2</v>
      </c>
      <c r="E282">
        <f t="shared" si="17"/>
        <v>-7.3807894850155265E-3</v>
      </c>
      <c r="F282">
        <f t="shared" si="18"/>
        <v>-1.5870409770782024E-2</v>
      </c>
      <c r="G282">
        <f t="shared" si="19"/>
        <v>-1.4881230304704562E-2</v>
      </c>
      <c r="H282">
        <f>0</f>
        <v>0</v>
      </c>
    </row>
    <row r="283" spans="1:15" x14ac:dyDescent="0.2">
      <c r="A283" s="6">
        <v>45436</v>
      </c>
      <c r="B283">
        <v>166.36000061035159</v>
      </c>
      <c r="C283">
        <v>5304.72021484375</v>
      </c>
      <c r="D283">
        <f t="shared" si="16"/>
        <v>3.6963212649112176E-2</v>
      </c>
      <c r="E283">
        <f t="shared" si="17"/>
        <v>7.0010425881694704E-3</v>
      </c>
      <c r="F283">
        <f t="shared" si="18"/>
        <v>1.6614991128909032E-2</v>
      </c>
      <c r="G283">
        <f t="shared" si="19"/>
        <v>2.0348221520203144E-2</v>
      </c>
      <c r="H283">
        <f>0</f>
        <v>0</v>
      </c>
    </row>
    <row r="284" spans="1:15" x14ac:dyDescent="0.2">
      <c r="A284" s="6">
        <v>45440</v>
      </c>
      <c r="B284">
        <v>171.61000061035159</v>
      </c>
      <c r="C284">
        <v>5306.0400390625</v>
      </c>
      <c r="D284">
        <f t="shared" si="16"/>
        <v>3.1558066727209066E-2</v>
      </c>
      <c r="E284">
        <f t="shared" si="17"/>
        <v>2.4880185293407742E-4</v>
      </c>
      <c r="F284">
        <f t="shared" si="18"/>
        <v>1.3631618668830722E-3</v>
      </c>
      <c r="G284">
        <f t="shared" si="19"/>
        <v>3.0194904860325993E-2</v>
      </c>
      <c r="H284">
        <f>0</f>
        <v>0</v>
      </c>
    </row>
    <row r="285" spans="1:15" x14ac:dyDescent="0.2">
      <c r="A285" s="6">
        <v>45441</v>
      </c>
      <c r="B285">
        <v>165.13999938964841</v>
      </c>
      <c r="C285">
        <v>5266.9501953125</v>
      </c>
      <c r="D285">
        <f t="shared" si="16"/>
        <v>-3.7701772610522988E-2</v>
      </c>
      <c r="E285">
        <f t="shared" si="17"/>
        <v>-7.3670465096804527E-3</v>
      </c>
      <c r="F285">
        <f t="shared" si="18"/>
        <v>-1.5839367406982847E-2</v>
      </c>
      <c r="G285">
        <f t="shared" si="19"/>
        <v>-2.1862405203540141E-2</v>
      </c>
      <c r="H285">
        <f>0</f>
        <v>0</v>
      </c>
    </row>
    <row r="286" spans="1:15" x14ac:dyDescent="0.2">
      <c r="A286" s="6">
        <v>45442</v>
      </c>
      <c r="B286">
        <v>166.75</v>
      </c>
      <c r="C286">
        <v>5235.47998046875</v>
      </c>
      <c r="D286">
        <f t="shared" si="16"/>
        <v>9.7493073531675911E-3</v>
      </c>
      <c r="E286">
        <f t="shared" si="17"/>
        <v>-5.9750355854433224E-3</v>
      </c>
      <c r="F286">
        <f t="shared" si="18"/>
        <v>-1.2695120366655792E-2</v>
      </c>
      <c r="G286">
        <f t="shared" si="19"/>
        <v>2.2444427719823384E-2</v>
      </c>
      <c r="H286">
        <f>0</f>
        <v>0</v>
      </c>
    </row>
    <row r="287" spans="1:15" x14ac:dyDescent="0.2">
      <c r="A287" s="6">
        <v>45443</v>
      </c>
      <c r="B287">
        <v>166.8999938964844</v>
      </c>
      <c r="C287">
        <v>5277.509765625</v>
      </c>
      <c r="D287">
        <f t="shared" si="16"/>
        <v>8.9951362209528263E-4</v>
      </c>
      <c r="E287">
        <f t="shared" si="17"/>
        <v>8.0278762048646701E-3</v>
      </c>
      <c r="F287">
        <f t="shared" si="18"/>
        <v>1.8934382811823879E-2</v>
      </c>
      <c r="G287">
        <f t="shared" si="19"/>
        <v>-1.8034869189728596E-2</v>
      </c>
      <c r="H287">
        <f>0</f>
        <v>0</v>
      </c>
    </row>
    <row r="288" spans="1:15" x14ac:dyDescent="0.2">
      <c r="A288" s="6">
        <v>45446</v>
      </c>
      <c r="B288">
        <v>163.55000305175781</v>
      </c>
      <c r="C288">
        <v>5283.39990234375</v>
      </c>
      <c r="D288">
        <f t="shared" si="16"/>
        <v>-2.0071845220104301E-2</v>
      </c>
      <c r="E288">
        <f t="shared" si="17"/>
        <v>1.1160825806737495E-3</v>
      </c>
      <c r="F288">
        <f t="shared" si="18"/>
        <v>3.3221586059514947E-3</v>
      </c>
      <c r="G288">
        <f t="shared" si="19"/>
        <v>-2.3394003826055797E-2</v>
      </c>
      <c r="H288">
        <f>0</f>
        <v>0</v>
      </c>
    </row>
    <row r="289" spans="1:8" x14ac:dyDescent="0.2">
      <c r="A289" s="6">
        <v>45447</v>
      </c>
      <c r="B289">
        <v>159.99000549316409</v>
      </c>
      <c r="C289">
        <v>5291.33984375</v>
      </c>
      <c r="D289">
        <f t="shared" si="16"/>
        <v>-2.1767028383772646E-2</v>
      </c>
      <c r="E289">
        <f t="shared" si="17"/>
        <v>1.5028090913065117E-3</v>
      </c>
      <c r="F289">
        <f t="shared" si="18"/>
        <v>4.195688881685115E-3</v>
      </c>
      <c r="G289">
        <f t="shared" si="19"/>
        <v>-2.5962717265457763E-2</v>
      </c>
      <c r="H289">
        <f>0</f>
        <v>0</v>
      </c>
    </row>
    <row r="290" spans="1:8" x14ac:dyDescent="0.2">
      <c r="A290" s="6">
        <v>45448</v>
      </c>
      <c r="B290">
        <v>166.16999816894531</v>
      </c>
      <c r="C290">
        <v>5354.02978515625</v>
      </c>
      <c r="D290">
        <f t="shared" si="16"/>
        <v>3.862736710791137E-2</v>
      </c>
      <c r="E290">
        <f t="shared" si="17"/>
        <v>1.1847649793331305E-2</v>
      </c>
      <c r="F290">
        <f t="shared" si="18"/>
        <v>2.7562412657809274E-2</v>
      </c>
      <c r="G290">
        <f t="shared" si="19"/>
        <v>1.1064954450102096E-2</v>
      </c>
      <c r="H290">
        <f>0</f>
        <v>0</v>
      </c>
    </row>
    <row r="291" spans="1:8" x14ac:dyDescent="0.2">
      <c r="A291" s="6">
        <v>45449</v>
      </c>
      <c r="B291">
        <v>166.7799987792969</v>
      </c>
      <c r="C291">
        <v>5352.9599609375</v>
      </c>
      <c r="D291">
        <f t="shared" si="16"/>
        <v>3.6709431129162695E-3</v>
      </c>
      <c r="E291">
        <f t="shared" si="17"/>
        <v>-1.9981663563317653E-4</v>
      </c>
      <c r="F291">
        <f t="shared" si="18"/>
        <v>3.4983120233629458E-4</v>
      </c>
      <c r="G291">
        <f t="shared" si="19"/>
        <v>3.321111910579975E-3</v>
      </c>
      <c r="H291">
        <f>0</f>
        <v>0</v>
      </c>
    </row>
    <row r="292" spans="1:8" x14ac:dyDescent="0.2">
      <c r="A292" s="6">
        <v>45450</v>
      </c>
      <c r="B292">
        <v>167.8699951171875</v>
      </c>
      <c r="C292">
        <v>5346.990234375</v>
      </c>
      <c r="D292">
        <f t="shared" si="16"/>
        <v>6.5355339121508926E-3</v>
      </c>
      <c r="E292">
        <f t="shared" si="17"/>
        <v>-1.1152197300303701E-3</v>
      </c>
      <c r="F292">
        <f t="shared" si="18"/>
        <v>-1.7178633970016998E-3</v>
      </c>
      <c r="G292">
        <f t="shared" si="19"/>
        <v>8.2533973091525915E-3</v>
      </c>
      <c r="H292">
        <f>0</f>
        <v>0</v>
      </c>
    </row>
    <row r="293" spans="1:8" x14ac:dyDescent="0.2">
      <c r="A293" s="6">
        <v>45453</v>
      </c>
      <c r="B293">
        <v>160.3399963378906</v>
      </c>
      <c r="C293">
        <v>5360.7900390625</v>
      </c>
      <c r="D293">
        <f t="shared" si="16"/>
        <v>-4.4856132711747154E-2</v>
      </c>
      <c r="E293">
        <f t="shared" si="17"/>
        <v>2.5808546645145203E-3</v>
      </c>
      <c r="F293">
        <f t="shared" si="18"/>
        <v>6.6307571299853967E-3</v>
      </c>
      <c r="G293">
        <f t="shared" si="19"/>
        <v>-5.1486889841732553E-2</v>
      </c>
      <c r="H293">
        <f>0</f>
        <v>0</v>
      </c>
    </row>
    <row r="294" spans="1:8" x14ac:dyDescent="0.2">
      <c r="A294" s="6">
        <v>45454</v>
      </c>
      <c r="B294">
        <v>158.96000671386719</v>
      </c>
      <c r="C294">
        <v>5375.31982421875</v>
      </c>
      <c r="D294">
        <f t="shared" si="16"/>
        <v>-8.6066462239109409E-3</v>
      </c>
      <c r="E294">
        <f t="shared" si="17"/>
        <v>2.7103813151374556E-3</v>
      </c>
      <c r="F294">
        <f t="shared" si="18"/>
        <v>6.923329394163449E-3</v>
      </c>
      <c r="G294">
        <f t="shared" si="19"/>
        <v>-1.552997561807439E-2</v>
      </c>
      <c r="H294">
        <f>0</f>
        <v>0</v>
      </c>
    </row>
    <row r="295" spans="1:8" x14ac:dyDescent="0.2">
      <c r="A295" s="6">
        <v>45455</v>
      </c>
      <c r="B295">
        <v>160.24000549316409</v>
      </c>
      <c r="C295">
        <v>5421.02978515625</v>
      </c>
      <c r="D295">
        <f t="shared" si="16"/>
        <v>8.0523321919641067E-3</v>
      </c>
      <c r="E295">
        <f t="shared" si="17"/>
        <v>8.5036727919987065E-3</v>
      </c>
      <c r="F295">
        <f t="shared" si="18"/>
        <v>2.0009102833661193E-2</v>
      </c>
      <c r="G295">
        <f t="shared" si="19"/>
        <v>-1.1956770641697086E-2</v>
      </c>
      <c r="H295">
        <f>0</f>
        <v>0</v>
      </c>
    </row>
    <row r="296" spans="1:8" x14ac:dyDescent="0.2">
      <c r="A296" s="6">
        <v>45456</v>
      </c>
      <c r="B296">
        <v>159.8999938964844</v>
      </c>
      <c r="C296">
        <v>5433.740234375</v>
      </c>
      <c r="D296">
        <f t="shared" si="16"/>
        <v>-2.121889572040736E-3</v>
      </c>
      <c r="E296">
        <f t="shared" si="17"/>
        <v>2.3446558536817097E-3</v>
      </c>
      <c r="F296">
        <f t="shared" si="18"/>
        <v>6.0972358774155997E-3</v>
      </c>
      <c r="G296">
        <f t="shared" si="19"/>
        <v>-8.2191254494563357E-3</v>
      </c>
      <c r="H296">
        <f>0</f>
        <v>0</v>
      </c>
    </row>
    <row r="297" spans="1:8" x14ac:dyDescent="0.2">
      <c r="A297" s="6">
        <v>45457</v>
      </c>
      <c r="B297">
        <v>159.6300048828125</v>
      </c>
      <c r="C297">
        <v>5431.60009765625</v>
      </c>
      <c r="D297">
        <f t="shared" si="16"/>
        <v>-1.6884867040500851E-3</v>
      </c>
      <c r="E297">
        <f t="shared" si="17"/>
        <v>-3.9386069750091401E-4</v>
      </c>
      <c r="F297">
        <f t="shared" si="18"/>
        <v>-8.8471728048423212E-5</v>
      </c>
      <c r="G297">
        <f t="shared" si="19"/>
        <v>-1.6000149760016617E-3</v>
      </c>
      <c r="H297">
        <f>0</f>
        <v>0</v>
      </c>
    </row>
    <row r="298" spans="1:8" x14ac:dyDescent="0.2">
      <c r="A298" s="6">
        <v>45460</v>
      </c>
      <c r="B298">
        <v>158.3999938964844</v>
      </c>
      <c r="C298">
        <v>5473.22998046875</v>
      </c>
      <c r="D298">
        <f t="shared" si="16"/>
        <v>-7.7053871371555172E-3</v>
      </c>
      <c r="E298">
        <f t="shared" si="17"/>
        <v>7.6643865645527054E-3</v>
      </c>
      <c r="F298">
        <f t="shared" si="18"/>
        <v>1.8113339524130724E-2</v>
      </c>
      <c r="G298">
        <f t="shared" si="19"/>
        <v>-2.5818726661286241E-2</v>
      </c>
      <c r="H298">
        <f>0</f>
        <v>0</v>
      </c>
    </row>
    <row r="299" spans="1:8" x14ac:dyDescent="0.2">
      <c r="A299" s="6">
        <v>45461</v>
      </c>
      <c r="B299">
        <v>154.6300048828125</v>
      </c>
      <c r="C299">
        <v>5487.02978515625</v>
      </c>
      <c r="D299">
        <f t="shared" si="16"/>
        <v>-2.3800436609458631E-2</v>
      </c>
      <c r="E299">
        <f t="shared" si="17"/>
        <v>2.5213273947457537E-3</v>
      </c>
      <c r="F299">
        <f t="shared" si="18"/>
        <v>6.4962980977103669E-3</v>
      </c>
      <c r="G299">
        <f t="shared" si="19"/>
        <v>-3.0296734707168996E-2</v>
      </c>
      <c r="H299">
        <f>0</f>
        <v>0</v>
      </c>
    </row>
    <row r="300" spans="1:8" x14ac:dyDescent="0.2">
      <c r="A300" s="6">
        <v>45463</v>
      </c>
      <c r="B300">
        <v>161.7799987792969</v>
      </c>
      <c r="C300">
        <v>5473.169921875</v>
      </c>
      <c r="D300">
        <f t="shared" si="16"/>
        <v>4.623936927314376E-2</v>
      </c>
      <c r="E300">
        <f t="shared" si="17"/>
        <v>-2.5259318472709014E-3</v>
      </c>
      <c r="F300">
        <f t="shared" si="18"/>
        <v>-4.9043523261873175E-3</v>
      </c>
      <c r="G300">
        <f t="shared" si="19"/>
        <v>5.1143721599331074E-2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C89-27A1-D64F-93FD-8FED7C2392C4}">
  <sheetPr codeName="Sheet35"/>
  <dimension ref="A1:R300"/>
  <sheetViews>
    <sheetView topLeftCell="F257" workbookViewId="0">
      <selection activeCell="E17" sqref="E17:E300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6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192.33465576171881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192.9591979980469</v>
      </c>
      <c r="C3">
        <v>4137.64013671875</v>
      </c>
      <c r="D3">
        <f t="shared" si="0"/>
        <v>3.2471643441203124E-3</v>
      </c>
      <c r="E3">
        <f t="shared" si="1"/>
        <v>-2.0693734728036706E-3</v>
      </c>
      <c r="F3">
        <f t="shared" si="2"/>
        <v>-1.9474179682913634E-3</v>
      </c>
      <c r="G3">
        <f t="shared" si="3"/>
        <v>5.1945823124116761E-3</v>
      </c>
      <c r="H3">
        <f>0</f>
        <v>0</v>
      </c>
    </row>
    <row r="4" spans="1:11" x14ac:dyDescent="0.2">
      <c r="A4" s="6">
        <v>45033</v>
      </c>
      <c r="B4">
        <v>195.3680725097656</v>
      </c>
      <c r="C4">
        <v>4151.31982421875</v>
      </c>
      <c r="D4">
        <f t="shared" si="0"/>
        <v>1.2483854289978336E-2</v>
      </c>
      <c r="E4">
        <f t="shared" si="1"/>
        <v>3.3061569029655402E-3</v>
      </c>
      <c r="F4">
        <f t="shared" si="2"/>
        <v>4.9775421361252436E-3</v>
      </c>
      <c r="G4">
        <f t="shared" si="3"/>
        <v>7.506312153853092E-3</v>
      </c>
      <c r="H4">
        <f>0</f>
        <v>0</v>
      </c>
    </row>
    <row r="5" spans="1:11" x14ac:dyDescent="0.2">
      <c r="A5" s="6">
        <v>45034</v>
      </c>
      <c r="B5">
        <v>196.77574157714841</v>
      </c>
      <c r="C5">
        <v>4154.8701171875</v>
      </c>
      <c r="D5">
        <f t="shared" si="0"/>
        <v>7.2052155160227116E-3</v>
      </c>
      <c r="E5">
        <f t="shared" si="1"/>
        <v>8.5522029597373539E-4</v>
      </c>
      <c r="F5">
        <f t="shared" si="2"/>
        <v>1.8201535557577191E-3</v>
      </c>
      <c r="G5">
        <f t="shared" si="3"/>
        <v>5.3850619602649925E-3</v>
      </c>
      <c r="H5">
        <f>0</f>
        <v>0</v>
      </c>
    </row>
    <row r="6" spans="1:11" x14ac:dyDescent="0.2">
      <c r="A6" s="6">
        <v>45035</v>
      </c>
      <c r="B6">
        <v>197.19207763671881</v>
      </c>
      <c r="C6">
        <v>4154.52001953125</v>
      </c>
      <c r="D6">
        <f t="shared" si="0"/>
        <v>2.1157895593912901E-3</v>
      </c>
      <c r="E6">
        <f t="shared" si="1"/>
        <v>-8.4261997698065194E-5</v>
      </c>
      <c r="F6">
        <f t="shared" si="2"/>
        <v>6.0987718343751462E-4</v>
      </c>
      <c r="G6">
        <f t="shared" si="3"/>
        <v>1.5059123759537754E-3</v>
      </c>
      <c r="H6">
        <f>0</f>
        <v>0</v>
      </c>
    </row>
    <row r="7" spans="1:11" x14ac:dyDescent="0.2">
      <c r="A7" s="6">
        <v>45036</v>
      </c>
      <c r="B7">
        <v>195.7943420410156</v>
      </c>
      <c r="C7">
        <v>4129.7900390625</v>
      </c>
      <c r="D7">
        <f t="shared" si="0"/>
        <v>-7.0881934632192056E-3</v>
      </c>
      <c r="E7">
        <f t="shared" si="1"/>
        <v>-5.9525481529729696E-3</v>
      </c>
      <c r="F7">
        <f t="shared" si="2"/>
        <v>-6.9498694212431428E-3</v>
      </c>
      <c r="G7">
        <f t="shared" si="3"/>
        <v>-1.3832404197606282E-4</v>
      </c>
      <c r="H7">
        <f>0</f>
        <v>0</v>
      </c>
    </row>
    <row r="8" spans="1:11" x14ac:dyDescent="0.2">
      <c r="A8" s="6">
        <v>45037</v>
      </c>
      <c r="B8">
        <v>197.30113220214841</v>
      </c>
      <c r="C8">
        <v>4133.52001953125</v>
      </c>
      <c r="D8">
        <f t="shared" si="0"/>
        <v>7.6957798955046286E-3</v>
      </c>
      <c r="E8">
        <f t="shared" si="1"/>
        <v>9.031888869577287E-4</v>
      </c>
      <c r="F8">
        <f t="shared" si="2"/>
        <v>1.8819484960907831E-3</v>
      </c>
      <c r="G8">
        <f t="shared" si="3"/>
        <v>5.813831399413846E-3</v>
      </c>
      <c r="H8">
        <f>0</f>
        <v>0</v>
      </c>
    </row>
    <row r="9" spans="1:11" x14ac:dyDescent="0.2">
      <c r="A9" s="6">
        <v>45040</v>
      </c>
      <c r="B9">
        <v>193.2268371582031</v>
      </c>
      <c r="C9">
        <v>4137.0400390625</v>
      </c>
      <c r="D9">
        <f t="shared" si="0"/>
        <v>-2.0650135143527315E-2</v>
      </c>
      <c r="E9">
        <f t="shared" si="1"/>
        <v>8.5157916609035489E-4</v>
      </c>
      <c r="F9">
        <f t="shared" si="2"/>
        <v>1.8154629155018166E-3</v>
      </c>
      <c r="G9">
        <f t="shared" si="3"/>
        <v>-2.2465598059029132E-2</v>
      </c>
      <c r="H9">
        <f>0</f>
        <v>0</v>
      </c>
    </row>
    <row r="10" spans="1:11" x14ac:dyDescent="0.2">
      <c r="A10" s="6">
        <v>45041</v>
      </c>
      <c r="B10">
        <v>189.01374816894531</v>
      </c>
      <c r="C10">
        <v>4071.6298828125</v>
      </c>
      <c r="D10">
        <f t="shared" si="0"/>
        <v>-2.1803850082213749E-2</v>
      </c>
      <c r="E10">
        <f t="shared" si="1"/>
        <v>-1.5810858882773227E-2</v>
      </c>
      <c r="F10">
        <f t="shared" si="2"/>
        <v>-1.9649715525459435E-2</v>
      </c>
      <c r="G10">
        <f t="shared" si="3"/>
        <v>-2.1541345567543148E-3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189.85636901855469</v>
      </c>
      <c r="C11">
        <v>4055.989990234375</v>
      </c>
      <c r="D11">
        <f t="shared" si="0"/>
        <v>4.4579870923262543E-3</v>
      </c>
      <c r="E11">
        <f t="shared" si="1"/>
        <v>-3.8411871973298428E-3</v>
      </c>
      <c r="F11">
        <f t="shared" si="2"/>
        <v>-4.229934947473311E-3</v>
      </c>
      <c r="G11">
        <f t="shared" si="3"/>
        <v>8.6879220397995654E-3</v>
      </c>
      <c r="H11">
        <f>0</f>
        <v>0</v>
      </c>
    </row>
    <row r="12" spans="1:11" x14ac:dyDescent="0.2">
      <c r="A12" s="6">
        <v>45043</v>
      </c>
      <c r="B12">
        <v>194.23797607421881</v>
      </c>
      <c r="C12">
        <v>4135.35009765625</v>
      </c>
      <c r="D12">
        <f t="shared" si="0"/>
        <v>2.30785360444552E-2</v>
      </c>
      <c r="E12">
        <f t="shared" si="1"/>
        <v>1.9566149722497039E-2</v>
      </c>
      <c r="F12">
        <f t="shared" si="2"/>
        <v>2.5924275519106765E-2</v>
      </c>
      <c r="G12">
        <f t="shared" si="3"/>
        <v>-2.8457394746515645E-3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196.64686584472659</v>
      </c>
      <c r="C13">
        <v>4169.47998046875</v>
      </c>
      <c r="D13">
        <f t="shared" si="0"/>
        <v>1.2401744598014908E-2</v>
      </c>
      <c r="E13">
        <f t="shared" si="1"/>
        <v>8.2532027534605312E-3</v>
      </c>
      <c r="F13">
        <f t="shared" si="2"/>
        <v>1.1350512383641587E-2</v>
      </c>
      <c r="G13">
        <f t="shared" si="3"/>
        <v>1.0512322143733203E-3</v>
      </c>
      <c r="H13">
        <f>0</f>
        <v>0</v>
      </c>
      <c r="J13" t="s">
        <v>21</v>
      </c>
      <c r="K13">
        <v>0.57257031553580262</v>
      </c>
    </row>
    <row r="14" spans="1:11" x14ac:dyDescent="0.2">
      <c r="A14" s="6">
        <v>45047</v>
      </c>
      <c r="B14">
        <v>196.07191467285159</v>
      </c>
      <c r="C14">
        <v>4167.8701171875</v>
      </c>
      <c r="D14">
        <f t="shared" si="0"/>
        <v>-2.9237749068881103E-3</v>
      </c>
      <c r="E14">
        <f t="shared" si="1"/>
        <v>-3.8610649020764942E-4</v>
      </c>
      <c r="F14">
        <f t="shared" si="2"/>
        <v>2.2102977262409456E-4</v>
      </c>
      <c r="G14">
        <f t="shared" si="3"/>
        <v>-3.1448046795122049E-3</v>
      </c>
      <c r="H14">
        <f>0</f>
        <v>0</v>
      </c>
      <c r="J14" t="s">
        <v>22</v>
      </c>
      <c r="K14">
        <v>0.32783676623276858</v>
      </c>
    </row>
    <row r="15" spans="1:11" x14ac:dyDescent="0.2">
      <c r="A15" s="6">
        <v>45048</v>
      </c>
      <c r="B15">
        <v>192.15620422363281</v>
      </c>
      <c r="C15">
        <v>4119.580078125</v>
      </c>
      <c r="D15">
        <f t="shared" si="0"/>
        <v>-1.9970787023486758E-2</v>
      </c>
      <c r="E15">
        <f t="shared" si="1"/>
        <v>-1.1586262936400304E-2</v>
      </c>
      <c r="F15">
        <f t="shared" si="2"/>
        <v>-1.4207432375543023E-2</v>
      </c>
      <c r="G15">
        <f t="shared" si="3"/>
        <v>-5.7633546479437352E-3</v>
      </c>
      <c r="H15">
        <f>0</f>
        <v>0</v>
      </c>
      <c r="J15" t="s">
        <v>23</v>
      </c>
      <c r="K15">
        <v>0.32511545759403482</v>
      </c>
    </row>
    <row r="16" spans="1:11" x14ac:dyDescent="0.2">
      <c r="A16" s="6">
        <v>45049</v>
      </c>
      <c r="B16">
        <v>190.9369201660156</v>
      </c>
      <c r="C16">
        <v>4090.75</v>
      </c>
      <c r="D16">
        <f t="shared" si="0"/>
        <v>-6.3452755144882689E-3</v>
      </c>
      <c r="E16">
        <f t="shared" si="1"/>
        <v>-6.9983050646564848E-3</v>
      </c>
      <c r="F16">
        <f t="shared" si="2"/>
        <v>-8.2970527475563147E-3</v>
      </c>
      <c r="G16">
        <f t="shared" si="3"/>
        <v>1.9517772330680458E-3</v>
      </c>
      <c r="H16">
        <f>0</f>
        <v>0</v>
      </c>
      <c r="J16" t="s">
        <v>24</v>
      </c>
      <c r="K16">
        <v>1.3485591080243043E-2</v>
      </c>
    </row>
    <row r="17" spans="1:18" ht="16" thickBot="1" x14ac:dyDescent="0.25">
      <c r="A17" s="6">
        <v>45050</v>
      </c>
      <c r="B17">
        <v>190.7088928222656</v>
      </c>
      <c r="C17">
        <v>4061.219970703125</v>
      </c>
      <c r="D17">
        <f t="shared" si="0"/>
        <v>-1.1942548541776787E-3</v>
      </c>
      <c r="E17">
        <f t="shared" si="1"/>
        <v>-7.2187323343824161E-3</v>
      </c>
      <c r="F17">
        <f t="shared" si="2"/>
        <v>-8.5810154344119587E-3</v>
      </c>
      <c r="G17">
        <f t="shared" si="3"/>
        <v>7.3867605802342799E-3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195.87364196777341</v>
      </c>
      <c r="C18">
        <v>4136.25</v>
      </c>
      <c r="D18">
        <f t="shared" si="0"/>
        <v>2.7081847464350828E-2</v>
      </c>
      <c r="E18">
        <f t="shared" si="1"/>
        <v>1.8474751389515376E-2</v>
      </c>
      <c r="F18">
        <f t="shared" si="2"/>
        <v>2.4518295199845091E-2</v>
      </c>
      <c r="G18">
        <f t="shared" si="3"/>
        <v>2.5635522645057369E-3</v>
      </c>
      <c r="H18">
        <f>0</f>
        <v>0</v>
      </c>
    </row>
    <row r="19" spans="1:18" ht="16" thickBot="1" x14ac:dyDescent="0.25">
      <c r="A19" s="6">
        <v>45054</v>
      </c>
      <c r="B19">
        <v>196.1809387207031</v>
      </c>
      <c r="C19">
        <v>4138.1201171875</v>
      </c>
      <c r="D19">
        <f t="shared" si="0"/>
        <v>1.5688519896936981E-3</v>
      </c>
      <c r="E19">
        <f t="shared" si="1"/>
        <v>4.5212866424892972E-4</v>
      </c>
      <c r="F19">
        <f t="shared" si="2"/>
        <v>1.3008757779404861E-3</v>
      </c>
      <c r="G19">
        <f t="shared" si="3"/>
        <v>2.6797621175321204E-4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199.4324645996094</v>
      </c>
      <c r="C20">
        <v>4119.169921875</v>
      </c>
      <c r="D20">
        <f t="shared" si="0"/>
        <v>1.6574117241509478E-2</v>
      </c>
      <c r="E20">
        <f t="shared" si="1"/>
        <v>-4.5794212772585219E-3</v>
      </c>
      <c r="F20">
        <f t="shared" si="2"/>
        <v>-5.1809558131112E-3</v>
      </c>
      <c r="G20">
        <f t="shared" si="3"/>
        <v>2.1755073054620679E-2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203.0705871582031</v>
      </c>
      <c r="C21">
        <v>4137.64013671875</v>
      </c>
      <c r="D21">
        <f t="shared" si="0"/>
        <v>1.8242378771669676E-2</v>
      </c>
      <c r="E21">
        <f t="shared" si="1"/>
        <v>4.4839652634049987E-3</v>
      </c>
      <c r="F21">
        <f t="shared" si="2"/>
        <v>6.494839097827272E-3</v>
      </c>
      <c r="G21">
        <f t="shared" si="3"/>
        <v>1.1747539673842403E-2</v>
      </c>
      <c r="H21">
        <f>0</f>
        <v>0</v>
      </c>
      <c r="J21" t="s">
        <v>27</v>
      </c>
      <c r="K21">
        <v>1</v>
      </c>
      <c r="L21">
        <v>2.1908862513064092E-2</v>
      </c>
      <c r="M21">
        <v>2.1908862513064092E-2</v>
      </c>
      <c r="N21">
        <v>120.47026256651152</v>
      </c>
      <c r="O21">
        <v>4.3346034667279995E-23</v>
      </c>
    </row>
    <row r="22" spans="1:18" x14ac:dyDescent="0.2">
      <c r="A22" s="6">
        <v>45057</v>
      </c>
      <c r="B22">
        <v>201.70257568359381</v>
      </c>
      <c r="C22">
        <v>4130.6201171875</v>
      </c>
      <c r="D22">
        <f t="shared" si="0"/>
        <v>-6.7366303202912592E-3</v>
      </c>
      <c r="E22">
        <f t="shared" si="1"/>
        <v>-1.6966239932159066E-3</v>
      </c>
      <c r="F22">
        <f t="shared" si="2"/>
        <v>-1.4672280903357488E-3</v>
      </c>
      <c r="G22">
        <f t="shared" si="3"/>
        <v>-5.2694022299555106E-3</v>
      </c>
      <c r="H22">
        <f>0</f>
        <v>0</v>
      </c>
      <c r="J22" t="s">
        <v>28</v>
      </c>
      <c r="K22">
        <v>247</v>
      </c>
      <c r="L22">
        <v>4.4919708195532093E-2</v>
      </c>
      <c r="M22">
        <v>1.8186116678353074E-4</v>
      </c>
    </row>
    <row r="23" spans="1:18" ht="16" thickBot="1" x14ac:dyDescent="0.25">
      <c r="A23" s="6">
        <v>45058</v>
      </c>
      <c r="B23">
        <v>200.05699157714841</v>
      </c>
      <c r="C23">
        <v>4124.080078125</v>
      </c>
      <c r="D23">
        <f t="shared" si="0"/>
        <v>-8.1584684819632214E-3</v>
      </c>
      <c r="E23">
        <f t="shared" si="1"/>
        <v>-1.5833068345566526E-3</v>
      </c>
      <c r="F23">
        <f t="shared" si="2"/>
        <v>-1.3212486710028439E-3</v>
      </c>
      <c r="G23">
        <f t="shared" si="3"/>
        <v>-6.8372198109603773E-3</v>
      </c>
      <c r="H23">
        <f>0</f>
        <v>0</v>
      </c>
      <c r="J23" s="10" t="s">
        <v>29</v>
      </c>
      <c r="K23" s="10">
        <v>248</v>
      </c>
      <c r="L23" s="10">
        <v>6.6828570708596186E-2</v>
      </c>
      <c r="M23" s="10"/>
      <c r="N23" s="10"/>
      <c r="O23" s="10"/>
    </row>
    <row r="24" spans="1:18" ht="16" thickBot="1" x14ac:dyDescent="0.25">
      <c r="A24" s="6">
        <v>45061</v>
      </c>
      <c r="B24">
        <v>201.56379699707031</v>
      </c>
      <c r="C24">
        <v>4136.27978515625</v>
      </c>
      <c r="D24">
        <f t="shared" si="0"/>
        <v>7.5318808307722751E-3</v>
      </c>
      <c r="E24">
        <f t="shared" si="1"/>
        <v>2.9581644391338813E-3</v>
      </c>
      <c r="F24">
        <f t="shared" si="2"/>
        <v>4.5292451755993635E-3</v>
      </c>
      <c r="G24">
        <f t="shared" si="3"/>
        <v>3.0026356551729116E-3</v>
      </c>
      <c r="H24">
        <f>0</f>
        <v>0</v>
      </c>
    </row>
    <row r="25" spans="1:18" x14ac:dyDescent="0.2">
      <c r="A25" s="6">
        <v>45062</v>
      </c>
      <c r="B25">
        <v>202.78309631347659</v>
      </c>
      <c r="C25">
        <v>4109.89990234375</v>
      </c>
      <c r="D25">
        <f t="shared" si="0"/>
        <v>6.0491979937449258E-3</v>
      </c>
      <c r="E25">
        <f t="shared" si="1"/>
        <v>-6.3776833731530314E-3</v>
      </c>
      <c r="F25">
        <f t="shared" si="2"/>
        <v>-7.4975445775402588E-3</v>
      </c>
      <c r="G25">
        <f t="shared" si="3"/>
        <v>1.3546742571285185E-2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207.56123352050781</v>
      </c>
      <c r="C26">
        <v>4158.77001953125</v>
      </c>
      <c r="D26">
        <f t="shared" si="0"/>
        <v>2.3562798349053837E-2</v>
      </c>
      <c r="E26">
        <f t="shared" si="1"/>
        <v>1.1890829058788244E-2</v>
      </c>
      <c r="F26">
        <f t="shared" si="2"/>
        <v>1.6036639198721888E-2</v>
      </c>
      <c r="G26">
        <f t="shared" si="3"/>
        <v>7.5261591503319493E-3</v>
      </c>
      <c r="H26">
        <f>0</f>
        <v>0</v>
      </c>
      <c r="J26" t="s">
        <v>30</v>
      </c>
      <c r="K26">
        <v>7.1842665327360457E-4</v>
      </c>
      <c r="L26">
        <v>8.6120244458094295E-4</v>
      </c>
      <c r="M26">
        <v>0.83421343935360937</v>
      </c>
      <c r="N26">
        <v>0.40496677461260533</v>
      </c>
      <c r="O26">
        <v>-9.7781038877291899E-4</v>
      </c>
      <c r="P26">
        <v>2.4146636953201279E-3</v>
      </c>
      <c r="Q26">
        <v>-9.7781038877291899E-4</v>
      </c>
      <c r="R26">
        <v>2.4146636953201279E-3</v>
      </c>
    </row>
    <row r="27" spans="1:18" ht="16" thickBot="1" x14ac:dyDescent="0.25">
      <c r="A27" s="6">
        <v>45064</v>
      </c>
      <c r="B27">
        <v>211.46702575683591</v>
      </c>
      <c r="C27">
        <v>4198.0498046875</v>
      </c>
      <c r="D27">
        <f t="shared" si="0"/>
        <v>1.8817542033648493E-2</v>
      </c>
      <c r="E27">
        <f t="shared" si="1"/>
        <v>9.445048649426635E-3</v>
      </c>
      <c r="F27">
        <f t="shared" si="2"/>
        <v>1.2885893025779045E-2</v>
      </c>
      <c r="G27">
        <f t="shared" si="3"/>
        <v>5.9316490078694488E-3</v>
      </c>
      <c r="H27">
        <f>0</f>
        <v>0</v>
      </c>
      <c r="J27" s="10" t="s">
        <v>43</v>
      </c>
      <c r="K27" s="10">
        <v>1.2882375543130813</v>
      </c>
      <c r="L27" s="10">
        <v>0.1173697087733854</v>
      </c>
      <c r="M27" s="10">
        <v>10.975894613493328</v>
      </c>
      <c r="N27" s="10">
        <v>4.3346034667275334E-23</v>
      </c>
      <c r="O27" s="10">
        <v>1.0570644441014587</v>
      </c>
      <c r="P27" s="10">
        <v>1.5194106645247039</v>
      </c>
      <c r="Q27" s="10">
        <v>1.0570644441014587</v>
      </c>
      <c r="R27" s="10">
        <v>1.5194106645247039</v>
      </c>
    </row>
    <row r="28" spans="1:18" x14ac:dyDescent="0.2">
      <c r="A28" s="6">
        <v>45065</v>
      </c>
      <c r="B28">
        <v>208.53273010253909</v>
      </c>
      <c r="C28">
        <v>4191.97998046875</v>
      </c>
      <c r="D28">
        <f t="shared" si="0"/>
        <v>-1.3875901662658952E-2</v>
      </c>
      <c r="E28">
        <f t="shared" si="1"/>
        <v>-1.4458676054706077E-3</v>
      </c>
      <c r="F28">
        <f t="shared" si="2"/>
        <v>-1.1441942946583622E-3</v>
      </c>
      <c r="G28">
        <f t="shared" si="3"/>
        <v>-1.273170736800059E-2</v>
      </c>
      <c r="H28">
        <f>0</f>
        <v>0</v>
      </c>
    </row>
    <row r="29" spans="1:18" x14ac:dyDescent="0.2">
      <c r="A29" s="6">
        <v>45068</v>
      </c>
      <c r="B29">
        <v>208.43360900878909</v>
      </c>
      <c r="C29">
        <v>4192.6298828125</v>
      </c>
      <c r="D29">
        <f t="shared" si="0"/>
        <v>-4.7532631305047257E-4</v>
      </c>
      <c r="E29">
        <f t="shared" si="1"/>
        <v>1.550346964389604E-4</v>
      </c>
      <c r="F29">
        <f t="shared" si="2"/>
        <v>9.1814817144780184E-4</v>
      </c>
      <c r="G29">
        <f t="shared" si="3"/>
        <v>-1.3934744844982744E-3</v>
      </c>
      <c r="H29">
        <f>0</f>
        <v>0</v>
      </c>
    </row>
    <row r="30" spans="1:18" x14ac:dyDescent="0.2">
      <c r="A30" s="6">
        <v>45069</v>
      </c>
      <c r="B30">
        <v>204.84503173828119</v>
      </c>
      <c r="C30">
        <v>4145.580078125</v>
      </c>
      <c r="D30">
        <f t="shared" si="0"/>
        <v>-1.7216884012004829E-2</v>
      </c>
      <c r="E30">
        <f t="shared" si="1"/>
        <v>-1.1222026747550129E-2</v>
      </c>
      <c r="F30">
        <f t="shared" si="2"/>
        <v>-1.3738209638426355E-2</v>
      </c>
      <c r="G30">
        <f t="shared" si="3"/>
        <v>-3.4786743735784748E-3</v>
      </c>
      <c r="H30">
        <f>0</f>
        <v>0</v>
      </c>
    </row>
    <row r="31" spans="1:18" x14ac:dyDescent="0.2">
      <c r="A31" s="6">
        <v>45070</v>
      </c>
      <c r="B31">
        <v>207.2440185546875</v>
      </c>
      <c r="C31">
        <v>4115.240234375</v>
      </c>
      <c r="D31">
        <f t="shared" si="0"/>
        <v>1.1711227731758589E-2</v>
      </c>
      <c r="E31">
        <f t="shared" si="1"/>
        <v>-7.3186003353533646E-3</v>
      </c>
      <c r="F31">
        <f t="shared" si="2"/>
        <v>-8.709669143736911E-3</v>
      </c>
      <c r="G31">
        <f t="shared" si="3"/>
        <v>2.04208968754955E-2</v>
      </c>
      <c r="H31">
        <f>0</f>
        <v>0</v>
      </c>
    </row>
    <row r="32" spans="1:18" x14ac:dyDescent="0.2">
      <c r="A32" s="6">
        <v>45071</v>
      </c>
      <c r="B32">
        <v>208.08665466308591</v>
      </c>
      <c r="C32">
        <v>4151.27978515625</v>
      </c>
      <c r="D32">
        <f t="shared" si="0"/>
        <v>4.0659128030566816E-3</v>
      </c>
      <c r="E32">
        <f t="shared" si="1"/>
        <v>8.7575812659024255E-3</v>
      </c>
      <c r="F32">
        <f t="shared" si="2"/>
        <v>1.2000271724957804E-2</v>
      </c>
      <c r="G32">
        <f t="shared" si="3"/>
        <v>-7.9343589219011221E-3</v>
      </c>
      <c r="H32">
        <f>0</f>
        <v>0</v>
      </c>
    </row>
    <row r="33" spans="1:8" x14ac:dyDescent="0.2">
      <c r="A33" s="6">
        <v>45072</v>
      </c>
      <c r="B33">
        <v>213.568603515625</v>
      </c>
      <c r="C33">
        <v>4205.4501953125</v>
      </c>
      <c r="D33">
        <f t="shared" si="0"/>
        <v>2.6344547954864961E-2</v>
      </c>
      <c r="E33">
        <f t="shared" si="1"/>
        <v>1.3049086777997321E-2</v>
      </c>
      <c r="F33">
        <f t="shared" si="2"/>
        <v>1.7528750290180039E-2</v>
      </c>
      <c r="G33">
        <f t="shared" si="3"/>
        <v>8.8157976646849219E-3</v>
      </c>
      <c r="H33">
        <f>0</f>
        <v>0</v>
      </c>
    </row>
    <row r="34" spans="1:8" x14ac:dyDescent="0.2">
      <c r="A34" s="6">
        <v>45076</v>
      </c>
      <c r="B34">
        <v>216.96879577636719</v>
      </c>
      <c r="C34">
        <v>4205.52001953125</v>
      </c>
      <c r="D34">
        <f t="shared" si="0"/>
        <v>1.5920843254909611E-2</v>
      </c>
      <c r="E34">
        <f t="shared" si="1"/>
        <v>1.660326849850513E-5</v>
      </c>
      <c r="F34">
        <f t="shared" si="2"/>
        <v>7.3981560727772225E-4</v>
      </c>
      <c r="G34">
        <f t="shared" si="3"/>
        <v>1.5181027647631889E-2</v>
      </c>
      <c r="H34">
        <f>0</f>
        <v>0</v>
      </c>
    </row>
    <row r="35" spans="1:8" x14ac:dyDescent="0.2">
      <c r="A35" s="6">
        <v>45077</v>
      </c>
      <c r="B35">
        <v>221.43963623046881</v>
      </c>
      <c r="C35">
        <v>4179.830078125</v>
      </c>
      <c r="D35">
        <f t="shared" si="0"/>
        <v>2.0605914496155453E-2</v>
      </c>
      <c r="E35">
        <f t="shared" si="1"/>
        <v>-6.1086242098339349E-3</v>
      </c>
      <c r="F35">
        <f t="shared" si="2"/>
        <v>-7.1509324590205425E-3</v>
      </c>
      <c r="G35">
        <f t="shared" si="3"/>
        <v>2.7756846955175996E-2</v>
      </c>
      <c r="H35">
        <f>0</f>
        <v>0</v>
      </c>
    </row>
    <row r="36" spans="1:8" x14ac:dyDescent="0.2">
      <c r="A36" s="6">
        <v>45078</v>
      </c>
      <c r="B36">
        <v>211.05064392089841</v>
      </c>
      <c r="C36">
        <v>4221.02001953125</v>
      </c>
      <c r="D36">
        <f t="shared" si="0"/>
        <v>-4.6915685404928076E-2</v>
      </c>
      <c r="E36">
        <f t="shared" si="1"/>
        <v>9.8544535630327168E-3</v>
      </c>
      <c r="F36">
        <f t="shared" si="2"/>
        <v>1.3413303810406701E-2</v>
      </c>
      <c r="G36">
        <f t="shared" si="3"/>
        <v>-6.0328989215334777E-2</v>
      </c>
      <c r="H36">
        <f>0</f>
        <v>0</v>
      </c>
    </row>
    <row r="37" spans="1:8" x14ac:dyDescent="0.2">
      <c r="A37" s="6">
        <v>45079</v>
      </c>
      <c r="B37">
        <v>211.17951965332031</v>
      </c>
      <c r="C37">
        <v>4282.3701171875</v>
      </c>
      <c r="D37">
        <f t="shared" si="0"/>
        <v>6.1063889703283358E-4</v>
      </c>
      <c r="E37">
        <f t="shared" si="1"/>
        <v>1.4534424705965554E-2</v>
      </c>
      <c r="F37">
        <f t="shared" si="2"/>
        <v>1.9442218389834294E-2</v>
      </c>
      <c r="G37">
        <f t="shared" si="3"/>
        <v>-1.883157949280146E-2</v>
      </c>
      <c r="H37">
        <f>0</f>
        <v>0</v>
      </c>
    </row>
    <row r="38" spans="1:8" x14ac:dyDescent="0.2">
      <c r="A38" s="6">
        <v>45082</v>
      </c>
      <c r="B38">
        <v>208.0370788574219</v>
      </c>
      <c r="C38">
        <v>4273.7900390625</v>
      </c>
      <c r="D38">
        <f t="shared" si="0"/>
        <v>-1.4880424015819127E-2</v>
      </c>
      <c r="E38">
        <f t="shared" si="1"/>
        <v>-2.0035816359177394E-3</v>
      </c>
      <c r="F38">
        <f t="shared" si="2"/>
        <v>-1.8626624532476664E-3</v>
      </c>
      <c r="G38">
        <f t="shared" si="3"/>
        <v>-1.3017761562571461E-2</v>
      </c>
      <c r="H38">
        <f>0</f>
        <v>0</v>
      </c>
    </row>
    <row r="39" spans="1:8" x14ac:dyDescent="0.2">
      <c r="A39" s="6">
        <v>45083</v>
      </c>
      <c r="B39">
        <v>211.00111389160159</v>
      </c>
      <c r="C39">
        <v>4283.85009765625</v>
      </c>
      <c r="D39">
        <f t="shared" si="0"/>
        <v>1.4247628598030193E-2</v>
      </c>
      <c r="E39">
        <f t="shared" si="1"/>
        <v>2.3538963079141606E-3</v>
      </c>
      <c r="F39">
        <f t="shared" si="2"/>
        <v>3.7508042760875347E-3</v>
      </c>
      <c r="G39">
        <f t="shared" si="3"/>
        <v>1.0496824321942658E-2</v>
      </c>
      <c r="H39">
        <f>0</f>
        <v>0</v>
      </c>
    </row>
    <row r="40" spans="1:8" x14ac:dyDescent="0.2">
      <c r="A40" s="6">
        <v>45084</v>
      </c>
      <c r="B40">
        <v>203.94294738769531</v>
      </c>
      <c r="C40">
        <v>4267.52001953125</v>
      </c>
      <c r="D40">
        <f t="shared" si="0"/>
        <v>-3.345084949424626E-2</v>
      </c>
      <c r="E40">
        <f t="shared" si="1"/>
        <v>-3.8120096998572883E-3</v>
      </c>
      <c r="F40">
        <f t="shared" si="2"/>
        <v>-4.1923473994882913E-3</v>
      </c>
      <c r="G40">
        <f t="shared" si="3"/>
        <v>-2.9258502094757968E-2</v>
      </c>
      <c r="H40">
        <f>0</f>
        <v>0</v>
      </c>
    </row>
    <row r="41" spans="1:8" x14ac:dyDescent="0.2">
      <c r="A41" s="6">
        <v>45085</v>
      </c>
      <c r="B41">
        <v>207.7099304199219</v>
      </c>
      <c r="C41">
        <v>4293.93017578125</v>
      </c>
      <c r="D41">
        <f t="shared" si="0"/>
        <v>1.8470768812934635E-2</v>
      </c>
      <c r="E41">
        <f t="shared" si="1"/>
        <v>6.1886426142414575E-3</v>
      </c>
      <c r="F41">
        <f t="shared" si="2"/>
        <v>8.6908684791617338E-3</v>
      </c>
      <c r="G41">
        <f t="shared" si="3"/>
        <v>9.779900333772901E-3</v>
      </c>
      <c r="H41">
        <f>0</f>
        <v>0</v>
      </c>
    </row>
    <row r="42" spans="1:8" x14ac:dyDescent="0.2">
      <c r="A42" s="6">
        <v>45086</v>
      </c>
      <c r="B42">
        <v>213.4397277832031</v>
      </c>
      <c r="C42">
        <v>4298.85986328125</v>
      </c>
      <c r="D42">
        <f t="shared" si="0"/>
        <v>2.7585572590089535E-2</v>
      </c>
      <c r="E42">
        <f t="shared" si="1"/>
        <v>1.148059539441082E-3</v>
      </c>
      <c r="F42">
        <f t="shared" si="2"/>
        <v>2.1974000665689864E-3</v>
      </c>
      <c r="G42">
        <f t="shared" si="3"/>
        <v>2.538817252352055E-2</v>
      </c>
      <c r="H42">
        <f>0</f>
        <v>0</v>
      </c>
    </row>
    <row r="43" spans="1:8" x14ac:dyDescent="0.2">
      <c r="A43" s="6">
        <v>45089</v>
      </c>
      <c r="B43">
        <v>211.83380126953119</v>
      </c>
      <c r="C43">
        <v>4338.93017578125</v>
      </c>
      <c r="D43">
        <f t="shared" si="0"/>
        <v>-7.5240281195593228E-3</v>
      </c>
      <c r="E43">
        <f t="shared" si="1"/>
        <v>9.3211488102371565E-3</v>
      </c>
      <c r="F43">
        <f t="shared" si="2"/>
        <v>1.2726280599961807E-2</v>
      </c>
      <c r="G43">
        <f t="shared" si="3"/>
        <v>-2.0250308719521132E-2</v>
      </c>
      <c r="H43">
        <f>0</f>
        <v>0</v>
      </c>
    </row>
    <row r="44" spans="1:8" x14ac:dyDescent="0.2">
      <c r="A44" s="6">
        <v>45090</v>
      </c>
      <c r="B44">
        <v>207.1647033691406</v>
      </c>
      <c r="C44">
        <v>4369.009765625</v>
      </c>
      <c r="D44">
        <f t="shared" si="0"/>
        <v>-2.2041326135906814E-2</v>
      </c>
      <c r="E44">
        <f t="shared" si="1"/>
        <v>6.9324899514737748E-3</v>
      </c>
      <c r="F44">
        <f t="shared" si="2"/>
        <v>9.6491205536601912E-3</v>
      </c>
      <c r="G44">
        <f t="shared" si="3"/>
        <v>-3.1690446689567005E-2</v>
      </c>
      <c r="H44">
        <f>0</f>
        <v>0</v>
      </c>
    </row>
    <row r="45" spans="1:8" x14ac:dyDescent="0.2">
      <c r="A45" s="6">
        <v>45091</v>
      </c>
      <c r="B45">
        <v>207.5810241699219</v>
      </c>
      <c r="C45">
        <v>4372.58984375</v>
      </c>
      <c r="D45">
        <f t="shared" si="0"/>
        <v>2.0096126126247782E-3</v>
      </c>
      <c r="E45">
        <f t="shared" si="1"/>
        <v>8.1942552593217144E-4</v>
      </c>
      <c r="F45">
        <f t="shared" si="2"/>
        <v>1.7740413887421755E-3</v>
      </c>
      <c r="G45">
        <f t="shared" si="3"/>
        <v>2.3557122388260274E-4</v>
      </c>
      <c r="H45">
        <f>0</f>
        <v>0</v>
      </c>
    </row>
    <row r="46" spans="1:8" x14ac:dyDescent="0.2">
      <c r="A46" s="6">
        <v>45092</v>
      </c>
      <c r="B46">
        <v>210.07916259765619</v>
      </c>
      <c r="C46">
        <v>4425.83984375</v>
      </c>
      <c r="D46">
        <f t="shared" si="0"/>
        <v>1.2034522123223423E-2</v>
      </c>
      <c r="E46">
        <f t="shared" si="1"/>
        <v>1.217813742034668E-2</v>
      </c>
      <c r="F46">
        <f t="shared" si="2"/>
        <v>1.6406760619749626E-2</v>
      </c>
      <c r="G46">
        <f t="shared" si="3"/>
        <v>-4.3722384965262026E-3</v>
      </c>
      <c r="H46">
        <f>0</f>
        <v>0</v>
      </c>
    </row>
    <row r="47" spans="1:8" x14ac:dyDescent="0.2">
      <c r="A47" s="6">
        <v>45093</v>
      </c>
      <c r="B47">
        <v>209.92054748535159</v>
      </c>
      <c r="C47">
        <v>4409.58984375</v>
      </c>
      <c r="D47">
        <f t="shared" si="0"/>
        <v>-7.5502544061634147E-4</v>
      </c>
      <c r="E47">
        <f t="shared" si="1"/>
        <v>-3.6716195284263176E-3</v>
      </c>
      <c r="F47">
        <f t="shared" si="2"/>
        <v>-4.0114915083944635E-3</v>
      </c>
      <c r="G47">
        <f t="shared" si="3"/>
        <v>3.2564660677781221E-3</v>
      </c>
      <c r="H47">
        <f>0</f>
        <v>0</v>
      </c>
    </row>
    <row r="48" spans="1:8" x14ac:dyDescent="0.2">
      <c r="A48" s="6">
        <v>45097</v>
      </c>
      <c r="B48">
        <v>215.0852966308594</v>
      </c>
      <c r="C48">
        <v>4388.7099609375</v>
      </c>
      <c r="D48">
        <f t="shared" si="0"/>
        <v>2.4603352112866572E-2</v>
      </c>
      <c r="E48">
        <f t="shared" si="1"/>
        <v>-4.7351076976228645E-3</v>
      </c>
      <c r="F48">
        <f t="shared" si="2"/>
        <v>-5.3815169065211197E-3</v>
      </c>
      <c r="G48">
        <f t="shared" si="3"/>
        <v>2.998486901938769E-2</v>
      </c>
      <c r="H48">
        <f>0</f>
        <v>0</v>
      </c>
    </row>
    <row r="49" spans="1:8" x14ac:dyDescent="0.2">
      <c r="A49" s="6">
        <v>45098</v>
      </c>
      <c r="B49">
        <v>207.7694091796875</v>
      </c>
      <c r="C49">
        <v>4365.68994140625</v>
      </c>
      <c r="D49">
        <f t="shared" si="0"/>
        <v>-3.4013889214044246E-2</v>
      </c>
      <c r="E49">
        <f t="shared" si="1"/>
        <v>-5.2452815830036359E-3</v>
      </c>
      <c r="F49">
        <f t="shared" si="2"/>
        <v>-6.0387420648984466E-3</v>
      </c>
      <c r="G49">
        <f t="shared" si="3"/>
        <v>-2.7975147149145799E-2</v>
      </c>
      <c r="H49">
        <f>0</f>
        <v>0</v>
      </c>
    </row>
    <row r="50" spans="1:8" x14ac:dyDescent="0.2">
      <c r="A50" s="6">
        <v>45099</v>
      </c>
      <c r="B50">
        <v>211.4372863769531</v>
      </c>
      <c r="C50">
        <v>4381.89013671875</v>
      </c>
      <c r="D50">
        <f t="shared" si="0"/>
        <v>1.7653595934777222E-2</v>
      </c>
      <c r="E50">
        <f t="shared" si="1"/>
        <v>3.7107984144384432E-3</v>
      </c>
      <c r="F50">
        <f t="shared" si="2"/>
        <v>5.4988165272386444E-3</v>
      </c>
      <c r="G50">
        <f t="shared" si="3"/>
        <v>1.2154779407538577E-2</v>
      </c>
      <c r="H50">
        <f>0</f>
        <v>0</v>
      </c>
    </row>
    <row r="51" spans="1:8" x14ac:dyDescent="0.2">
      <c r="A51" s="6">
        <v>45100</v>
      </c>
      <c r="B51">
        <v>208.2650451660156</v>
      </c>
      <c r="C51">
        <v>4348.330078125</v>
      </c>
      <c r="D51">
        <f t="shared" si="0"/>
        <v>-1.5003225142049881E-2</v>
      </c>
      <c r="E51">
        <f t="shared" si="1"/>
        <v>-7.6588087666845661E-3</v>
      </c>
      <c r="F51">
        <f t="shared" si="2"/>
        <v>-9.1479384212717063E-3</v>
      </c>
      <c r="G51">
        <f t="shared" si="3"/>
        <v>-5.8552867207781745E-3</v>
      </c>
      <c r="H51">
        <f>0</f>
        <v>0</v>
      </c>
    </row>
    <row r="52" spans="1:8" x14ac:dyDescent="0.2">
      <c r="A52" s="6">
        <v>45103</v>
      </c>
      <c r="B52">
        <v>205.55879211425781</v>
      </c>
      <c r="C52">
        <v>4328.81982421875</v>
      </c>
      <c r="D52">
        <f t="shared" si="0"/>
        <v>-1.2994273953175983E-2</v>
      </c>
      <c r="E52">
        <f t="shared" si="1"/>
        <v>-4.4868382932564677E-3</v>
      </c>
      <c r="F52">
        <f t="shared" si="2"/>
        <v>-5.0616869362293867E-3</v>
      </c>
      <c r="G52">
        <f t="shared" si="3"/>
        <v>-7.9325870169465965E-3</v>
      </c>
      <c r="H52">
        <f>0</f>
        <v>0</v>
      </c>
    </row>
    <row r="53" spans="1:8" x14ac:dyDescent="0.2">
      <c r="A53" s="6">
        <v>45104</v>
      </c>
      <c r="B53">
        <v>207.00611877441409</v>
      </c>
      <c r="C53">
        <v>4378.41015625</v>
      </c>
      <c r="D53">
        <f t="shared" si="0"/>
        <v>7.0409377544493612E-3</v>
      </c>
      <c r="E53">
        <f t="shared" si="1"/>
        <v>1.1455854954693034E-2</v>
      </c>
      <c r="F53">
        <f t="shared" si="2"/>
        <v>1.5476289222672754E-2</v>
      </c>
      <c r="G53">
        <f t="shared" si="3"/>
        <v>-8.435351468223393E-3</v>
      </c>
      <c r="H53">
        <f>0</f>
        <v>0</v>
      </c>
    </row>
    <row r="54" spans="1:8" x14ac:dyDescent="0.2">
      <c r="A54" s="6">
        <v>45105</v>
      </c>
      <c r="B54">
        <v>210.3269958496094</v>
      </c>
      <c r="C54">
        <v>4376.85986328125</v>
      </c>
      <c r="D54">
        <f t="shared" si="0"/>
        <v>1.6042410218870096E-2</v>
      </c>
      <c r="E54">
        <f t="shared" si="1"/>
        <v>-3.5407668843834283E-4</v>
      </c>
      <c r="F54">
        <f t="shared" si="2"/>
        <v>2.6229176612051891E-4</v>
      </c>
      <c r="G54">
        <f t="shared" si="3"/>
        <v>1.5780118452749577E-2</v>
      </c>
      <c r="H54">
        <f>0</f>
        <v>0</v>
      </c>
    </row>
    <row r="55" spans="1:8" x14ac:dyDescent="0.2">
      <c r="A55" s="6">
        <v>45106</v>
      </c>
      <c r="B55">
        <v>208.60209655761719</v>
      </c>
      <c r="C55">
        <v>4396.43994140625</v>
      </c>
      <c r="D55">
        <f t="shared" si="0"/>
        <v>-8.2010361295968837E-3</v>
      </c>
      <c r="E55">
        <f t="shared" si="1"/>
        <v>4.4735446728059181E-3</v>
      </c>
      <c r="F55">
        <f t="shared" si="2"/>
        <v>6.4814149016794139E-3</v>
      </c>
      <c r="G55">
        <f t="shared" si="3"/>
        <v>-1.4682451031276297E-2</v>
      </c>
      <c r="H55">
        <f>0</f>
        <v>0</v>
      </c>
    </row>
    <row r="56" spans="1:8" x14ac:dyDescent="0.2">
      <c r="A56" s="6">
        <v>45107</v>
      </c>
      <c r="B56">
        <v>209.4248962402344</v>
      </c>
      <c r="C56">
        <v>4450.3798828125</v>
      </c>
      <c r="D56">
        <f t="shared" si="0"/>
        <v>3.9443500146698618E-3</v>
      </c>
      <c r="E56">
        <f t="shared" si="1"/>
        <v>1.2269004495714109E-2</v>
      </c>
      <c r="F56">
        <f t="shared" si="2"/>
        <v>1.6523818998688544E-2</v>
      </c>
      <c r="G56">
        <f t="shared" si="3"/>
        <v>-1.2579468984018682E-2</v>
      </c>
      <c r="H56">
        <f>0</f>
        <v>0</v>
      </c>
    </row>
    <row r="57" spans="1:8" x14ac:dyDescent="0.2">
      <c r="A57" s="6">
        <v>45110</v>
      </c>
      <c r="B57">
        <v>209.81150817871091</v>
      </c>
      <c r="C57">
        <v>4455.58984375</v>
      </c>
      <c r="D57">
        <f t="shared" si="0"/>
        <v>1.8460648443296979E-3</v>
      </c>
      <c r="E57">
        <f t="shared" si="1"/>
        <v>1.1706778016009611E-3</v>
      </c>
      <c r="F57">
        <f t="shared" si="2"/>
        <v>2.2265377612966414E-3</v>
      </c>
      <c r="G57">
        <f t="shared" si="3"/>
        <v>-3.8047291696694354E-4</v>
      </c>
      <c r="H57">
        <f>0</f>
        <v>0</v>
      </c>
    </row>
    <row r="58" spans="1:8" x14ac:dyDescent="0.2">
      <c r="A58" s="6">
        <v>45112</v>
      </c>
      <c r="B58">
        <v>211.96266174316409</v>
      </c>
      <c r="C58">
        <v>4446.81982421875</v>
      </c>
      <c r="D58">
        <f t="shared" si="0"/>
        <v>1.0252791103436021E-2</v>
      </c>
      <c r="E58">
        <f t="shared" si="1"/>
        <v>-1.9683184132291975E-3</v>
      </c>
      <c r="F58">
        <f t="shared" si="2"/>
        <v>-1.8172350454941819E-3</v>
      </c>
      <c r="G58">
        <f t="shared" si="3"/>
        <v>1.2070026148930203E-2</v>
      </c>
      <c r="H58">
        <f>0</f>
        <v>0</v>
      </c>
    </row>
    <row r="59" spans="1:8" x14ac:dyDescent="0.2">
      <c r="A59" s="6">
        <v>45113</v>
      </c>
      <c r="B59">
        <v>208.31462097167969</v>
      </c>
      <c r="C59">
        <v>4411.58984375</v>
      </c>
      <c r="D59">
        <f t="shared" si="0"/>
        <v>-1.7210770715385459E-2</v>
      </c>
      <c r="E59">
        <f t="shared" si="1"/>
        <v>-7.9225113365009037E-3</v>
      </c>
      <c r="F59">
        <f t="shared" si="2"/>
        <v>-9.4876499748779812E-3</v>
      </c>
      <c r="G59">
        <f t="shared" si="3"/>
        <v>-7.7231207405074782E-3</v>
      </c>
      <c r="H59">
        <f>0</f>
        <v>0</v>
      </c>
    </row>
    <row r="60" spans="1:8" x14ac:dyDescent="0.2">
      <c r="A60" s="6">
        <v>45114</v>
      </c>
      <c r="B60">
        <v>207.7694091796875</v>
      </c>
      <c r="C60">
        <v>4398.9501953125</v>
      </c>
      <c r="D60">
        <f t="shared" si="0"/>
        <v>-2.6172516813705027E-3</v>
      </c>
      <c r="E60">
        <f t="shared" si="1"/>
        <v>-2.8651005386203243E-3</v>
      </c>
      <c r="F60">
        <f t="shared" si="2"/>
        <v>-2.9725034574597338E-3</v>
      </c>
      <c r="G60">
        <f t="shared" si="3"/>
        <v>3.5525177608923108E-4</v>
      </c>
      <c r="H60">
        <f>0</f>
        <v>0</v>
      </c>
    </row>
    <row r="61" spans="1:8" x14ac:dyDescent="0.2">
      <c r="A61" s="6">
        <v>45117</v>
      </c>
      <c r="B61">
        <v>210.9614562988281</v>
      </c>
      <c r="C61">
        <v>4409.52978515625</v>
      </c>
      <c r="D61">
        <f t="shared" si="0"/>
        <v>1.5363412408705424E-2</v>
      </c>
      <c r="E61">
        <f t="shared" si="1"/>
        <v>2.405026057131332E-3</v>
      </c>
      <c r="F61">
        <f t="shared" si="2"/>
        <v>3.8166715391717045E-3</v>
      </c>
      <c r="G61">
        <f t="shared" si="3"/>
        <v>1.1546740869533719E-2</v>
      </c>
      <c r="H61">
        <f>0</f>
        <v>0</v>
      </c>
    </row>
    <row r="62" spans="1:8" x14ac:dyDescent="0.2">
      <c r="A62" s="6">
        <v>45118</v>
      </c>
      <c r="B62">
        <v>219.24884033203119</v>
      </c>
      <c r="C62">
        <v>4439.259765625</v>
      </c>
      <c r="D62">
        <f t="shared" si="0"/>
        <v>3.9283877626745012E-2</v>
      </c>
      <c r="E62">
        <f t="shared" si="1"/>
        <v>6.7422110558885695E-3</v>
      </c>
      <c r="F62">
        <f t="shared" si="2"/>
        <v>9.4039961345741135E-3</v>
      </c>
      <c r="G62">
        <f t="shared" si="3"/>
        <v>2.9879881492170898E-2</v>
      </c>
      <c r="H62">
        <f>0</f>
        <v>0</v>
      </c>
    </row>
    <row r="63" spans="1:8" x14ac:dyDescent="0.2">
      <c r="A63" s="6">
        <v>45119</v>
      </c>
      <c r="B63">
        <v>225.30574035644531</v>
      </c>
      <c r="C63">
        <v>4472.16015625</v>
      </c>
      <c r="D63">
        <f t="shared" si="0"/>
        <v>2.7625687849666791E-2</v>
      </c>
      <c r="E63">
        <f t="shared" si="1"/>
        <v>7.4112334853124739E-3</v>
      </c>
      <c r="F63">
        <f t="shared" si="2"/>
        <v>1.0265855952835759E-2</v>
      </c>
      <c r="G63">
        <f t="shared" si="3"/>
        <v>1.7359831896831032E-2</v>
      </c>
      <c r="H63">
        <f>0</f>
        <v>0</v>
      </c>
    </row>
    <row r="64" spans="1:8" x14ac:dyDescent="0.2">
      <c r="A64" s="6">
        <v>45120</v>
      </c>
      <c r="B64">
        <v>228.36891174316409</v>
      </c>
      <c r="C64">
        <v>4510.0400390625</v>
      </c>
      <c r="D64">
        <f t="shared" si="0"/>
        <v>1.3595620696892574E-2</v>
      </c>
      <c r="E64">
        <f t="shared" si="1"/>
        <v>8.4701534580691185E-3</v>
      </c>
      <c r="F64">
        <f t="shared" si="2"/>
        <v>1.1629996428753054E-2</v>
      </c>
      <c r="G64">
        <f t="shared" si="3"/>
        <v>1.9656242681395202E-3</v>
      </c>
      <c r="H64">
        <f>0</f>
        <v>0</v>
      </c>
    </row>
    <row r="65" spans="1:8" x14ac:dyDescent="0.2">
      <c r="A65" s="6">
        <v>45121</v>
      </c>
      <c r="B65">
        <v>227.33795166015619</v>
      </c>
      <c r="C65">
        <v>4505.419921875</v>
      </c>
      <c r="D65">
        <f t="shared" si="0"/>
        <v>-4.5144502162683953E-3</v>
      </c>
      <c r="E65">
        <f t="shared" si="1"/>
        <v>-1.0244071333035398E-3</v>
      </c>
      <c r="F65">
        <f t="shared" si="2"/>
        <v>-6.0125308675422224E-4</v>
      </c>
      <c r="G65">
        <f t="shared" si="3"/>
        <v>-3.913197129514173E-3</v>
      </c>
      <c r="H65">
        <f>0</f>
        <v>0</v>
      </c>
    </row>
    <row r="66" spans="1:8" x14ac:dyDescent="0.2">
      <c r="A66" s="6">
        <v>45124</v>
      </c>
      <c r="B66">
        <v>226.01947021484381</v>
      </c>
      <c r="C66">
        <v>4522.7900390625</v>
      </c>
      <c r="D66">
        <f t="shared" ref="D66:D129" si="4">(B66/B65)-1</f>
        <v>-5.7996539323242891E-3</v>
      </c>
      <c r="E66">
        <f t="shared" ref="E66:E129" si="5">(C66/C65)-1</f>
        <v>3.8553825145495324E-3</v>
      </c>
      <c r="F66">
        <f t="shared" ref="F66:F129" si="6">alpha_crm+beta_crm*E66</f>
        <v>5.6850751947583123E-3</v>
      </c>
      <c r="G66">
        <f t="shared" ref="G66:G129" si="7">D66-F66</f>
        <v>-1.14847291270826E-2</v>
      </c>
      <c r="H66">
        <f>0</f>
        <v>0</v>
      </c>
    </row>
    <row r="67" spans="1:8" x14ac:dyDescent="0.2">
      <c r="A67" s="6">
        <v>45125</v>
      </c>
      <c r="B67">
        <v>225.6527099609375</v>
      </c>
      <c r="C67">
        <v>4554.97998046875</v>
      </c>
      <c r="D67">
        <f t="shared" si="4"/>
        <v>-1.6226931846078374E-3</v>
      </c>
      <c r="E67">
        <f t="shared" si="5"/>
        <v>7.1172752058423772E-3</v>
      </c>
      <c r="F67">
        <f t="shared" si="6"/>
        <v>9.8871678578211202E-3</v>
      </c>
      <c r="G67">
        <f t="shared" si="7"/>
        <v>-1.1509861042428958E-2</v>
      </c>
      <c r="H67">
        <f>0</f>
        <v>0</v>
      </c>
    </row>
    <row r="68" spans="1:8" x14ac:dyDescent="0.2">
      <c r="A68" s="6">
        <v>45126</v>
      </c>
      <c r="B68">
        <v>232.33415222167969</v>
      </c>
      <c r="C68">
        <v>4565.72021484375</v>
      </c>
      <c r="D68">
        <f t="shared" si="4"/>
        <v>2.9609404034628195E-2</v>
      </c>
      <c r="E68">
        <f t="shared" si="5"/>
        <v>2.3579103357320719E-3</v>
      </c>
      <c r="F68">
        <f t="shared" si="6"/>
        <v>3.7559752974666251E-3</v>
      </c>
      <c r="G68">
        <f t="shared" si="7"/>
        <v>2.5853428737161569E-2</v>
      </c>
      <c r="H68">
        <f>0</f>
        <v>0</v>
      </c>
    </row>
    <row r="69" spans="1:8" x14ac:dyDescent="0.2">
      <c r="A69" s="6">
        <v>45127</v>
      </c>
      <c r="B69">
        <v>226.17811584472659</v>
      </c>
      <c r="C69">
        <v>4534.8701171875</v>
      </c>
      <c r="D69">
        <f t="shared" si="4"/>
        <v>-2.6496476381480782E-2</v>
      </c>
      <c r="E69">
        <f t="shared" si="5"/>
        <v>-6.7568962189037407E-3</v>
      </c>
      <c r="F69">
        <f t="shared" si="6"/>
        <v>-7.9860608065142561E-3</v>
      </c>
      <c r="G69">
        <f t="shared" si="7"/>
        <v>-1.8510415574966528E-2</v>
      </c>
      <c r="H69">
        <f>0</f>
        <v>0</v>
      </c>
    </row>
    <row r="70" spans="1:8" x14ac:dyDescent="0.2">
      <c r="A70" s="6">
        <v>45128</v>
      </c>
      <c r="B70">
        <v>226.07896423339841</v>
      </c>
      <c r="C70">
        <v>4536.33984375</v>
      </c>
      <c r="D70">
        <f t="shared" si="4"/>
        <v>-4.3837844770200363E-4</v>
      </c>
      <c r="E70">
        <f t="shared" si="5"/>
        <v>3.240945218980773E-4</v>
      </c>
      <c r="F70">
        <f t="shared" si="6"/>
        <v>1.1359373875298511E-3</v>
      </c>
      <c r="G70">
        <f t="shared" si="7"/>
        <v>-1.5743158352318548E-3</v>
      </c>
      <c r="H70">
        <f>0</f>
        <v>0</v>
      </c>
    </row>
    <row r="71" spans="1:8" x14ac:dyDescent="0.2">
      <c r="A71" s="6">
        <v>45131</v>
      </c>
      <c r="B71">
        <v>223.6998291015625</v>
      </c>
      <c r="C71">
        <v>4554.64013671875</v>
      </c>
      <c r="D71">
        <f t="shared" si="4"/>
        <v>-1.0523469708485389E-2</v>
      </c>
      <c r="E71">
        <f t="shared" si="5"/>
        <v>4.0341538771535568E-3</v>
      </c>
      <c r="F71">
        <f t="shared" si="6"/>
        <v>5.9153751777005371E-3</v>
      </c>
      <c r="G71">
        <f t="shared" si="7"/>
        <v>-1.6438844886185924E-2</v>
      </c>
      <c r="H71">
        <f>0</f>
        <v>0</v>
      </c>
    </row>
    <row r="72" spans="1:8" x14ac:dyDescent="0.2">
      <c r="A72" s="6">
        <v>45132</v>
      </c>
      <c r="B72">
        <v>224.06660461425781</v>
      </c>
      <c r="C72">
        <v>4567.4599609375</v>
      </c>
      <c r="D72">
        <f t="shared" si="4"/>
        <v>1.6395878091117755E-3</v>
      </c>
      <c r="E72">
        <f t="shared" si="5"/>
        <v>2.8146733515561628E-3</v>
      </c>
      <c r="F72">
        <f t="shared" si="6"/>
        <v>4.3443945678725195E-3</v>
      </c>
      <c r="G72">
        <f t="shared" si="7"/>
        <v>-2.704806758760744E-3</v>
      </c>
      <c r="H72">
        <f>0</f>
        <v>0</v>
      </c>
    </row>
    <row r="73" spans="1:8" x14ac:dyDescent="0.2">
      <c r="A73" s="6">
        <v>45133</v>
      </c>
      <c r="B73">
        <v>223.62052917480469</v>
      </c>
      <c r="C73">
        <v>4566.75</v>
      </c>
      <c r="D73">
        <f t="shared" si="4"/>
        <v>-1.9908162585007272E-3</v>
      </c>
      <c r="E73">
        <f t="shared" si="5"/>
        <v>-1.5543889679858758E-4</v>
      </c>
      <c r="F73">
        <f t="shared" si="6"/>
        <v>5.1818442901666864E-4</v>
      </c>
      <c r="G73">
        <f t="shared" si="7"/>
        <v>-2.5090006875173958E-3</v>
      </c>
      <c r="H73">
        <f>0</f>
        <v>0</v>
      </c>
    </row>
    <row r="74" spans="1:8" x14ac:dyDescent="0.2">
      <c r="A74" s="6">
        <v>45134</v>
      </c>
      <c r="B74">
        <v>223.1942443847656</v>
      </c>
      <c r="C74">
        <v>4537.41015625</v>
      </c>
      <c r="D74">
        <f t="shared" si="4"/>
        <v>-1.9062864738409457E-3</v>
      </c>
      <c r="E74">
        <f t="shared" si="5"/>
        <v>-6.4246660644878828E-3</v>
      </c>
      <c r="F74">
        <f t="shared" si="6"/>
        <v>-7.5580694449205142E-3</v>
      </c>
      <c r="G74">
        <f t="shared" si="7"/>
        <v>5.6517829710795685E-3</v>
      </c>
      <c r="H74">
        <f>0</f>
        <v>0</v>
      </c>
    </row>
    <row r="75" spans="1:8" x14ac:dyDescent="0.2">
      <c r="A75" s="6">
        <v>45135</v>
      </c>
      <c r="B75">
        <v>223.6403503417969</v>
      </c>
      <c r="C75">
        <v>4582.22998046875</v>
      </c>
      <c r="D75">
        <f t="shared" si="4"/>
        <v>1.9987341441576323E-3</v>
      </c>
      <c r="E75">
        <f t="shared" si="5"/>
        <v>9.8778427947523451E-3</v>
      </c>
      <c r="F75">
        <f t="shared" si="6"/>
        <v>1.3443434697074458E-2</v>
      </c>
      <c r="G75">
        <f t="shared" si="7"/>
        <v>-1.1444700552916826E-2</v>
      </c>
      <c r="H75">
        <f>0</f>
        <v>0</v>
      </c>
    </row>
    <row r="76" spans="1:8" x14ac:dyDescent="0.2">
      <c r="A76" s="6">
        <v>45138</v>
      </c>
      <c r="B76">
        <v>223.05543518066409</v>
      </c>
      <c r="C76">
        <v>4588.9599609375</v>
      </c>
      <c r="D76">
        <f t="shared" si="4"/>
        <v>-2.6154276732212045E-3</v>
      </c>
      <c r="E76">
        <f t="shared" si="5"/>
        <v>1.4687129405193122E-3</v>
      </c>
      <c r="F76">
        <f t="shared" si="6"/>
        <v>2.6104778197561774E-3</v>
      </c>
      <c r="G76">
        <f t="shared" si="7"/>
        <v>-5.2259054929773823E-3</v>
      </c>
      <c r="H76">
        <f>0</f>
        <v>0</v>
      </c>
    </row>
    <row r="77" spans="1:8" x14ac:dyDescent="0.2">
      <c r="A77" s="6">
        <v>45139</v>
      </c>
      <c r="B77">
        <v>222.3218994140625</v>
      </c>
      <c r="C77">
        <v>4576.72998046875</v>
      </c>
      <c r="D77">
        <f t="shared" si="4"/>
        <v>-3.2885805540110447E-3</v>
      </c>
      <c r="E77">
        <f t="shared" si="5"/>
        <v>-2.6650876392156908E-3</v>
      </c>
      <c r="F77">
        <f t="shared" si="6"/>
        <v>-2.7148393290996409E-3</v>
      </c>
      <c r="G77">
        <f t="shared" si="7"/>
        <v>-5.7374122491140375E-4</v>
      </c>
      <c r="H77">
        <f>0</f>
        <v>0</v>
      </c>
    </row>
    <row r="78" spans="1:8" x14ac:dyDescent="0.2">
      <c r="A78" s="6">
        <v>45140</v>
      </c>
      <c r="B78">
        <v>218.5846252441406</v>
      </c>
      <c r="C78">
        <v>4513.39013671875</v>
      </c>
      <c r="D78">
        <f t="shared" si="4"/>
        <v>-1.6810193596634493E-2</v>
      </c>
      <c r="E78">
        <f t="shared" si="5"/>
        <v>-1.3839541336347905E-2</v>
      </c>
      <c r="F78">
        <f t="shared" si="6"/>
        <v>-1.7110190230678016E-2</v>
      </c>
      <c r="G78">
        <f t="shared" si="7"/>
        <v>2.9999663404352284E-4</v>
      </c>
      <c r="H78">
        <f>0</f>
        <v>0</v>
      </c>
    </row>
    <row r="79" spans="1:8" x14ac:dyDescent="0.2">
      <c r="A79" s="6">
        <v>45141</v>
      </c>
      <c r="B79">
        <v>213.68754577636719</v>
      </c>
      <c r="C79">
        <v>4501.89013671875</v>
      </c>
      <c r="D79">
        <f t="shared" si="4"/>
        <v>-2.2403586081609306E-2</v>
      </c>
      <c r="E79">
        <f t="shared" si="5"/>
        <v>-2.5479738404268204E-3</v>
      </c>
      <c r="F79">
        <f t="shared" si="6"/>
        <v>-2.5639689353715517E-3</v>
      </c>
      <c r="G79">
        <f t="shared" si="7"/>
        <v>-1.9839617146237755E-2</v>
      </c>
      <c r="H79">
        <f>0</f>
        <v>0</v>
      </c>
    </row>
    <row r="80" spans="1:8" x14ac:dyDescent="0.2">
      <c r="A80" s="6">
        <v>45142</v>
      </c>
      <c r="B80">
        <v>212.72596740722659</v>
      </c>
      <c r="C80">
        <v>4478.02978515625</v>
      </c>
      <c r="D80">
        <f t="shared" si="4"/>
        <v>-4.4999270577374961E-3</v>
      </c>
      <c r="E80">
        <f t="shared" si="5"/>
        <v>-5.3000741550505159E-3</v>
      </c>
      <c r="F80">
        <f t="shared" si="6"/>
        <v>-6.1093279139066425E-3</v>
      </c>
      <c r="G80">
        <f t="shared" si="7"/>
        <v>1.6094008561691464E-3</v>
      </c>
      <c r="H80">
        <f>0</f>
        <v>0</v>
      </c>
    </row>
    <row r="81" spans="1:8" x14ac:dyDescent="0.2">
      <c r="A81" s="6">
        <v>45145</v>
      </c>
      <c r="B81">
        <v>214.1831970214844</v>
      </c>
      <c r="C81">
        <v>4518.43994140625</v>
      </c>
      <c r="D81">
        <f t="shared" si="4"/>
        <v>6.8502667164662689E-3</v>
      </c>
      <c r="E81">
        <f t="shared" si="5"/>
        <v>9.0240927793627801E-3</v>
      </c>
      <c r="F81">
        <f t="shared" si="6"/>
        <v>1.2343601865254249E-2</v>
      </c>
      <c r="G81">
        <f t="shared" si="7"/>
        <v>-5.4933351487879804E-3</v>
      </c>
      <c r="H81">
        <f>0</f>
        <v>0</v>
      </c>
    </row>
    <row r="82" spans="1:8" x14ac:dyDescent="0.2">
      <c r="A82" s="6">
        <v>45146</v>
      </c>
      <c r="B82">
        <v>209.74212646484381</v>
      </c>
      <c r="C82">
        <v>4499.3798828125</v>
      </c>
      <c r="D82">
        <f t="shared" si="4"/>
        <v>-2.0734915802919529E-2</v>
      </c>
      <c r="E82">
        <f t="shared" si="5"/>
        <v>-4.218283044793103E-3</v>
      </c>
      <c r="F82">
        <f t="shared" si="6"/>
        <v>-4.7157239797509997E-3</v>
      </c>
      <c r="G82">
        <f t="shared" si="7"/>
        <v>-1.6019191823168528E-2</v>
      </c>
      <c r="H82">
        <f>0</f>
        <v>0</v>
      </c>
    </row>
    <row r="83" spans="1:8" x14ac:dyDescent="0.2">
      <c r="A83" s="6">
        <v>45147</v>
      </c>
      <c r="B83">
        <v>204.0718078613281</v>
      </c>
      <c r="C83">
        <v>4467.7099609375</v>
      </c>
      <c r="D83">
        <f t="shared" si="4"/>
        <v>-2.7034714957303252E-2</v>
      </c>
      <c r="E83">
        <f t="shared" si="5"/>
        <v>-7.0387303805971024E-3</v>
      </c>
      <c r="F83">
        <f t="shared" si="6"/>
        <v>-8.3491301576959897E-3</v>
      </c>
      <c r="G83">
        <f t="shared" si="7"/>
        <v>-1.868558479960726E-2</v>
      </c>
      <c r="H83">
        <f>0</f>
        <v>0</v>
      </c>
    </row>
    <row r="84" spans="1:8" x14ac:dyDescent="0.2">
      <c r="A84" s="6">
        <v>45148</v>
      </c>
      <c r="B84">
        <v>206.4410400390625</v>
      </c>
      <c r="C84">
        <v>4468.830078125</v>
      </c>
      <c r="D84">
        <f t="shared" si="4"/>
        <v>1.1609796583682774E-2</v>
      </c>
      <c r="E84">
        <f t="shared" si="5"/>
        <v>2.5071394456976925E-4</v>
      </c>
      <c r="F84">
        <f t="shared" si="6"/>
        <v>1.0414057720583496E-3</v>
      </c>
      <c r="G84">
        <f t="shared" si="7"/>
        <v>1.0568390811624424E-2</v>
      </c>
      <c r="H84">
        <f>0</f>
        <v>0</v>
      </c>
    </row>
    <row r="85" spans="1:8" x14ac:dyDescent="0.2">
      <c r="A85" s="6">
        <v>45149</v>
      </c>
      <c r="B85">
        <v>206.88713073730469</v>
      </c>
      <c r="C85">
        <v>4464.0498046875</v>
      </c>
      <c r="D85">
        <f t="shared" si="4"/>
        <v>2.1608624823716838E-3</v>
      </c>
      <c r="E85">
        <f t="shared" si="5"/>
        <v>-1.0696923700230787E-3</v>
      </c>
      <c r="F85">
        <f t="shared" si="6"/>
        <v>-6.5959122935228993E-4</v>
      </c>
      <c r="G85">
        <f t="shared" si="7"/>
        <v>2.8204537117239737E-3</v>
      </c>
      <c r="H85">
        <f>0</f>
        <v>0</v>
      </c>
    </row>
    <row r="86" spans="1:8" x14ac:dyDescent="0.2">
      <c r="A86" s="6">
        <v>45152</v>
      </c>
      <c r="B86">
        <v>210.21795654296881</v>
      </c>
      <c r="C86">
        <v>4489.72021484375</v>
      </c>
      <c r="D86">
        <f t="shared" si="4"/>
        <v>1.6099724491290157E-2</v>
      </c>
      <c r="E86">
        <f t="shared" si="5"/>
        <v>5.7504757517030658E-3</v>
      </c>
      <c r="F86">
        <f t="shared" si="6"/>
        <v>8.1264054717842399E-3</v>
      </c>
      <c r="G86">
        <f t="shared" si="7"/>
        <v>7.9733190195059173E-3</v>
      </c>
      <c r="H86">
        <f>0</f>
        <v>0</v>
      </c>
    </row>
    <row r="87" spans="1:8" x14ac:dyDescent="0.2">
      <c r="A87" s="6">
        <v>45153</v>
      </c>
      <c r="B87">
        <v>206.96644592285159</v>
      </c>
      <c r="C87">
        <v>4437.85986328125</v>
      </c>
      <c r="D87">
        <f t="shared" si="4"/>
        <v>-1.5467330543918578E-2</v>
      </c>
      <c r="E87">
        <f t="shared" si="5"/>
        <v>-1.1550909428841738E-2</v>
      </c>
      <c r="F87">
        <f t="shared" si="6"/>
        <v>-1.4161888659429387E-2</v>
      </c>
      <c r="G87">
        <f t="shared" si="7"/>
        <v>-1.3054418844891912E-3</v>
      </c>
      <c r="H87">
        <f>0</f>
        <v>0</v>
      </c>
    </row>
    <row r="88" spans="1:8" x14ac:dyDescent="0.2">
      <c r="A88" s="6">
        <v>45154</v>
      </c>
      <c r="B88">
        <v>205.19200134277341</v>
      </c>
      <c r="C88">
        <v>4404.330078125</v>
      </c>
      <c r="D88">
        <f t="shared" si="4"/>
        <v>-8.5735857914843727E-3</v>
      </c>
      <c r="E88">
        <f t="shared" si="5"/>
        <v>-7.5553952105776867E-3</v>
      </c>
      <c r="F88">
        <f t="shared" si="6"/>
        <v>-9.0147171946697614E-3</v>
      </c>
      <c r="G88">
        <f t="shared" si="7"/>
        <v>4.4113140318538871E-4</v>
      </c>
      <c r="H88">
        <f>0</f>
        <v>0</v>
      </c>
    </row>
    <row r="89" spans="1:8" x14ac:dyDescent="0.2">
      <c r="A89" s="6">
        <v>45155</v>
      </c>
      <c r="B89">
        <v>202.06935119628909</v>
      </c>
      <c r="C89">
        <v>4370.35986328125</v>
      </c>
      <c r="D89">
        <f t="shared" si="4"/>
        <v>-1.5218186508488385E-2</v>
      </c>
      <c r="E89">
        <f t="shared" si="5"/>
        <v>-7.7129130290369829E-3</v>
      </c>
      <c r="F89">
        <f t="shared" si="6"/>
        <v>-9.217637563882497E-3</v>
      </c>
      <c r="G89">
        <f t="shared" si="7"/>
        <v>-6.0005489446058879E-3</v>
      </c>
      <c r="H89">
        <f>0</f>
        <v>0</v>
      </c>
    </row>
    <row r="90" spans="1:8" x14ac:dyDescent="0.2">
      <c r="A90" s="6">
        <v>45156</v>
      </c>
      <c r="B90">
        <v>203.05076599121091</v>
      </c>
      <c r="C90">
        <v>4369.7099609375</v>
      </c>
      <c r="D90">
        <f t="shared" si="4"/>
        <v>4.8568216263953357E-3</v>
      </c>
      <c r="E90">
        <f t="shared" si="5"/>
        <v>-1.4870682600087726E-4</v>
      </c>
      <c r="F90">
        <f t="shared" si="6"/>
        <v>5.268569354365735E-4</v>
      </c>
      <c r="G90">
        <f t="shared" si="7"/>
        <v>4.3299646909587619E-3</v>
      </c>
      <c r="H90">
        <f>0</f>
        <v>0</v>
      </c>
    </row>
    <row r="91" spans="1:8" x14ac:dyDescent="0.2">
      <c r="A91" s="6">
        <v>45159</v>
      </c>
      <c r="B91">
        <v>207.21427917480469</v>
      </c>
      <c r="C91">
        <v>4399.77001953125</v>
      </c>
      <c r="D91">
        <f t="shared" si="4"/>
        <v>2.0504789347970176E-2</v>
      </c>
      <c r="E91">
        <f t="shared" si="5"/>
        <v>6.8791885187959867E-3</v>
      </c>
      <c r="F91">
        <f t="shared" si="6"/>
        <v>9.5804556463859741E-3</v>
      </c>
      <c r="G91">
        <f t="shared" si="7"/>
        <v>1.0924333701584202E-2</v>
      </c>
      <c r="H91">
        <f>0</f>
        <v>0</v>
      </c>
    </row>
    <row r="92" spans="1:8" x14ac:dyDescent="0.2">
      <c r="A92" s="6">
        <v>45160</v>
      </c>
      <c r="B92">
        <v>204.9639892578125</v>
      </c>
      <c r="C92">
        <v>4387.5498046875</v>
      </c>
      <c r="D92">
        <f t="shared" si="4"/>
        <v>-1.0859724175156127E-2</v>
      </c>
      <c r="E92">
        <f t="shared" si="5"/>
        <v>-2.777466728829614E-3</v>
      </c>
      <c r="F92">
        <f t="shared" si="6"/>
        <v>-2.8596102926598116E-3</v>
      </c>
      <c r="G92">
        <f t="shared" si="7"/>
        <v>-8.0001138824963153E-3</v>
      </c>
      <c r="H92">
        <f>0</f>
        <v>0</v>
      </c>
    </row>
    <row r="93" spans="1:8" x14ac:dyDescent="0.2">
      <c r="A93" s="6">
        <v>45161</v>
      </c>
      <c r="B93">
        <v>207.31340026855469</v>
      </c>
      <c r="C93">
        <v>4436.009765625</v>
      </c>
      <c r="D93">
        <f t="shared" si="4"/>
        <v>1.146255505296101E-2</v>
      </c>
      <c r="E93">
        <f t="shared" si="5"/>
        <v>1.1044879965972587E-2</v>
      </c>
      <c r="F93">
        <f t="shared" si="6"/>
        <v>1.4946855808319679E-2</v>
      </c>
      <c r="G93">
        <f t="shared" si="7"/>
        <v>-3.4843007553586689E-3</v>
      </c>
      <c r="H93">
        <f>0</f>
        <v>0</v>
      </c>
    </row>
    <row r="94" spans="1:8" x14ac:dyDescent="0.2">
      <c r="A94" s="6">
        <v>45162</v>
      </c>
      <c r="B94">
        <v>203.724853515625</v>
      </c>
      <c r="C94">
        <v>4376.31005859375</v>
      </c>
      <c r="D94">
        <f t="shared" si="4"/>
        <v>-1.7309767474177118E-2</v>
      </c>
      <c r="E94">
        <f t="shared" si="5"/>
        <v>-1.3457974663146133E-2</v>
      </c>
      <c r="F94">
        <f t="shared" si="6"/>
        <v>-1.6618641712785185E-2</v>
      </c>
      <c r="G94">
        <f t="shared" si="7"/>
        <v>-6.9112576139193291E-4</v>
      </c>
      <c r="H94">
        <f>0</f>
        <v>0</v>
      </c>
    </row>
    <row r="95" spans="1:8" x14ac:dyDescent="0.2">
      <c r="A95" s="6">
        <v>45163</v>
      </c>
      <c r="B95">
        <v>207.65043640136719</v>
      </c>
      <c r="C95">
        <v>4405.7099609375</v>
      </c>
      <c r="D95">
        <f t="shared" si="4"/>
        <v>1.9269042622927168E-2</v>
      </c>
      <c r="E95">
        <f t="shared" si="5"/>
        <v>6.7179660376250894E-3</v>
      </c>
      <c r="F95">
        <f t="shared" si="6"/>
        <v>9.372762791542092E-3</v>
      </c>
      <c r="G95">
        <f t="shared" si="7"/>
        <v>9.8962798313850762E-3</v>
      </c>
      <c r="H95">
        <f>0</f>
        <v>0</v>
      </c>
    </row>
    <row r="96" spans="1:8" x14ac:dyDescent="0.2">
      <c r="A96" s="6">
        <v>45166</v>
      </c>
      <c r="B96">
        <v>209.88090515136719</v>
      </c>
      <c r="C96">
        <v>4433.31005859375</v>
      </c>
      <c r="D96">
        <f t="shared" si="4"/>
        <v>1.0741459486695915E-2</v>
      </c>
      <c r="E96">
        <f t="shared" si="5"/>
        <v>6.2646197550364491E-3</v>
      </c>
      <c r="F96">
        <f t="shared" si="6"/>
        <v>8.788745085203175E-3</v>
      </c>
      <c r="G96">
        <f t="shared" si="7"/>
        <v>1.9527144014927396E-3</v>
      </c>
      <c r="H96">
        <f>0</f>
        <v>0</v>
      </c>
    </row>
    <row r="97" spans="1:8" x14ac:dyDescent="0.2">
      <c r="A97" s="6">
        <v>45167</v>
      </c>
      <c r="B97">
        <v>210.11882019042969</v>
      </c>
      <c r="C97">
        <v>4497.6298828125</v>
      </c>
      <c r="D97">
        <f t="shared" si="4"/>
        <v>1.133571626684704E-3</v>
      </c>
      <c r="E97">
        <f t="shared" si="5"/>
        <v>1.4508307194546211E-2</v>
      </c>
      <c r="F97">
        <f t="shared" si="6"/>
        <v>1.9408572830798696E-2</v>
      </c>
      <c r="G97">
        <f t="shared" si="7"/>
        <v>-1.8275001204113992E-2</v>
      </c>
      <c r="H97">
        <f>0</f>
        <v>0</v>
      </c>
    </row>
    <row r="98" spans="1:8" x14ac:dyDescent="0.2">
      <c r="A98" s="6">
        <v>45168</v>
      </c>
      <c r="B98">
        <v>213.17205810546881</v>
      </c>
      <c r="C98">
        <v>4514.8701171875</v>
      </c>
      <c r="D98">
        <f t="shared" si="4"/>
        <v>1.4531006371880428E-2</v>
      </c>
      <c r="E98">
        <f t="shared" si="5"/>
        <v>3.833182103508026E-3</v>
      </c>
      <c r="F98">
        <f t="shared" si="6"/>
        <v>5.6564757915334571E-3</v>
      </c>
      <c r="G98">
        <f t="shared" si="7"/>
        <v>8.8745305803469704E-3</v>
      </c>
      <c r="H98">
        <f>0</f>
        <v>0</v>
      </c>
    </row>
    <row r="99" spans="1:8" x14ac:dyDescent="0.2">
      <c r="A99" s="6">
        <v>45169</v>
      </c>
      <c r="B99">
        <v>219.53630065917969</v>
      </c>
      <c r="C99">
        <v>4507.66015625</v>
      </c>
      <c r="D99">
        <f t="shared" si="4"/>
        <v>2.9854956649910003E-2</v>
      </c>
      <c r="E99">
        <f t="shared" si="5"/>
        <v>-1.5969365120942491E-3</v>
      </c>
      <c r="F99">
        <f t="shared" si="6"/>
        <v>-1.3388069334599533E-3</v>
      </c>
      <c r="G99">
        <f t="shared" si="7"/>
        <v>3.1193763583369956E-2</v>
      </c>
      <c r="H99">
        <f>0</f>
        <v>0</v>
      </c>
    </row>
    <row r="100" spans="1:8" x14ac:dyDescent="0.2">
      <c r="A100" s="6">
        <v>45170</v>
      </c>
      <c r="B100">
        <v>219.60569763183591</v>
      </c>
      <c r="C100">
        <v>4515.77001953125</v>
      </c>
      <c r="D100">
        <f t="shared" si="4"/>
        <v>3.1610705130691308E-4</v>
      </c>
      <c r="E100">
        <f t="shared" si="5"/>
        <v>1.7991292600010311E-3</v>
      </c>
      <c r="F100">
        <f t="shared" si="6"/>
        <v>3.0361325310704363E-3</v>
      </c>
      <c r="G100">
        <f t="shared" si="7"/>
        <v>-2.7200254797635232E-3</v>
      </c>
      <c r="H100">
        <f>0</f>
        <v>0</v>
      </c>
    </row>
    <row r="101" spans="1:8" x14ac:dyDescent="0.2">
      <c r="A101" s="6">
        <v>45174</v>
      </c>
      <c r="B101">
        <v>216.79035949707031</v>
      </c>
      <c r="C101">
        <v>4496.830078125</v>
      </c>
      <c r="D101">
        <f t="shared" si="4"/>
        <v>-1.281996853963896E-2</v>
      </c>
      <c r="E101">
        <f t="shared" si="5"/>
        <v>-4.194177587506065E-3</v>
      </c>
      <c r="F101">
        <f t="shared" si="6"/>
        <v>-4.6846704244099474E-3</v>
      </c>
      <c r="G101">
        <f t="shared" si="7"/>
        <v>-8.135298115229013E-3</v>
      </c>
      <c r="H101">
        <f>0</f>
        <v>0</v>
      </c>
    </row>
    <row r="102" spans="1:8" x14ac:dyDescent="0.2">
      <c r="A102" s="6">
        <v>45175</v>
      </c>
      <c r="B102">
        <v>219.69488525390619</v>
      </c>
      <c r="C102">
        <v>4465.47998046875</v>
      </c>
      <c r="D102">
        <f t="shared" si="4"/>
        <v>1.3397854791947772E-2</v>
      </c>
      <c r="E102">
        <f t="shared" si="5"/>
        <v>-6.9715993514528618E-3</v>
      </c>
      <c r="F102">
        <f t="shared" si="6"/>
        <v>-8.2626494448926942E-3</v>
      </c>
      <c r="G102">
        <f t="shared" si="7"/>
        <v>2.1660504236840468E-2</v>
      </c>
      <c r="H102">
        <f>0</f>
        <v>0</v>
      </c>
    </row>
    <row r="103" spans="1:8" x14ac:dyDescent="0.2">
      <c r="A103" s="6">
        <v>45176</v>
      </c>
      <c r="B103">
        <v>220.5970153808594</v>
      </c>
      <c r="C103">
        <v>4451.14013671875</v>
      </c>
      <c r="D103">
        <f t="shared" si="4"/>
        <v>4.1062864340724037E-3</v>
      </c>
      <c r="E103">
        <f t="shared" si="5"/>
        <v>-3.2112659361860363E-3</v>
      </c>
      <c r="F103">
        <f t="shared" si="6"/>
        <v>-3.4184467226076017E-3</v>
      </c>
      <c r="G103">
        <f t="shared" si="7"/>
        <v>7.5247331566800054E-3</v>
      </c>
      <c r="H103">
        <f>0</f>
        <v>0</v>
      </c>
    </row>
    <row r="104" spans="1:8" x14ac:dyDescent="0.2">
      <c r="A104" s="6">
        <v>45177</v>
      </c>
      <c r="B104">
        <v>222.80763244628909</v>
      </c>
      <c r="C104">
        <v>4457.490234375</v>
      </c>
      <c r="D104">
        <f t="shared" si="4"/>
        <v>1.0021065160891185E-2</v>
      </c>
      <c r="E104">
        <f t="shared" si="5"/>
        <v>1.4266227216406246E-3</v>
      </c>
      <c r="F104">
        <f t="shared" si="6"/>
        <v>2.5562556191273947E-3</v>
      </c>
      <c r="G104">
        <f t="shared" si="7"/>
        <v>7.4648095417637903E-3</v>
      </c>
      <c r="H104">
        <f>0</f>
        <v>0</v>
      </c>
    </row>
    <row r="105" spans="1:8" x14ac:dyDescent="0.2">
      <c r="A105" s="6">
        <v>45180</v>
      </c>
      <c r="B105">
        <v>223.35285949707031</v>
      </c>
      <c r="C105">
        <v>4487.4599609375</v>
      </c>
      <c r="D105">
        <f t="shared" si="4"/>
        <v>2.4470752855050293E-3</v>
      </c>
      <c r="E105">
        <f t="shared" si="5"/>
        <v>6.7234531062752012E-3</v>
      </c>
      <c r="F105">
        <f t="shared" si="6"/>
        <v>9.3798314394402602E-3</v>
      </c>
      <c r="G105">
        <f t="shared" si="7"/>
        <v>-6.9327561539352309E-3</v>
      </c>
      <c r="H105">
        <f>0</f>
        <v>0</v>
      </c>
    </row>
    <row r="106" spans="1:8" x14ac:dyDescent="0.2">
      <c r="A106" s="6">
        <v>45181</v>
      </c>
      <c r="B106">
        <v>219.73455810546881</v>
      </c>
      <c r="C106">
        <v>4461.89990234375</v>
      </c>
      <c r="D106">
        <f t="shared" si="4"/>
        <v>-1.6199933145019663E-2</v>
      </c>
      <c r="E106">
        <f t="shared" si="5"/>
        <v>-5.6958856048289208E-3</v>
      </c>
      <c r="F106">
        <f t="shared" si="6"/>
        <v>-6.6192270879382896E-3</v>
      </c>
      <c r="G106">
        <f t="shared" si="7"/>
        <v>-9.5807060570813722E-3</v>
      </c>
      <c r="H106">
        <f>0</f>
        <v>0</v>
      </c>
    </row>
    <row r="107" spans="1:8" x14ac:dyDescent="0.2">
      <c r="A107" s="6">
        <v>45182</v>
      </c>
      <c r="B107">
        <v>216.8994140625</v>
      </c>
      <c r="C107">
        <v>4467.43994140625</v>
      </c>
      <c r="D107">
        <f t="shared" si="4"/>
        <v>-1.2902586044785891E-2</v>
      </c>
      <c r="E107">
        <f t="shared" si="5"/>
        <v>1.2416323054647016E-3</v>
      </c>
      <c r="F107">
        <f t="shared" si="6"/>
        <v>2.3179440178215643E-3</v>
      </c>
      <c r="G107">
        <f t="shared" si="7"/>
        <v>-1.5220530062607455E-2</v>
      </c>
      <c r="H107">
        <f>0</f>
        <v>0</v>
      </c>
    </row>
    <row r="108" spans="1:8" x14ac:dyDescent="0.2">
      <c r="A108" s="6">
        <v>45183</v>
      </c>
      <c r="B108">
        <v>216.87957763671881</v>
      </c>
      <c r="C108">
        <v>4505.10009765625</v>
      </c>
      <c r="D108">
        <f t="shared" si="4"/>
        <v>-9.1454492244347207E-5</v>
      </c>
      <c r="E108">
        <f t="shared" si="5"/>
        <v>8.4299188671679293E-3</v>
      </c>
      <c r="F108">
        <f t="shared" si="6"/>
        <v>1.1578164717771719E-2</v>
      </c>
      <c r="G108">
        <f t="shared" si="7"/>
        <v>-1.1669619210016066E-2</v>
      </c>
      <c r="H108">
        <f>0</f>
        <v>0</v>
      </c>
    </row>
    <row r="109" spans="1:8" x14ac:dyDescent="0.2">
      <c r="A109" s="6">
        <v>45184</v>
      </c>
      <c r="B109">
        <v>212.74580383300781</v>
      </c>
      <c r="C109">
        <v>4450.31982421875</v>
      </c>
      <c r="D109">
        <f t="shared" si="4"/>
        <v>-1.9060226180609874E-2</v>
      </c>
      <c r="E109">
        <f t="shared" si="5"/>
        <v>-1.2159612938677844E-2</v>
      </c>
      <c r="F109">
        <f t="shared" si="6"/>
        <v>-1.4946043380242439E-2</v>
      </c>
      <c r="G109">
        <f t="shared" si="7"/>
        <v>-4.1141828003674347E-3</v>
      </c>
      <c r="H109">
        <f>0</f>
        <v>0</v>
      </c>
    </row>
    <row r="110" spans="1:8" x14ac:dyDescent="0.2">
      <c r="A110" s="6">
        <v>45187</v>
      </c>
      <c r="B110">
        <v>213.1324157714844</v>
      </c>
      <c r="C110">
        <v>4453.52978515625</v>
      </c>
      <c r="D110">
        <f t="shared" si="4"/>
        <v>1.8172482442007087E-3</v>
      </c>
      <c r="E110">
        <f t="shared" si="5"/>
        <v>7.2128769712942464E-4</v>
      </c>
      <c r="F110">
        <f t="shared" si="6"/>
        <v>1.6476165521797292E-3</v>
      </c>
      <c r="G110">
        <f t="shared" si="7"/>
        <v>1.6963169202097953E-4</v>
      </c>
      <c r="H110">
        <f>0</f>
        <v>0</v>
      </c>
    </row>
    <row r="111" spans="1:8" x14ac:dyDescent="0.2">
      <c r="A111" s="6">
        <v>45188</v>
      </c>
      <c r="B111">
        <v>213.82633972167969</v>
      </c>
      <c r="C111">
        <v>4443.9501953125</v>
      </c>
      <c r="D111">
        <f t="shared" si="4"/>
        <v>3.2558348653040081E-3</v>
      </c>
      <c r="E111">
        <f t="shared" si="5"/>
        <v>-2.151010615372817E-3</v>
      </c>
      <c r="F111">
        <f t="shared" si="6"/>
        <v>-2.0525860011757491E-3</v>
      </c>
      <c r="G111">
        <f t="shared" si="7"/>
        <v>5.3084208664797572E-3</v>
      </c>
      <c r="H111">
        <f>0</f>
        <v>0</v>
      </c>
    </row>
    <row r="112" spans="1:8" x14ac:dyDescent="0.2">
      <c r="A112" s="6">
        <v>45189</v>
      </c>
      <c r="B112">
        <v>211.17951965332031</v>
      </c>
      <c r="C112">
        <v>4402.2001953125</v>
      </c>
      <c r="D112">
        <f t="shared" si="4"/>
        <v>-1.2378363076338106E-2</v>
      </c>
      <c r="E112">
        <f t="shared" si="5"/>
        <v>-9.3947947580595992E-3</v>
      </c>
      <c r="F112">
        <f t="shared" si="6"/>
        <v>-1.138430076912245E-2</v>
      </c>
      <c r="G112">
        <f t="shared" si="7"/>
        <v>-9.9406230721565611E-4</v>
      </c>
      <c r="H112">
        <f>0</f>
        <v>0</v>
      </c>
    </row>
    <row r="113" spans="1:8" x14ac:dyDescent="0.2">
      <c r="A113" s="6">
        <v>45190</v>
      </c>
      <c r="B113">
        <v>206.79791259765619</v>
      </c>
      <c r="C113">
        <v>4330</v>
      </c>
      <c r="D113">
        <f t="shared" si="4"/>
        <v>-2.0748257515014301E-2</v>
      </c>
      <c r="E113">
        <f t="shared" si="5"/>
        <v>-1.6400934103219411E-2</v>
      </c>
      <c r="F113">
        <f t="shared" si="6"/>
        <v>-2.0409872584307782E-2</v>
      </c>
      <c r="G113">
        <f t="shared" si="7"/>
        <v>-3.383849307065194E-4</v>
      </c>
      <c r="H113">
        <f>0</f>
        <v>0</v>
      </c>
    </row>
    <row r="114" spans="1:8" x14ac:dyDescent="0.2">
      <c r="A114" s="6">
        <v>45191</v>
      </c>
      <c r="B114">
        <v>204.63685607910159</v>
      </c>
      <c r="C114">
        <v>4320.06005859375</v>
      </c>
      <c r="D114">
        <f t="shared" si="4"/>
        <v>-1.0450088646489997E-2</v>
      </c>
      <c r="E114">
        <f t="shared" si="5"/>
        <v>-2.2955984771939608E-3</v>
      </c>
      <c r="F114">
        <f t="shared" si="6"/>
        <v>-2.2388495146715773E-3</v>
      </c>
      <c r="G114">
        <f t="shared" si="7"/>
        <v>-8.2112391318184194E-3</v>
      </c>
      <c r="H114">
        <f>0</f>
        <v>0</v>
      </c>
    </row>
    <row r="115" spans="1:8" x14ac:dyDescent="0.2">
      <c r="A115" s="6">
        <v>45194</v>
      </c>
      <c r="B115">
        <v>204.54765319824219</v>
      </c>
      <c r="C115">
        <v>4337.43994140625</v>
      </c>
      <c r="D115">
        <f t="shared" si="4"/>
        <v>-4.3590818667049724E-4</v>
      </c>
      <c r="E115">
        <f t="shared" si="5"/>
        <v>4.0230650909416354E-3</v>
      </c>
      <c r="F115">
        <f t="shared" si="6"/>
        <v>5.9010901868705914E-3</v>
      </c>
      <c r="G115">
        <f t="shared" si="7"/>
        <v>-6.3369983735410886E-3</v>
      </c>
      <c r="H115">
        <f>0</f>
        <v>0</v>
      </c>
    </row>
    <row r="116" spans="1:8" x14ac:dyDescent="0.2">
      <c r="A116" s="6">
        <v>45195</v>
      </c>
      <c r="B116">
        <v>200.7310791015625</v>
      </c>
      <c r="C116">
        <v>4273.52978515625</v>
      </c>
      <c r="D116">
        <f t="shared" si="4"/>
        <v>-1.865860613409609E-2</v>
      </c>
      <c r="E116">
        <f t="shared" si="5"/>
        <v>-1.4734533990868215E-2</v>
      </c>
      <c r="F116">
        <f t="shared" si="6"/>
        <v>-1.8263153379065433E-2</v>
      </c>
      <c r="G116">
        <f t="shared" si="7"/>
        <v>-3.9545275503065705E-4</v>
      </c>
      <c r="H116">
        <f>0</f>
        <v>0</v>
      </c>
    </row>
    <row r="117" spans="1:8" x14ac:dyDescent="0.2">
      <c r="A117" s="6">
        <v>45196</v>
      </c>
      <c r="B117">
        <v>200.96900939941409</v>
      </c>
      <c r="C117">
        <v>4274.509765625</v>
      </c>
      <c r="D117">
        <f t="shared" si="4"/>
        <v>1.1853186806771721E-3</v>
      </c>
      <c r="E117">
        <f t="shared" si="5"/>
        <v>2.2931406074522265E-4</v>
      </c>
      <c r="F117">
        <f t="shared" si="6"/>
        <v>1.0138376380576315E-3</v>
      </c>
      <c r="G117">
        <f t="shared" si="7"/>
        <v>1.7148104261954051E-4</v>
      </c>
      <c r="H117">
        <f>0</f>
        <v>0</v>
      </c>
    </row>
    <row r="118" spans="1:8" x14ac:dyDescent="0.2">
      <c r="A118" s="6">
        <v>45197</v>
      </c>
      <c r="B118">
        <v>201.43492126464841</v>
      </c>
      <c r="C118">
        <v>4299.7001953125</v>
      </c>
      <c r="D118">
        <f t="shared" si="4"/>
        <v>2.3183269232738279E-3</v>
      </c>
      <c r="E118">
        <f t="shared" si="5"/>
        <v>5.8931739705165853E-3</v>
      </c>
      <c r="F118">
        <f t="shared" si="6"/>
        <v>8.3102346761934013E-3</v>
      </c>
      <c r="G118">
        <f t="shared" si="7"/>
        <v>-5.9919077529195734E-3</v>
      </c>
      <c r="H118">
        <f>0</f>
        <v>0</v>
      </c>
    </row>
    <row r="119" spans="1:8" x14ac:dyDescent="0.2">
      <c r="A119" s="6">
        <v>45198</v>
      </c>
      <c r="B119">
        <v>201.01856994628909</v>
      </c>
      <c r="C119">
        <v>4288.0498046875</v>
      </c>
      <c r="D119">
        <f t="shared" si="4"/>
        <v>-2.0669272028175367E-3</v>
      </c>
      <c r="E119">
        <f t="shared" si="5"/>
        <v>-2.7095820861420261E-3</v>
      </c>
      <c r="F119">
        <f t="shared" si="6"/>
        <v>-2.772158746588536E-3</v>
      </c>
      <c r="G119">
        <f t="shared" si="7"/>
        <v>7.0523154377099932E-4</v>
      </c>
      <c r="H119">
        <f>0</f>
        <v>0</v>
      </c>
    </row>
    <row r="120" spans="1:8" x14ac:dyDescent="0.2">
      <c r="A120" s="6">
        <v>45201</v>
      </c>
      <c r="B120">
        <v>201.94049072265619</v>
      </c>
      <c r="C120">
        <v>4288.39013671875</v>
      </c>
      <c r="D120">
        <f t="shared" si="4"/>
        <v>4.5862468159705294E-3</v>
      </c>
      <c r="E120">
        <f t="shared" si="5"/>
        <v>7.9367555590792449E-5</v>
      </c>
      <c r="F120">
        <f t="shared" si="6"/>
        <v>8.2067091897969455E-4</v>
      </c>
      <c r="G120">
        <f t="shared" si="7"/>
        <v>3.7655758969908351E-3</v>
      </c>
      <c r="H120">
        <f>0</f>
        <v>0</v>
      </c>
    </row>
    <row r="121" spans="1:8" x14ac:dyDescent="0.2">
      <c r="A121" s="6">
        <v>45202</v>
      </c>
      <c r="B121">
        <v>198.0942077636719</v>
      </c>
      <c r="C121">
        <v>4229.4501953125</v>
      </c>
      <c r="D121">
        <f t="shared" si="4"/>
        <v>-1.9046615887780227E-2</v>
      </c>
      <c r="E121">
        <f t="shared" si="5"/>
        <v>-1.3744071674259506E-2</v>
      </c>
      <c r="F121">
        <f t="shared" si="6"/>
        <v>-1.6987202626678161E-2</v>
      </c>
      <c r="G121">
        <f t="shared" si="7"/>
        <v>-2.0594132611020666E-3</v>
      </c>
      <c r="H121">
        <f>0</f>
        <v>0</v>
      </c>
    </row>
    <row r="122" spans="1:8" x14ac:dyDescent="0.2">
      <c r="A122" s="6">
        <v>45203</v>
      </c>
      <c r="B122">
        <v>200.116455078125</v>
      </c>
      <c r="C122">
        <v>4263.75</v>
      </c>
      <c r="D122">
        <f t="shared" si="4"/>
        <v>1.020851309729176E-2</v>
      </c>
      <c r="E122">
        <f t="shared" si="5"/>
        <v>8.1097549571607086E-3</v>
      </c>
      <c r="F122">
        <f t="shared" si="6"/>
        <v>1.1165717545364703E-2</v>
      </c>
      <c r="G122">
        <f t="shared" si="7"/>
        <v>-9.5720444807294303E-4</v>
      </c>
      <c r="H122">
        <f>0</f>
        <v>0</v>
      </c>
    </row>
    <row r="123" spans="1:8" x14ac:dyDescent="0.2">
      <c r="A123" s="6">
        <v>45204</v>
      </c>
      <c r="B123">
        <v>200.2552490234375</v>
      </c>
      <c r="C123">
        <v>4258.18994140625</v>
      </c>
      <c r="D123">
        <f t="shared" si="4"/>
        <v>6.9356588021873833E-4</v>
      </c>
      <c r="E123">
        <f t="shared" si="5"/>
        <v>-1.304030159777203E-3</v>
      </c>
      <c r="F123">
        <f t="shared" si="6"/>
        <v>-9.6147397050827619E-4</v>
      </c>
      <c r="G123">
        <f t="shared" si="7"/>
        <v>1.6550398507270145E-3</v>
      </c>
      <c r="H123">
        <f>0</f>
        <v>0</v>
      </c>
    </row>
    <row r="124" spans="1:8" x14ac:dyDescent="0.2">
      <c r="A124" s="6">
        <v>45205</v>
      </c>
      <c r="B124">
        <v>205.55879211425781</v>
      </c>
      <c r="C124">
        <v>4308.5</v>
      </c>
      <c r="D124">
        <f t="shared" si="4"/>
        <v>2.6483915486278153E-2</v>
      </c>
      <c r="E124">
        <f t="shared" si="5"/>
        <v>1.1814893014644445E-2</v>
      </c>
      <c r="F124">
        <f t="shared" si="6"/>
        <v>1.5938815534929873E-2</v>
      </c>
      <c r="G124">
        <f t="shared" si="7"/>
        <v>1.054509995134828E-2</v>
      </c>
      <c r="H124">
        <f>0</f>
        <v>0</v>
      </c>
    </row>
    <row r="125" spans="1:8" x14ac:dyDescent="0.2">
      <c r="A125" s="6">
        <v>45208</v>
      </c>
      <c r="B125">
        <v>205.41998291015619</v>
      </c>
      <c r="C125">
        <v>4335.66015625</v>
      </c>
      <c r="D125">
        <f t="shared" si="4"/>
        <v>-6.7527738742723109E-4</v>
      </c>
      <c r="E125">
        <f t="shared" si="5"/>
        <v>6.3038542996403102E-3</v>
      </c>
      <c r="F125">
        <f t="shared" si="6"/>
        <v>8.8392884989882403E-3</v>
      </c>
      <c r="G125">
        <f t="shared" si="7"/>
        <v>-9.5145658864154714E-3</v>
      </c>
      <c r="H125">
        <f>0</f>
        <v>0</v>
      </c>
    </row>
    <row r="126" spans="1:8" x14ac:dyDescent="0.2">
      <c r="A126" s="6">
        <v>45209</v>
      </c>
      <c r="B126">
        <v>205.08296203613281</v>
      </c>
      <c r="C126">
        <v>4358.240234375</v>
      </c>
      <c r="D126">
        <f t="shared" si="4"/>
        <v>-1.6406430827656804E-3</v>
      </c>
      <c r="E126">
        <f t="shared" si="5"/>
        <v>5.2079907813922244E-3</v>
      </c>
      <c r="F126">
        <f t="shared" si="6"/>
        <v>7.4275559603793973E-3</v>
      </c>
      <c r="G126">
        <f t="shared" si="7"/>
        <v>-9.0681990431450768E-3</v>
      </c>
      <c r="H126">
        <f>0</f>
        <v>0</v>
      </c>
    </row>
    <row r="127" spans="1:8" x14ac:dyDescent="0.2">
      <c r="A127" s="6">
        <v>45210</v>
      </c>
      <c r="B127">
        <v>205.05322265625</v>
      </c>
      <c r="C127">
        <v>4376.9501953125</v>
      </c>
      <c r="D127">
        <f t="shared" si="4"/>
        <v>-1.4501146066714377E-4</v>
      </c>
      <c r="E127">
        <f t="shared" si="5"/>
        <v>4.2930081710337298E-3</v>
      </c>
      <c r="F127">
        <f t="shared" si="6"/>
        <v>6.2488410001721711E-3</v>
      </c>
      <c r="G127">
        <f t="shared" si="7"/>
        <v>-6.3938524608393148E-3</v>
      </c>
      <c r="H127">
        <f>0</f>
        <v>0</v>
      </c>
    </row>
    <row r="128" spans="1:8" x14ac:dyDescent="0.2">
      <c r="A128" s="6">
        <v>45211</v>
      </c>
      <c r="B128">
        <v>203.89337158203119</v>
      </c>
      <c r="C128">
        <v>4349.60986328125</v>
      </c>
      <c r="D128">
        <f t="shared" si="4"/>
        <v>-5.6563416033854619E-3</v>
      </c>
      <c r="E128">
        <f t="shared" si="5"/>
        <v>-6.2464343461184901E-3</v>
      </c>
      <c r="F128">
        <f t="shared" si="6"/>
        <v>-7.3284646519473102E-3</v>
      </c>
      <c r="G128">
        <f t="shared" si="7"/>
        <v>1.6721230485618483E-3</v>
      </c>
      <c r="H128">
        <f>0</f>
        <v>0</v>
      </c>
    </row>
    <row r="129" spans="1:8" x14ac:dyDescent="0.2">
      <c r="A129" s="6">
        <v>45212</v>
      </c>
      <c r="B129">
        <v>202.8128356933594</v>
      </c>
      <c r="C129">
        <v>4327.77978515625</v>
      </c>
      <c r="D129">
        <f t="shared" si="4"/>
        <v>-5.2995145466857574E-3</v>
      </c>
      <c r="E129">
        <f t="shared" si="5"/>
        <v>-5.018858888767519E-3</v>
      </c>
      <c r="F129">
        <f t="shared" si="6"/>
        <v>-5.7470558470347323E-3</v>
      </c>
      <c r="G129">
        <f t="shared" si="7"/>
        <v>4.4754130034897494E-4</v>
      </c>
      <c r="H129">
        <f>0</f>
        <v>0</v>
      </c>
    </row>
    <row r="130" spans="1:8" x14ac:dyDescent="0.2">
      <c r="A130" s="6">
        <v>45215</v>
      </c>
      <c r="B130">
        <v>206.71861267089841</v>
      </c>
      <c r="C130">
        <v>4373.6298828125</v>
      </c>
      <c r="D130">
        <f t="shared" ref="D130:D193" si="8">(B130/B129)-1</f>
        <v>1.9258036426472946E-2</v>
      </c>
      <c r="E130">
        <f t="shared" ref="E130:E193" si="9">(C130/C129)-1</f>
        <v>1.059436938392988E-2</v>
      </c>
      <c r="F130">
        <f t="shared" ref="F130:F193" si="10">alpha_crm+beta_crm*E130</f>
        <v>1.4366491157916819E-2</v>
      </c>
      <c r="G130">
        <f t="shared" ref="G130:G193" si="11">D130-F130</f>
        <v>4.8915452685561276E-3</v>
      </c>
      <c r="H130">
        <f>0</f>
        <v>0</v>
      </c>
    </row>
    <row r="131" spans="1:8" x14ac:dyDescent="0.2">
      <c r="A131" s="6">
        <v>45216</v>
      </c>
      <c r="B131">
        <v>208.01725769042969</v>
      </c>
      <c r="C131">
        <v>4373.2001953125</v>
      </c>
      <c r="D131">
        <f t="shared" si="8"/>
        <v>6.2821871855280875E-3</v>
      </c>
      <c r="E131">
        <f t="shared" si="9"/>
        <v>-9.824505308242415E-5</v>
      </c>
      <c r="F131">
        <f t="shared" si="10"/>
        <v>5.9186368636734358E-4</v>
      </c>
      <c r="G131">
        <f t="shared" si="11"/>
        <v>5.6903234991607437E-3</v>
      </c>
      <c r="H131">
        <f>0</f>
        <v>0</v>
      </c>
    </row>
    <row r="132" spans="1:8" x14ac:dyDescent="0.2">
      <c r="A132" s="6">
        <v>45217</v>
      </c>
      <c r="B132">
        <v>203.05076599121091</v>
      </c>
      <c r="C132">
        <v>4314.60009765625</v>
      </c>
      <c r="D132">
        <f t="shared" si="8"/>
        <v>-2.3875383006009443E-2</v>
      </c>
      <c r="E132">
        <f t="shared" si="9"/>
        <v>-1.3399820506516447E-2</v>
      </c>
      <c r="F132">
        <f t="shared" si="10"/>
        <v>-1.6543725344275419E-2</v>
      </c>
      <c r="G132">
        <f t="shared" si="11"/>
        <v>-7.3316576617340236E-3</v>
      </c>
      <c r="H132">
        <f>0</f>
        <v>0</v>
      </c>
    </row>
    <row r="133" spans="1:8" x14ac:dyDescent="0.2">
      <c r="A133" s="6">
        <v>45218</v>
      </c>
      <c r="B133">
        <v>206.51045227050781</v>
      </c>
      <c r="C133">
        <v>4278</v>
      </c>
      <c r="D133">
        <f t="shared" si="8"/>
        <v>1.7038528578841472E-2</v>
      </c>
      <c r="E133">
        <f t="shared" si="9"/>
        <v>-8.4828481963210578E-3</v>
      </c>
      <c r="F133">
        <f t="shared" si="10"/>
        <v>-1.0209496960764168E-2</v>
      </c>
      <c r="G133">
        <f t="shared" si="11"/>
        <v>2.724802553960564E-2</v>
      </c>
      <c r="H133">
        <f>0</f>
        <v>0</v>
      </c>
    </row>
    <row r="134" spans="1:8" x14ac:dyDescent="0.2">
      <c r="A134" s="6">
        <v>45219</v>
      </c>
      <c r="B134">
        <v>201.9602966308594</v>
      </c>
      <c r="C134">
        <v>4224.16015625</v>
      </c>
      <c r="D134">
        <f t="shared" si="8"/>
        <v>-2.203353675138997E-2</v>
      </c>
      <c r="E134">
        <f t="shared" si="9"/>
        <v>-1.2585283719027562E-2</v>
      </c>
      <c r="F134">
        <f t="shared" si="10"/>
        <v>-1.5494408465262703E-2</v>
      </c>
      <c r="G134">
        <f t="shared" si="11"/>
        <v>-6.5391282861272677E-3</v>
      </c>
      <c r="H134">
        <f>0</f>
        <v>0</v>
      </c>
    </row>
    <row r="135" spans="1:8" x14ac:dyDescent="0.2">
      <c r="A135" s="6">
        <v>45222</v>
      </c>
      <c r="B135">
        <v>200.24534606933591</v>
      </c>
      <c r="C135">
        <v>4217.0400390625</v>
      </c>
      <c r="D135">
        <f t="shared" si="8"/>
        <v>-8.4915232851834332E-3</v>
      </c>
      <c r="E135">
        <f t="shared" si="9"/>
        <v>-1.6855698941634634E-3</v>
      </c>
      <c r="F135">
        <f t="shared" si="10"/>
        <v>-1.4529877848072947E-3</v>
      </c>
      <c r="G135">
        <f t="shared" si="11"/>
        <v>-7.0385355003761384E-3</v>
      </c>
      <c r="H135">
        <f>0</f>
        <v>0</v>
      </c>
    </row>
    <row r="136" spans="1:8" x14ac:dyDescent="0.2">
      <c r="A136" s="6">
        <v>45223</v>
      </c>
      <c r="B136">
        <v>202.44606018066409</v>
      </c>
      <c r="C136">
        <v>4247.68017578125</v>
      </c>
      <c r="D136">
        <f t="shared" si="8"/>
        <v>1.0990088681342769E-2</v>
      </c>
      <c r="E136">
        <f t="shared" si="9"/>
        <v>7.2657922227272742E-3</v>
      </c>
      <c r="F136">
        <f t="shared" si="10"/>
        <v>1.0078493056426795E-2</v>
      </c>
      <c r="G136">
        <f t="shared" si="11"/>
        <v>9.1159562491597429E-4</v>
      </c>
      <c r="H136">
        <f>0</f>
        <v>0</v>
      </c>
    </row>
    <row r="137" spans="1:8" x14ac:dyDescent="0.2">
      <c r="A137" s="6">
        <v>45224</v>
      </c>
      <c r="B137">
        <v>195.34825134277341</v>
      </c>
      <c r="C137">
        <v>4186.77001953125</v>
      </c>
      <c r="D137">
        <f t="shared" si="8"/>
        <v>-3.5060246821086882E-2</v>
      </c>
      <c r="E137">
        <f t="shared" si="9"/>
        <v>-1.4339628627712542E-2</v>
      </c>
      <c r="F137">
        <f t="shared" si="10"/>
        <v>-1.7754421459848648E-2</v>
      </c>
      <c r="G137">
        <f t="shared" si="11"/>
        <v>-1.7305825361238234E-2</v>
      </c>
      <c r="H137">
        <f>0</f>
        <v>0</v>
      </c>
    </row>
    <row r="138" spans="1:8" x14ac:dyDescent="0.2">
      <c r="A138" s="6">
        <v>45225</v>
      </c>
      <c r="B138">
        <v>194.5452880859375</v>
      </c>
      <c r="C138">
        <v>4137.22998046875</v>
      </c>
      <c r="D138">
        <f t="shared" si="8"/>
        <v>-4.1104194755599011E-3</v>
      </c>
      <c r="E138">
        <f t="shared" si="9"/>
        <v>-1.1832519778109618E-2</v>
      </c>
      <c r="F138">
        <f t="shared" si="10"/>
        <v>-1.4524669687039493E-2</v>
      </c>
      <c r="G138">
        <f t="shared" si="11"/>
        <v>1.0414250211479592E-2</v>
      </c>
      <c r="H138">
        <f>0</f>
        <v>0</v>
      </c>
    </row>
    <row r="139" spans="1:8" x14ac:dyDescent="0.2">
      <c r="A139" s="6">
        <v>45226</v>
      </c>
      <c r="B139">
        <v>194.8625183105469</v>
      </c>
      <c r="C139">
        <v>4117.3701171875</v>
      </c>
      <c r="D139">
        <f t="shared" si="8"/>
        <v>1.6306240450771892E-3</v>
      </c>
      <c r="E139">
        <f t="shared" si="9"/>
        <v>-4.8002802297685276E-3</v>
      </c>
      <c r="F139">
        <f t="shared" si="10"/>
        <v>-5.4654746099408388E-3</v>
      </c>
      <c r="G139">
        <f t="shared" si="11"/>
        <v>7.096098655018028E-3</v>
      </c>
      <c r="H139">
        <f>0</f>
        <v>0</v>
      </c>
    </row>
    <row r="140" spans="1:8" x14ac:dyDescent="0.2">
      <c r="A140" s="6">
        <v>45229</v>
      </c>
      <c r="B140">
        <v>197.53907775878909</v>
      </c>
      <c r="C140">
        <v>4166.81982421875</v>
      </c>
      <c r="D140">
        <f t="shared" si="8"/>
        <v>1.3735629978755659E-2</v>
      </c>
      <c r="E140">
        <f t="shared" si="9"/>
        <v>1.2010022325859904E-2</v>
      </c>
      <c r="F140">
        <f t="shared" si="10"/>
        <v>1.6190188441584871E-2</v>
      </c>
      <c r="G140">
        <f t="shared" si="11"/>
        <v>-2.4545584628292115E-3</v>
      </c>
      <c r="H140">
        <f>0</f>
        <v>0</v>
      </c>
    </row>
    <row r="141" spans="1:8" x14ac:dyDescent="0.2">
      <c r="A141" s="6">
        <v>45230</v>
      </c>
      <c r="B141">
        <v>199.08551025390619</v>
      </c>
      <c r="C141">
        <v>4193.7998046875</v>
      </c>
      <c r="D141">
        <f t="shared" si="8"/>
        <v>7.8284889889250753E-3</v>
      </c>
      <c r="E141">
        <f t="shared" si="9"/>
        <v>6.4749573072333533E-3</v>
      </c>
      <c r="F141">
        <f t="shared" si="10"/>
        <v>9.0597098190255149E-3</v>
      </c>
      <c r="G141">
        <f t="shared" si="11"/>
        <v>-1.2312208301004397E-3</v>
      </c>
      <c r="H141">
        <f>0</f>
        <v>0</v>
      </c>
    </row>
    <row r="142" spans="1:8" x14ac:dyDescent="0.2">
      <c r="A142" s="6">
        <v>45231</v>
      </c>
      <c r="B142">
        <v>202.13873291015619</v>
      </c>
      <c r="C142">
        <v>4237.85986328125</v>
      </c>
      <c r="D142">
        <f t="shared" si="8"/>
        <v>1.5336237440665812E-2</v>
      </c>
      <c r="E142">
        <f t="shared" si="9"/>
        <v>1.0505999486313922E-2</v>
      </c>
      <c r="F142">
        <f t="shared" si="10"/>
        <v>1.425264973713714E-2</v>
      </c>
      <c r="G142">
        <f t="shared" si="11"/>
        <v>1.0835877035286715E-3</v>
      </c>
      <c r="H142">
        <f>0</f>
        <v>0</v>
      </c>
    </row>
    <row r="143" spans="1:8" x14ac:dyDescent="0.2">
      <c r="A143" s="6">
        <v>45232</v>
      </c>
      <c r="B143">
        <v>206.30226135253909</v>
      </c>
      <c r="C143">
        <v>4317.77978515625</v>
      </c>
      <c r="D143">
        <f t="shared" si="8"/>
        <v>2.0597380731744552E-2</v>
      </c>
      <c r="E143">
        <f t="shared" si="9"/>
        <v>1.885855702012762E-2</v>
      </c>
      <c r="F143">
        <f t="shared" si="10"/>
        <v>2.5012728026756598E-2</v>
      </c>
      <c r="G143">
        <f t="shared" si="11"/>
        <v>-4.4153472950120461E-3</v>
      </c>
      <c r="H143">
        <f>0</f>
        <v>0</v>
      </c>
    </row>
    <row r="144" spans="1:8" x14ac:dyDescent="0.2">
      <c r="A144" s="6">
        <v>45233</v>
      </c>
      <c r="B144">
        <v>205.6678161621094</v>
      </c>
      <c r="C144">
        <v>4358.33984375</v>
      </c>
      <c r="D144">
        <f t="shared" si="8"/>
        <v>-3.0753186429959278E-3</v>
      </c>
      <c r="E144">
        <f t="shared" si="9"/>
        <v>9.3937302530313627E-3</v>
      </c>
      <c r="F144">
        <f t="shared" si="10"/>
        <v>1.2819782740315529E-2</v>
      </c>
      <c r="G144">
        <f t="shared" si="11"/>
        <v>-1.5895101383311457E-2</v>
      </c>
      <c r="H144">
        <f>0</f>
        <v>0</v>
      </c>
    </row>
    <row r="145" spans="1:8" x14ac:dyDescent="0.2">
      <c r="A145" s="6">
        <v>45236</v>
      </c>
      <c r="B145">
        <v>205.61822509765619</v>
      </c>
      <c r="C145">
        <v>4365.97998046875</v>
      </c>
      <c r="D145">
        <f t="shared" si="8"/>
        <v>-2.4112214238769525E-4</v>
      </c>
      <c r="E145">
        <f t="shared" si="9"/>
        <v>1.7529924220356374E-3</v>
      </c>
      <c r="F145">
        <f t="shared" si="10"/>
        <v>2.9766973237661592E-3</v>
      </c>
      <c r="G145">
        <f t="shared" si="11"/>
        <v>-3.2178194661538545E-3</v>
      </c>
      <c r="H145">
        <f>0</f>
        <v>0</v>
      </c>
    </row>
    <row r="146" spans="1:8" x14ac:dyDescent="0.2">
      <c r="A146" s="6">
        <v>45237</v>
      </c>
      <c r="B146">
        <v>209.9998779296875</v>
      </c>
      <c r="C146">
        <v>4378.3798828125</v>
      </c>
      <c r="D146">
        <f t="shared" si="8"/>
        <v>2.1309652050299999E-2</v>
      </c>
      <c r="E146">
        <f t="shared" si="9"/>
        <v>2.8401189192852616E-3</v>
      </c>
      <c r="F146">
        <f t="shared" si="10"/>
        <v>4.3771745038119619E-3</v>
      </c>
      <c r="G146">
        <f t="shared" si="11"/>
        <v>1.6932477546488037E-2</v>
      </c>
      <c r="H146">
        <f>0</f>
        <v>0</v>
      </c>
    </row>
    <row r="147" spans="1:8" x14ac:dyDescent="0.2">
      <c r="A147" s="6">
        <v>45238</v>
      </c>
      <c r="B147">
        <v>209.63307189941409</v>
      </c>
      <c r="C147">
        <v>4382.77978515625</v>
      </c>
      <c r="D147">
        <f t="shared" si="8"/>
        <v>-1.7466963975866223E-3</v>
      </c>
      <c r="E147">
        <f t="shared" si="9"/>
        <v>1.0049156221052513E-3</v>
      </c>
      <c r="F147">
        <f t="shared" si="10"/>
        <v>2.0129966965854824E-3</v>
      </c>
      <c r="G147">
        <f t="shared" si="11"/>
        <v>-3.7596930941721047E-3</v>
      </c>
      <c r="H147">
        <f>0</f>
        <v>0</v>
      </c>
    </row>
    <row r="148" spans="1:8" x14ac:dyDescent="0.2">
      <c r="A148" s="6">
        <v>45239</v>
      </c>
      <c r="B148">
        <v>208.1857604980469</v>
      </c>
      <c r="C148">
        <v>4347.35009765625</v>
      </c>
      <c r="D148">
        <f t="shared" si="8"/>
        <v>-6.9040222912043481E-3</v>
      </c>
      <c r="E148">
        <f t="shared" si="9"/>
        <v>-8.0838393067328429E-3</v>
      </c>
      <c r="F148">
        <f t="shared" si="10"/>
        <v>-9.6954787246918677E-3</v>
      </c>
      <c r="G148">
        <f t="shared" si="11"/>
        <v>2.7914564334875196E-3</v>
      </c>
      <c r="H148">
        <f>0</f>
        <v>0</v>
      </c>
    </row>
    <row r="149" spans="1:8" x14ac:dyDescent="0.2">
      <c r="A149" s="6">
        <v>45240</v>
      </c>
      <c r="B149">
        <v>211.77430725097659</v>
      </c>
      <c r="C149">
        <v>4415.240234375</v>
      </c>
      <c r="D149">
        <f t="shared" si="8"/>
        <v>1.7237234402318169E-2</v>
      </c>
      <c r="E149">
        <f t="shared" si="9"/>
        <v>1.5616441094852496E-2</v>
      </c>
      <c r="F149">
        <f t="shared" si="10"/>
        <v>2.083611253638068E-2</v>
      </c>
      <c r="G149">
        <f t="shared" si="11"/>
        <v>-3.5988781340625109E-3</v>
      </c>
      <c r="H149">
        <f>0</f>
        <v>0</v>
      </c>
    </row>
    <row r="150" spans="1:8" x14ac:dyDescent="0.2">
      <c r="A150" s="6">
        <v>45243</v>
      </c>
      <c r="B150">
        <v>213.40997314453119</v>
      </c>
      <c r="C150">
        <v>4411.5498046875</v>
      </c>
      <c r="D150">
        <f t="shared" si="8"/>
        <v>7.7236276429706319E-3</v>
      </c>
      <c r="E150">
        <f t="shared" si="9"/>
        <v>-8.3583893324035152E-4</v>
      </c>
      <c r="F150">
        <f t="shared" si="10"/>
        <v>-3.5833244988360069E-4</v>
      </c>
      <c r="G150">
        <f t="shared" si="11"/>
        <v>8.0819600928542321E-3</v>
      </c>
      <c r="H150">
        <f>0</f>
        <v>0</v>
      </c>
    </row>
    <row r="151" spans="1:8" x14ac:dyDescent="0.2">
      <c r="A151" s="6">
        <v>45244</v>
      </c>
      <c r="B151">
        <v>219.25874328613281</v>
      </c>
      <c r="C151">
        <v>4495.7001953125</v>
      </c>
      <c r="D151">
        <f t="shared" si="8"/>
        <v>2.7406264362540123E-2</v>
      </c>
      <c r="E151">
        <f t="shared" si="9"/>
        <v>1.9075017703661823E-2</v>
      </c>
      <c r="F151">
        <f t="shared" si="10"/>
        <v>2.529158080831764E-2</v>
      </c>
      <c r="G151">
        <f t="shared" si="11"/>
        <v>2.114683554222483E-3</v>
      </c>
      <c r="H151">
        <f>0</f>
        <v>0</v>
      </c>
    </row>
    <row r="152" spans="1:8" x14ac:dyDescent="0.2">
      <c r="A152" s="6">
        <v>45245</v>
      </c>
      <c r="B152">
        <v>217.5140075683594</v>
      </c>
      <c r="C152">
        <v>4502.8798828125</v>
      </c>
      <c r="D152">
        <f t="shared" si="8"/>
        <v>-7.9574282494929705E-3</v>
      </c>
      <c r="E152">
        <f t="shared" si="9"/>
        <v>1.5970120755575135E-3</v>
      </c>
      <c r="F152">
        <f t="shared" si="10"/>
        <v>2.7757575836982731E-3</v>
      </c>
      <c r="G152">
        <f t="shared" si="11"/>
        <v>-1.0733185833191244E-2</v>
      </c>
      <c r="H152">
        <f>0</f>
        <v>0</v>
      </c>
    </row>
    <row r="153" spans="1:8" x14ac:dyDescent="0.2">
      <c r="A153" s="6">
        <v>45246</v>
      </c>
      <c r="B153">
        <v>219.52638244628909</v>
      </c>
      <c r="C153">
        <v>4508.240234375</v>
      </c>
      <c r="D153">
        <f t="shared" si="8"/>
        <v>9.2517024555176519E-3</v>
      </c>
      <c r="E153">
        <f t="shared" si="9"/>
        <v>1.1904273935798848E-3</v>
      </c>
      <c r="F153">
        <f t="shared" si="10"/>
        <v>2.2519799273662509E-3</v>
      </c>
      <c r="G153">
        <f t="shared" si="11"/>
        <v>6.999722528151401E-3</v>
      </c>
      <c r="H153">
        <f>0</f>
        <v>0</v>
      </c>
    </row>
    <row r="154" spans="1:8" x14ac:dyDescent="0.2">
      <c r="A154" s="6">
        <v>45247</v>
      </c>
      <c r="B154">
        <v>219.29840087890619</v>
      </c>
      <c r="C154">
        <v>4514.02001953125</v>
      </c>
      <c r="D154">
        <f t="shared" si="8"/>
        <v>-1.0385155754054631E-3</v>
      </c>
      <c r="E154">
        <f t="shared" si="9"/>
        <v>1.2820490603360213E-3</v>
      </c>
      <c r="F154">
        <f t="shared" si="10"/>
        <v>2.3700103992702649E-3</v>
      </c>
      <c r="G154">
        <f t="shared" si="11"/>
        <v>-3.4085259746757281E-3</v>
      </c>
      <c r="H154">
        <f>0</f>
        <v>0</v>
      </c>
    </row>
    <row r="155" spans="1:8" x14ac:dyDescent="0.2">
      <c r="A155" s="6">
        <v>45250</v>
      </c>
      <c r="B155">
        <v>223.17442321777341</v>
      </c>
      <c r="C155">
        <v>4547.3798828125</v>
      </c>
      <c r="D155">
        <f t="shared" si="8"/>
        <v>1.7674649351444582E-2</v>
      </c>
      <c r="E155">
        <f t="shared" si="9"/>
        <v>7.3902780973298388E-3</v>
      </c>
      <c r="F155">
        <f t="shared" si="10"/>
        <v>1.0238860435071329E-2</v>
      </c>
      <c r="G155">
        <f t="shared" si="11"/>
        <v>7.4357889163732538E-3</v>
      </c>
      <c r="H155">
        <f>0</f>
        <v>0</v>
      </c>
    </row>
    <row r="156" spans="1:8" x14ac:dyDescent="0.2">
      <c r="A156" s="6">
        <v>45251</v>
      </c>
      <c r="B156">
        <v>222.37147521972659</v>
      </c>
      <c r="C156">
        <v>4538.18994140625</v>
      </c>
      <c r="D156">
        <f t="shared" si="8"/>
        <v>-3.5978495495574414E-3</v>
      </c>
      <c r="E156">
        <f t="shared" si="9"/>
        <v>-2.0209310950652926E-3</v>
      </c>
      <c r="F156">
        <f t="shared" si="10"/>
        <v>-1.8850126780685652E-3</v>
      </c>
      <c r="G156">
        <f t="shared" si="11"/>
        <v>-1.7128368714888762E-3</v>
      </c>
      <c r="H156">
        <f>0</f>
        <v>0</v>
      </c>
    </row>
    <row r="157" spans="1:8" x14ac:dyDescent="0.2">
      <c r="A157" s="6">
        <v>45252</v>
      </c>
      <c r="B157">
        <v>221.8956298828125</v>
      </c>
      <c r="C157">
        <v>4556.6201171875</v>
      </c>
      <c r="D157">
        <f t="shared" si="8"/>
        <v>-2.1398667992101883E-3</v>
      </c>
      <c r="E157">
        <f t="shared" si="9"/>
        <v>4.06112922094648E-3</v>
      </c>
      <c r="F157">
        <f t="shared" si="10"/>
        <v>5.9501258286150877E-3</v>
      </c>
      <c r="G157">
        <f t="shared" si="11"/>
        <v>-8.0899926278252751E-3</v>
      </c>
      <c r="H157">
        <f>0</f>
        <v>0</v>
      </c>
    </row>
    <row r="158" spans="1:8" x14ac:dyDescent="0.2">
      <c r="A158" s="6">
        <v>45254</v>
      </c>
      <c r="B158">
        <v>222.4309387207031</v>
      </c>
      <c r="C158">
        <v>4559.33984375</v>
      </c>
      <c r="D158">
        <f t="shared" si="8"/>
        <v>2.4124352434218288E-3</v>
      </c>
      <c r="E158">
        <f t="shared" si="9"/>
        <v>5.9687366788407914E-4</v>
      </c>
      <c r="F158">
        <f t="shared" si="10"/>
        <v>1.4873417274224691E-3</v>
      </c>
      <c r="G158">
        <f t="shared" si="11"/>
        <v>9.2509351599935966E-4</v>
      </c>
      <c r="H158">
        <f>0</f>
        <v>0</v>
      </c>
    </row>
    <row r="159" spans="1:8" x14ac:dyDescent="0.2">
      <c r="A159" s="6">
        <v>45257</v>
      </c>
      <c r="B159">
        <v>222.8373718261719</v>
      </c>
      <c r="C159">
        <v>4550.43017578125</v>
      </c>
      <c r="D159">
        <f t="shared" si="8"/>
        <v>1.8272327932722376E-3</v>
      </c>
      <c r="E159">
        <f t="shared" si="9"/>
        <v>-1.9541574600900891E-3</v>
      </c>
      <c r="F159">
        <f t="shared" si="10"/>
        <v>-1.7989923738555146E-3</v>
      </c>
      <c r="G159">
        <f t="shared" si="11"/>
        <v>3.626225167127752E-3</v>
      </c>
      <c r="H159">
        <f>0</f>
        <v>0</v>
      </c>
    </row>
    <row r="160" spans="1:8" x14ac:dyDescent="0.2">
      <c r="A160" s="6">
        <v>45258</v>
      </c>
      <c r="B160">
        <v>222.96624755859381</v>
      </c>
      <c r="C160">
        <v>4554.89013671875</v>
      </c>
      <c r="D160">
        <f t="shared" si="8"/>
        <v>5.7833985101218843E-4</v>
      </c>
      <c r="E160">
        <f t="shared" si="9"/>
        <v>9.8011853060331333E-4</v>
      </c>
      <c r="F160">
        <f t="shared" si="10"/>
        <v>1.9810521520749478E-3</v>
      </c>
      <c r="G160">
        <f t="shared" si="11"/>
        <v>-1.4027123010627593E-3</v>
      </c>
      <c r="H160">
        <f>0</f>
        <v>0</v>
      </c>
    </row>
    <row r="161" spans="1:8" x14ac:dyDescent="0.2">
      <c r="A161" s="6">
        <v>45259</v>
      </c>
      <c r="B161">
        <v>228.3490905761719</v>
      </c>
      <c r="C161">
        <v>4550.580078125</v>
      </c>
      <c r="D161">
        <f t="shared" si="8"/>
        <v>2.4141963532680055E-2</v>
      </c>
      <c r="E161">
        <f t="shared" si="9"/>
        <v>-9.4624863923831182E-4</v>
      </c>
      <c r="F161">
        <f t="shared" si="10"/>
        <v>-5.0056637951083945E-4</v>
      </c>
      <c r="G161">
        <f t="shared" si="11"/>
        <v>2.4642529912190896E-2</v>
      </c>
      <c r="H161">
        <f>0</f>
        <v>0</v>
      </c>
    </row>
    <row r="162" spans="1:8" x14ac:dyDescent="0.2">
      <c r="A162" s="6">
        <v>45260</v>
      </c>
      <c r="B162">
        <v>249.7118835449219</v>
      </c>
      <c r="C162">
        <v>4567.7998046875</v>
      </c>
      <c r="D162">
        <f t="shared" si="8"/>
        <v>9.3553221144201837E-2</v>
      </c>
      <c r="E162">
        <f t="shared" si="9"/>
        <v>3.7840728581564065E-3</v>
      </c>
      <c r="F162">
        <f t="shared" si="10"/>
        <v>5.5932114174075251E-3</v>
      </c>
      <c r="G162">
        <f t="shared" si="11"/>
        <v>8.7960009726794311E-2</v>
      </c>
      <c r="H162">
        <f>0</f>
        <v>0</v>
      </c>
    </row>
    <row r="163" spans="1:8" x14ac:dyDescent="0.2">
      <c r="A163" s="6">
        <v>45261</v>
      </c>
      <c r="B163">
        <v>257.74154663085938</v>
      </c>
      <c r="C163">
        <v>4594.6298828125</v>
      </c>
      <c r="D163">
        <f t="shared" si="8"/>
        <v>3.2155710701260887E-2</v>
      </c>
      <c r="E163">
        <f t="shared" si="9"/>
        <v>5.8737421236076948E-3</v>
      </c>
      <c r="F163">
        <f t="shared" si="10"/>
        <v>8.2852018412557047E-3</v>
      </c>
      <c r="G163">
        <f t="shared" si="11"/>
        <v>2.3870508860005184E-2</v>
      </c>
      <c r="H163">
        <f>0</f>
        <v>0</v>
      </c>
    </row>
    <row r="164" spans="1:8" x14ac:dyDescent="0.2">
      <c r="A164" s="6">
        <v>45264</v>
      </c>
      <c r="B164">
        <v>248.48268127441409</v>
      </c>
      <c r="C164">
        <v>4569.77978515625</v>
      </c>
      <c r="D164">
        <f t="shared" si="8"/>
        <v>-3.5923061211803553E-2</v>
      </c>
      <c r="E164">
        <f t="shared" si="9"/>
        <v>-5.4085091269721053E-3</v>
      </c>
      <c r="F164">
        <f t="shared" si="10"/>
        <v>-6.2490179169369187E-3</v>
      </c>
      <c r="G164">
        <f t="shared" si="11"/>
        <v>-2.9674043294866635E-2</v>
      </c>
      <c r="H164">
        <f>0</f>
        <v>0</v>
      </c>
    </row>
    <row r="165" spans="1:8" x14ac:dyDescent="0.2">
      <c r="A165" s="6">
        <v>45265</v>
      </c>
      <c r="B165">
        <v>248.83952331542969</v>
      </c>
      <c r="C165">
        <v>4567.18017578125</v>
      </c>
      <c r="D165">
        <f t="shared" si="8"/>
        <v>1.4360841535732138E-3</v>
      </c>
      <c r="E165">
        <f t="shared" si="9"/>
        <v>-5.6886972616143616E-4</v>
      </c>
      <c r="F165">
        <f t="shared" si="10"/>
        <v>-1.4412691479356193E-5</v>
      </c>
      <c r="G165">
        <f t="shared" si="11"/>
        <v>1.4504968450525699E-3</v>
      </c>
      <c r="H165">
        <f>0</f>
        <v>0</v>
      </c>
    </row>
    <row r="166" spans="1:8" x14ac:dyDescent="0.2">
      <c r="A166" s="6">
        <v>45266</v>
      </c>
      <c r="B166">
        <v>246.96595764160159</v>
      </c>
      <c r="C166">
        <v>4549.33984375</v>
      </c>
      <c r="D166">
        <f t="shared" si="8"/>
        <v>-7.5292125980049862E-3</v>
      </c>
      <c r="E166">
        <f t="shared" si="9"/>
        <v>-3.9062028088695522E-3</v>
      </c>
      <c r="F166">
        <f t="shared" si="10"/>
        <v>-4.3136904998753956E-3</v>
      </c>
      <c r="G166">
        <f t="shared" si="11"/>
        <v>-3.2155220981295906E-3</v>
      </c>
      <c r="H166">
        <f>0</f>
        <v>0</v>
      </c>
    </row>
    <row r="167" spans="1:8" x14ac:dyDescent="0.2">
      <c r="A167" s="6">
        <v>45267</v>
      </c>
      <c r="B167">
        <v>246.6883850097656</v>
      </c>
      <c r="C167">
        <v>4585.58984375</v>
      </c>
      <c r="D167">
        <f t="shared" si="8"/>
        <v>-1.1239307412513888E-3</v>
      </c>
      <c r="E167">
        <f t="shared" si="9"/>
        <v>7.9681890658929166E-3</v>
      </c>
      <c r="F167">
        <f t="shared" si="10"/>
        <v>1.0983347047823732E-2</v>
      </c>
      <c r="G167">
        <f t="shared" si="11"/>
        <v>-1.2107277789075121E-2</v>
      </c>
      <c r="H167">
        <f>0</f>
        <v>0</v>
      </c>
    </row>
    <row r="168" spans="1:8" x14ac:dyDescent="0.2">
      <c r="A168" s="6">
        <v>45268</v>
      </c>
      <c r="B168">
        <v>248.63134765625</v>
      </c>
      <c r="C168">
        <v>4604.3701171875</v>
      </c>
      <c r="D168">
        <f t="shared" si="8"/>
        <v>7.8761821169954782E-3</v>
      </c>
      <c r="E168">
        <f t="shared" si="9"/>
        <v>4.0954978699407896E-3</v>
      </c>
      <c r="F168">
        <f t="shared" si="10"/>
        <v>5.9944008129405616E-3</v>
      </c>
      <c r="G168">
        <f t="shared" si="11"/>
        <v>1.8817813040549166E-3</v>
      </c>
      <c r="H168">
        <f>0</f>
        <v>0</v>
      </c>
    </row>
    <row r="169" spans="1:8" x14ac:dyDescent="0.2">
      <c r="A169" s="6">
        <v>45271</v>
      </c>
      <c r="B169">
        <v>249.91015625</v>
      </c>
      <c r="C169">
        <v>4622.43994140625</v>
      </c>
      <c r="D169">
        <f t="shared" si="8"/>
        <v>5.143392439468375E-3</v>
      </c>
      <c r="E169">
        <f t="shared" si="9"/>
        <v>3.924494286698943E-3</v>
      </c>
      <c r="F169">
        <f t="shared" si="10"/>
        <v>5.7741075750863116E-3</v>
      </c>
      <c r="G169">
        <f t="shared" si="11"/>
        <v>-6.3071513561793659E-4</v>
      </c>
      <c r="H169">
        <f>0</f>
        <v>0</v>
      </c>
    </row>
    <row r="170" spans="1:8" x14ac:dyDescent="0.2">
      <c r="A170" s="6">
        <v>45272</v>
      </c>
      <c r="B170">
        <v>254.22236633300781</v>
      </c>
      <c r="C170">
        <v>4643.7001953125</v>
      </c>
      <c r="D170">
        <f t="shared" si="8"/>
        <v>1.7255041362520984E-2</v>
      </c>
      <c r="E170">
        <f t="shared" si="9"/>
        <v>4.5993575202152304E-3</v>
      </c>
      <c r="F170">
        <f t="shared" si="10"/>
        <v>6.6434917365271514E-3</v>
      </c>
      <c r="G170">
        <f t="shared" si="11"/>
        <v>1.0611549625993833E-2</v>
      </c>
      <c r="H170">
        <f>0</f>
        <v>0</v>
      </c>
    </row>
    <row r="171" spans="1:8" x14ac:dyDescent="0.2">
      <c r="A171" s="6">
        <v>45273</v>
      </c>
      <c r="B171">
        <v>255.0848083496094</v>
      </c>
      <c r="C171">
        <v>4707.08984375</v>
      </c>
      <c r="D171">
        <f t="shared" si="8"/>
        <v>3.3924710443136163E-3</v>
      </c>
      <c r="E171">
        <f t="shared" si="9"/>
        <v>1.3650676351045998E-2</v>
      </c>
      <c r="F171">
        <f t="shared" si="10"/>
        <v>1.8303740570464518E-2</v>
      </c>
      <c r="G171">
        <f t="shared" si="11"/>
        <v>-1.4911269526150902E-2</v>
      </c>
      <c r="H171">
        <f>0</f>
        <v>0</v>
      </c>
    </row>
    <row r="172" spans="1:8" x14ac:dyDescent="0.2">
      <c r="A172" s="6">
        <v>45274</v>
      </c>
      <c r="B172">
        <v>254.97576904296881</v>
      </c>
      <c r="C172">
        <v>4719.5498046875</v>
      </c>
      <c r="D172">
        <f t="shared" si="8"/>
        <v>-4.2746295769657827E-4</v>
      </c>
      <c r="E172">
        <f t="shared" si="9"/>
        <v>2.6470624846992585E-3</v>
      </c>
      <c r="F172">
        <f t="shared" si="10"/>
        <v>4.1284719546764853E-3</v>
      </c>
      <c r="G172">
        <f t="shared" si="11"/>
        <v>-4.5559349123730636E-3</v>
      </c>
      <c r="H172">
        <f>0</f>
        <v>0</v>
      </c>
    </row>
    <row r="173" spans="1:8" x14ac:dyDescent="0.2">
      <c r="A173" s="6">
        <v>45275</v>
      </c>
      <c r="B173">
        <v>259.32763671875</v>
      </c>
      <c r="C173">
        <v>4719.18994140625</v>
      </c>
      <c r="D173">
        <f t="shared" si="8"/>
        <v>1.7067769584990788E-2</v>
      </c>
      <c r="E173">
        <f t="shared" si="9"/>
        <v>-7.62494933082003E-5</v>
      </c>
      <c r="F173">
        <f t="shared" si="10"/>
        <v>6.20199192496637E-4</v>
      </c>
      <c r="G173">
        <f t="shared" si="11"/>
        <v>1.644757039249415E-2</v>
      </c>
      <c r="H173">
        <f>0</f>
        <v>0</v>
      </c>
    </row>
    <row r="174" spans="1:8" x14ac:dyDescent="0.2">
      <c r="A174" s="6">
        <v>45278</v>
      </c>
      <c r="B174">
        <v>261.30038452148438</v>
      </c>
      <c r="C174">
        <v>4740.56005859375</v>
      </c>
      <c r="D174">
        <f t="shared" si="8"/>
        <v>7.607163770492642E-3</v>
      </c>
      <c r="E174">
        <f t="shared" si="9"/>
        <v>4.5283443669004164E-3</v>
      </c>
      <c r="F174">
        <f t="shared" si="10"/>
        <v>6.5520099255768158E-3</v>
      </c>
      <c r="G174">
        <f t="shared" si="11"/>
        <v>1.0551538449158262E-3</v>
      </c>
      <c r="H174">
        <f>0</f>
        <v>0</v>
      </c>
    </row>
    <row r="175" spans="1:8" x14ac:dyDescent="0.2">
      <c r="A175" s="6">
        <v>45279</v>
      </c>
      <c r="B175">
        <v>262.0438232421875</v>
      </c>
      <c r="C175">
        <v>4768.3701171875</v>
      </c>
      <c r="D175">
        <f t="shared" si="8"/>
        <v>2.8451497385455493E-3</v>
      </c>
      <c r="E175">
        <f t="shared" si="9"/>
        <v>5.8664078189105684E-3</v>
      </c>
      <c r="F175">
        <f t="shared" si="10"/>
        <v>8.2757535145100928E-3</v>
      </c>
      <c r="G175">
        <f t="shared" si="11"/>
        <v>-5.4306037759645435E-3</v>
      </c>
      <c r="H175">
        <f>0</f>
        <v>0</v>
      </c>
    </row>
    <row r="176" spans="1:8" x14ac:dyDescent="0.2">
      <c r="A176" s="6">
        <v>45280</v>
      </c>
      <c r="B176">
        <v>257.98934936523438</v>
      </c>
      <c r="C176">
        <v>4698.35009765625</v>
      </c>
      <c r="D176">
        <f t="shared" si="8"/>
        <v>-1.5472503136263138E-2</v>
      </c>
      <c r="E176">
        <f t="shared" si="9"/>
        <v>-1.4684266911006771E-2</v>
      </c>
      <c r="F176">
        <f t="shared" si="10"/>
        <v>-1.8198397439042266E-2</v>
      </c>
      <c r="G176">
        <f t="shared" si="11"/>
        <v>2.7258943027791277E-3</v>
      </c>
      <c r="H176">
        <f>0</f>
        <v>0</v>
      </c>
    </row>
    <row r="177" spans="1:8" x14ac:dyDescent="0.2">
      <c r="A177" s="6">
        <v>45281</v>
      </c>
      <c r="B177">
        <v>264.92855834960938</v>
      </c>
      <c r="C177">
        <v>4746.75</v>
      </c>
      <c r="D177">
        <f t="shared" si="8"/>
        <v>2.6897269214595232E-2</v>
      </c>
      <c r="E177">
        <f t="shared" si="9"/>
        <v>1.0301467821202559E-2</v>
      </c>
      <c r="F177">
        <f t="shared" si="10"/>
        <v>1.3989164365094496E-2</v>
      </c>
      <c r="G177">
        <f t="shared" si="11"/>
        <v>1.2908104849500735E-2</v>
      </c>
      <c r="H177">
        <f>0</f>
        <v>0</v>
      </c>
    </row>
    <row r="178" spans="1:8" x14ac:dyDescent="0.2">
      <c r="A178" s="6">
        <v>45282</v>
      </c>
      <c r="B178">
        <v>264.02639770507812</v>
      </c>
      <c r="C178">
        <v>4754.6298828125</v>
      </c>
      <c r="D178">
        <f t="shared" si="8"/>
        <v>-3.4052978287857361E-3</v>
      </c>
      <c r="E178">
        <f t="shared" si="9"/>
        <v>1.6600585268868873E-3</v>
      </c>
      <c r="F178">
        <f t="shared" si="10"/>
        <v>2.8569763899669448E-3</v>
      </c>
      <c r="G178">
        <f t="shared" si="11"/>
        <v>-6.2622742187526809E-3</v>
      </c>
      <c r="H178">
        <f>0</f>
        <v>0</v>
      </c>
    </row>
    <row r="179" spans="1:8" x14ac:dyDescent="0.2">
      <c r="A179" s="6">
        <v>45286</v>
      </c>
      <c r="B179">
        <v>263.907470703125</v>
      </c>
      <c r="C179">
        <v>4774.75</v>
      </c>
      <c r="D179">
        <f t="shared" si="8"/>
        <v>-4.5043602831706941E-4</v>
      </c>
      <c r="E179">
        <f t="shared" si="9"/>
        <v>4.2316894655107795E-3</v>
      </c>
      <c r="F179">
        <f t="shared" si="10"/>
        <v>6.1698479409356419E-3</v>
      </c>
      <c r="G179">
        <f t="shared" si="11"/>
        <v>-6.6202839692527113E-3</v>
      </c>
      <c r="H179">
        <f>0</f>
        <v>0</v>
      </c>
    </row>
    <row r="180" spans="1:8" x14ac:dyDescent="0.2">
      <c r="A180" s="6">
        <v>45287</v>
      </c>
      <c r="B180">
        <v>264.40316772460938</v>
      </c>
      <c r="C180">
        <v>4781.580078125</v>
      </c>
      <c r="D180">
        <f t="shared" si="8"/>
        <v>1.8782985573075894E-3</v>
      </c>
      <c r="E180">
        <f t="shared" si="9"/>
        <v>1.4304577464787638E-3</v>
      </c>
      <c r="F180">
        <f t="shared" si="10"/>
        <v>2.561196042145609E-3</v>
      </c>
      <c r="G180">
        <f t="shared" si="11"/>
        <v>-6.8289748483801958E-4</v>
      </c>
      <c r="H180">
        <f>0</f>
        <v>0</v>
      </c>
    </row>
    <row r="181" spans="1:8" x14ac:dyDescent="0.2">
      <c r="A181" s="6">
        <v>45288</v>
      </c>
      <c r="B181">
        <v>263.27304077148438</v>
      </c>
      <c r="C181">
        <v>4783.35009765625</v>
      </c>
      <c r="D181">
        <f t="shared" si="8"/>
        <v>-4.2742564805505756E-3</v>
      </c>
      <c r="E181">
        <f t="shared" si="9"/>
        <v>3.7017460804378288E-4</v>
      </c>
      <c r="F181">
        <f t="shared" si="10"/>
        <v>1.195299485008731E-3</v>
      </c>
      <c r="G181">
        <f t="shared" si="11"/>
        <v>-5.4695559655593071E-3</v>
      </c>
      <c r="H181">
        <f>0</f>
        <v>0</v>
      </c>
    </row>
    <row r="182" spans="1:8" x14ac:dyDescent="0.2">
      <c r="A182" s="6">
        <v>45289</v>
      </c>
      <c r="B182">
        <v>260.85430908203119</v>
      </c>
      <c r="C182">
        <v>4769.830078125</v>
      </c>
      <c r="D182">
        <f t="shared" si="8"/>
        <v>-9.1871605325233308E-3</v>
      </c>
      <c r="E182">
        <f t="shared" si="9"/>
        <v>-2.8264750133749628E-3</v>
      </c>
      <c r="F182">
        <f t="shared" si="10"/>
        <v>-2.9227446052835912E-3</v>
      </c>
      <c r="G182">
        <f t="shared" si="11"/>
        <v>-6.2644159272397396E-3</v>
      </c>
      <c r="H182">
        <f>0</f>
        <v>0</v>
      </c>
    </row>
    <row r="183" spans="1:8" x14ac:dyDescent="0.2">
      <c r="A183" s="6">
        <v>45293</v>
      </c>
      <c r="B183">
        <v>253.9051513671875</v>
      </c>
      <c r="C183">
        <v>4742.830078125</v>
      </c>
      <c r="D183">
        <f t="shared" si="8"/>
        <v>-2.6639995863201871E-2</v>
      </c>
      <c r="E183">
        <f t="shared" si="9"/>
        <v>-5.6605790054923277E-3</v>
      </c>
      <c r="F183">
        <f t="shared" si="10"/>
        <v>-6.5737438007578055E-3</v>
      </c>
      <c r="G183">
        <f t="shared" si="11"/>
        <v>-2.0066252062444064E-2</v>
      </c>
      <c r="H183">
        <f>0</f>
        <v>0</v>
      </c>
    </row>
    <row r="184" spans="1:8" x14ac:dyDescent="0.2">
      <c r="A184" s="6">
        <v>45294</v>
      </c>
      <c r="B184">
        <v>249.65242004394531</v>
      </c>
      <c r="C184">
        <v>4704.81005859375</v>
      </c>
      <c r="D184">
        <f t="shared" si="8"/>
        <v>-1.6749291222894702E-2</v>
      </c>
      <c r="E184">
        <f t="shared" si="9"/>
        <v>-8.016314922730805E-3</v>
      </c>
      <c r="F184">
        <f t="shared" si="10"/>
        <v>-9.6084912773885846E-3</v>
      </c>
      <c r="G184">
        <f t="shared" si="11"/>
        <v>-7.1407999455061176E-3</v>
      </c>
      <c r="H184">
        <f>0</f>
        <v>0</v>
      </c>
    </row>
    <row r="185" spans="1:8" x14ac:dyDescent="0.2">
      <c r="A185" s="6">
        <v>45295</v>
      </c>
      <c r="B185">
        <v>249.05763244628909</v>
      </c>
      <c r="C185">
        <v>4688.68017578125</v>
      </c>
      <c r="D185">
        <f t="shared" si="8"/>
        <v>-2.382462775852634E-3</v>
      </c>
      <c r="E185">
        <f t="shared" si="9"/>
        <v>-3.4283812973570083E-3</v>
      </c>
      <c r="F185">
        <f t="shared" si="10"/>
        <v>-3.6981428844862965E-3</v>
      </c>
      <c r="G185">
        <f t="shared" si="11"/>
        <v>1.3156801086336625E-3</v>
      </c>
      <c r="H185">
        <f>0</f>
        <v>0</v>
      </c>
    </row>
    <row r="186" spans="1:8" x14ac:dyDescent="0.2">
      <c r="A186" s="6">
        <v>45296</v>
      </c>
      <c r="B186">
        <v>248.93864440917969</v>
      </c>
      <c r="C186">
        <v>4697.240234375</v>
      </c>
      <c r="D186">
        <f t="shared" si="8"/>
        <v>-4.7775302423247457E-4</v>
      </c>
      <c r="E186">
        <f t="shared" si="9"/>
        <v>1.8256861788026324E-3</v>
      </c>
      <c r="F186">
        <f t="shared" si="10"/>
        <v>3.0703441511975025E-3</v>
      </c>
      <c r="G186">
        <f t="shared" si="11"/>
        <v>-3.548097175429977E-3</v>
      </c>
      <c r="H186">
        <f>0</f>
        <v>0</v>
      </c>
    </row>
    <row r="187" spans="1:8" x14ac:dyDescent="0.2">
      <c r="A187" s="6">
        <v>45299</v>
      </c>
      <c r="B187">
        <v>258.60394287109381</v>
      </c>
      <c r="C187">
        <v>4763.5400390625</v>
      </c>
      <c r="D187">
        <f t="shared" si="8"/>
        <v>3.8826026729812613E-2</v>
      </c>
      <c r="E187">
        <f t="shared" si="9"/>
        <v>1.4114629309846638E-2</v>
      </c>
      <c r="F187">
        <f t="shared" si="10"/>
        <v>1.8901422195426169E-2</v>
      </c>
      <c r="G187">
        <f t="shared" si="11"/>
        <v>1.9924604534386443E-2</v>
      </c>
      <c r="H187">
        <f>0</f>
        <v>0</v>
      </c>
    </row>
    <row r="188" spans="1:8" x14ac:dyDescent="0.2">
      <c r="A188" s="6">
        <v>45300</v>
      </c>
      <c r="B188">
        <v>259.06988525390619</v>
      </c>
      <c r="C188">
        <v>4756.5</v>
      </c>
      <c r="D188">
        <f t="shared" si="8"/>
        <v>1.8017605518283464E-3</v>
      </c>
      <c r="E188">
        <f t="shared" si="9"/>
        <v>-1.4779006799081618E-3</v>
      </c>
      <c r="F188">
        <f t="shared" si="10"/>
        <v>-1.1854605041289258E-3</v>
      </c>
      <c r="G188">
        <f t="shared" si="11"/>
        <v>2.9872210559572722E-3</v>
      </c>
      <c r="H188">
        <f>0</f>
        <v>0</v>
      </c>
    </row>
    <row r="189" spans="1:8" x14ac:dyDescent="0.2">
      <c r="A189" s="6">
        <v>45301</v>
      </c>
      <c r="B189">
        <v>261.83566284179688</v>
      </c>
      <c r="C189">
        <v>4783.4501953125</v>
      </c>
      <c r="D189">
        <f t="shared" si="8"/>
        <v>1.0675797324648739E-2</v>
      </c>
      <c r="E189">
        <f t="shared" si="9"/>
        <v>5.6659718937244197E-3</v>
      </c>
      <c r="F189">
        <f t="shared" si="10"/>
        <v>8.0175444284518085E-3</v>
      </c>
      <c r="G189">
        <f t="shared" si="11"/>
        <v>2.6582528961969307E-3</v>
      </c>
      <c r="H189">
        <f>0</f>
        <v>0</v>
      </c>
    </row>
    <row r="190" spans="1:8" x14ac:dyDescent="0.2">
      <c r="A190" s="6">
        <v>45302</v>
      </c>
      <c r="B190">
        <v>269.022705078125</v>
      </c>
      <c r="C190">
        <v>4780.240234375</v>
      </c>
      <c r="D190">
        <f t="shared" si="8"/>
        <v>2.7448675853871674E-2</v>
      </c>
      <c r="E190">
        <f t="shared" si="9"/>
        <v>-6.7105557838686991E-4</v>
      </c>
      <c r="F190">
        <f t="shared" si="10"/>
        <v>-1.4605234383564694E-4</v>
      </c>
      <c r="G190">
        <f t="shared" si="11"/>
        <v>2.7594728197707322E-2</v>
      </c>
      <c r="H190">
        <f>0</f>
        <v>0</v>
      </c>
    </row>
    <row r="191" spans="1:8" x14ac:dyDescent="0.2">
      <c r="A191" s="6">
        <v>45303</v>
      </c>
      <c r="B191">
        <v>269.56787109375</v>
      </c>
      <c r="C191">
        <v>4783.830078125</v>
      </c>
      <c r="D191">
        <f t="shared" si="8"/>
        <v>2.0264684182202952E-3</v>
      </c>
      <c r="E191">
        <f t="shared" si="9"/>
        <v>7.5097559411041459E-4</v>
      </c>
      <c r="F191">
        <f t="shared" si="10"/>
        <v>1.6858616159792182E-3</v>
      </c>
      <c r="G191">
        <f t="shared" si="11"/>
        <v>3.4060680224107698E-4</v>
      </c>
      <c r="H191">
        <f>0</f>
        <v>0</v>
      </c>
    </row>
    <row r="192" spans="1:8" x14ac:dyDescent="0.2">
      <c r="A192" s="6">
        <v>45307</v>
      </c>
      <c r="B192">
        <v>266.85171508789062</v>
      </c>
      <c r="C192">
        <v>4765.97998046875</v>
      </c>
      <c r="D192">
        <f t="shared" si="8"/>
        <v>-1.007596341076844E-2</v>
      </c>
      <c r="E192">
        <f t="shared" si="9"/>
        <v>-3.7313402367431525E-3</v>
      </c>
      <c r="F192">
        <f t="shared" si="10"/>
        <v>-4.0884259676183879E-3</v>
      </c>
      <c r="G192">
        <f t="shared" si="11"/>
        <v>-5.9875374431500525E-3</v>
      </c>
      <c r="H192">
        <f>0</f>
        <v>0</v>
      </c>
    </row>
    <row r="193" spans="1:8" x14ac:dyDescent="0.2">
      <c r="A193" s="6">
        <v>45308</v>
      </c>
      <c r="B193">
        <v>269.08212280273438</v>
      </c>
      <c r="C193">
        <v>4739.2099609375</v>
      </c>
      <c r="D193">
        <f t="shared" si="8"/>
        <v>8.358228891686581E-3</v>
      </c>
      <c r="E193">
        <f t="shared" si="9"/>
        <v>-5.6168971839904991E-3</v>
      </c>
      <c r="F193">
        <f t="shared" si="10"/>
        <v>-6.5174712378583488E-3</v>
      </c>
      <c r="G193">
        <f t="shared" si="11"/>
        <v>1.4875700129544929E-2</v>
      </c>
      <c r="H193">
        <f>0</f>
        <v>0</v>
      </c>
    </row>
    <row r="194" spans="1:8" x14ac:dyDescent="0.2">
      <c r="A194" s="6">
        <v>45309</v>
      </c>
      <c r="B194">
        <v>272.07589721679688</v>
      </c>
      <c r="C194">
        <v>4780.93994140625</v>
      </c>
      <c r="D194">
        <f t="shared" ref="D194:D257" si="12">(B194/B193)-1</f>
        <v>1.1125876304526106E-2</v>
      </c>
      <c r="E194">
        <f t="shared" ref="E194:E257" si="13">(C194/C193)-1</f>
        <v>8.805260963896E-3</v>
      </c>
      <c r="F194">
        <f t="shared" ref="F194:F257" si="14">alpha_crm+beta_crm*E194</f>
        <v>1.2061694502491433E-2</v>
      </c>
      <c r="G194">
        <f t="shared" ref="G194:G257" si="15">D194-F194</f>
        <v>-9.3581819796532788E-4</v>
      </c>
      <c r="H194">
        <f>0</f>
        <v>0</v>
      </c>
    </row>
    <row r="195" spans="1:8" x14ac:dyDescent="0.2">
      <c r="A195" s="6">
        <v>45310</v>
      </c>
      <c r="B195">
        <v>278.44015502929688</v>
      </c>
      <c r="C195">
        <v>4839.81005859375</v>
      </c>
      <c r="D195">
        <f t="shared" si="12"/>
        <v>2.3391479648154245E-2</v>
      </c>
      <c r="E195">
        <f t="shared" si="13"/>
        <v>1.2313502764936146E-2</v>
      </c>
      <c r="F195">
        <f t="shared" si="14"/>
        <v>1.6581143340202307E-2</v>
      </c>
      <c r="G195">
        <f t="shared" si="15"/>
        <v>6.8103363079519384E-3</v>
      </c>
      <c r="H195">
        <f>0</f>
        <v>0</v>
      </c>
    </row>
    <row r="196" spans="1:8" x14ac:dyDescent="0.2">
      <c r="A196" s="6">
        <v>45313</v>
      </c>
      <c r="B196">
        <v>277.86520385742188</v>
      </c>
      <c r="C196">
        <v>4850.43017578125</v>
      </c>
      <c r="D196">
        <f t="shared" si="12"/>
        <v>-2.0649003438979463E-3</v>
      </c>
      <c r="E196">
        <f t="shared" si="13"/>
        <v>2.1943252026270788E-3</v>
      </c>
      <c r="F196">
        <f t="shared" si="14"/>
        <v>3.545238785673469E-3</v>
      </c>
      <c r="G196">
        <f t="shared" si="15"/>
        <v>-5.6101391295714153E-3</v>
      </c>
      <c r="H196">
        <f>0</f>
        <v>0</v>
      </c>
    </row>
    <row r="197" spans="1:8" x14ac:dyDescent="0.2">
      <c r="A197" s="6">
        <v>45314</v>
      </c>
      <c r="B197">
        <v>274.36587524414062</v>
      </c>
      <c r="C197">
        <v>4864.60009765625</v>
      </c>
      <c r="D197">
        <f t="shared" si="12"/>
        <v>-1.2593619369040576E-2</v>
      </c>
      <c r="E197">
        <f t="shared" si="13"/>
        <v>2.921374261968035E-3</v>
      </c>
      <c r="F197">
        <f t="shared" si="14"/>
        <v>4.4818506877444889E-3</v>
      </c>
      <c r="G197">
        <f t="shared" si="15"/>
        <v>-1.7075470056785065E-2</v>
      </c>
      <c r="H197">
        <f>0</f>
        <v>0</v>
      </c>
    </row>
    <row r="198" spans="1:8" x14ac:dyDescent="0.2">
      <c r="A198" s="6">
        <v>45315</v>
      </c>
      <c r="B198">
        <v>274.47491455078119</v>
      </c>
      <c r="C198">
        <v>4868.5498046875</v>
      </c>
      <c r="D198">
        <f t="shared" si="12"/>
        <v>3.9742299053613372E-4</v>
      </c>
      <c r="E198">
        <f t="shared" si="13"/>
        <v>8.1192841178312491E-4</v>
      </c>
      <c r="F198">
        <f t="shared" si="14"/>
        <v>1.7643833247464019E-3</v>
      </c>
      <c r="G198">
        <f t="shared" si="15"/>
        <v>-1.3669603342102681E-3</v>
      </c>
      <c r="H198">
        <f>0</f>
        <v>0</v>
      </c>
    </row>
    <row r="199" spans="1:8" x14ac:dyDescent="0.2">
      <c r="A199" s="6">
        <v>45316</v>
      </c>
      <c r="B199">
        <v>276.60623168945312</v>
      </c>
      <c r="C199">
        <v>4894.16015625</v>
      </c>
      <c r="D199">
        <f t="shared" si="12"/>
        <v>7.7650707794558738E-3</v>
      </c>
      <c r="E199">
        <f t="shared" si="13"/>
        <v>5.2603655277063677E-3</v>
      </c>
      <c r="F199">
        <f t="shared" si="14"/>
        <v>7.495027075478897E-3</v>
      </c>
      <c r="G199">
        <f t="shared" si="15"/>
        <v>2.7004370397697673E-4</v>
      </c>
      <c r="H199">
        <f>0</f>
        <v>0</v>
      </c>
    </row>
    <row r="200" spans="1:8" x14ac:dyDescent="0.2">
      <c r="A200" s="6">
        <v>45317</v>
      </c>
      <c r="B200">
        <v>277.50833129882812</v>
      </c>
      <c r="C200">
        <v>4890.97021484375</v>
      </c>
      <c r="D200">
        <f t="shared" si="12"/>
        <v>3.2613133979850772E-3</v>
      </c>
      <c r="E200">
        <f t="shared" si="13"/>
        <v>-6.5178525107645324E-4</v>
      </c>
      <c r="F200">
        <f t="shared" si="14"/>
        <v>-1.2122758451046315E-4</v>
      </c>
      <c r="G200">
        <f t="shared" si="15"/>
        <v>3.3825409824955405E-3</v>
      </c>
      <c r="H200">
        <f>0</f>
        <v>0</v>
      </c>
    </row>
    <row r="201" spans="1:8" x14ac:dyDescent="0.2">
      <c r="A201" s="6">
        <v>45320</v>
      </c>
      <c r="B201">
        <v>285.35952758789062</v>
      </c>
      <c r="C201">
        <v>4927.93017578125</v>
      </c>
      <c r="D201">
        <f t="shared" si="12"/>
        <v>2.8291749845189784E-2</v>
      </c>
      <c r="E201">
        <f t="shared" si="13"/>
        <v>7.5567748961808956E-3</v>
      </c>
      <c r="F201">
        <f t="shared" si="14"/>
        <v>1.045334786402417E-2</v>
      </c>
      <c r="G201">
        <f t="shared" si="15"/>
        <v>1.7838401981165614E-2</v>
      </c>
      <c r="H201">
        <f>0</f>
        <v>0</v>
      </c>
    </row>
    <row r="202" spans="1:8" x14ac:dyDescent="0.2">
      <c r="A202" s="6">
        <v>45321</v>
      </c>
      <c r="B202">
        <v>285.23068237304688</v>
      </c>
      <c r="C202">
        <v>4924.97021484375</v>
      </c>
      <c r="D202">
        <f t="shared" si="12"/>
        <v>-4.5151888192718204E-4</v>
      </c>
      <c r="E202">
        <f t="shared" si="13"/>
        <v>-6.0064993453989857E-4</v>
      </c>
      <c r="F202">
        <f t="shared" si="14"/>
        <v>-5.5353149396386711E-5</v>
      </c>
      <c r="G202">
        <f t="shared" si="15"/>
        <v>-3.9616573253079533E-4</v>
      </c>
      <c r="H202">
        <f>0</f>
        <v>0</v>
      </c>
    </row>
    <row r="203" spans="1:8" x14ac:dyDescent="0.2">
      <c r="A203" s="6">
        <v>45322</v>
      </c>
      <c r="B203">
        <v>278.64828491210938</v>
      </c>
      <c r="C203">
        <v>4845.64990234375</v>
      </c>
      <c r="D203">
        <f t="shared" si="12"/>
        <v>-2.3077452278883914E-2</v>
      </c>
      <c r="E203">
        <f t="shared" si="13"/>
        <v>-1.6105744611597972E-2</v>
      </c>
      <c r="F203">
        <f t="shared" si="14"/>
        <v>-2.0029598395562457E-2</v>
      </c>
      <c r="G203">
        <f t="shared" si="15"/>
        <v>-3.0478538833214573E-3</v>
      </c>
      <c r="H203">
        <f>0</f>
        <v>0</v>
      </c>
    </row>
    <row r="204" spans="1:8" x14ac:dyDescent="0.2">
      <c r="A204" s="6">
        <v>45323</v>
      </c>
      <c r="B204">
        <v>281.33477783203119</v>
      </c>
      <c r="C204">
        <v>4906.18994140625</v>
      </c>
      <c r="D204">
        <f t="shared" si="12"/>
        <v>9.64116079440136E-3</v>
      </c>
      <c r="E204">
        <f t="shared" si="13"/>
        <v>1.2493688211609788E-2</v>
      </c>
      <c r="F204">
        <f t="shared" si="14"/>
        <v>1.681326499934797E-2</v>
      </c>
      <c r="G204">
        <f t="shared" si="15"/>
        <v>-7.1721042049466104E-3</v>
      </c>
      <c r="H204">
        <f>0</f>
        <v>0</v>
      </c>
    </row>
    <row r="205" spans="1:8" x14ac:dyDescent="0.2">
      <c r="A205" s="6">
        <v>45324</v>
      </c>
      <c r="B205">
        <v>283.17864990234381</v>
      </c>
      <c r="C205">
        <v>4958.60986328125</v>
      </c>
      <c r="D205">
        <f t="shared" si="12"/>
        <v>6.554013991876495E-3</v>
      </c>
      <c r="E205">
        <f t="shared" si="13"/>
        <v>1.068444607751462E-2</v>
      </c>
      <c r="F205">
        <f t="shared" si="14"/>
        <v>1.4482531337361033E-2</v>
      </c>
      <c r="G205">
        <f t="shared" si="15"/>
        <v>-7.9285173454845381E-3</v>
      </c>
      <c r="H205">
        <f>0</f>
        <v>0</v>
      </c>
    </row>
    <row r="206" spans="1:8" x14ac:dyDescent="0.2">
      <c r="A206" s="6">
        <v>45327</v>
      </c>
      <c r="B206">
        <v>285.60736083984381</v>
      </c>
      <c r="C206">
        <v>4942.81005859375</v>
      </c>
      <c r="D206">
        <f t="shared" si="12"/>
        <v>8.576603279723205E-3</v>
      </c>
      <c r="E206">
        <f t="shared" si="13"/>
        <v>-3.1863375266721894E-3</v>
      </c>
      <c r="F206">
        <f t="shared" si="14"/>
        <v>-3.3863330093025692E-3</v>
      </c>
      <c r="G206">
        <f t="shared" si="15"/>
        <v>1.1962936289025774E-2</v>
      </c>
      <c r="H206">
        <f>0</f>
        <v>0</v>
      </c>
    </row>
    <row r="207" spans="1:8" x14ac:dyDescent="0.2">
      <c r="A207" s="6">
        <v>45328</v>
      </c>
      <c r="B207">
        <v>283.34713745117188</v>
      </c>
      <c r="C207">
        <v>4954.22998046875</v>
      </c>
      <c r="D207">
        <f t="shared" si="12"/>
        <v>-7.9137434764483539E-3</v>
      </c>
      <c r="E207">
        <f t="shared" si="13"/>
        <v>2.3104108269635937E-3</v>
      </c>
      <c r="F207">
        <f t="shared" si="14"/>
        <v>3.6947846464596484E-3</v>
      </c>
      <c r="G207">
        <f t="shared" si="15"/>
        <v>-1.1608528122908003E-2</v>
      </c>
      <c r="H207">
        <f>0</f>
        <v>0</v>
      </c>
    </row>
    <row r="208" spans="1:8" x14ac:dyDescent="0.2">
      <c r="A208" s="6">
        <v>45329</v>
      </c>
      <c r="B208">
        <v>286.33099365234381</v>
      </c>
      <c r="C208">
        <v>4995.06005859375</v>
      </c>
      <c r="D208">
        <f t="shared" si="12"/>
        <v>1.0530744118373736E-2</v>
      </c>
      <c r="E208">
        <f t="shared" si="13"/>
        <v>8.241457963390042E-3</v>
      </c>
      <c r="F208">
        <f t="shared" si="14"/>
        <v>1.133538230400526E-2</v>
      </c>
      <c r="G208">
        <f t="shared" si="15"/>
        <v>-8.0463818563152392E-4</v>
      </c>
      <c r="H208">
        <f>0</f>
        <v>0</v>
      </c>
    </row>
    <row r="209" spans="1:8" x14ac:dyDescent="0.2">
      <c r="A209" s="6">
        <v>45330</v>
      </c>
      <c r="B209">
        <v>289.41400146484381</v>
      </c>
      <c r="C209">
        <v>4997.91015625</v>
      </c>
      <c r="D209">
        <f t="shared" si="12"/>
        <v>1.0767286395280351E-2</v>
      </c>
      <c r="E209">
        <f t="shared" si="13"/>
        <v>5.7058326082515265E-4</v>
      </c>
      <c r="F209">
        <f t="shared" si="14"/>
        <v>1.4534734377309822E-3</v>
      </c>
      <c r="G209">
        <f t="shared" si="15"/>
        <v>9.3138129575493691E-3</v>
      </c>
      <c r="H209">
        <f>0</f>
        <v>0</v>
      </c>
    </row>
    <row r="210" spans="1:8" x14ac:dyDescent="0.2">
      <c r="A210" s="6">
        <v>45331</v>
      </c>
      <c r="B210">
        <v>288.76962280273438</v>
      </c>
      <c r="C210">
        <v>5026.60986328125</v>
      </c>
      <c r="D210">
        <f t="shared" si="12"/>
        <v>-2.2264944295989908E-3</v>
      </c>
      <c r="E210">
        <f t="shared" si="13"/>
        <v>5.7423415255595245E-3</v>
      </c>
      <c r="F210">
        <f t="shared" si="14"/>
        <v>8.1159266561908541E-3</v>
      </c>
      <c r="G210">
        <f t="shared" si="15"/>
        <v>-1.0342421085789845E-2</v>
      </c>
      <c r="H210">
        <f>0</f>
        <v>0</v>
      </c>
    </row>
    <row r="211" spans="1:8" x14ac:dyDescent="0.2">
      <c r="A211" s="6">
        <v>45334</v>
      </c>
      <c r="B211">
        <v>284.82424926757812</v>
      </c>
      <c r="C211">
        <v>5021.83984375</v>
      </c>
      <c r="D211">
        <f t="shared" si="12"/>
        <v>-1.3662702803928339E-2</v>
      </c>
      <c r="E211">
        <f t="shared" si="13"/>
        <v>-9.489536011326738E-4</v>
      </c>
      <c r="F211">
        <f t="shared" si="14"/>
        <v>-5.0405101300614232E-4</v>
      </c>
      <c r="G211">
        <f t="shared" si="15"/>
        <v>-1.3158651790922196E-2</v>
      </c>
      <c r="H211">
        <f>0</f>
        <v>0</v>
      </c>
    </row>
    <row r="212" spans="1:8" x14ac:dyDescent="0.2">
      <c r="A212" s="6">
        <v>45335</v>
      </c>
      <c r="B212">
        <v>278.707763671875</v>
      </c>
      <c r="C212">
        <v>4953.169921875</v>
      </c>
      <c r="D212">
        <f t="shared" si="12"/>
        <v>-2.147459568990906E-2</v>
      </c>
      <c r="E212">
        <f t="shared" si="13"/>
        <v>-1.3674255653625456E-2</v>
      </c>
      <c r="F212">
        <f t="shared" si="14"/>
        <v>-1.6897263007004677E-2</v>
      </c>
      <c r="G212">
        <f t="shared" si="15"/>
        <v>-4.5773326829043823E-3</v>
      </c>
      <c r="H212">
        <f>0</f>
        <v>0</v>
      </c>
    </row>
    <row r="213" spans="1:8" x14ac:dyDescent="0.2">
      <c r="A213" s="6">
        <v>45336</v>
      </c>
      <c r="B213">
        <v>286.63827514648438</v>
      </c>
      <c r="C213">
        <v>5000.6201171875</v>
      </c>
      <c r="D213">
        <f t="shared" si="12"/>
        <v>2.8454576830324818E-2</v>
      </c>
      <c r="E213">
        <f t="shared" si="13"/>
        <v>9.5797632750176387E-3</v>
      </c>
      <c r="F213">
        <f t="shared" si="14"/>
        <v>1.3059437465580602E-2</v>
      </c>
      <c r="G213">
        <f t="shared" si="15"/>
        <v>1.5395139364744216E-2</v>
      </c>
      <c r="H213">
        <f>0</f>
        <v>0</v>
      </c>
    </row>
    <row r="214" spans="1:8" x14ac:dyDescent="0.2">
      <c r="A214" s="6">
        <v>45337</v>
      </c>
      <c r="B214">
        <v>289.40408325195312</v>
      </c>
      <c r="C214">
        <v>5029.72998046875</v>
      </c>
      <c r="D214">
        <f t="shared" si="12"/>
        <v>9.6491234607636311E-3</v>
      </c>
      <c r="E214">
        <f t="shared" si="13"/>
        <v>5.8212506847294954E-3</v>
      </c>
      <c r="F214">
        <f t="shared" si="14"/>
        <v>8.2175803984128794E-3</v>
      </c>
      <c r="G214">
        <f t="shared" si="15"/>
        <v>1.4315430623507517E-3</v>
      </c>
      <c r="H214">
        <f>0</f>
        <v>0</v>
      </c>
    </row>
    <row r="215" spans="1:8" x14ac:dyDescent="0.2">
      <c r="A215" s="6">
        <v>45338</v>
      </c>
      <c r="B215">
        <v>287.203369140625</v>
      </c>
      <c r="C215">
        <v>5005.56982421875</v>
      </c>
      <c r="D215">
        <f t="shared" si="12"/>
        <v>-7.6042953043347072E-3</v>
      </c>
      <c r="E215">
        <f t="shared" si="13"/>
        <v>-4.8034698371121065E-3</v>
      </c>
      <c r="F215">
        <f t="shared" si="14"/>
        <v>-5.4695835819043503E-3</v>
      </c>
      <c r="G215">
        <f t="shared" si="15"/>
        <v>-2.1347117224303569E-3</v>
      </c>
      <c r="H215">
        <f>0</f>
        <v>0</v>
      </c>
    </row>
    <row r="216" spans="1:8" x14ac:dyDescent="0.2">
      <c r="A216" s="6">
        <v>45342</v>
      </c>
      <c r="B216">
        <v>283.90231323242188</v>
      </c>
      <c r="C216">
        <v>4975.509765625</v>
      </c>
      <c r="D216">
        <f t="shared" si="12"/>
        <v>-1.1493792423398763E-2</v>
      </c>
      <c r="E216">
        <f t="shared" si="13"/>
        <v>-6.0053220011653252E-3</v>
      </c>
      <c r="F216">
        <f t="shared" si="14"/>
        <v>-7.0178546743701531E-3</v>
      </c>
      <c r="G216">
        <f t="shared" si="15"/>
        <v>-4.4759377490286101E-3</v>
      </c>
      <c r="H216">
        <f>0</f>
        <v>0</v>
      </c>
    </row>
    <row r="217" spans="1:8" x14ac:dyDescent="0.2">
      <c r="A217" s="6">
        <v>45343</v>
      </c>
      <c r="B217">
        <v>281.08697509765619</v>
      </c>
      <c r="C217">
        <v>4981.7998046875</v>
      </c>
      <c r="D217">
        <f t="shared" si="12"/>
        <v>-9.9165734252431026E-3</v>
      </c>
      <c r="E217">
        <f t="shared" si="13"/>
        <v>1.264199922982101E-3</v>
      </c>
      <c r="F217">
        <f t="shared" si="14"/>
        <v>2.3470164702188521E-3</v>
      </c>
      <c r="G217">
        <f t="shared" si="15"/>
        <v>-1.2263589895461955E-2</v>
      </c>
      <c r="H217">
        <f>0</f>
        <v>0</v>
      </c>
    </row>
    <row r="218" spans="1:8" x14ac:dyDescent="0.2">
      <c r="A218" s="6">
        <v>45344</v>
      </c>
      <c r="B218">
        <v>291.0992431640625</v>
      </c>
      <c r="C218">
        <v>5087.02978515625</v>
      </c>
      <c r="D218">
        <f t="shared" si="12"/>
        <v>3.5619822166885529E-2</v>
      </c>
      <c r="E218">
        <f t="shared" si="13"/>
        <v>2.112288421741404E-2</v>
      </c>
      <c r="F218">
        <f t="shared" si="14"/>
        <v>2.7929719357553451E-2</v>
      </c>
      <c r="G218">
        <f t="shared" si="15"/>
        <v>7.6901028093320778E-3</v>
      </c>
      <c r="H218">
        <f>0</f>
        <v>0</v>
      </c>
    </row>
    <row r="219" spans="1:8" x14ac:dyDescent="0.2">
      <c r="A219" s="6">
        <v>45345</v>
      </c>
      <c r="B219">
        <v>290.256591796875</v>
      </c>
      <c r="C219">
        <v>5088.7998046875</v>
      </c>
      <c r="D219">
        <f t="shared" si="12"/>
        <v>-2.8947219444077632E-3</v>
      </c>
      <c r="E219">
        <f t="shared" si="13"/>
        <v>3.4794754621159107E-4</v>
      </c>
      <c r="F219">
        <f t="shared" si="14"/>
        <v>1.1666657492344626E-3</v>
      </c>
      <c r="G219">
        <f t="shared" si="15"/>
        <v>-4.0613876936422258E-3</v>
      </c>
      <c r="H219">
        <f>0</f>
        <v>0</v>
      </c>
    </row>
    <row r="220" spans="1:8" x14ac:dyDescent="0.2">
      <c r="A220" s="6">
        <v>45348</v>
      </c>
      <c r="B220">
        <v>297.78070068359381</v>
      </c>
      <c r="C220">
        <v>5069.52978515625</v>
      </c>
      <c r="D220">
        <f t="shared" si="12"/>
        <v>2.5922267053918535E-2</v>
      </c>
      <c r="E220">
        <f t="shared" si="13"/>
        <v>-3.7867513501905758E-3</v>
      </c>
      <c r="F220">
        <f t="shared" si="14"/>
        <v>-4.1598086448876607E-3</v>
      </c>
      <c r="G220">
        <f t="shared" si="15"/>
        <v>3.0082075698806197E-2</v>
      </c>
      <c r="H220">
        <f>0</f>
        <v>0</v>
      </c>
    </row>
    <row r="221" spans="1:8" x14ac:dyDescent="0.2">
      <c r="A221" s="6">
        <v>45349</v>
      </c>
      <c r="B221">
        <v>296.89840698242188</v>
      </c>
      <c r="C221">
        <v>5078.18017578125</v>
      </c>
      <c r="D221">
        <f t="shared" si="12"/>
        <v>-2.9628975254155643E-3</v>
      </c>
      <c r="E221">
        <f t="shared" si="13"/>
        <v>1.7063496993998672E-3</v>
      </c>
      <c r="F221">
        <f t="shared" si="14"/>
        <v>2.9166104168313507E-3</v>
      </c>
      <c r="G221">
        <f t="shared" si="15"/>
        <v>-5.879507942246915E-3</v>
      </c>
      <c r="H221">
        <f>0</f>
        <v>0</v>
      </c>
    </row>
    <row r="222" spans="1:8" x14ac:dyDescent="0.2">
      <c r="A222" s="6">
        <v>45350</v>
      </c>
      <c r="B222">
        <v>297.16604614257812</v>
      </c>
      <c r="C222">
        <v>5069.759765625</v>
      </c>
      <c r="D222">
        <f t="shared" si="12"/>
        <v>9.0145030711497043E-4</v>
      </c>
      <c r="E222">
        <f t="shared" si="13"/>
        <v>-1.6581550604305439E-3</v>
      </c>
      <c r="F222">
        <f t="shared" si="14"/>
        <v>-1.4176709664472989E-3</v>
      </c>
      <c r="G222">
        <f t="shared" si="15"/>
        <v>2.3191212735622696E-3</v>
      </c>
      <c r="H222">
        <f>0</f>
        <v>0</v>
      </c>
    </row>
    <row r="223" spans="1:8" x14ac:dyDescent="0.2">
      <c r="A223" s="6">
        <v>45351</v>
      </c>
      <c r="B223">
        <v>306.137451171875</v>
      </c>
      <c r="C223">
        <v>5096.27001953125</v>
      </c>
      <c r="D223">
        <f t="shared" si="12"/>
        <v>3.0189872449265076E-2</v>
      </c>
      <c r="E223">
        <f t="shared" si="13"/>
        <v>5.2290946971491614E-3</v>
      </c>
      <c r="F223">
        <f t="shared" si="14"/>
        <v>7.4547428172005428E-3</v>
      </c>
      <c r="G223">
        <f t="shared" si="15"/>
        <v>2.2735129632064532E-2</v>
      </c>
      <c r="H223">
        <f>0</f>
        <v>0</v>
      </c>
    </row>
    <row r="224" spans="1:8" x14ac:dyDescent="0.2">
      <c r="A224" s="6">
        <v>45352</v>
      </c>
      <c r="B224">
        <v>314.12747192382812</v>
      </c>
      <c r="C224">
        <v>5137.080078125</v>
      </c>
      <c r="D224">
        <f t="shared" si="12"/>
        <v>2.6099455396155546E-2</v>
      </c>
      <c r="E224">
        <f t="shared" si="13"/>
        <v>8.0078289488876297E-3</v>
      </c>
      <c r="F224">
        <f t="shared" si="14"/>
        <v>1.1034412633746098E-2</v>
      </c>
      <c r="G224">
        <f t="shared" si="15"/>
        <v>1.5065042762409449E-2</v>
      </c>
      <c r="H224">
        <f>0</f>
        <v>0</v>
      </c>
    </row>
    <row r="225" spans="1:8" x14ac:dyDescent="0.2">
      <c r="A225" s="6">
        <v>45355</v>
      </c>
      <c r="B225">
        <v>311.90692138671881</v>
      </c>
      <c r="C225">
        <v>5130.9501953125</v>
      </c>
      <c r="D225">
        <f t="shared" si="12"/>
        <v>-7.0689472764349226E-3</v>
      </c>
      <c r="E225">
        <f t="shared" si="13"/>
        <v>-1.1932620709189656E-3</v>
      </c>
      <c r="F225">
        <f t="shared" si="14"/>
        <v>-8.1877835862160619E-4</v>
      </c>
      <c r="G225">
        <f t="shared" si="15"/>
        <v>-6.2501689178133162E-3</v>
      </c>
      <c r="H225">
        <f>0</f>
        <v>0</v>
      </c>
    </row>
    <row r="226" spans="1:8" x14ac:dyDescent="0.2">
      <c r="A226" s="6">
        <v>45356</v>
      </c>
      <c r="B226">
        <v>296.15493774414062</v>
      </c>
      <c r="C226">
        <v>5078.64990234375</v>
      </c>
      <c r="D226">
        <f t="shared" si="12"/>
        <v>-5.0502193322757405E-2</v>
      </c>
      <c r="E226">
        <f t="shared" si="13"/>
        <v>-1.0193100883444606E-2</v>
      </c>
      <c r="F226">
        <f t="shared" si="14"/>
        <v>-1.2412708699681583E-2</v>
      </c>
      <c r="G226">
        <f t="shared" si="15"/>
        <v>-3.808948462307582E-2</v>
      </c>
      <c r="H226">
        <f>0</f>
        <v>0</v>
      </c>
    </row>
    <row r="227" spans="1:8" x14ac:dyDescent="0.2">
      <c r="A227" s="6">
        <v>45357</v>
      </c>
      <c r="B227">
        <v>301.13134765625</v>
      </c>
      <c r="C227">
        <v>5104.759765625</v>
      </c>
      <c r="D227">
        <f t="shared" si="12"/>
        <v>1.6803400105416033E-2</v>
      </c>
      <c r="E227">
        <f t="shared" si="13"/>
        <v>5.1411032032746551E-3</v>
      </c>
      <c r="F227">
        <f t="shared" si="14"/>
        <v>7.3413888703312948E-3</v>
      </c>
      <c r="G227">
        <f t="shared" si="15"/>
        <v>9.4620112350847392E-3</v>
      </c>
      <c r="H227">
        <f>0</f>
        <v>0</v>
      </c>
    </row>
    <row r="228" spans="1:8" x14ac:dyDescent="0.2">
      <c r="A228" s="6">
        <v>45358</v>
      </c>
      <c r="B228">
        <v>299.79306030273438</v>
      </c>
      <c r="C228">
        <v>5157.35986328125</v>
      </c>
      <c r="D228">
        <f t="shared" si="12"/>
        <v>-4.4441980681576565E-3</v>
      </c>
      <c r="E228">
        <f t="shared" si="13"/>
        <v>1.0304127925951478E-2</v>
      </c>
      <c r="F228">
        <f t="shared" si="14"/>
        <v>1.399259121193046E-2</v>
      </c>
      <c r="G228">
        <f t="shared" si="15"/>
        <v>-1.8436789280088114E-2</v>
      </c>
      <c r="H228">
        <f>0</f>
        <v>0</v>
      </c>
    </row>
    <row r="229" spans="1:8" x14ac:dyDescent="0.2">
      <c r="A229" s="6">
        <v>45359</v>
      </c>
      <c r="B229">
        <v>302.62820434570312</v>
      </c>
      <c r="C229">
        <v>5123.68994140625</v>
      </c>
      <c r="D229">
        <f t="shared" si="12"/>
        <v>9.4570035747518766E-3</v>
      </c>
      <c r="E229">
        <f t="shared" si="13"/>
        <v>-6.5285190034379825E-3</v>
      </c>
      <c r="F229">
        <f t="shared" si="14"/>
        <v>-7.691856701001816E-3</v>
      </c>
      <c r="G229">
        <f t="shared" si="15"/>
        <v>1.7148860275753693E-2</v>
      </c>
      <c r="H229">
        <f>0</f>
        <v>0</v>
      </c>
    </row>
    <row r="230" spans="1:8" x14ac:dyDescent="0.2">
      <c r="A230" s="6">
        <v>45362</v>
      </c>
      <c r="B230">
        <v>303.34194946289062</v>
      </c>
      <c r="C230">
        <v>5117.93994140625</v>
      </c>
      <c r="D230">
        <f t="shared" si="12"/>
        <v>2.3584884255274385E-3</v>
      </c>
      <c r="E230">
        <f t="shared" si="13"/>
        <v>-1.122238087346461E-3</v>
      </c>
      <c r="F230">
        <f t="shared" si="14"/>
        <v>-7.2728259572659056E-4</v>
      </c>
      <c r="G230">
        <f t="shared" si="15"/>
        <v>3.0857710212540291E-3</v>
      </c>
      <c r="H230">
        <f>0</f>
        <v>0</v>
      </c>
    </row>
    <row r="231" spans="1:8" x14ac:dyDescent="0.2">
      <c r="A231" s="6">
        <v>45363</v>
      </c>
      <c r="B231">
        <v>303.95657348632812</v>
      </c>
      <c r="C231">
        <v>5175.27001953125</v>
      </c>
      <c r="D231">
        <f t="shared" si="12"/>
        <v>2.0261754911439223E-3</v>
      </c>
      <c r="E231">
        <f t="shared" si="13"/>
        <v>1.1201787981366396E-2</v>
      </c>
      <c r="F231">
        <f t="shared" si="14"/>
        <v>1.5148990606322719E-2</v>
      </c>
      <c r="G231">
        <f t="shared" si="15"/>
        <v>-1.3122815115178797E-2</v>
      </c>
      <c r="H231">
        <f>0</f>
        <v>0</v>
      </c>
    </row>
    <row r="232" spans="1:8" x14ac:dyDescent="0.2">
      <c r="A232" s="6">
        <v>45364</v>
      </c>
      <c r="B232">
        <v>302.42794799804688</v>
      </c>
      <c r="C232">
        <v>5165.31005859375</v>
      </c>
      <c r="D232">
        <f t="shared" si="12"/>
        <v>-5.029091724347956E-3</v>
      </c>
      <c r="E232">
        <f t="shared" si="13"/>
        <v>-1.9245297153407392E-3</v>
      </c>
      <c r="F232">
        <f t="shared" si="14"/>
        <v>-1.7608248004197999E-3</v>
      </c>
      <c r="G232">
        <f t="shared" si="15"/>
        <v>-3.2682669239281559E-3</v>
      </c>
      <c r="H232">
        <f>0</f>
        <v>0</v>
      </c>
    </row>
    <row r="233" spans="1:8" x14ac:dyDescent="0.2">
      <c r="A233" s="6">
        <v>45365</v>
      </c>
      <c r="B233">
        <v>301.0780029296875</v>
      </c>
      <c r="C233">
        <v>5150.47998046875</v>
      </c>
      <c r="D233">
        <f t="shared" si="12"/>
        <v>-4.463691524859037E-3</v>
      </c>
      <c r="E233">
        <f t="shared" si="13"/>
        <v>-2.8710915621273925E-3</v>
      </c>
      <c r="F233">
        <f t="shared" si="14"/>
        <v>-2.9802213189303118E-3</v>
      </c>
      <c r="G233">
        <f t="shared" si="15"/>
        <v>-1.4834702059287252E-3</v>
      </c>
      <c r="H233">
        <f>0</f>
        <v>0</v>
      </c>
    </row>
    <row r="234" spans="1:8" x14ac:dyDescent="0.2">
      <c r="A234" s="6">
        <v>45366</v>
      </c>
      <c r="B234">
        <v>292.15444946289062</v>
      </c>
      <c r="C234">
        <v>5117.08984375</v>
      </c>
      <c r="D234">
        <f t="shared" si="12"/>
        <v>-2.9638676289748256E-2</v>
      </c>
      <c r="E234">
        <f t="shared" si="13"/>
        <v>-6.4829174844615034E-3</v>
      </c>
      <c r="F234">
        <f t="shared" si="14"/>
        <v>-7.6331111117225962E-3</v>
      </c>
      <c r="G234">
        <f t="shared" si="15"/>
        <v>-2.2005565178025661E-2</v>
      </c>
      <c r="H234">
        <f>0</f>
        <v>0</v>
      </c>
    </row>
    <row r="235" spans="1:8" x14ac:dyDescent="0.2">
      <c r="A235" s="6">
        <v>45369</v>
      </c>
      <c r="B235">
        <v>298.28878784179688</v>
      </c>
      <c r="C235">
        <v>5149.419921875</v>
      </c>
      <c r="D235">
        <f t="shared" si="12"/>
        <v>2.0996902118670002E-2</v>
      </c>
      <c r="E235">
        <f t="shared" si="13"/>
        <v>6.3180595049523447E-3</v>
      </c>
      <c r="F235">
        <f t="shared" si="14"/>
        <v>8.8575881779379296E-3</v>
      </c>
      <c r="G235">
        <f t="shared" si="15"/>
        <v>1.2139313940732073E-2</v>
      </c>
      <c r="H235">
        <f>0</f>
        <v>0</v>
      </c>
    </row>
    <row r="236" spans="1:8" x14ac:dyDescent="0.2">
      <c r="A236" s="6">
        <v>45370</v>
      </c>
      <c r="B236">
        <v>299.22186279296881</v>
      </c>
      <c r="C236">
        <v>5178.509765625</v>
      </c>
      <c r="D236">
        <f t="shared" si="12"/>
        <v>3.1280926042276391E-3</v>
      </c>
      <c r="E236">
        <f t="shared" si="13"/>
        <v>5.6491496501236416E-3</v>
      </c>
      <c r="F236">
        <f t="shared" si="14"/>
        <v>7.9958733824974839E-3</v>
      </c>
      <c r="G236">
        <f t="shared" si="15"/>
        <v>-4.8677807782698448E-3</v>
      </c>
      <c r="H236">
        <f>0</f>
        <v>0</v>
      </c>
    </row>
    <row r="237" spans="1:8" x14ac:dyDescent="0.2">
      <c r="A237" s="6">
        <v>45371</v>
      </c>
      <c r="B237">
        <v>303.81759643554688</v>
      </c>
      <c r="C237">
        <v>5224.6201171875</v>
      </c>
      <c r="D237">
        <f t="shared" si="12"/>
        <v>1.5358950043559583E-2</v>
      </c>
      <c r="E237">
        <f t="shared" si="13"/>
        <v>8.9041739128465913E-3</v>
      </c>
      <c r="F237">
        <f t="shared" si="14"/>
        <v>1.2189117877937437E-2</v>
      </c>
      <c r="G237">
        <f t="shared" si="15"/>
        <v>3.1698321656221454E-3</v>
      </c>
      <c r="H237">
        <f>0</f>
        <v>0</v>
      </c>
    </row>
    <row r="238" spans="1:8" x14ac:dyDescent="0.2">
      <c r="A238" s="6">
        <v>45372</v>
      </c>
      <c r="B238">
        <v>306.11053466796881</v>
      </c>
      <c r="C238">
        <v>5241.52978515625</v>
      </c>
      <c r="D238">
        <f t="shared" si="12"/>
        <v>7.5470883165529301E-3</v>
      </c>
      <c r="E238">
        <f t="shared" si="13"/>
        <v>3.2365354015160275E-3</v>
      </c>
      <c r="F238">
        <f t="shared" si="14"/>
        <v>4.8878531033703185E-3</v>
      </c>
      <c r="G238">
        <f t="shared" si="15"/>
        <v>2.6592352131826116E-3</v>
      </c>
      <c r="H238">
        <f>0</f>
        <v>0</v>
      </c>
    </row>
    <row r="239" spans="1:8" x14ac:dyDescent="0.2">
      <c r="A239" s="6">
        <v>45373</v>
      </c>
      <c r="B239">
        <v>305.49508666992188</v>
      </c>
      <c r="C239">
        <v>5234.18017578125</v>
      </c>
      <c r="D239">
        <f t="shared" si="12"/>
        <v>-2.0105417107402213E-3</v>
      </c>
      <c r="E239">
        <f t="shared" si="13"/>
        <v>-1.4021878490156903E-3</v>
      </c>
      <c r="F239">
        <f t="shared" si="14"/>
        <v>-1.0879243920298882E-3</v>
      </c>
      <c r="G239">
        <f t="shared" si="15"/>
        <v>-9.2261731871033301E-4</v>
      </c>
      <c r="H239">
        <f>0</f>
        <v>0</v>
      </c>
    </row>
    <row r="240" spans="1:8" x14ac:dyDescent="0.2">
      <c r="A240" s="6">
        <v>45376</v>
      </c>
      <c r="B240">
        <v>303.79776000976562</v>
      </c>
      <c r="C240">
        <v>5218.18994140625</v>
      </c>
      <c r="D240">
        <f t="shared" si="12"/>
        <v>-5.5559867710414101E-3</v>
      </c>
      <c r="E240">
        <f t="shared" si="13"/>
        <v>-3.0549644525015296E-3</v>
      </c>
      <c r="F240">
        <f t="shared" si="14"/>
        <v>-3.2170932815303675E-3</v>
      </c>
      <c r="G240">
        <f t="shared" si="15"/>
        <v>-2.3388934895110427E-3</v>
      </c>
      <c r="H240">
        <f>0</f>
        <v>0</v>
      </c>
    </row>
    <row r="241" spans="1:8" x14ac:dyDescent="0.2">
      <c r="A241" s="6">
        <v>45377</v>
      </c>
      <c r="B241">
        <v>303.56942749023438</v>
      </c>
      <c r="C241">
        <v>5203.580078125</v>
      </c>
      <c r="D241">
        <f t="shared" si="12"/>
        <v>-7.5159382190281843E-4</v>
      </c>
      <c r="E241">
        <f t="shared" si="13"/>
        <v>-2.799795225030266E-3</v>
      </c>
      <c r="F241">
        <f t="shared" si="14"/>
        <v>-2.8883746999968287E-3</v>
      </c>
      <c r="G241">
        <f t="shared" si="15"/>
        <v>2.1367808780940103E-3</v>
      </c>
      <c r="H241">
        <f>0</f>
        <v>0</v>
      </c>
    </row>
    <row r="242" spans="1:8" x14ac:dyDescent="0.2">
      <c r="A242" s="6">
        <v>45378</v>
      </c>
      <c r="B242">
        <v>299.15234375</v>
      </c>
      <c r="C242">
        <v>5248.490234375</v>
      </c>
      <c r="D242">
        <f t="shared" si="12"/>
        <v>-1.4550489411113254E-2</v>
      </c>
      <c r="E242">
        <f t="shared" si="13"/>
        <v>8.6306265255329251E-3</v>
      </c>
      <c r="F242">
        <f t="shared" si="14"/>
        <v>1.1836723860715746E-2</v>
      </c>
      <c r="G242">
        <f t="shared" si="15"/>
        <v>-2.6387213271829E-2</v>
      </c>
      <c r="H242">
        <f>0</f>
        <v>0</v>
      </c>
    </row>
    <row r="243" spans="1:8" x14ac:dyDescent="0.2">
      <c r="A243" s="6">
        <v>45379</v>
      </c>
      <c r="B243">
        <v>298.95382690429688</v>
      </c>
      <c r="C243">
        <v>5254.35009765625</v>
      </c>
      <c r="D243">
        <f t="shared" si="12"/>
        <v>-6.6359782849978455E-4</v>
      </c>
      <c r="E243">
        <f t="shared" si="13"/>
        <v>1.1164855071790214E-3</v>
      </c>
      <c r="F243">
        <f t="shared" si="14"/>
        <v>2.1567252124679069E-3</v>
      </c>
      <c r="G243">
        <f t="shared" si="15"/>
        <v>-2.8203230409676915E-3</v>
      </c>
      <c r="H243">
        <f>0</f>
        <v>0</v>
      </c>
    </row>
    <row r="244" spans="1:8" x14ac:dyDescent="0.2">
      <c r="A244" s="6">
        <v>45383</v>
      </c>
      <c r="B244">
        <v>300.02584838867188</v>
      </c>
      <c r="C244">
        <v>5243.77001953125</v>
      </c>
      <c r="D244">
        <f t="shared" si="12"/>
        <v>3.5859098894164276E-3</v>
      </c>
      <c r="E244">
        <f t="shared" si="13"/>
        <v>-2.0135845401164643E-3</v>
      </c>
      <c r="F244">
        <f t="shared" si="14"/>
        <v>-1.87554857008866E-3</v>
      </c>
      <c r="G244">
        <f t="shared" si="15"/>
        <v>5.4614584595050874E-3</v>
      </c>
      <c r="H244">
        <f>0</f>
        <v>0</v>
      </c>
    </row>
    <row r="245" spans="1:8" x14ac:dyDescent="0.2">
      <c r="A245" s="6">
        <v>45384</v>
      </c>
      <c r="B245">
        <v>301.75299072265619</v>
      </c>
      <c r="C245">
        <v>5205.81005859375</v>
      </c>
      <c r="D245">
        <f t="shared" si="12"/>
        <v>5.7566451132800012E-3</v>
      </c>
      <c r="E245">
        <f t="shared" si="13"/>
        <v>-7.2390590731691296E-3</v>
      </c>
      <c r="F245">
        <f t="shared" si="14"/>
        <v>-8.6072011026737151E-3</v>
      </c>
      <c r="G245">
        <f t="shared" si="15"/>
        <v>1.4363846215953716E-2</v>
      </c>
      <c r="H245">
        <f>0</f>
        <v>0</v>
      </c>
    </row>
    <row r="246" spans="1:8" x14ac:dyDescent="0.2">
      <c r="A246" s="6">
        <v>45385</v>
      </c>
      <c r="B246">
        <v>302.48748779296881</v>
      </c>
      <c r="C246">
        <v>5211.490234375</v>
      </c>
      <c r="D246">
        <f t="shared" si="12"/>
        <v>2.4341003830767871E-3</v>
      </c>
      <c r="E246">
        <f t="shared" si="13"/>
        <v>1.091122364688113E-3</v>
      </c>
      <c r="F246">
        <f t="shared" si="14"/>
        <v>2.1240514598157255E-3</v>
      </c>
      <c r="G246">
        <f t="shared" si="15"/>
        <v>3.1004892326106162E-4</v>
      </c>
      <c r="H246">
        <f>0</f>
        <v>0</v>
      </c>
    </row>
    <row r="247" spans="1:8" x14ac:dyDescent="0.2">
      <c r="A247" s="6">
        <v>45386</v>
      </c>
      <c r="B247">
        <v>291.96585083007812</v>
      </c>
      <c r="C247">
        <v>5147.2099609375</v>
      </c>
      <c r="D247">
        <f t="shared" si="12"/>
        <v>-3.4783709698736343E-2</v>
      </c>
      <c r="E247">
        <f t="shared" si="13"/>
        <v>-1.2334336350379616E-2</v>
      </c>
      <c r="F247">
        <f t="shared" si="14"/>
        <v>-1.5171128640814368E-2</v>
      </c>
      <c r="G247">
        <f t="shared" si="15"/>
        <v>-1.9612581057921977E-2</v>
      </c>
      <c r="H247">
        <f>0</f>
        <v>0</v>
      </c>
    </row>
    <row r="248" spans="1:8" x14ac:dyDescent="0.2">
      <c r="A248" s="6">
        <v>45387</v>
      </c>
      <c r="B248">
        <v>299.67843627929688</v>
      </c>
      <c r="C248">
        <v>5204.33984375</v>
      </c>
      <c r="D248">
        <f t="shared" si="12"/>
        <v>2.6416053203795364E-2</v>
      </c>
      <c r="E248">
        <f t="shared" si="13"/>
        <v>1.1099194174331695E-2</v>
      </c>
      <c r="F248">
        <f t="shared" si="14"/>
        <v>1.5016825411260667E-2</v>
      </c>
      <c r="G248">
        <f t="shared" si="15"/>
        <v>1.1399227792534697E-2</v>
      </c>
      <c r="H248">
        <f>0</f>
        <v>0</v>
      </c>
    </row>
    <row r="249" spans="1:8" x14ac:dyDescent="0.2">
      <c r="A249" s="6">
        <v>45390</v>
      </c>
      <c r="B249">
        <v>299.49978637695312</v>
      </c>
      <c r="C249">
        <v>5202.39013671875</v>
      </c>
      <c r="D249">
        <f t="shared" si="12"/>
        <v>-5.9613866303431795E-4</v>
      </c>
      <c r="E249">
        <f t="shared" si="13"/>
        <v>-3.7463099831791524E-4</v>
      </c>
      <c r="F249">
        <f t="shared" si="14"/>
        <v>2.358129322306654E-4</v>
      </c>
      <c r="G249">
        <f t="shared" si="15"/>
        <v>-8.319515952649834E-4</v>
      </c>
      <c r="H249">
        <f>0</f>
        <v>0</v>
      </c>
    </row>
    <row r="250" spans="1:8" x14ac:dyDescent="0.2">
      <c r="A250" s="6">
        <v>45391</v>
      </c>
      <c r="B250">
        <v>300.135009765625</v>
      </c>
      <c r="C250">
        <v>5209.91015625</v>
      </c>
      <c r="D250">
        <f t="shared" si="12"/>
        <v>2.1209477187151826E-3</v>
      </c>
      <c r="E250">
        <f t="shared" si="13"/>
        <v>1.4454931932483817E-3</v>
      </c>
      <c r="F250">
        <f t="shared" si="14"/>
        <v>2.5805652693201061E-3</v>
      </c>
      <c r="G250">
        <f t="shared" si="15"/>
        <v>-4.5961755060492347E-4</v>
      </c>
      <c r="H250">
        <f>0</f>
        <v>0</v>
      </c>
    </row>
    <row r="251" spans="1:8" x14ac:dyDescent="0.2">
      <c r="A251" s="6">
        <v>45392</v>
      </c>
      <c r="B251">
        <v>297.40533447265619</v>
      </c>
      <c r="C251">
        <v>5160.64013671875</v>
      </c>
      <c r="D251">
        <f t="shared" si="12"/>
        <v>-9.0948246760695906E-3</v>
      </c>
      <c r="E251">
        <f t="shared" si="13"/>
        <v>-9.4569806491084929E-3</v>
      </c>
      <c r="F251">
        <f t="shared" si="14"/>
        <v>-1.1464410969320056E-2</v>
      </c>
      <c r="G251">
        <f t="shared" si="15"/>
        <v>2.3695862932504655E-3</v>
      </c>
      <c r="H251">
        <f>0</f>
        <v>0</v>
      </c>
    </row>
    <row r="252" spans="1:8" x14ac:dyDescent="0.2">
      <c r="A252" s="6">
        <v>45393</v>
      </c>
      <c r="B252">
        <v>296.9388427734375</v>
      </c>
      <c r="C252">
        <v>5199.06005859375</v>
      </c>
      <c r="D252">
        <f t="shared" si="12"/>
        <v>-1.5685384394528157E-3</v>
      </c>
      <c r="E252">
        <f t="shared" si="13"/>
        <v>7.4447977105855934E-3</v>
      </c>
      <c r="F252">
        <f t="shared" si="14"/>
        <v>1.0309094648314017E-2</v>
      </c>
      <c r="G252">
        <f t="shared" si="15"/>
        <v>-1.1877633087766832E-2</v>
      </c>
      <c r="H252">
        <f>0</f>
        <v>0</v>
      </c>
    </row>
    <row r="253" spans="1:8" x14ac:dyDescent="0.2">
      <c r="A253" s="6">
        <v>45394</v>
      </c>
      <c r="B253">
        <v>292.14453125</v>
      </c>
      <c r="C253">
        <v>5123.41015625</v>
      </c>
      <c r="D253">
        <f t="shared" si="12"/>
        <v>-1.6145787727392502E-2</v>
      </c>
      <c r="E253">
        <f t="shared" si="13"/>
        <v>-1.4550688295801639E-2</v>
      </c>
      <c r="F253">
        <f t="shared" si="14"/>
        <v>-1.8026316450481878E-2</v>
      </c>
      <c r="G253">
        <f t="shared" si="15"/>
        <v>1.8805287230893759E-3</v>
      </c>
      <c r="H253">
        <f>0</f>
        <v>0</v>
      </c>
    </row>
    <row r="254" spans="1:8" x14ac:dyDescent="0.2">
      <c r="A254" s="6">
        <v>45397</v>
      </c>
      <c r="B254">
        <v>270.88284301757812</v>
      </c>
      <c r="C254">
        <v>5061.81982421875</v>
      </c>
      <c r="D254">
        <f t="shared" si="12"/>
        <v>-7.2777977877762745E-2</v>
      </c>
      <c r="E254">
        <f t="shared" si="13"/>
        <v>-1.202135494776202E-2</v>
      </c>
      <c r="F254">
        <f t="shared" si="14"/>
        <v>-1.4767934244160799E-2</v>
      </c>
      <c r="G254">
        <f t="shared" si="15"/>
        <v>-5.8010043633601946E-2</v>
      </c>
      <c r="H254">
        <f>0</f>
        <v>0</v>
      </c>
    </row>
    <row r="255" spans="1:8" x14ac:dyDescent="0.2">
      <c r="A255" s="6">
        <v>45398</v>
      </c>
      <c r="B255">
        <v>275.35952758789062</v>
      </c>
      <c r="C255">
        <v>5051.41015625</v>
      </c>
      <c r="D255">
        <f t="shared" si="12"/>
        <v>1.6526275789352951E-2</v>
      </c>
      <c r="E255">
        <f t="shared" si="13"/>
        <v>-2.0565070133361507E-3</v>
      </c>
      <c r="F255">
        <f t="shared" si="14"/>
        <v>-1.9308429120142576E-3</v>
      </c>
      <c r="G255">
        <f t="shared" si="15"/>
        <v>1.8457118701367209E-2</v>
      </c>
      <c r="H255">
        <f>0</f>
        <v>0</v>
      </c>
    </row>
    <row r="256" spans="1:8" x14ac:dyDescent="0.2">
      <c r="A256" s="6">
        <v>45399</v>
      </c>
      <c r="B256">
        <v>274.27755737304688</v>
      </c>
      <c r="C256">
        <v>5022.2099609375</v>
      </c>
      <c r="D256">
        <f t="shared" si="12"/>
        <v>-3.9293000838636072E-3</v>
      </c>
      <c r="E256">
        <f t="shared" si="13"/>
        <v>-5.780602724641426E-3</v>
      </c>
      <c r="F256">
        <f t="shared" si="14"/>
        <v>-6.728362863174E-3</v>
      </c>
      <c r="G256">
        <f t="shared" si="15"/>
        <v>2.7990627793103929E-3</v>
      </c>
      <c r="H256">
        <f>0</f>
        <v>0</v>
      </c>
    </row>
    <row r="257" spans="1:8" x14ac:dyDescent="0.2">
      <c r="A257" s="6">
        <v>45400</v>
      </c>
      <c r="B257">
        <v>269.91012573242188</v>
      </c>
      <c r="C257">
        <v>5011.1201171875</v>
      </c>
      <c r="D257">
        <f t="shared" si="12"/>
        <v>-1.5923401398404646E-2</v>
      </c>
      <c r="E257">
        <f t="shared" si="13"/>
        <v>-2.2081601199982481E-3</v>
      </c>
      <c r="F257">
        <f t="shared" si="14"/>
        <v>-2.1262081392446185E-3</v>
      </c>
      <c r="G257">
        <f t="shared" si="15"/>
        <v>-1.3797193259160028E-2</v>
      </c>
      <c r="H257">
        <f>0</f>
        <v>0</v>
      </c>
    </row>
    <row r="258" spans="1:8" x14ac:dyDescent="0.2">
      <c r="A258" s="6">
        <v>45401</v>
      </c>
      <c r="B258">
        <v>268.37155151367188</v>
      </c>
      <c r="C258">
        <v>4967.22998046875</v>
      </c>
      <c r="D258">
        <f t="shared" ref="D258:D300" si="16">(B258/B257)-1</f>
        <v>-5.7003204847352329E-3</v>
      </c>
      <c r="E258">
        <f t="shared" ref="E258:E300" si="17">(C258/C257)-1</f>
        <v>-8.7585481274361499E-3</v>
      </c>
      <c r="F258">
        <f t="shared" ref="F258:F300" si="18">alpha_crm+beta_crm*E258</f>
        <v>-1.0564663965748159E-2</v>
      </c>
      <c r="G258">
        <f t="shared" ref="G258:G300" si="19">D258-F258</f>
        <v>4.8643434810129258E-3</v>
      </c>
      <c r="H258">
        <f>0</f>
        <v>0</v>
      </c>
    </row>
    <row r="259" spans="1:8" x14ac:dyDescent="0.2">
      <c r="A259" s="6">
        <v>45404</v>
      </c>
      <c r="B259">
        <v>271.78607177734381</v>
      </c>
      <c r="C259">
        <v>5010.60009765625</v>
      </c>
      <c r="D259">
        <f t="shared" si="16"/>
        <v>1.2723108110428649E-2</v>
      </c>
      <c r="E259">
        <f t="shared" si="17"/>
        <v>8.7312480714667462E-3</v>
      </c>
      <c r="F259">
        <f t="shared" si="18"/>
        <v>1.1966348314960733E-2</v>
      </c>
      <c r="G259">
        <f t="shared" si="19"/>
        <v>7.5675979546791644E-4</v>
      </c>
      <c r="H259">
        <f>0</f>
        <v>0</v>
      </c>
    </row>
    <row r="260" spans="1:8" x14ac:dyDescent="0.2">
      <c r="A260" s="6">
        <v>45405</v>
      </c>
      <c r="B260">
        <v>274.63494873046881</v>
      </c>
      <c r="C260">
        <v>5070.5498046875</v>
      </c>
      <c r="D260">
        <f t="shared" si="16"/>
        <v>1.0482056473662515E-2</v>
      </c>
      <c r="E260">
        <f t="shared" si="17"/>
        <v>1.1964576270872662E-2</v>
      </c>
      <c r="F260">
        <f t="shared" si="18"/>
        <v>1.6131643126854927E-2</v>
      </c>
      <c r="G260">
        <f t="shared" si="19"/>
        <v>-5.6495866531924115E-3</v>
      </c>
      <c r="H260">
        <f>0</f>
        <v>0</v>
      </c>
    </row>
    <row r="261" spans="1:8" x14ac:dyDescent="0.2">
      <c r="A261" s="6">
        <v>45406</v>
      </c>
      <c r="B261">
        <v>274.1485595703125</v>
      </c>
      <c r="C261">
        <v>5071.6298828125</v>
      </c>
      <c r="D261">
        <f t="shared" si="16"/>
        <v>-1.77103883684393E-3</v>
      </c>
      <c r="E261">
        <f t="shared" si="17"/>
        <v>2.130100613548791E-4</v>
      </c>
      <c r="F261">
        <f t="shared" si="18"/>
        <v>9.9283421375749342E-4</v>
      </c>
      <c r="G261">
        <f t="shared" si="19"/>
        <v>-2.7638730506014232E-3</v>
      </c>
      <c r="H261">
        <f>0</f>
        <v>0</v>
      </c>
    </row>
    <row r="262" spans="1:8" x14ac:dyDescent="0.2">
      <c r="A262" s="6">
        <v>45407</v>
      </c>
      <c r="B262">
        <v>271.12106323242188</v>
      </c>
      <c r="C262">
        <v>5048.419921875</v>
      </c>
      <c r="D262">
        <f t="shared" si="16"/>
        <v>-1.1043269177251069E-2</v>
      </c>
      <c r="E262">
        <f t="shared" si="17"/>
        <v>-4.5764303535156259E-3</v>
      </c>
      <c r="F262">
        <f t="shared" si="18"/>
        <v>-5.1771027928235154E-3</v>
      </c>
      <c r="G262">
        <f t="shared" si="19"/>
        <v>-5.8661663844275539E-3</v>
      </c>
      <c r="H262">
        <f>0</f>
        <v>0</v>
      </c>
    </row>
    <row r="263" spans="1:8" x14ac:dyDescent="0.2">
      <c r="A263" s="6">
        <v>45408</v>
      </c>
      <c r="B263">
        <v>272.26260375976562</v>
      </c>
      <c r="C263">
        <v>5099.9599609375</v>
      </c>
      <c r="D263">
        <f t="shared" si="16"/>
        <v>4.2104457460214739E-3</v>
      </c>
      <c r="E263">
        <f t="shared" si="17"/>
        <v>1.020914263474304E-2</v>
      </c>
      <c r="F263">
        <f t="shared" si="18"/>
        <v>1.3870227592688387E-2</v>
      </c>
      <c r="G263">
        <f t="shared" si="19"/>
        <v>-9.6597818466669129E-3</v>
      </c>
      <c r="H263">
        <f>0</f>
        <v>0</v>
      </c>
    </row>
    <row r="264" spans="1:8" x14ac:dyDescent="0.2">
      <c r="A264" s="6">
        <v>45411</v>
      </c>
      <c r="B264">
        <v>273.70184326171881</v>
      </c>
      <c r="C264">
        <v>5116.169921875</v>
      </c>
      <c r="D264">
        <f t="shared" si="16"/>
        <v>5.2862180926731561E-3</v>
      </c>
      <c r="E264">
        <f t="shared" si="17"/>
        <v>3.1784486665891176E-3</v>
      </c>
      <c r="F264">
        <f t="shared" si="18"/>
        <v>4.8130235900300444E-3</v>
      </c>
      <c r="G264">
        <f t="shared" si="19"/>
        <v>4.7319450264311173E-4</v>
      </c>
      <c r="H264">
        <f>0</f>
        <v>0</v>
      </c>
    </row>
    <row r="265" spans="1:8" x14ac:dyDescent="0.2">
      <c r="A265" s="6">
        <v>45412</v>
      </c>
      <c r="B265">
        <v>266.9521484375</v>
      </c>
      <c r="C265">
        <v>5035.68994140625</v>
      </c>
      <c r="D265">
        <f t="shared" si="16"/>
        <v>-2.4660757647016029E-2</v>
      </c>
      <c r="E265">
        <f t="shared" si="17"/>
        <v>-1.5730513586862171E-2</v>
      </c>
      <c r="F265">
        <f t="shared" si="18"/>
        <v>-1.9546211697954417E-2</v>
      </c>
      <c r="G265">
        <f t="shared" si="19"/>
        <v>-5.1145459490616121E-3</v>
      </c>
      <c r="H265">
        <f>0</f>
        <v>0</v>
      </c>
    </row>
    <row r="266" spans="1:8" x14ac:dyDescent="0.2">
      <c r="A266" s="6">
        <v>45413</v>
      </c>
      <c r="B266">
        <v>266.70401000976562</v>
      </c>
      <c r="C266">
        <v>5018.39013671875</v>
      </c>
      <c r="D266">
        <f t="shared" si="16"/>
        <v>-9.2952399591750279E-4</v>
      </c>
      <c r="E266">
        <f t="shared" si="17"/>
        <v>-3.4354388154940185E-3</v>
      </c>
      <c r="F266">
        <f t="shared" si="18"/>
        <v>-3.7072346443906383E-3</v>
      </c>
      <c r="G266">
        <f t="shared" si="19"/>
        <v>2.7777106484731355E-3</v>
      </c>
      <c r="H266">
        <f>0</f>
        <v>0</v>
      </c>
    </row>
    <row r="267" spans="1:8" x14ac:dyDescent="0.2">
      <c r="A267" s="6">
        <v>45414</v>
      </c>
      <c r="B267">
        <v>270.11856079101562</v>
      </c>
      <c r="C267">
        <v>5064.2001953125</v>
      </c>
      <c r="D267">
        <f t="shared" si="16"/>
        <v>1.2802772560956077E-2</v>
      </c>
      <c r="E267">
        <f t="shared" si="17"/>
        <v>9.1284370775730483E-3</v>
      </c>
      <c r="F267">
        <f t="shared" si="18"/>
        <v>1.247802210878716E-2</v>
      </c>
      <c r="G267">
        <f t="shared" si="19"/>
        <v>3.2475045216891728E-4</v>
      </c>
      <c r="H267">
        <f>0</f>
        <v>0</v>
      </c>
    </row>
    <row r="268" spans="1:8" x14ac:dyDescent="0.2">
      <c r="A268" s="6">
        <v>45415</v>
      </c>
      <c r="B268">
        <v>271.63723754882812</v>
      </c>
      <c r="C268">
        <v>5127.7900390625</v>
      </c>
      <c r="D268">
        <f t="shared" si="16"/>
        <v>5.6222599193673783E-3</v>
      </c>
      <c r="E268">
        <f t="shared" si="17"/>
        <v>1.2556739721478527E-2</v>
      </c>
      <c r="F268">
        <f t="shared" si="18"/>
        <v>1.6894490322217022E-2</v>
      </c>
      <c r="G268">
        <f t="shared" si="19"/>
        <v>-1.1272230402849644E-2</v>
      </c>
      <c r="H268">
        <f>0</f>
        <v>0</v>
      </c>
    </row>
    <row r="269" spans="1:8" x14ac:dyDescent="0.2">
      <c r="A269" s="6">
        <v>45418</v>
      </c>
      <c r="B269">
        <v>273.59268188476562</v>
      </c>
      <c r="C269">
        <v>5180.740234375</v>
      </c>
      <c r="D269">
        <f t="shared" si="16"/>
        <v>7.198734435612808E-3</v>
      </c>
      <c r="E269">
        <f t="shared" si="17"/>
        <v>1.0326123907011819E-2</v>
      </c>
      <c r="F269">
        <f t="shared" si="18"/>
        <v>1.4020927260776351E-2</v>
      </c>
      <c r="G269">
        <f t="shared" si="19"/>
        <v>-6.8221928251635429E-3</v>
      </c>
      <c r="H269">
        <f>0</f>
        <v>0</v>
      </c>
    </row>
    <row r="270" spans="1:8" x14ac:dyDescent="0.2">
      <c r="A270" s="6">
        <v>45419</v>
      </c>
      <c r="B270">
        <v>275.13119506835938</v>
      </c>
      <c r="C270">
        <v>5187.7001953125</v>
      </c>
      <c r="D270">
        <f t="shared" si="16"/>
        <v>5.623371111372677E-3</v>
      </c>
      <c r="E270">
        <f t="shared" si="17"/>
        <v>1.3434298232750663E-3</v>
      </c>
      <c r="F270">
        <f t="shared" si="18"/>
        <v>2.449083403200731E-3</v>
      </c>
      <c r="G270">
        <f t="shared" si="19"/>
        <v>3.174287708171946E-3</v>
      </c>
      <c r="H270">
        <f>0</f>
        <v>0</v>
      </c>
    </row>
    <row r="271" spans="1:8" x14ac:dyDescent="0.2">
      <c r="A271" s="6">
        <v>45420</v>
      </c>
      <c r="B271">
        <v>276.90798950195312</v>
      </c>
      <c r="C271">
        <v>5187.669921875</v>
      </c>
      <c r="D271">
        <f t="shared" si="16"/>
        <v>6.4579897352325943E-3</v>
      </c>
      <c r="E271">
        <f t="shared" si="17"/>
        <v>-5.8356181661389783E-6</v>
      </c>
      <c r="F271">
        <f t="shared" si="18"/>
        <v>7.1090899079935272E-4</v>
      </c>
      <c r="G271">
        <f t="shared" si="19"/>
        <v>5.7470807444332415E-3</v>
      </c>
      <c r="H271">
        <f>0</f>
        <v>0</v>
      </c>
    </row>
    <row r="272" spans="1:8" x14ac:dyDescent="0.2">
      <c r="A272" s="6">
        <v>45421</v>
      </c>
      <c r="B272">
        <v>273.1361083984375</v>
      </c>
      <c r="C272">
        <v>5214.080078125</v>
      </c>
      <c r="D272">
        <f t="shared" si="16"/>
        <v>-1.3621423889934481E-2</v>
      </c>
      <c r="E272">
        <f t="shared" si="17"/>
        <v>5.0909476986258362E-3</v>
      </c>
      <c r="F272">
        <f t="shared" si="18"/>
        <v>7.2767766656871612E-3</v>
      </c>
      <c r="G272">
        <f t="shared" si="19"/>
        <v>-2.0898200555621641E-2</v>
      </c>
      <c r="H272">
        <f>0</f>
        <v>0</v>
      </c>
    </row>
    <row r="273" spans="1:16" x14ac:dyDescent="0.2">
      <c r="A273" s="6">
        <v>45422</v>
      </c>
      <c r="B273">
        <v>274.62496948242188</v>
      </c>
      <c r="C273">
        <v>5222.68017578125</v>
      </c>
      <c r="D273">
        <f t="shared" si="16"/>
        <v>5.450985930474328E-3</v>
      </c>
      <c r="E273">
        <f t="shared" si="17"/>
        <v>1.6493988445498431E-3</v>
      </c>
      <c r="F273">
        <f t="shared" si="18"/>
        <v>2.8432441868633165E-3</v>
      </c>
      <c r="G273">
        <f t="shared" si="19"/>
        <v>2.6077417436110115E-3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275.46871948242188</v>
      </c>
      <c r="C274" s="5">
        <v>5221.419921875</v>
      </c>
      <c r="D274" s="5">
        <f t="shared" si="16"/>
        <v>3.0723717569824949E-3</v>
      </c>
      <c r="E274" s="5">
        <f t="shared" si="17"/>
        <v>-2.4130405535727206E-4</v>
      </c>
      <c r="F274" s="5">
        <f t="shared" si="18"/>
        <v>4.0756970715432402E-4</v>
      </c>
      <c r="G274" s="5">
        <f t="shared" si="19"/>
        <v>2.6648020498281711E-3</v>
      </c>
      <c r="H274" s="5">
        <f>0</f>
        <v>0</v>
      </c>
      <c r="K274">
        <f>SUM(G273:G275)</f>
        <v>-4.2725903019977919E-3</v>
      </c>
      <c r="L274">
        <f>SUM(G272:G276)</f>
        <v>-2.1815417709248851E-3</v>
      </c>
      <c r="M274">
        <f>SUM(G271:G277)</f>
        <v>-4.417671585578261E-3</v>
      </c>
      <c r="N274">
        <f>SUM(G269:G279)</f>
        <v>-3.8047332200575068E-3</v>
      </c>
      <c r="O274">
        <f>SUM(G264:G284)</f>
        <v>-8.1171111882752736E-2</v>
      </c>
      <c r="P274">
        <f>SUM(G259:G289)</f>
        <v>-0.21798675716729679</v>
      </c>
    </row>
    <row r="275" spans="1:16" x14ac:dyDescent="0.2">
      <c r="A275" s="6">
        <v>45426</v>
      </c>
      <c r="B275">
        <v>274.7540283203125</v>
      </c>
      <c r="C275">
        <v>5246.68017578125</v>
      </c>
      <c r="D275">
        <f t="shared" si="16"/>
        <v>-2.5944548747756091E-3</v>
      </c>
      <c r="E275">
        <f t="shared" si="17"/>
        <v>4.8378131397597279E-3</v>
      </c>
      <c r="F275">
        <f t="shared" si="18"/>
        <v>6.9506792206613655E-3</v>
      </c>
      <c r="G275">
        <f t="shared" si="19"/>
        <v>-9.5451340954369746E-3</v>
      </c>
      <c r="H275">
        <f>0</f>
        <v>0</v>
      </c>
      <c r="K275">
        <f>_xlfn.T.TEST(G273:G275, H273:H275, 2, 1)</f>
        <v>0.75927949971731723</v>
      </c>
      <c r="L275">
        <f>_xlfn.T.TEST(G272:G276, H272:H276, 2,1)</f>
        <v>0.95528037883013495</v>
      </c>
      <c r="M275">
        <f>_xlfn.T.TEST(G271:G277, H271:H277, 2, 1)</f>
        <v>0.90850101481658452</v>
      </c>
      <c r="N275">
        <f>_xlfn.T.TEST(G269:G279, H269:H279, 2,1)</f>
        <v>0.91978251354677398</v>
      </c>
      <c r="O275">
        <f>_xlfn.T.TEST(G264:G284, H264:H284, 2, 1)</f>
        <v>0.13373860811189361</v>
      </c>
      <c r="P275">
        <f>_xlfn.T.TEST(G259:G289, H259:H289, 2, 1)</f>
        <v>0.30539316657316734</v>
      </c>
    </row>
    <row r="276" spans="1:16" x14ac:dyDescent="0.2">
      <c r="A276" s="6">
        <v>45427</v>
      </c>
      <c r="B276">
        <v>285.41464233398438</v>
      </c>
      <c r="C276">
        <v>5308.14990234375</v>
      </c>
      <c r="D276">
        <f t="shared" si="16"/>
        <v>3.8800574021952361E-2</v>
      </c>
      <c r="E276">
        <f t="shared" si="17"/>
        <v>1.1715927882596233E-2</v>
      </c>
      <c r="F276">
        <f t="shared" si="18"/>
        <v>1.5811324935257814E-2</v>
      </c>
      <c r="G276">
        <f t="shared" si="19"/>
        <v>2.2989249086694547E-2</v>
      </c>
      <c r="H276">
        <f>0</f>
        <v>0</v>
      </c>
    </row>
    <row r="277" spans="1:16" x14ac:dyDescent="0.2">
      <c r="A277" s="6">
        <v>45428</v>
      </c>
      <c r="B277">
        <v>282.57577514648438</v>
      </c>
      <c r="C277">
        <v>5297.10009765625</v>
      </c>
      <c r="D277">
        <f t="shared" si="16"/>
        <v>-9.946466531237208E-3</v>
      </c>
      <c r="E277">
        <f t="shared" si="17"/>
        <v>-2.0816677921287052E-3</v>
      </c>
      <c r="F277">
        <f t="shared" si="18"/>
        <v>-1.9632559721505906E-3</v>
      </c>
      <c r="G277">
        <f t="shared" si="19"/>
        <v>-7.9832105590866183E-3</v>
      </c>
      <c r="H277">
        <f>0</f>
        <v>0</v>
      </c>
    </row>
    <row r="278" spans="1:16" x14ac:dyDescent="0.2">
      <c r="A278" s="6">
        <v>45429</v>
      </c>
      <c r="B278">
        <v>283.4989013671875</v>
      </c>
      <c r="C278">
        <v>5303.27001953125</v>
      </c>
      <c r="D278">
        <f t="shared" si="16"/>
        <v>3.2668271730815768E-3</v>
      </c>
      <c r="E278">
        <f t="shared" si="17"/>
        <v>1.1647735102702228E-3</v>
      </c>
      <c r="F278">
        <f t="shared" si="18"/>
        <v>2.218931631472779E-3</v>
      </c>
      <c r="G278">
        <f t="shared" si="19"/>
        <v>1.0478955416087978E-3</v>
      </c>
      <c r="H278">
        <f>0</f>
        <v>0</v>
      </c>
      <c r="N278" t="s">
        <v>59</v>
      </c>
    </row>
    <row r="279" spans="1:16" x14ac:dyDescent="0.2">
      <c r="A279" s="6">
        <v>45432</v>
      </c>
      <c r="B279">
        <v>284.9481201171875</v>
      </c>
      <c r="C279">
        <v>5308.1298828125</v>
      </c>
      <c r="D279">
        <f t="shared" si="16"/>
        <v>5.1119025259394046E-3</v>
      </c>
      <c r="E279">
        <f t="shared" si="17"/>
        <v>9.163899374069473E-4</v>
      </c>
      <c r="F279">
        <f t="shared" si="18"/>
        <v>1.8989545850358479E-3</v>
      </c>
      <c r="G279">
        <f t="shared" si="19"/>
        <v>3.2129479409035567E-3</v>
      </c>
      <c r="H279">
        <f>0</f>
        <v>0</v>
      </c>
    </row>
    <row r="280" spans="1:16" x14ac:dyDescent="0.2">
      <c r="A280" s="6">
        <v>45433</v>
      </c>
      <c r="B280">
        <v>281.66259765625</v>
      </c>
      <c r="C280">
        <v>5321.41015625</v>
      </c>
      <c r="D280">
        <f t="shared" si="16"/>
        <v>-1.1530247890690792E-2</v>
      </c>
      <c r="E280">
        <f t="shared" si="17"/>
        <v>2.501874243978186E-3</v>
      </c>
      <c r="F280">
        <f t="shared" si="18"/>
        <v>3.9414350105349523E-3</v>
      </c>
      <c r="G280">
        <f t="shared" si="19"/>
        <v>-1.5471682901225744E-2</v>
      </c>
      <c r="H280">
        <f>0</f>
        <v>0</v>
      </c>
    </row>
    <row r="281" spans="1:16" x14ac:dyDescent="0.2">
      <c r="A281" s="6">
        <v>45434</v>
      </c>
      <c r="B281">
        <v>281.72213745117188</v>
      </c>
      <c r="C281">
        <v>5307.009765625</v>
      </c>
      <c r="D281">
        <f t="shared" si="16"/>
        <v>2.1138694103273181E-4</v>
      </c>
      <c r="E281">
        <f t="shared" si="17"/>
        <v>-2.7061230392261271E-3</v>
      </c>
      <c r="F281">
        <f t="shared" si="18"/>
        <v>-2.767702672449344E-3</v>
      </c>
      <c r="G281">
        <f t="shared" si="19"/>
        <v>2.9790896134820758E-3</v>
      </c>
      <c r="H281">
        <f>0</f>
        <v>0</v>
      </c>
    </row>
    <row r="282" spans="1:16" x14ac:dyDescent="0.2">
      <c r="A282" s="6">
        <v>45435</v>
      </c>
      <c r="B282">
        <v>276.51095581054688</v>
      </c>
      <c r="C282">
        <v>5267.83984375</v>
      </c>
      <c r="D282">
        <f t="shared" si="16"/>
        <v>-1.8497593720437355E-2</v>
      </c>
      <c r="E282">
        <f t="shared" si="17"/>
        <v>-7.3807894850155265E-3</v>
      </c>
      <c r="F282">
        <f t="shared" si="18"/>
        <v>-8.7897835418025046E-3</v>
      </c>
      <c r="G282">
        <f t="shared" si="19"/>
        <v>-9.7078101786348507E-3</v>
      </c>
      <c r="H282">
        <f>0</f>
        <v>0</v>
      </c>
    </row>
    <row r="283" spans="1:16" x14ac:dyDescent="0.2">
      <c r="A283" s="6">
        <v>45436</v>
      </c>
      <c r="B283">
        <v>270.27740478515619</v>
      </c>
      <c r="C283">
        <v>5304.72021484375</v>
      </c>
      <c r="D283">
        <f t="shared" si="16"/>
        <v>-2.2543595088730051E-2</v>
      </c>
      <c r="E283">
        <f t="shared" si="17"/>
        <v>7.0010425881694704E-3</v>
      </c>
      <c r="F283">
        <f t="shared" si="18"/>
        <v>9.7374326346987682E-3</v>
      </c>
      <c r="G283">
        <f t="shared" si="19"/>
        <v>-3.2281027723428821E-2</v>
      </c>
      <c r="H283">
        <f>0</f>
        <v>0</v>
      </c>
    </row>
    <row r="284" spans="1:16" x14ac:dyDescent="0.2">
      <c r="A284" s="6">
        <v>45440</v>
      </c>
      <c r="B284">
        <v>267.83547973632812</v>
      </c>
      <c r="C284">
        <v>5306.0400390625</v>
      </c>
      <c r="D284">
        <f t="shared" si="16"/>
        <v>-9.0348841804558377E-3</v>
      </c>
      <c r="E284">
        <f t="shared" si="17"/>
        <v>2.4880185293407742E-4</v>
      </c>
      <c r="F284">
        <f t="shared" si="18"/>
        <v>1.0389425438059633E-3</v>
      </c>
      <c r="G284">
        <f t="shared" si="19"/>
        <v>-1.0073826724261801E-2</v>
      </c>
      <c r="H284">
        <f>0</f>
        <v>0</v>
      </c>
    </row>
    <row r="285" spans="1:16" x14ac:dyDescent="0.2">
      <c r="A285" s="6">
        <v>45441</v>
      </c>
      <c r="B285">
        <v>269.61233520507812</v>
      </c>
      <c r="C285">
        <v>5266.9501953125</v>
      </c>
      <c r="D285">
        <f t="shared" si="16"/>
        <v>6.6341302896062437E-3</v>
      </c>
      <c r="E285">
        <f t="shared" si="17"/>
        <v>-7.3670465096804527E-3</v>
      </c>
      <c r="F285">
        <f t="shared" si="18"/>
        <v>-8.7720793248678638E-3</v>
      </c>
      <c r="G285">
        <f t="shared" si="19"/>
        <v>1.5406209614474108E-2</v>
      </c>
      <c r="H285">
        <f>0</f>
        <v>0</v>
      </c>
    </row>
    <row r="286" spans="1:16" x14ac:dyDescent="0.2">
      <c r="A286" s="6">
        <v>45442</v>
      </c>
      <c r="B286">
        <v>216.3985595703125</v>
      </c>
      <c r="C286">
        <v>5235.47998046875</v>
      </c>
      <c r="D286">
        <f t="shared" si="16"/>
        <v>-0.19737144294339892</v>
      </c>
      <c r="E286">
        <f t="shared" si="17"/>
        <v>-5.9750355854433224E-3</v>
      </c>
      <c r="F286">
        <f t="shared" si="18"/>
        <v>-6.9788385762515311E-3</v>
      </c>
      <c r="G286">
        <f t="shared" si="19"/>
        <v>-0.19039260436714739</v>
      </c>
      <c r="H286">
        <f>0</f>
        <v>0</v>
      </c>
    </row>
    <row r="287" spans="1:16" x14ac:dyDescent="0.2">
      <c r="A287" s="6">
        <v>45443</v>
      </c>
      <c r="B287">
        <v>232.70713806152341</v>
      </c>
      <c r="C287">
        <v>5277.509765625</v>
      </c>
      <c r="D287">
        <f t="shared" si="16"/>
        <v>7.5363618517580333E-2</v>
      </c>
      <c r="E287">
        <f t="shared" si="17"/>
        <v>8.0278762048646701E-3</v>
      </c>
      <c r="F287">
        <f t="shared" si="18"/>
        <v>1.1060238261756648E-2</v>
      </c>
      <c r="G287">
        <f t="shared" si="19"/>
        <v>6.4303380255823689E-2</v>
      </c>
      <c r="H287">
        <f>0</f>
        <v>0</v>
      </c>
    </row>
    <row r="288" spans="1:16" x14ac:dyDescent="0.2">
      <c r="A288" s="6">
        <v>45446</v>
      </c>
      <c r="B288">
        <v>234.87103271484381</v>
      </c>
      <c r="C288">
        <v>5283.39990234375</v>
      </c>
      <c r="D288">
        <f t="shared" si="16"/>
        <v>9.2987893338634109E-3</v>
      </c>
      <c r="E288">
        <f t="shared" si="17"/>
        <v>1.1160825806737495E-3</v>
      </c>
      <c r="F288">
        <f t="shared" si="18"/>
        <v>2.1562061474121878E-3</v>
      </c>
      <c r="G288">
        <f t="shared" si="19"/>
        <v>7.1425831864512235E-3</v>
      </c>
      <c r="H288">
        <f>0</f>
        <v>0</v>
      </c>
    </row>
    <row r="289" spans="1:8" x14ac:dyDescent="0.2">
      <c r="A289" s="6">
        <v>45447</v>
      </c>
      <c r="B289">
        <v>233.1240234375</v>
      </c>
      <c r="C289">
        <v>5291.33984375</v>
      </c>
      <c r="D289">
        <f t="shared" si="16"/>
        <v>-7.4381640730675214E-3</v>
      </c>
      <c r="E289">
        <f t="shared" si="17"/>
        <v>1.5028090913065117E-3</v>
      </c>
      <c r="F289">
        <f t="shared" si="18"/>
        <v>2.6544017616577696E-3</v>
      </c>
      <c r="G289">
        <f t="shared" si="19"/>
        <v>-1.009256583472529E-2</v>
      </c>
      <c r="H289">
        <f>0</f>
        <v>0</v>
      </c>
    </row>
    <row r="290" spans="1:8" x14ac:dyDescent="0.2">
      <c r="A290" s="6">
        <v>45448</v>
      </c>
      <c r="B290">
        <v>234.78169250488281</v>
      </c>
      <c r="C290">
        <v>5354.02978515625</v>
      </c>
      <c r="D290">
        <f t="shared" si="16"/>
        <v>7.1106745797360205E-3</v>
      </c>
      <c r="E290">
        <f t="shared" si="17"/>
        <v>1.1847649793331305E-2</v>
      </c>
      <c r="F290">
        <f t="shared" si="18"/>
        <v>1.5981014047392609E-2</v>
      </c>
      <c r="G290">
        <f t="shared" si="19"/>
        <v>-8.8703394676565885E-3</v>
      </c>
      <c r="H290">
        <f>0</f>
        <v>0</v>
      </c>
    </row>
    <row r="291" spans="1:8" x14ac:dyDescent="0.2">
      <c r="A291" s="6">
        <v>45449</v>
      </c>
      <c r="B291">
        <v>240.96562194824219</v>
      </c>
      <c r="C291">
        <v>5352.9599609375</v>
      </c>
      <c r="D291">
        <f t="shared" si="16"/>
        <v>2.6339061522996587E-2</v>
      </c>
      <c r="E291">
        <f t="shared" si="17"/>
        <v>-1.9981663563317653E-4</v>
      </c>
      <c r="F291">
        <f t="shared" si="18"/>
        <v>4.6101535927445313E-4</v>
      </c>
      <c r="G291">
        <f t="shared" si="19"/>
        <v>2.5878046163722135E-2</v>
      </c>
      <c r="H291">
        <f>0</f>
        <v>0</v>
      </c>
    </row>
    <row r="292" spans="1:8" x14ac:dyDescent="0.2">
      <c r="A292" s="6">
        <v>45450</v>
      </c>
      <c r="B292">
        <v>240.06239318847659</v>
      </c>
      <c r="C292">
        <v>5346.990234375</v>
      </c>
      <c r="D292">
        <f t="shared" si="16"/>
        <v>-3.7483718733936078E-3</v>
      </c>
      <c r="E292">
        <f t="shared" si="17"/>
        <v>-1.1152197300303701E-3</v>
      </c>
      <c r="F292">
        <f t="shared" si="18"/>
        <v>-7.1824128426241428E-4</v>
      </c>
      <c r="G292">
        <f t="shared" si="19"/>
        <v>-3.0301305891311933E-3</v>
      </c>
      <c r="H292">
        <f>0</f>
        <v>0</v>
      </c>
    </row>
    <row r="293" spans="1:8" x14ac:dyDescent="0.2">
      <c r="A293" s="6">
        <v>45453</v>
      </c>
      <c r="B293">
        <v>240.0524597167969</v>
      </c>
      <c r="C293">
        <v>5360.7900390625</v>
      </c>
      <c r="D293">
        <f t="shared" si="16"/>
        <v>-4.1378708042327794E-5</v>
      </c>
      <c r="E293">
        <f t="shared" si="17"/>
        <v>2.5808546645145203E-3</v>
      </c>
      <c r="F293">
        <f t="shared" si="18"/>
        <v>4.0431805543252979E-3</v>
      </c>
      <c r="G293">
        <f t="shared" si="19"/>
        <v>-4.0845592623676256E-3</v>
      </c>
      <c r="H293">
        <f>0</f>
        <v>0</v>
      </c>
    </row>
    <row r="294" spans="1:8" x14ac:dyDescent="0.2">
      <c r="A294" s="6">
        <v>45454</v>
      </c>
      <c r="B294">
        <v>239.20872497558591</v>
      </c>
      <c r="C294">
        <v>5375.31982421875</v>
      </c>
      <c r="D294">
        <f t="shared" si="16"/>
        <v>-3.5147931506571695E-3</v>
      </c>
      <c r="E294">
        <f t="shared" si="17"/>
        <v>2.7103813151374556E-3</v>
      </c>
      <c r="F294">
        <f t="shared" si="18"/>
        <v>4.2100416499421534E-3</v>
      </c>
      <c r="G294">
        <f t="shared" si="19"/>
        <v>-7.7248348005993228E-3</v>
      </c>
      <c r="H294">
        <f>0</f>
        <v>0</v>
      </c>
    </row>
    <row r="295" spans="1:8" x14ac:dyDescent="0.2">
      <c r="A295" s="6">
        <v>45455</v>
      </c>
      <c r="B295">
        <v>234.05708312988281</v>
      </c>
      <c r="C295">
        <v>5421.02978515625</v>
      </c>
      <c r="D295">
        <f t="shared" si="16"/>
        <v>-2.1536178691763386E-2</v>
      </c>
      <c r="E295">
        <f t="shared" si="17"/>
        <v>8.5036727919987065E-3</v>
      </c>
      <c r="F295">
        <f t="shared" si="18"/>
        <v>1.1673177293516711E-2</v>
      </c>
      <c r="G295">
        <f t="shared" si="19"/>
        <v>-3.3209355985280097E-2</v>
      </c>
      <c r="H295">
        <f>0</f>
        <v>0</v>
      </c>
    </row>
    <row r="296" spans="1:8" x14ac:dyDescent="0.2">
      <c r="A296" s="6">
        <v>45456</v>
      </c>
      <c r="B296">
        <v>227.33714294433591</v>
      </c>
      <c r="C296">
        <v>5433.740234375</v>
      </c>
      <c r="D296">
        <f t="shared" si="16"/>
        <v>-2.8710689271547851E-2</v>
      </c>
      <c r="E296">
        <f t="shared" si="17"/>
        <v>2.3446558536817097E-3</v>
      </c>
      <c r="F296">
        <f t="shared" si="18"/>
        <v>3.7389003759263802E-3</v>
      </c>
      <c r="G296">
        <f t="shared" si="19"/>
        <v>-3.2449589647474228E-2</v>
      </c>
      <c r="H296">
        <f>0</f>
        <v>0</v>
      </c>
    </row>
    <row r="297" spans="1:8" x14ac:dyDescent="0.2">
      <c r="A297" s="6">
        <v>45457</v>
      </c>
      <c r="B297">
        <v>230.2256164550781</v>
      </c>
      <c r="C297">
        <v>5431.60009765625</v>
      </c>
      <c r="D297">
        <f t="shared" si="16"/>
        <v>1.2705682289010811E-2</v>
      </c>
      <c r="E297">
        <f t="shared" si="17"/>
        <v>-3.9386069750091401E-4</v>
      </c>
      <c r="F297">
        <f t="shared" si="18"/>
        <v>2.1104051158498272E-4</v>
      </c>
      <c r="G297">
        <f t="shared" si="19"/>
        <v>1.2494641777425829E-2</v>
      </c>
      <c r="H297">
        <f>0</f>
        <v>0</v>
      </c>
    </row>
    <row r="298" spans="1:8" x14ac:dyDescent="0.2">
      <c r="A298" s="6">
        <v>45460</v>
      </c>
      <c r="B298">
        <v>228.7763977050781</v>
      </c>
      <c r="C298">
        <v>5473.22998046875</v>
      </c>
      <c r="D298">
        <f t="shared" si="16"/>
        <v>-6.2947762821291553E-3</v>
      </c>
      <c r="E298">
        <f t="shared" si="17"/>
        <v>7.6643865645527054E-3</v>
      </c>
      <c r="F298">
        <f t="shared" si="18"/>
        <v>1.0591977256503021E-2</v>
      </c>
      <c r="G298">
        <f t="shared" si="19"/>
        <v>-1.6886753538632178E-2</v>
      </c>
      <c r="H298">
        <f>0</f>
        <v>0</v>
      </c>
    </row>
    <row r="299" spans="1:8" x14ac:dyDescent="0.2">
      <c r="A299" s="6">
        <v>45461</v>
      </c>
      <c r="B299">
        <v>230.09657287597659</v>
      </c>
      <c r="C299">
        <v>5487.02978515625</v>
      </c>
      <c r="D299">
        <f t="shared" si="16"/>
        <v>5.7705916525547796E-3</v>
      </c>
      <c r="E299">
        <f t="shared" si="17"/>
        <v>2.5213273947457537E-3</v>
      </c>
      <c r="F299">
        <f t="shared" si="18"/>
        <v>3.9664952899034472E-3</v>
      </c>
      <c r="G299">
        <f t="shared" si="19"/>
        <v>1.8040963626513324E-3</v>
      </c>
      <c r="H299">
        <f>0</f>
        <v>0</v>
      </c>
    </row>
    <row r="300" spans="1:8" x14ac:dyDescent="0.2">
      <c r="A300" s="6">
        <v>45463</v>
      </c>
      <c r="B300">
        <v>240.01274108886719</v>
      </c>
      <c r="C300">
        <v>5473.169921875</v>
      </c>
      <c r="D300">
        <f t="shared" si="16"/>
        <v>4.3095679735462467E-2</v>
      </c>
      <c r="E300">
        <f t="shared" si="17"/>
        <v>-2.5259318472709014E-3</v>
      </c>
      <c r="F300">
        <f t="shared" si="18"/>
        <v>-2.5355736120161853E-3</v>
      </c>
      <c r="G300">
        <f t="shared" si="19"/>
        <v>4.5631253347478654E-2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75E0-D1D9-2549-8190-4E95F3127CAC}">
  <sheetPr codeName="Sheet36"/>
  <dimension ref="A1:R300"/>
  <sheetViews>
    <sheetView topLeftCell="A234" workbookViewId="0">
      <selection activeCell="N42" sqref="N42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4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26.856693267822269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27.759439468383789</v>
      </c>
      <c r="C3">
        <v>4137.64013671875</v>
      </c>
      <c r="D3">
        <f t="shared" si="0"/>
        <v>3.3613453136582594E-2</v>
      </c>
      <c r="E3">
        <f t="shared" si="1"/>
        <v>-2.0693734728036706E-3</v>
      </c>
      <c r="F3">
        <f t="shared" si="2"/>
        <v>-2.0724959410735664E-3</v>
      </c>
      <c r="G3">
        <f t="shared" si="3"/>
        <v>3.5685949077656161E-2</v>
      </c>
      <c r="H3">
        <f>0</f>
        <v>0</v>
      </c>
    </row>
    <row r="4" spans="1:11" x14ac:dyDescent="0.2">
      <c r="A4" s="6">
        <v>45033</v>
      </c>
      <c r="B4">
        <v>28.558744430541989</v>
      </c>
      <c r="C4">
        <v>4151.31982421875</v>
      </c>
      <c r="D4">
        <f t="shared" si="0"/>
        <v>2.87939878277641E-2</v>
      </c>
      <c r="E4">
        <f t="shared" si="1"/>
        <v>3.3061569029655402E-3</v>
      </c>
      <c r="F4">
        <f t="shared" si="2"/>
        <v>3.9201258878325124E-3</v>
      </c>
      <c r="G4">
        <f t="shared" si="3"/>
        <v>2.4873861939931588E-2</v>
      </c>
      <c r="H4">
        <f>0</f>
        <v>0</v>
      </c>
    </row>
    <row r="5" spans="1:11" x14ac:dyDescent="0.2">
      <c r="A5" s="6">
        <v>45034</v>
      </c>
      <c r="B5">
        <v>28.737411499023441</v>
      </c>
      <c r="C5">
        <v>4154.8701171875</v>
      </c>
      <c r="D5">
        <f t="shared" si="0"/>
        <v>6.2561247717312085E-3</v>
      </c>
      <c r="E5">
        <f t="shared" si="1"/>
        <v>8.5522029597373539E-4</v>
      </c>
      <c r="F5">
        <f t="shared" si="2"/>
        <v>1.1878306191591623E-3</v>
      </c>
      <c r="G5">
        <f t="shared" si="3"/>
        <v>5.0682941525720462E-3</v>
      </c>
      <c r="H5">
        <f>0</f>
        <v>0</v>
      </c>
    </row>
    <row r="6" spans="1:11" x14ac:dyDescent="0.2">
      <c r="A6" s="6">
        <v>45035</v>
      </c>
      <c r="B6">
        <v>28.26723480224609</v>
      </c>
      <c r="C6">
        <v>4154.52001953125</v>
      </c>
      <c r="D6">
        <f t="shared" si="0"/>
        <v>-1.6361135963596785E-2</v>
      </c>
      <c r="E6">
        <f t="shared" si="1"/>
        <v>-8.4261997698065194E-5</v>
      </c>
      <c r="F6">
        <f t="shared" si="2"/>
        <v>1.4049915465734296E-4</v>
      </c>
      <c r="G6">
        <f t="shared" si="3"/>
        <v>-1.6501635118254126E-2</v>
      </c>
      <c r="H6">
        <f>0</f>
        <v>0</v>
      </c>
    </row>
    <row r="7" spans="1:11" x14ac:dyDescent="0.2">
      <c r="A7" s="6">
        <v>45036</v>
      </c>
      <c r="B7">
        <v>28.116775512695309</v>
      </c>
      <c r="C7">
        <v>4129.7900390625</v>
      </c>
      <c r="D7">
        <f t="shared" si="0"/>
        <v>-5.3227452420929744E-3</v>
      </c>
      <c r="E7">
        <f t="shared" si="1"/>
        <v>-5.9525481529729696E-3</v>
      </c>
      <c r="F7">
        <f t="shared" si="2"/>
        <v>-6.4014450357957869E-3</v>
      </c>
      <c r="G7">
        <f t="shared" si="3"/>
        <v>1.0786997937028125E-3</v>
      </c>
      <c r="H7">
        <f>0</f>
        <v>0</v>
      </c>
    </row>
    <row r="8" spans="1:11" x14ac:dyDescent="0.2">
      <c r="A8" s="6">
        <v>45037</v>
      </c>
      <c r="B8">
        <v>28.088563919067379</v>
      </c>
      <c r="C8">
        <v>4133.52001953125</v>
      </c>
      <c r="D8">
        <f t="shared" si="0"/>
        <v>-1.0033722969119419E-3</v>
      </c>
      <c r="E8">
        <f t="shared" si="1"/>
        <v>9.031888869577287E-4</v>
      </c>
      <c r="F8">
        <f t="shared" si="2"/>
        <v>1.2413058309686412E-3</v>
      </c>
      <c r="G8">
        <f t="shared" si="3"/>
        <v>-2.2446781278805828E-3</v>
      </c>
      <c r="H8">
        <f>0</f>
        <v>0</v>
      </c>
    </row>
    <row r="9" spans="1:11" x14ac:dyDescent="0.2">
      <c r="A9" s="6">
        <v>45040</v>
      </c>
      <c r="B9">
        <v>27.985126495361332</v>
      </c>
      <c r="C9">
        <v>4137.0400390625</v>
      </c>
      <c r="D9">
        <f t="shared" si="0"/>
        <v>-3.6825458219966745E-3</v>
      </c>
      <c r="E9">
        <f t="shared" si="1"/>
        <v>8.5157916609035489E-4</v>
      </c>
      <c r="F9">
        <f t="shared" si="2"/>
        <v>1.1837715007288426E-3</v>
      </c>
      <c r="G9">
        <f t="shared" si="3"/>
        <v>-4.8663173227255167E-3</v>
      </c>
      <c r="H9">
        <f>0</f>
        <v>0</v>
      </c>
    </row>
    <row r="10" spans="1:11" x14ac:dyDescent="0.2">
      <c r="A10" s="6">
        <v>45041</v>
      </c>
      <c r="B10">
        <v>27.119993209838871</v>
      </c>
      <c r="C10">
        <v>4071.6298828125</v>
      </c>
      <c r="D10">
        <f t="shared" si="0"/>
        <v>-3.0914038772197783E-2</v>
      </c>
      <c r="E10">
        <f t="shared" si="1"/>
        <v>-1.5810858882773227E-2</v>
      </c>
      <c r="F10">
        <f t="shared" si="2"/>
        <v>-1.7391454196907897E-2</v>
      </c>
      <c r="G10">
        <f t="shared" si="3"/>
        <v>-1.3522584575289886E-2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26.743852615356449</v>
      </c>
      <c r="C11">
        <v>4055.989990234375</v>
      </c>
      <c r="D11">
        <f t="shared" si="0"/>
        <v>-1.386949441956209E-2</v>
      </c>
      <c r="E11">
        <f t="shared" si="1"/>
        <v>-3.8411871973298428E-3</v>
      </c>
      <c r="F11">
        <f t="shared" si="2"/>
        <v>-4.047707475587789E-3</v>
      </c>
      <c r="G11">
        <f t="shared" si="3"/>
        <v>-9.8217869439743005E-3</v>
      </c>
      <c r="H11">
        <f>0</f>
        <v>0</v>
      </c>
    </row>
    <row r="12" spans="1:11" x14ac:dyDescent="0.2">
      <c r="A12" s="6">
        <v>45043</v>
      </c>
      <c r="B12">
        <v>27.167009353637699</v>
      </c>
      <c r="C12">
        <v>4135.35009765625</v>
      </c>
      <c r="D12">
        <f t="shared" si="0"/>
        <v>1.5822579654745539E-2</v>
      </c>
      <c r="E12">
        <f t="shared" si="1"/>
        <v>1.9566149722497039E-2</v>
      </c>
      <c r="F12">
        <f t="shared" si="2"/>
        <v>2.2046707098758587E-2</v>
      </c>
      <c r="G12">
        <f t="shared" si="3"/>
        <v>-6.224127444013048E-3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27.53375244140625</v>
      </c>
      <c r="C13">
        <v>4169.47998046875</v>
      </c>
      <c r="D13">
        <f t="shared" si="0"/>
        <v>1.3499575275091713E-2</v>
      </c>
      <c r="E13">
        <f t="shared" si="1"/>
        <v>8.2532027534605312E-3</v>
      </c>
      <c r="F13">
        <f t="shared" si="2"/>
        <v>9.4350747170507572E-3</v>
      </c>
      <c r="G13">
        <f t="shared" si="3"/>
        <v>4.0645005580409559E-3</v>
      </c>
      <c r="H13">
        <f>0</f>
        <v>0</v>
      </c>
      <c r="J13" t="s">
        <v>21</v>
      </c>
      <c r="K13">
        <v>0.52969452433288622</v>
      </c>
    </row>
    <row r="14" spans="1:11" x14ac:dyDescent="0.2">
      <c r="A14" s="6">
        <v>45047</v>
      </c>
      <c r="B14">
        <v>27.30806732177734</v>
      </c>
      <c r="C14">
        <v>4167.8701171875</v>
      </c>
      <c r="D14">
        <f t="shared" si="0"/>
        <v>-8.1966713439871608E-3</v>
      </c>
      <c r="E14">
        <f t="shared" si="1"/>
        <v>-3.8610649020764942E-4</v>
      </c>
      <c r="F14">
        <f t="shared" si="2"/>
        <v>-1.9599599434256876E-4</v>
      </c>
      <c r="G14">
        <f t="shared" si="3"/>
        <v>-8.0006753496445916E-3</v>
      </c>
      <c r="H14">
        <f>0</f>
        <v>0</v>
      </c>
      <c r="J14" t="s">
        <v>22</v>
      </c>
      <c r="K14">
        <v>0.28057628910824262</v>
      </c>
    </row>
    <row r="15" spans="1:11" x14ac:dyDescent="0.2">
      <c r="A15" s="6">
        <v>45048</v>
      </c>
      <c r="B15">
        <v>26.480548858642582</v>
      </c>
      <c r="C15">
        <v>4119.580078125</v>
      </c>
      <c r="D15">
        <f t="shared" si="0"/>
        <v>-3.0303076866770362E-2</v>
      </c>
      <c r="E15">
        <f t="shared" si="1"/>
        <v>-1.1586262936400304E-2</v>
      </c>
      <c r="F15">
        <f t="shared" si="2"/>
        <v>-1.2681889908952427E-2</v>
      </c>
      <c r="G15">
        <f t="shared" si="3"/>
        <v>-1.7621186957817933E-2</v>
      </c>
      <c r="H15">
        <f>0</f>
        <v>0</v>
      </c>
      <c r="J15" t="s">
        <v>23</v>
      </c>
      <c r="K15">
        <v>0.27766364250544195</v>
      </c>
    </row>
    <row r="16" spans="1:11" x14ac:dyDescent="0.2">
      <c r="A16" s="6">
        <v>45049</v>
      </c>
      <c r="B16">
        <v>26.198442459106449</v>
      </c>
      <c r="C16">
        <v>4090.75</v>
      </c>
      <c r="D16">
        <f t="shared" si="0"/>
        <v>-1.065334412221064E-2</v>
      </c>
      <c r="E16">
        <f t="shared" si="1"/>
        <v>-6.9983050646564848E-3</v>
      </c>
      <c r="F16">
        <f t="shared" si="2"/>
        <v>-7.5672510602454741E-3</v>
      </c>
      <c r="G16">
        <f t="shared" si="3"/>
        <v>-3.0860930619651655E-3</v>
      </c>
      <c r="H16">
        <f>0</f>
        <v>0</v>
      </c>
      <c r="J16" t="s">
        <v>24</v>
      </c>
      <c r="K16">
        <v>1.3050523250766373E-2</v>
      </c>
    </row>
    <row r="17" spans="1:18" ht="16" thickBot="1" x14ac:dyDescent="0.25">
      <c r="A17" s="6">
        <v>45050</v>
      </c>
      <c r="B17">
        <v>25.380327224731449</v>
      </c>
      <c r="C17">
        <v>4061.219970703125</v>
      </c>
      <c r="D17">
        <f t="shared" si="0"/>
        <v>-3.1227628728387469E-2</v>
      </c>
      <c r="E17">
        <f t="shared" si="1"/>
        <v>-7.2187323343824161E-3</v>
      </c>
      <c r="F17">
        <f t="shared" si="2"/>
        <v>-7.8129825836315298E-3</v>
      </c>
      <c r="G17">
        <f t="shared" si="3"/>
        <v>-2.3414646144755941E-2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26.05738639831543</v>
      </c>
      <c r="C18">
        <v>4136.25</v>
      </c>
      <c r="D18">
        <f t="shared" si="0"/>
        <v>2.6676534450833733E-2</v>
      </c>
      <c r="E18">
        <f t="shared" si="1"/>
        <v>1.8474751389515376E-2</v>
      </c>
      <c r="F18">
        <f t="shared" si="2"/>
        <v>2.0830020182851849E-2</v>
      </c>
      <c r="G18">
        <f t="shared" si="3"/>
        <v>5.8465142679818838E-3</v>
      </c>
      <c r="H18">
        <f>0</f>
        <v>0</v>
      </c>
    </row>
    <row r="19" spans="1:18" ht="16" thickBot="1" x14ac:dyDescent="0.25">
      <c r="A19" s="6">
        <v>45054</v>
      </c>
      <c r="B19">
        <v>26.038578033447269</v>
      </c>
      <c r="C19">
        <v>4138.1201171875</v>
      </c>
      <c r="D19">
        <f t="shared" si="0"/>
        <v>-7.2180550192768589E-4</v>
      </c>
      <c r="E19">
        <f t="shared" si="1"/>
        <v>4.5212866424892972E-4</v>
      </c>
      <c r="F19">
        <f t="shared" si="2"/>
        <v>7.3846552539801253E-4</v>
      </c>
      <c r="G19">
        <f t="shared" si="3"/>
        <v>-1.4602710273256985E-3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26.010366439819339</v>
      </c>
      <c r="C20">
        <v>4119.169921875</v>
      </c>
      <c r="D20">
        <f t="shared" si="0"/>
        <v>-1.083453696729908E-3</v>
      </c>
      <c r="E20">
        <f t="shared" si="1"/>
        <v>-4.5794212772585219E-3</v>
      </c>
      <c r="F20">
        <f t="shared" si="2"/>
        <v>-4.8706881589756969E-3</v>
      </c>
      <c r="G20">
        <f t="shared" si="3"/>
        <v>3.787234462245789E-3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25.690645217895511</v>
      </c>
      <c r="C21">
        <v>4137.64013671875</v>
      </c>
      <c r="D21">
        <f t="shared" si="0"/>
        <v>-1.2292069112658344E-2</v>
      </c>
      <c r="E21">
        <f t="shared" si="1"/>
        <v>4.4839652634049987E-3</v>
      </c>
      <c r="F21">
        <f t="shared" si="2"/>
        <v>5.2331423899534945E-3</v>
      </c>
      <c r="G21">
        <f t="shared" si="3"/>
        <v>-1.752521150261184E-2</v>
      </c>
      <c r="H21">
        <f>0</f>
        <v>0</v>
      </c>
      <c r="J21" t="s">
        <v>27</v>
      </c>
      <c r="K21">
        <v>1</v>
      </c>
      <c r="L21">
        <v>1.6406616337738517E-2</v>
      </c>
      <c r="M21">
        <v>1.6406616337738517E-2</v>
      </c>
      <c r="N21">
        <v>96.330357702323454</v>
      </c>
      <c r="O21">
        <v>2.0624306790005132E-19</v>
      </c>
    </row>
    <row r="22" spans="1:18" x14ac:dyDescent="0.2">
      <c r="A22" s="6">
        <v>45057</v>
      </c>
      <c r="B22">
        <v>25.7564697265625</v>
      </c>
      <c r="C22">
        <v>4130.6201171875</v>
      </c>
      <c r="D22">
        <f t="shared" si="0"/>
        <v>2.5621975668068675E-3</v>
      </c>
      <c r="E22">
        <f t="shared" si="1"/>
        <v>-1.6966239932159066E-3</v>
      </c>
      <c r="F22">
        <f t="shared" si="2"/>
        <v>-1.6569561688196748E-3</v>
      </c>
      <c r="G22">
        <f t="shared" si="3"/>
        <v>4.2191537356265421E-3</v>
      </c>
      <c r="H22">
        <f>0</f>
        <v>0</v>
      </c>
      <c r="J22" t="s">
        <v>28</v>
      </c>
      <c r="K22">
        <v>247</v>
      </c>
      <c r="L22">
        <v>4.2068090808342035E-2</v>
      </c>
      <c r="M22">
        <v>1.7031615711879367E-4</v>
      </c>
    </row>
    <row r="23" spans="1:18" ht="16" thickBot="1" x14ac:dyDescent="0.25">
      <c r="A23" s="6">
        <v>45058</v>
      </c>
      <c r="B23">
        <v>25.474365234375</v>
      </c>
      <c r="C23">
        <v>4124.080078125</v>
      </c>
      <c r="D23">
        <f t="shared" si="0"/>
        <v>-1.0952762361550183E-2</v>
      </c>
      <c r="E23">
        <f t="shared" si="1"/>
        <v>-1.5833068345566526E-3</v>
      </c>
      <c r="F23">
        <f t="shared" si="2"/>
        <v>-1.5306306100186257E-3</v>
      </c>
      <c r="G23">
        <f t="shared" si="3"/>
        <v>-9.4221317515315577E-3</v>
      </c>
      <c r="H23">
        <f>0</f>
        <v>0</v>
      </c>
      <c r="J23" s="10" t="s">
        <v>29</v>
      </c>
      <c r="K23" s="10">
        <v>248</v>
      </c>
      <c r="L23" s="10">
        <v>5.8474707146080551E-2</v>
      </c>
      <c r="M23" s="10"/>
      <c r="N23" s="10"/>
      <c r="O23" s="10"/>
    </row>
    <row r="24" spans="1:18" ht="16" thickBot="1" x14ac:dyDescent="0.25">
      <c r="A24" s="6">
        <v>45061</v>
      </c>
      <c r="B24">
        <v>26.0009651184082</v>
      </c>
      <c r="C24">
        <v>4136.27978515625</v>
      </c>
      <c r="D24">
        <f t="shared" si="0"/>
        <v>2.0671756850004108E-2</v>
      </c>
      <c r="E24">
        <f t="shared" si="1"/>
        <v>2.9581644391338813E-3</v>
      </c>
      <c r="F24">
        <f t="shared" si="2"/>
        <v>3.5321851472401942E-3</v>
      </c>
      <c r="G24">
        <f t="shared" si="3"/>
        <v>1.7139571702763916E-2</v>
      </c>
      <c r="H24">
        <f>0</f>
        <v>0</v>
      </c>
    </row>
    <row r="25" spans="1:18" x14ac:dyDescent="0.2">
      <c r="A25" s="6">
        <v>45062</v>
      </c>
      <c r="B25">
        <v>25.72825813293457</v>
      </c>
      <c r="C25">
        <v>4109.89990234375</v>
      </c>
      <c r="D25">
        <f t="shared" si="0"/>
        <v>-1.0488340883952674E-2</v>
      </c>
      <c r="E25">
        <f t="shared" si="1"/>
        <v>-6.3776833731530314E-3</v>
      </c>
      <c r="F25">
        <f t="shared" si="2"/>
        <v>-6.8753842422733004E-3</v>
      </c>
      <c r="G25">
        <f t="shared" si="3"/>
        <v>-3.6129566416793733E-3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26.866094589233398</v>
      </c>
      <c r="C26">
        <v>4158.77001953125</v>
      </c>
      <c r="D26">
        <f t="shared" si="0"/>
        <v>4.4225164813714635E-2</v>
      </c>
      <c r="E26">
        <f t="shared" si="1"/>
        <v>1.1890829058788244E-2</v>
      </c>
      <c r="F26">
        <f t="shared" si="2"/>
        <v>1.3490287371223604E-2</v>
      </c>
      <c r="G26">
        <f t="shared" si="3"/>
        <v>3.0734877442491031E-2</v>
      </c>
      <c r="H26">
        <f>0</f>
        <v>0</v>
      </c>
      <c r="J26" t="s">
        <v>30</v>
      </c>
      <c r="K26">
        <v>2.3443412506115235E-4</v>
      </c>
      <c r="L26">
        <v>8.3341860655156965E-4</v>
      </c>
      <c r="M26">
        <v>0.2812921660474666</v>
      </c>
      <c r="N26">
        <v>0.77872182134042245</v>
      </c>
      <c r="O26">
        <v>-1.4070794596470957E-3</v>
      </c>
      <c r="P26">
        <v>1.8759477097694004E-3</v>
      </c>
      <c r="Q26">
        <v>-1.4070794596470957E-3</v>
      </c>
      <c r="R26">
        <v>1.8759477097694004E-3</v>
      </c>
    </row>
    <row r="27" spans="1:18" ht="16" thickBot="1" x14ac:dyDescent="0.25">
      <c r="A27" s="6">
        <v>45064</v>
      </c>
      <c r="B27">
        <v>26.77205657958984</v>
      </c>
      <c r="C27">
        <v>4198.0498046875</v>
      </c>
      <c r="D27">
        <f t="shared" si="0"/>
        <v>-3.5002485877215772E-3</v>
      </c>
      <c r="E27">
        <f t="shared" si="1"/>
        <v>9.445048649426635E-3</v>
      </c>
      <c r="F27">
        <f t="shared" si="2"/>
        <v>1.0763740213027343E-2</v>
      </c>
      <c r="G27">
        <f t="shared" si="3"/>
        <v>-1.426398880074892E-2</v>
      </c>
      <c r="H27">
        <f>0</f>
        <v>0</v>
      </c>
      <c r="J27" s="10" t="s">
        <v>43</v>
      </c>
      <c r="K27" s="10">
        <v>1.1147963847285609</v>
      </c>
      <c r="L27" s="10">
        <v>0.11358316473994244</v>
      </c>
      <c r="M27" s="10">
        <v>9.8148029884620183</v>
      </c>
      <c r="N27" s="10">
        <v>2.0624306790008693E-19</v>
      </c>
      <c r="O27" s="10">
        <v>0.89108130751635872</v>
      </c>
      <c r="P27" s="10">
        <v>1.3385114619407632</v>
      </c>
      <c r="Q27" s="10">
        <v>0.89108130751635872</v>
      </c>
      <c r="R27" s="10">
        <v>1.3385114619407632</v>
      </c>
    </row>
    <row r="28" spans="1:18" x14ac:dyDescent="0.2">
      <c r="A28" s="6">
        <v>45065</v>
      </c>
      <c r="B28">
        <v>26.43353271484375</v>
      </c>
      <c r="C28">
        <v>4191.97998046875</v>
      </c>
      <c r="D28">
        <f t="shared" si="0"/>
        <v>-1.2644671646337757E-2</v>
      </c>
      <c r="E28">
        <f t="shared" si="1"/>
        <v>-1.4458676054706077E-3</v>
      </c>
      <c r="F28">
        <f t="shared" si="2"/>
        <v>-1.3774138543136223E-3</v>
      </c>
      <c r="G28">
        <f t="shared" si="3"/>
        <v>-1.1267257792024135E-2</v>
      </c>
      <c r="H28">
        <f>0</f>
        <v>0</v>
      </c>
    </row>
    <row r="29" spans="1:18" x14ac:dyDescent="0.2">
      <c r="A29" s="6">
        <v>45068</v>
      </c>
      <c r="B29">
        <v>26.64981651306152</v>
      </c>
      <c r="C29">
        <v>4192.6298828125</v>
      </c>
      <c r="D29">
        <f t="shared" si="0"/>
        <v>8.1821752904149836E-3</v>
      </c>
      <c r="E29">
        <f t="shared" si="1"/>
        <v>1.550346964389604E-4</v>
      </c>
      <c r="F29">
        <f t="shared" si="2"/>
        <v>4.0726624415879527E-4</v>
      </c>
      <c r="G29">
        <f t="shared" si="3"/>
        <v>7.7749090462561881E-3</v>
      </c>
      <c r="H29">
        <f>0</f>
        <v>0</v>
      </c>
    </row>
    <row r="30" spans="1:18" x14ac:dyDescent="0.2">
      <c r="A30" s="6">
        <v>45069</v>
      </c>
      <c r="B30">
        <v>26.87550163269043</v>
      </c>
      <c r="C30">
        <v>4145.580078125</v>
      </c>
      <c r="D30">
        <f t="shared" si="0"/>
        <v>8.468543095533132E-3</v>
      </c>
      <c r="E30">
        <f t="shared" si="1"/>
        <v>-1.1222026747550129E-2</v>
      </c>
      <c r="F30">
        <f t="shared" si="2"/>
        <v>-1.2275840722434941E-2</v>
      </c>
      <c r="G30">
        <f t="shared" si="3"/>
        <v>2.0744383817968073E-2</v>
      </c>
      <c r="H30">
        <f>0</f>
        <v>0</v>
      </c>
    </row>
    <row r="31" spans="1:18" x14ac:dyDescent="0.2">
      <c r="A31" s="6">
        <v>45070</v>
      </c>
      <c r="B31">
        <v>26.424127578735352</v>
      </c>
      <c r="C31">
        <v>4115.240234375</v>
      </c>
      <c r="D31">
        <f t="shared" si="0"/>
        <v>-1.6795000150101047E-2</v>
      </c>
      <c r="E31">
        <f t="shared" si="1"/>
        <v>-7.3186003353533646E-3</v>
      </c>
      <c r="F31">
        <f t="shared" si="2"/>
        <v>-7.9243150700640114E-3</v>
      </c>
      <c r="G31">
        <f t="shared" si="3"/>
        <v>-8.8706850800370357E-3</v>
      </c>
      <c r="H31">
        <f>0</f>
        <v>0</v>
      </c>
    </row>
    <row r="32" spans="1:18" x14ac:dyDescent="0.2">
      <c r="A32" s="6">
        <v>45071</v>
      </c>
      <c r="B32">
        <v>26.489950180053711</v>
      </c>
      <c r="C32">
        <v>4151.27978515625</v>
      </c>
      <c r="D32">
        <f t="shared" si="0"/>
        <v>2.4910037662446705E-3</v>
      </c>
      <c r="E32">
        <f t="shared" si="1"/>
        <v>8.7575812659024255E-3</v>
      </c>
      <c r="F32">
        <f t="shared" si="2"/>
        <v>9.9973540592557513E-3</v>
      </c>
      <c r="G32">
        <f t="shared" si="3"/>
        <v>-7.5063502930110809E-3</v>
      </c>
      <c r="H32">
        <f>0</f>
        <v>0</v>
      </c>
    </row>
    <row r="33" spans="1:8" x14ac:dyDescent="0.2">
      <c r="A33" s="6">
        <v>45072</v>
      </c>
      <c r="B33">
        <v>26.621601104736332</v>
      </c>
      <c r="C33">
        <v>4205.4501953125</v>
      </c>
      <c r="D33">
        <f t="shared" si="0"/>
        <v>4.9698441781800273E-3</v>
      </c>
      <c r="E33">
        <f t="shared" si="1"/>
        <v>1.3049086777997321E-2</v>
      </c>
      <c r="F33">
        <f t="shared" si="2"/>
        <v>1.4781508889181831E-2</v>
      </c>
      <c r="G33">
        <f t="shared" si="3"/>
        <v>-9.8116647110018038E-3</v>
      </c>
      <c r="H33">
        <f>0</f>
        <v>0</v>
      </c>
    </row>
    <row r="34" spans="1:8" x14ac:dyDescent="0.2">
      <c r="A34" s="6">
        <v>45076</v>
      </c>
      <c r="B34">
        <v>26.574583053588871</v>
      </c>
      <c r="C34">
        <v>4205.52001953125</v>
      </c>
      <c r="D34">
        <f t="shared" si="0"/>
        <v>-1.7661616580640915E-3</v>
      </c>
      <c r="E34">
        <f t="shared" si="1"/>
        <v>1.660326849850513E-5</v>
      </c>
      <c r="F34">
        <f t="shared" si="2"/>
        <v>2.5294338875796348E-4</v>
      </c>
      <c r="G34">
        <f t="shared" si="3"/>
        <v>-2.0191050468220551E-3</v>
      </c>
      <c r="H34">
        <f>0</f>
        <v>0</v>
      </c>
    </row>
    <row r="35" spans="1:8" x14ac:dyDescent="0.2">
      <c r="A35" s="6">
        <v>45077</v>
      </c>
      <c r="B35">
        <v>26.132614135742191</v>
      </c>
      <c r="C35">
        <v>4179.830078125</v>
      </c>
      <c r="D35">
        <f t="shared" si="0"/>
        <v>-1.6631264428699777E-2</v>
      </c>
      <c r="E35">
        <f t="shared" si="1"/>
        <v>-6.1086242098339349E-3</v>
      </c>
      <c r="F35">
        <f t="shared" si="2"/>
        <v>-6.5754380597270803E-3</v>
      </c>
      <c r="G35">
        <f t="shared" si="3"/>
        <v>-1.0055826368972696E-2</v>
      </c>
      <c r="H35">
        <f>0</f>
        <v>0</v>
      </c>
    </row>
    <row r="36" spans="1:8" x14ac:dyDescent="0.2">
      <c r="A36" s="6">
        <v>45078</v>
      </c>
      <c r="B36">
        <v>26.331668853759769</v>
      </c>
      <c r="C36">
        <v>4221.02001953125</v>
      </c>
      <c r="D36">
        <f t="shared" si="0"/>
        <v>7.6170993450412894E-3</v>
      </c>
      <c r="E36">
        <f t="shared" si="1"/>
        <v>9.8544535630327168E-3</v>
      </c>
      <c r="F36">
        <f t="shared" si="2"/>
        <v>1.1220143330605512E-2</v>
      </c>
      <c r="G36">
        <f t="shared" si="3"/>
        <v>-3.6030439855642225E-3</v>
      </c>
      <c r="H36">
        <f>0</f>
        <v>0</v>
      </c>
    </row>
    <row r="37" spans="1:8" x14ac:dyDescent="0.2">
      <c r="A37" s="6">
        <v>45079</v>
      </c>
      <c r="B37">
        <v>27.213178634643551</v>
      </c>
      <c r="C37">
        <v>4282.3701171875</v>
      </c>
      <c r="D37">
        <f t="shared" si="0"/>
        <v>3.3477170998142514E-2</v>
      </c>
      <c r="E37">
        <f t="shared" si="1"/>
        <v>1.4534424705965554E-2</v>
      </c>
      <c r="F37">
        <f t="shared" si="2"/>
        <v>1.6437358241381029E-2</v>
      </c>
      <c r="G37">
        <f t="shared" si="3"/>
        <v>1.7039812756761485E-2</v>
      </c>
      <c r="H37">
        <f>0</f>
        <v>0</v>
      </c>
    </row>
    <row r="38" spans="1:8" x14ac:dyDescent="0.2">
      <c r="A38" s="6">
        <v>45082</v>
      </c>
      <c r="B38">
        <v>27.052042007446289</v>
      </c>
      <c r="C38">
        <v>4273.7900390625</v>
      </c>
      <c r="D38">
        <f t="shared" si="0"/>
        <v>-5.9212717985148711E-3</v>
      </c>
      <c r="E38">
        <f t="shared" si="1"/>
        <v>-2.0035816359177394E-3</v>
      </c>
      <c r="F38">
        <f t="shared" si="2"/>
        <v>-1.9991514391684792E-3</v>
      </c>
      <c r="G38">
        <f t="shared" si="3"/>
        <v>-3.9221203593463923E-3</v>
      </c>
      <c r="H38">
        <f>0</f>
        <v>0</v>
      </c>
    </row>
    <row r="39" spans="1:8" x14ac:dyDescent="0.2">
      <c r="A39" s="6">
        <v>45083</v>
      </c>
      <c r="B39">
        <v>27.706069946289059</v>
      </c>
      <c r="C39">
        <v>4283.85009765625</v>
      </c>
      <c r="D39">
        <f t="shared" si="0"/>
        <v>2.4176656928994289E-2</v>
      </c>
      <c r="E39">
        <f t="shared" si="1"/>
        <v>2.3538963079141606E-3</v>
      </c>
      <c r="F39">
        <f t="shared" si="2"/>
        <v>2.8585492191497662E-3</v>
      </c>
      <c r="G39">
        <f t="shared" si="3"/>
        <v>2.1318107709844523E-2</v>
      </c>
      <c r="H39">
        <f>0</f>
        <v>0</v>
      </c>
    </row>
    <row r="40" spans="1:8" x14ac:dyDescent="0.2">
      <c r="A40" s="6">
        <v>45084</v>
      </c>
      <c r="B40">
        <v>27.943037033081051</v>
      </c>
      <c r="C40">
        <v>4267.52001953125</v>
      </c>
      <c r="D40">
        <f t="shared" si="0"/>
        <v>8.5528942665407115E-3</v>
      </c>
      <c r="E40">
        <f t="shared" si="1"/>
        <v>-3.8120096998572883E-3</v>
      </c>
      <c r="F40">
        <f t="shared" si="2"/>
        <v>-4.015180506889959E-3</v>
      </c>
      <c r="G40">
        <f t="shared" si="3"/>
        <v>1.256807477343067E-2</v>
      </c>
      <c r="H40">
        <f>0</f>
        <v>0</v>
      </c>
    </row>
    <row r="41" spans="1:8" x14ac:dyDescent="0.2">
      <c r="A41" s="6">
        <v>45085</v>
      </c>
      <c r="B41">
        <v>27.706069946289059</v>
      </c>
      <c r="C41">
        <v>4293.93017578125</v>
      </c>
      <c r="D41">
        <f t="shared" si="0"/>
        <v>-8.4803626216954919E-3</v>
      </c>
      <c r="E41">
        <f t="shared" si="1"/>
        <v>6.1886426142414575E-3</v>
      </c>
      <c r="F41">
        <f t="shared" si="2"/>
        <v>7.1335105377946396E-3</v>
      </c>
      <c r="G41">
        <f t="shared" si="3"/>
        <v>-1.5613873159490132E-2</v>
      </c>
      <c r="H41">
        <f>0</f>
        <v>0</v>
      </c>
    </row>
    <row r="42" spans="1:8" x14ac:dyDescent="0.2">
      <c r="A42" s="6">
        <v>45086</v>
      </c>
      <c r="B42">
        <v>27.743986129760739</v>
      </c>
      <c r="C42">
        <v>4298.85986328125</v>
      </c>
      <c r="D42">
        <f t="shared" si="0"/>
        <v>1.3685154027684998E-3</v>
      </c>
      <c r="E42">
        <f t="shared" si="1"/>
        <v>1.148059539441082E-3</v>
      </c>
      <c r="F42">
        <f t="shared" si="2"/>
        <v>1.5142867490832072E-3</v>
      </c>
      <c r="G42">
        <f t="shared" si="3"/>
        <v>-1.4577134631470743E-4</v>
      </c>
      <c r="H42">
        <f>0</f>
        <v>0</v>
      </c>
    </row>
    <row r="43" spans="1:8" x14ac:dyDescent="0.2">
      <c r="A43" s="6">
        <v>45089</v>
      </c>
      <c r="B43">
        <v>27.611282348632809</v>
      </c>
      <c r="C43">
        <v>4338.93017578125</v>
      </c>
      <c r="D43">
        <f t="shared" si="0"/>
        <v>-4.7831548252390554E-3</v>
      </c>
      <c r="E43">
        <f t="shared" si="1"/>
        <v>9.3211488102371565E-3</v>
      </c>
      <c r="F43">
        <f t="shared" si="2"/>
        <v>1.0625617120230461E-2</v>
      </c>
      <c r="G43">
        <f t="shared" si="3"/>
        <v>-1.5408771945469517E-2</v>
      </c>
      <c r="H43">
        <f>0</f>
        <v>0</v>
      </c>
    </row>
    <row r="44" spans="1:8" x14ac:dyDescent="0.2">
      <c r="A44" s="6">
        <v>45090</v>
      </c>
      <c r="B44">
        <v>27.867208480834961</v>
      </c>
      <c r="C44">
        <v>4369.009765625</v>
      </c>
      <c r="D44">
        <f t="shared" si="0"/>
        <v>9.2688970027074991E-3</v>
      </c>
      <c r="E44">
        <f t="shared" si="1"/>
        <v>6.9324899514737748E-3</v>
      </c>
      <c r="F44">
        <f t="shared" si="2"/>
        <v>7.9627488601311924E-3</v>
      </c>
      <c r="G44">
        <f t="shared" si="3"/>
        <v>1.3061481425763067E-3</v>
      </c>
      <c r="H44">
        <f>0</f>
        <v>0</v>
      </c>
    </row>
    <row r="45" spans="1:8" x14ac:dyDescent="0.2">
      <c r="A45" s="6">
        <v>45091</v>
      </c>
      <c r="B45">
        <v>27.601806640625</v>
      </c>
      <c r="C45">
        <v>4372.58984375</v>
      </c>
      <c r="D45">
        <f t="shared" si="0"/>
        <v>-9.5238043090137836E-3</v>
      </c>
      <c r="E45">
        <f t="shared" si="1"/>
        <v>8.1942552593217144E-4</v>
      </c>
      <c r="F45">
        <f t="shared" si="2"/>
        <v>1.1479267389246368E-3</v>
      </c>
      <c r="G45">
        <f t="shared" si="3"/>
        <v>-1.0671731047938421E-2</v>
      </c>
      <c r="H45">
        <f>0</f>
        <v>0</v>
      </c>
    </row>
    <row r="46" spans="1:8" x14ac:dyDescent="0.2">
      <c r="A46" s="6">
        <v>45092</v>
      </c>
      <c r="B46">
        <v>27.838771820068359</v>
      </c>
      <c r="C46">
        <v>4425.83984375</v>
      </c>
      <c r="D46">
        <f t="shared" si="0"/>
        <v>8.5851329417905298E-3</v>
      </c>
      <c r="E46">
        <f t="shared" si="1"/>
        <v>1.217813742034668E-2</v>
      </c>
      <c r="F46">
        <f t="shared" si="2"/>
        <v>1.3810577693991233E-2</v>
      </c>
      <c r="G46">
        <f t="shared" si="3"/>
        <v>-5.2254447522007037E-3</v>
      </c>
      <c r="H46">
        <f>0</f>
        <v>0</v>
      </c>
    </row>
    <row r="47" spans="1:8" x14ac:dyDescent="0.2">
      <c r="A47" s="6">
        <v>45093</v>
      </c>
      <c r="B47">
        <v>27.668155670166019</v>
      </c>
      <c r="C47">
        <v>4409.58984375</v>
      </c>
      <c r="D47">
        <f t="shared" si="0"/>
        <v>-6.1287240329814807E-3</v>
      </c>
      <c r="E47">
        <f t="shared" si="1"/>
        <v>-3.6716195284263176E-3</v>
      </c>
      <c r="F47">
        <f t="shared" si="2"/>
        <v>-3.8586740513272904E-3</v>
      </c>
      <c r="G47">
        <f t="shared" si="3"/>
        <v>-2.2700499816541903E-3</v>
      </c>
      <c r="H47">
        <f>0</f>
        <v>0</v>
      </c>
    </row>
    <row r="48" spans="1:8" x14ac:dyDescent="0.2">
      <c r="A48" s="6">
        <v>45097</v>
      </c>
      <c r="B48">
        <v>27.364839553833011</v>
      </c>
      <c r="C48">
        <v>4388.7099609375</v>
      </c>
      <c r="D48">
        <f t="shared" si="0"/>
        <v>-1.0962643117555793E-2</v>
      </c>
      <c r="E48">
        <f t="shared" si="1"/>
        <v>-4.7351076976228645E-3</v>
      </c>
      <c r="F48">
        <f t="shared" si="2"/>
        <v>-5.0442468175491972E-3</v>
      </c>
      <c r="G48">
        <f t="shared" si="3"/>
        <v>-5.9183963000065953E-3</v>
      </c>
      <c r="H48">
        <f>0</f>
        <v>0</v>
      </c>
    </row>
    <row r="49" spans="1:8" x14ac:dyDescent="0.2">
      <c r="A49" s="6">
        <v>45098</v>
      </c>
      <c r="B49">
        <v>27.080478668212891</v>
      </c>
      <c r="C49">
        <v>4365.68994140625</v>
      </c>
      <c r="D49">
        <f t="shared" si="0"/>
        <v>-1.0391469135447196E-2</v>
      </c>
      <c r="E49">
        <f t="shared" si="1"/>
        <v>-5.2452815830036359E-3</v>
      </c>
      <c r="F49">
        <f t="shared" si="2"/>
        <v>-5.6129868205546038E-3</v>
      </c>
      <c r="G49">
        <f t="shared" si="3"/>
        <v>-4.7784823148925917E-3</v>
      </c>
      <c r="H49">
        <f>0</f>
        <v>0</v>
      </c>
    </row>
    <row r="50" spans="1:8" x14ac:dyDescent="0.2">
      <c r="A50" s="6">
        <v>45099</v>
      </c>
      <c r="B50">
        <v>26.50228118896484</v>
      </c>
      <c r="C50">
        <v>4381.89013671875</v>
      </c>
      <c r="D50">
        <f t="shared" si="0"/>
        <v>-2.1351080471363248E-2</v>
      </c>
      <c r="E50">
        <f t="shared" si="1"/>
        <v>3.7107984144384432E-3</v>
      </c>
      <c r="F50">
        <f t="shared" si="2"/>
        <v>4.3712187819336043E-3</v>
      </c>
      <c r="G50">
        <f t="shared" si="3"/>
        <v>-2.5722299253296853E-2</v>
      </c>
      <c r="H50">
        <f>0</f>
        <v>0</v>
      </c>
    </row>
    <row r="51" spans="1:8" x14ac:dyDescent="0.2">
      <c r="A51" s="6">
        <v>45100</v>
      </c>
      <c r="B51">
        <v>26.303230285644531</v>
      </c>
      <c r="C51">
        <v>4348.330078125</v>
      </c>
      <c r="D51">
        <f t="shared" si="0"/>
        <v>-7.5107083009590125E-3</v>
      </c>
      <c r="E51">
        <f t="shared" si="1"/>
        <v>-7.6588087666845661E-3</v>
      </c>
      <c r="F51">
        <f t="shared" si="2"/>
        <v>-8.30357819936621E-3</v>
      </c>
      <c r="G51">
        <f t="shared" si="3"/>
        <v>7.9286989840719746E-4</v>
      </c>
      <c r="H51">
        <f>0</f>
        <v>0</v>
      </c>
    </row>
    <row r="52" spans="1:8" x14ac:dyDescent="0.2">
      <c r="A52" s="6">
        <v>45103</v>
      </c>
      <c r="B52">
        <v>26.625505447387699</v>
      </c>
      <c r="C52">
        <v>4328.81982421875</v>
      </c>
      <c r="D52">
        <f t="shared" si="0"/>
        <v>1.2252303547638954E-2</v>
      </c>
      <c r="E52">
        <f t="shared" si="1"/>
        <v>-4.4868382932564677E-3</v>
      </c>
      <c r="F52">
        <f t="shared" si="2"/>
        <v>-4.7674769831228241E-3</v>
      </c>
      <c r="G52">
        <f t="shared" si="3"/>
        <v>1.701978053076178E-2</v>
      </c>
      <c r="H52">
        <f>0</f>
        <v>0</v>
      </c>
    </row>
    <row r="53" spans="1:8" x14ac:dyDescent="0.2">
      <c r="A53" s="6">
        <v>45104</v>
      </c>
      <c r="B53">
        <v>26.767684936523441</v>
      </c>
      <c r="C53">
        <v>4378.41015625</v>
      </c>
      <c r="D53">
        <f t="shared" si="0"/>
        <v>5.3399733355932177E-3</v>
      </c>
      <c r="E53">
        <f t="shared" si="1"/>
        <v>1.1455854954693034E-2</v>
      </c>
      <c r="F53">
        <f t="shared" si="2"/>
        <v>1.300537981252772E-2</v>
      </c>
      <c r="G53">
        <f t="shared" si="3"/>
        <v>-7.6654064769345019E-3</v>
      </c>
      <c r="H53">
        <f>0</f>
        <v>0</v>
      </c>
    </row>
    <row r="54" spans="1:8" x14ac:dyDescent="0.2">
      <c r="A54" s="6">
        <v>45105</v>
      </c>
      <c r="B54">
        <v>26.606546401977539</v>
      </c>
      <c r="C54">
        <v>4376.85986328125</v>
      </c>
      <c r="D54">
        <f t="shared" si="0"/>
        <v>-6.0198905855334273E-3</v>
      </c>
      <c r="E54">
        <f t="shared" si="1"/>
        <v>-3.5407668843834283E-4</v>
      </c>
      <c r="F54">
        <f t="shared" si="2"/>
        <v>-1.6028928712657326E-4</v>
      </c>
      <c r="G54">
        <f t="shared" si="3"/>
        <v>-5.8596012984068538E-3</v>
      </c>
      <c r="H54">
        <f>0</f>
        <v>0</v>
      </c>
    </row>
    <row r="55" spans="1:8" x14ac:dyDescent="0.2">
      <c r="A55" s="6">
        <v>45106</v>
      </c>
      <c r="B55">
        <v>27.16578483581543</v>
      </c>
      <c r="C55">
        <v>4396.43994140625</v>
      </c>
      <c r="D55">
        <f t="shared" si="0"/>
        <v>2.1018828426237368E-2</v>
      </c>
      <c r="E55">
        <f t="shared" si="1"/>
        <v>4.4735446728059181E-3</v>
      </c>
      <c r="F55">
        <f t="shared" si="2"/>
        <v>5.221525553226903E-3</v>
      </c>
      <c r="G55">
        <f t="shared" si="3"/>
        <v>1.5797302873010465E-2</v>
      </c>
      <c r="H55">
        <f>0</f>
        <v>0</v>
      </c>
    </row>
    <row r="56" spans="1:8" x14ac:dyDescent="0.2">
      <c r="A56" s="6">
        <v>45107</v>
      </c>
      <c r="B56">
        <v>27.194223403930661</v>
      </c>
      <c r="C56">
        <v>4450.3798828125</v>
      </c>
      <c r="D56">
        <f t="shared" si="0"/>
        <v>1.0468524390923051E-3</v>
      </c>
      <c r="E56">
        <f t="shared" si="1"/>
        <v>1.2269004495714109E-2</v>
      </c>
      <c r="F56">
        <f t="shared" si="2"/>
        <v>1.3911875981101702E-2</v>
      </c>
      <c r="G56">
        <f t="shared" si="3"/>
        <v>-1.2865023542009397E-2</v>
      </c>
      <c r="H56">
        <f>0</f>
        <v>0</v>
      </c>
    </row>
    <row r="57" spans="1:8" x14ac:dyDescent="0.2">
      <c r="A57" s="6">
        <v>45110</v>
      </c>
      <c r="B57">
        <v>27.67763519287109</v>
      </c>
      <c r="C57">
        <v>4455.58984375</v>
      </c>
      <c r="D57">
        <f t="shared" si="0"/>
        <v>1.7776267472692675E-2</v>
      </c>
      <c r="E57">
        <f t="shared" si="1"/>
        <v>1.1706778016009611E-3</v>
      </c>
      <c r="F57">
        <f t="shared" si="2"/>
        <v>1.5395015059678832E-3</v>
      </c>
      <c r="G57">
        <f t="shared" si="3"/>
        <v>1.6236765966724791E-2</v>
      </c>
      <c r="H57">
        <f>0</f>
        <v>0</v>
      </c>
    </row>
    <row r="58" spans="1:8" x14ac:dyDescent="0.2">
      <c r="A58" s="6">
        <v>45112</v>
      </c>
      <c r="B58">
        <v>27.563888549804691</v>
      </c>
      <c r="C58">
        <v>4446.81982421875</v>
      </c>
      <c r="D58">
        <f t="shared" si="0"/>
        <v>-4.1096951482219035E-3</v>
      </c>
      <c r="E58">
        <f t="shared" si="1"/>
        <v>-1.9683184132291975E-3</v>
      </c>
      <c r="F58">
        <f t="shared" si="2"/>
        <v>-1.9598401260014146E-3</v>
      </c>
      <c r="G58">
        <f t="shared" si="3"/>
        <v>-2.1498550222204889E-3</v>
      </c>
      <c r="H58">
        <f>0</f>
        <v>0</v>
      </c>
    </row>
    <row r="59" spans="1:8" x14ac:dyDescent="0.2">
      <c r="A59" s="6">
        <v>45113</v>
      </c>
      <c r="B59">
        <v>26.805601119995121</v>
      </c>
      <c r="C59">
        <v>4411.58984375</v>
      </c>
      <c r="D59">
        <f t="shared" si="0"/>
        <v>-2.751017616543594E-2</v>
      </c>
      <c r="E59">
        <f t="shared" si="1"/>
        <v>-7.9225113365009037E-3</v>
      </c>
      <c r="F59">
        <f t="shared" si="2"/>
        <v>-8.5975528708410933E-3</v>
      </c>
      <c r="G59">
        <f t="shared" si="3"/>
        <v>-1.8912623294594845E-2</v>
      </c>
      <c r="H59">
        <f>0</f>
        <v>0</v>
      </c>
    </row>
    <row r="60" spans="1:8" x14ac:dyDescent="0.2">
      <c r="A60" s="6">
        <v>45114</v>
      </c>
      <c r="B60">
        <v>27.04256439208984</v>
      </c>
      <c r="C60">
        <v>4398.9501953125</v>
      </c>
      <c r="D60">
        <f t="shared" si="0"/>
        <v>8.8400655905440662E-3</v>
      </c>
      <c r="E60">
        <f t="shared" si="1"/>
        <v>-2.8651005386203243E-3</v>
      </c>
      <c r="F60">
        <f t="shared" si="2"/>
        <v>-2.9595695972766379E-3</v>
      </c>
      <c r="G60">
        <f t="shared" si="3"/>
        <v>1.1799635187820704E-2</v>
      </c>
      <c r="H60">
        <f>0</f>
        <v>0</v>
      </c>
    </row>
    <row r="61" spans="1:8" x14ac:dyDescent="0.2">
      <c r="A61" s="6">
        <v>45117</v>
      </c>
      <c r="B61">
        <v>27.16578483581543</v>
      </c>
      <c r="C61">
        <v>4409.52978515625</v>
      </c>
      <c r="D61">
        <f t="shared" si="0"/>
        <v>4.5565369444635628E-3</v>
      </c>
      <c r="E61">
        <f t="shared" si="1"/>
        <v>2.405026057131332E-3</v>
      </c>
      <c r="F61">
        <f t="shared" si="2"/>
        <v>2.9155484787291466E-3</v>
      </c>
      <c r="G61">
        <f t="shared" si="3"/>
        <v>1.6409884657344162E-3</v>
      </c>
      <c r="H61">
        <f>0</f>
        <v>0</v>
      </c>
    </row>
    <row r="62" spans="1:8" x14ac:dyDescent="0.2">
      <c r="A62" s="6">
        <v>45118</v>
      </c>
      <c r="B62">
        <v>27.50701904296875</v>
      </c>
      <c r="C62">
        <v>4439.259765625</v>
      </c>
      <c r="D62">
        <f t="shared" si="0"/>
        <v>1.2561176097641624E-2</v>
      </c>
      <c r="E62">
        <f t="shared" si="1"/>
        <v>6.7422110558885695E-3</v>
      </c>
      <c r="F62">
        <f t="shared" si="2"/>
        <v>7.7506266352426623E-3</v>
      </c>
      <c r="G62">
        <f t="shared" si="3"/>
        <v>4.8105494623989619E-3</v>
      </c>
      <c r="H62">
        <f>0</f>
        <v>0</v>
      </c>
    </row>
    <row r="63" spans="1:8" x14ac:dyDescent="0.2">
      <c r="A63" s="6">
        <v>45119</v>
      </c>
      <c r="B63">
        <v>27.829294204711911</v>
      </c>
      <c r="C63">
        <v>4472.16015625</v>
      </c>
      <c r="D63">
        <f t="shared" si="0"/>
        <v>1.1716106395961434E-2</v>
      </c>
      <c r="E63">
        <f t="shared" si="1"/>
        <v>7.4112334853124739E-3</v>
      </c>
      <c r="F63">
        <f t="shared" si="2"/>
        <v>8.4964504208667503E-3</v>
      </c>
      <c r="G63">
        <f t="shared" si="3"/>
        <v>3.2196559750946839E-3</v>
      </c>
      <c r="H63">
        <f>0</f>
        <v>0</v>
      </c>
    </row>
    <row r="64" spans="1:8" x14ac:dyDescent="0.2">
      <c r="A64" s="6">
        <v>45120</v>
      </c>
      <c r="B64">
        <v>28.123128890991211</v>
      </c>
      <c r="C64">
        <v>4510.0400390625</v>
      </c>
      <c r="D64">
        <f t="shared" si="0"/>
        <v>1.0558467064161192E-2</v>
      </c>
      <c r="E64">
        <f t="shared" si="1"/>
        <v>8.4701534580691185E-3</v>
      </c>
      <c r="F64">
        <f t="shared" si="2"/>
        <v>9.6769305782127245E-3</v>
      </c>
      <c r="G64">
        <f t="shared" si="3"/>
        <v>8.815364859484677E-4</v>
      </c>
      <c r="H64">
        <f>0</f>
        <v>0</v>
      </c>
    </row>
    <row r="65" spans="1:8" x14ac:dyDescent="0.2">
      <c r="A65" s="6">
        <v>45121</v>
      </c>
      <c r="B65">
        <v>27.592325210571289</v>
      </c>
      <c r="C65">
        <v>4505.419921875</v>
      </c>
      <c r="D65">
        <f t="shared" si="0"/>
        <v>-1.8874275422104847E-2</v>
      </c>
      <c r="E65">
        <f t="shared" si="1"/>
        <v>-1.0244071333035398E-3</v>
      </c>
      <c r="F65">
        <f t="shared" si="2"/>
        <v>-9.075712436357828E-4</v>
      </c>
      <c r="G65">
        <f t="shared" si="3"/>
        <v>-1.7966704178469066E-2</v>
      </c>
      <c r="H65">
        <f>0</f>
        <v>0</v>
      </c>
    </row>
    <row r="66" spans="1:8" x14ac:dyDescent="0.2">
      <c r="A66" s="6">
        <v>45124</v>
      </c>
      <c r="B66">
        <v>27.867208480834961</v>
      </c>
      <c r="C66">
        <v>4522.7900390625</v>
      </c>
      <c r="D66">
        <f t="shared" ref="D66:D129" si="4">(B66/B65)-1</f>
        <v>9.962309017666815E-3</v>
      </c>
      <c r="E66">
        <f t="shared" ref="E66:E129" si="5">(C66/C65)-1</f>
        <v>3.8553825145495324E-3</v>
      </c>
      <c r="F66">
        <f t="shared" ref="F66:F129" si="6">alpha_bac+beta_bac*E66</f>
        <v>4.5324006140266791E-3</v>
      </c>
      <c r="G66">
        <f t="shared" ref="G66:G129" si="7">D66-F66</f>
        <v>5.4299084036401359E-3</v>
      </c>
      <c r="H66">
        <f>0</f>
        <v>0</v>
      </c>
    </row>
    <row r="67" spans="1:8" x14ac:dyDescent="0.2">
      <c r="A67" s="6">
        <v>45125</v>
      </c>
      <c r="B67">
        <v>29.099430084228519</v>
      </c>
      <c r="C67">
        <v>4554.97998046875</v>
      </c>
      <c r="D67">
        <f t="shared" si="4"/>
        <v>4.4217618863439112E-2</v>
      </c>
      <c r="E67">
        <f t="shared" si="5"/>
        <v>7.1172752058423772E-3</v>
      </c>
      <c r="F67">
        <f t="shared" si="6"/>
        <v>8.168746793652459E-3</v>
      </c>
      <c r="G67">
        <f t="shared" si="7"/>
        <v>3.6048872069786651E-2</v>
      </c>
      <c r="H67">
        <f>0</f>
        <v>0</v>
      </c>
    </row>
    <row r="68" spans="1:8" x14ac:dyDescent="0.2">
      <c r="A68" s="6">
        <v>45126</v>
      </c>
      <c r="B68">
        <v>29.88615608215332</v>
      </c>
      <c r="C68">
        <v>4565.72021484375</v>
      </c>
      <c r="D68">
        <f t="shared" si="4"/>
        <v>2.7035787149357171E-2</v>
      </c>
      <c r="E68">
        <f t="shared" si="5"/>
        <v>2.3579103357320719E-3</v>
      </c>
      <c r="F68">
        <f t="shared" si="6"/>
        <v>2.8630240428493734E-3</v>
      </c>
      <c r="G68">
        <f t="shared" si="7"/>
        <v>2.4172763106507799E-2</v>
      </c>
      <c r="H68">
        <f>0</f>
        <v>0</v>
      </c>
    </row>
    <row r="69" spans="1:8" x14ac:dyDescent="0.2">
      <c r="A69" s="6">
        <v>45127</v>
      </c>
      <c r="B69">
        <v>30.03781700134277</v>
      </c>
      <c r="C69">
        <v>4534.8701171875</v>
      </c>
      <c r="D69">
        <f t="shared" si="4"/>
        <v>5.0746211313543732E-3</v>
      </c>
      <c r="E69">
        <f t="shared" si="5"/>
        <v>-6.7568962189037407E-3</v>
      </c>
      <c r="F69">
        <f t="shared" si="6"/>
        <v>-7.2981293517588204E-3</v>
      </c>
      <c r="G69">
        <f t="shared" si="7"/>
        <v>1.2372750483113194E-2</v>
      </c>
      <c r="H69">
        <f>0</f>
        <v>0</v>
      </c>
    </row>
    <row r="70" spans="1:8" x14ac:dyDescent="0.2">
      <c r="A70" s="6">
        <v>45128</v>
      </c>
      <c r="B70">
        <v>30.31269454956055</v>
      </c>
      <c r="C70">
        <v>4536.33984375</v>
      </c>
      <c r="D70">
        <f t="shared" si="4"/>
        <v>9.151049432303715E-3</v>
      </c>
      <c r="E70">
        <f t="shared" si="5"/>
        <v>3.240945218980773E-4</v>
      </c>
      <c r="F70">
        <f t="shared" si="6"/>
        <v>5.9573352638346035E-4</v>
      </c>
      <c r="G70">
        <f t="shared" si="7"/>
        <v>8.5553159059202546E-3</v>
      </c>
      <c r="H70">
        <f>0</f>
        <v>0</v>
      </c>
    </row>
    <row r="71" spans="1:8" x14ac:dyDescent="0.2">
      <c r="A71" s="6">
        <v>45131</v>
      </c>
      <c r="B71">
        <v>30.947761535644531</v>
      </c>
      <c r="C71">
        <v>4554.64013671875</v>
      </c>
      <c r="D71">
        <f t="shared" si="4"/>
        <v>2.0950528995225426E-2</v>
      </c>
      <c r="E71">
        <f t="shared" si="5"/>
        <v>4.0341538771535568E-3</v>
      </c>
      <c r="F71">
        <f t="shared" si="6"/>
        <v>4.7316942827506439E-3</v>
      </c>
      <c r="G71">
        <f t="shared" si="7"/>
        <v>1.6218834712474782E-2</v>
      </c>
      <c r="H71">
        <f>0</f>
        <v>0</v>
      </c>
    </row>
    <row r="72" spans="1:8" x14ac:dyDescent="0.2">
      <c r="A72" s="6">
        <v>45132</v>
      </c>
      <c r="B72">
        <v>30.473834991455082</v>
      </c>
      <c r="C72">
        <v>4567.4599609375</v>
      </c>
      <c r="D72">
        <f t="shared" si="4"/>
        <v>-1.5313758432693003E-2</v>
      </c>
      <c r="E72">
        <f t="shared" si="5"/>
        <v>2.8146733515561628E-3</v>
      </c>
      <c r="F72">
        <f t="shared" si="6"/>
        <v>3.3722218015677843E-3</v>
      </c>
      <c r="G72">
        <f t="shared" si="7"/>
        <v>-1.8685980234260789E-2</v>
      </c>
      <c r="H72">
        <f>0</f>
        <v>0</v>
      </c>
    </row>
    <row r="73" spans="1:8" x14ac:dyDescent="0.2">
      <c r="A73" s="6">
        <v>45133</v>
      </c>
      <c r="B73">
        <v>30.72027587890625</v>
      </c>
      <c r="C73">
        <v>4566.75</v>
      </c>
      <c r="D73">
        <f t="shared" si="4"/>
        <v>8.0869666558300857E-3</v>
      </c>
      <c r="E73">
        <f t="shared" si="5"/>
        <v>-1.5543889679858758E-4</v>
      </c>
      <c r="F73">
        <f t="shared" si="6"/>
        <v>6.115140486389104E-5</v>
      </c>
      <c r="G73">
        <f t="shared" si="7"/>
        <v>8.0258152509661944E-3</v>
      </c>
      <c r="H73">
        <f>0</f>
        <v>0</v>
      </c>
    </row>
    <row r="74" spans="1:8" x14ac:dyDescent="0.2">
      <c r="A74" s="6">
        <v>45134</v>
      </c>
      <c r="B74">
        <v>30.284259796142582</v>
      </c>
      <c r="C74">
        <v>4537.41015625</v>
      </c>
      <c r="D74">
        <f t="shared" si="4"/>
        <v>-1.419310440057131E-2</v>
      </c>
      <c r="E74">
        <f t="shared" si="5"/>
        <v>-6.4246660644878828E-3</v>
      </c>
      <c r="F74">
        <f t="shared" si="6"/>
        <v>-6.9277603767182103E-3</v>
      </c>
      <c r="G74">
        <f t="shared" si="7"/>
        <v>-7.2653440238531E-3</v>
      </c>
      <c r="H74">
        <f>0</f>
        <v>0</v>
      </c>
    </row>
    <row r="75" spans="1:8" x14ac:dyDescent="0.2">
      <c r="A75" s="6">
        <v>45135</v>
      </c>
      <c r="B75">
        <v>30.23686599731445</v>
      </c>
      <c r="C75">
        <v>4582.22998046875</v>
      </c>
      <c r="D75">
        <f t="shared" si="4"/>
        <v>-1.5649647423170432E-3</v>
      </c>
      <c r="E75">
        <f t="shared" si="5"/>
        <v>9.8778427947523451E-3</v>
      </c>
      <c r="F75">
        <f t="shared" si="6"/>
        <v>1.1246217561568132E-2</v>
      </c>
      <c r="G75">
        <f t="shared" si="7"/>
        <v>-1.2811182303885175E-2</v>
      </c>
      <c r="H75">
        <f>0</f>
        <v>0</v>
      </c>
    </row>
    <row r="76" spans="1:8" x14ac:dyDescent="0.2">
      <c r="A76" s="6">
        <v>45138</v>
      </c>
      <c r="B76">
        <v>30.3316535949707</v>
      </c>
      <c r="C76">
        <v>4588.9599609375</v>
      </c>
      <c r="D76">
        <f t="shared" si="4"/>
        <v>3.1348353914941729E-3</v>
      </c>
      <c r="E76">
        <f t="shared" si="5"/>
        <v>1.4687129405193122E-3</v>
      </c>
      <c r="F76">
        <f t="shared" si="6"/>
        <v>1.8717500013561356E-3</v>
      </c>
      <c r="G76">
        <f t="shared" si="7"/>
        <v>1.2630853901380373E-3</v>
      </c>
      <c r="H76">
        <f>0</f>
        <v>0</v>
      </c>
    </row>
    <row r="77" spans="1:8" x14ac:dyDescent="0.2">
      <c r="A77" s="6">
        <v>45139</v>
      </c>
      <c r="B77">
        <v>29.971466064453121</v>
      </c>
      <c r="C77">
        <v>4576.72998046875</v>
      </c>
      <c r="D77">
        <f t="shared" si="4"/>
        <v>-1.1874971781205557E-2</v>
      </c>
      <c r="E77">
        <f t="shared" si="5"/>
        <v>-2.6650876392156908E-3</v>
      </c>
      <c r="F77">
        <f t="shared" si="6"/>
        <v>-2.7365959401212752E-3</v>
      </c>
      <c r="G77">
        <f t="shared" si="7"/>
        <v>-9.138375841084281E-3</v>
      </c>
      <c r="H77">
        <f>0</f>
        <v>0</v>
      </c>
    </row>
    <row r="78" spans="1:8" x14ac:dyDescent="0.2">
      <c r="A78" s="6">
        <v>45140</v>
      </c>
      <c r="B78">
        <v>29.56388092041016</v>
      </c>
      <c r="C78">
        <v>4513.39013671875</v>
      </c>
      <c r="D78">
        <f t="shared" si="4"/>
        <v>-1.3599106001903838E-2</v>
      </c>
      <c r="E78">
        <f t="shared" si="5"/>
        <v>-1.3839541336347905E-2</v>
      </c>
      <c r="F78">
        <f t="shared" si="6"/>
        <v>-1.5193836523000968E-2</v>
      </c>
      <c r="G78">
        <f t="shared" si="7"/>
        <v>1.5947305210971298E-3</v>
      </c>
      <c r="H78">
        <f>0</f>
        <v>0</v>
      </c>
    </row>
    <row r="79" spans="1:8" x14ac:dyDescent="0.2">
      <c r="A79" s="6">
        <v>45141</v>
      </c>
      <c r="B79">
        <v>29.77241325378418</v>
      </c>
      <c r="C79">
        <v>4501.89013671875</v>
      </c>
      <c r="D79">
        <f t="shared" si="4"/>
        <v>7.0536183640914629E-3</v>
      </c>
      <c r="E79">
        <f t="shared" si="5"/>
        <v>-2.5479738404268204E-3</v>
      </c>
      <c r="F79">
        <f t="shared" si="6"/>
        <v>-2.6060379006296141E-3</v>
      </c>
      <c r="G79">
        <f t="shared" si="7"/>
        <v>9.6596562647210775E-3</v>
      </c>
      <c r="H79">
        <f>0</f>
        <v>0</v>
      </c>
    </row>
    <row r="80" spans="1:8" x14ac:dyDescent="0.2">
      <c r="A80" s="6">
        <v>45142</v>
      </c>
      <c r="B80">
        <v>29.668146133422852</v>
      </c>
      <c r="C80">
        <v>4478.02978515625</v>
      </c>
      <c r="D80">
        <f t="shared" si="4"/>
        <v>-3.5021386903554275E-3</v>
      </c>
      <c r="E80">
        <f t="shared" si="5"/>
        <v>-5.3000741550505159E-3</v>
      </c>
      <c r="F80">
        <f t="shared" si="6"/>
        <v>-5.6740693817824445E-3</v>
      </c>
      <c r="G80">
        <f t="shared" si="7"/>
        <v>2.1719306914270171E-3</v>
      </c>
      <c r="H80">
        <f>0</f>
        <v>0</v>
      </c>
    </row>
    <row r="81" spans="1:8" x14ac:dyDescent="0.2">
      <c r="A81" s="6">
        <v>45145</v>
      </c>
      <c r="B81">
        <v>30.2179069519043</v>
      </c>
      <c r="C81">
        <v>4518.43994140625</v>
      </c>
      <c r="D81">
        <f t="shared" si="4"/>
        <v>1.8530339442480726E-2</v>
      </c>
      <c r="E81">
        <f t="shared" si="5"/>
        <v>9.0240927793627801E-3</v>
      </c>
      <c r="F81">
        <f t="shared" si="6"/>
        <v>1.0294460130949892E-2</v>
      </c>
      <c r="G81">
        <f t="shared" si="7"/>
        <v>8.2358793115308339E-3</v>
      </c>
      <c r="H81">
        <f>0</f>
        <v>0</v>
      </c>
    </row>
    <row r="82" spans="1:8" x14ac:dyDescent="0.2">
      <c r="A82" s="6">
        <v>45146</v>
      </c>
      <c r="B82">
        <v>29.639715194702148</v>
      </c>
      <c r="C82">
        <v>4499.3798828125</v>
      </c>
      <c r="D82">
        <f t="shared" si="4"/>
        <v>-1.913407696047309E-2</v>
      </c>
      <c r="E82">
        <f t="shared" si="5"/>
        <v>-4.218283044793103E-3</v>
      </c>
      <c r="F82">
        <f t="shared" si="6"/>
        <v>-4.4680925630359858E-3</v>
      </c>
      <c r="G82">
        <f t="shared" si="7"/>
        <v>-1.4665984397437104E-2</v>
      </c>
      <c r="H82">
        <f>0</f>
        <v>0</v>
      </c>
    </row>
    <row r="83" spans="1:8" x14ac:dyDescent="0.2">
      <c r="A83" s="6">
        <v>45147</v>
      </c>
      <c r="B83">
        <v>29.2510871887207</v>
      </c>
      <c r="C83">
        <v>4467.7099609375</v>
      </c>
      <c r="D83">
        <f t="shared" si="4"/>
        <v>-1.3111732127942699E-2</v>
      </c>
      <c r="E83">
        <f t="shared" si="5"/>
        <v>-7.0387303805971024E-3</v>
      </c>
      <c r="F83">
        <f t="shared" si="6"/>
        <v>-7.612317056307584E-3</v>
      </c>
      <c r="G83">
        <f t="shared" si="7"/>
        <v>-5.4994150716351151E-3</v>
      </c>
      <c r="H83">
        <f>0</f>
        <v>0</v>
      </c>
    </row>
    <row r="84" spans="1:8" x14ac:dyDescent="0.2">
      <c r="A84" s="6">
        <v>45148</v>
      </c>
      <c r="B84">
        <v>29.32691764831543</v>
      </c>
      <c r="C84">
        <v>4468.830078125</v>
      </c>
      <c r="D84">
        <f t="shared" si="4"/>
        <v>2.5923979886794957E-3</v>
      </c>
      <c r="E84">
        <f t="shared" si="5"/>
        <v>2.5071394456976925E-4</v>
      </c>
      <c r="F84">
        <f t="shared" si="6"/>
        <v>5.1392912406856791E-4</v>
      </c>
      <c r="G84">
        <f t="shared" si="7"/>
        <v>2.078468864610928E-3</v>
      </c>
      <c r="H84">
        <f>0</f>
        <v>0</v>
      </c>
    </row>
    <row r="85" spans="1:8" x14ac:dyDescent="0.2">
      <c r="A85" s="6">
        <v>45149</v>
      </c>
      <c r="B85">
        <v>29.65866851806641</v>
      </c>
      <c r="C85">
        <v>4464.0498046875</v>
      </c>
      <c r="D85">
        <f t="shared" si="4"/>
        <v>1.1312162898579947E-2</v>
      </c>
      <c r="E85">
        <f t="shared" si="5"/>
        <v>-1.0696923700230787E-3</v>
      </c>
      <c r="F85">
        <f t="shared" si="6"/>
        <v>-9.5805506181230178E-4</v>
      </c>
      <c r="G85">
        <f t="shared" si="7"/>
        <v>1.2270217960392248E-2</v>
      </c>
      <c r="H85">
        <f>0</f>
        <v>0</v>
      </c>
    </row>
    <row r="86" spans="1:8" x14ac:dyDescent="0.2">
      <c r="A86" s="6">
        <v>45152</v>
      </c>
      <c r="B86">
        <v>29.317438125610352</v>
      </c>
      <c r="C86">
        <v>4489.72021484375</v>
      </c>
      <c r="D86">
        <f t="shared" si="4"/>
        <v>-1.1505249881605395E-2</v>
      </c>
      <c r="E86">
        <f t="shared" si="5"/>
        <v>5.7504757517030658E-3</v>
      </c>
      <c r="F86">
        <f t="shared" si="6"/>
        <v>6.6450437035289831E-3</v>
      </c>
      <c r="G86">
        <f t="shared" si="7"/>
        <v>-1.8150293585134376E-2</v>
      </c>
      <c r="H86">
        <f>0</f>
        <v>0</v>
      </c>
    </row>
    <row r="87" spans="1:8" x14ac:dyDescent="0.2">
      <c r="A87" s="6">
        <v>45153</v>
      </c>
      <c r="B87">
        <v>28.37905311584473</v>
      </c>
      <c r="C87">
        <v>4437.85986328125</v>
      </c>
      <c r="D87">
        <f t="shared" si="4"/>
        <v>-3.2007742482310975E-2</v>
      </c>
      <c r="E87">
        <f t="shared" si="5"/>
        <v>-1.1550909428841738E-2</v>
      </c>
      <c r="F87">
        <f t="shared" si="6"/>
        <v>-1.2642477946538663E-2</v>
      </c>
      <c r="G87">
        <f t="shared" si="7"/>
        <v>-1.9365264535772312E-2</v>
      </c>
      <c r="H87">
        <f>0</f>
        <v>0</v>
      </c>
    </row>
    <row r="88" spans="1:8" x14ac:dyDescent="0.2">
      <c r="A88" s="6">
        <v>45154</v>
      </c>
      <c r="B88">
        <v>27.762943267822269</v>
      </c>
      <c r="C88">
        <v>4404.330078125</v>
      </c>
      <c r="D88">
        <f t="shared" si="4"/>
        <v>-2.1710021314223171E-2</v>
      </c>
      <c r="E88">
        <f t="shared" si="5"/>
        <v>-7.5553952105776867E-3</v>
      </c>
      <c r="F88">
        <f t="shared" si="6"/>
        <v>-8.1882931408863366E-3</v>
      </c>
      <c r="G88">
        <f t="shared" si="7"/>
        <v>-1.3521728173336835E-2</v>
      </c>
      <c r="H88">
        <f>0</f>
        <v>0</v>
      </c>
    </row>
    <row r="89" spans="1:8" x14ac:dyDescent="0.2">
      <c r="A89" s="6">
        <v>45155</v>
      </c>
      <c r="B89">
        <v>27.753463745117191</v>
      </c>
      <c r="C89">
        <v>4370.35986328125</v>
      </c>
      <c r="D89">
        <f t="shared" si="4"/>
        <v>-3.4144516356326982E-4</v>
      </c>
      <c r="E89">
        <f t="shared" si="5"/>
        <v>-7.7129130290369829E-3</v>
      </c>
      <c r="F89">
        <f t="shared" si="6"/>
        <v>-8.3638934354350897E-3</v>
      </c>
      <c r="G89">
        <f t="shared" si="7"/>
        <v>8.0224482718718199E-3</v>
      </c>
      <c r="H89">
        <f>0</f>
        <v>0</v>
      </c>
    </row>
    <row r="90" spans="1:8" x14ac:dyDescent="0.2">
      <c r="A90" s="6">
        <v>45156</v>
      </c>
      <c r="B90">
        <v>27.592325210571289</v>
      </c>
      <c r="C90">
        <v>4369.7099609375</v>
      </c>
      <c r="D90">
        <f t="shared" si="4"/>
        <v>-5.8060693261846597E-3</v>
      </c>
      <c r="E90">
        <f t="shared" si="5"/>
        <v>-1.4870682600087726E-4</v>
      </c>
      <c r="F90">
        <f t="shared" si="6"/>
        <v>6.8656293050915214E-5</v>
      </c>
      <c r="G90">
        <f t="shared" si="7"/>
        <v>-5.8747256192355751E-3</v>
      </c>
      <c r="H90">
        <f>0</f>
        <v>0</v>
      </c>
    </row>
    <row r="91" spans="1:8" x14ac:dyDescent="0.2">
      <c r="A91" s="6">
        <v>45159</v>
      </c>
      <c r="B91">
        <v>27.630239486694339</v>
      </c>
      <c r="C91">
        <v>4399.77001953125</v>
      </c>
      <c r="D91">
        <f t="shared" si="4"/>
        <v>1.3740877520727057E-3</v>
      </c>
      <c r="E91">
        <f t="shared" si="5"/>
        <v>6.8791885187959867E-3</v>
      </c>
      <c r="F91">
        <f t="shared" si="6"/>
        <v>7.9033286156811426E-3</v>
      </c>
      <c r="G91">
        <f t="shared" si="7"/>
        <v>-6.5292408636084369E-3</v>
      </c>
      <c r="H91">
        <f>0</f>
        <v>0</v>
      </c>
    </row>
    <row r="92" spans="1:8" x14ac:dyDescent="0.2">
      <c r="A92" s="6">
        <v>45160</v>
      </c>
      <c r="B92">
        <v>26.957258224487301</v>
      </c>
      <c r="C92">
        <v>4387.5498046875</v>
      </c>
      <c r="D92">
        <f t="shared" si="4"/>
        <v>-2.4356693054764178E-2</v>
      </c>
      <c r="E92">
        <f t="shared" si="5"/>
        <v>-2.777466728829614E-3</v>
      </c>
      <c r="F92">
        <f t="shared" si="6"/>
        <v>-2.8618757429419634E-3</v>
      </c>
      <c r="G92">
        <f t="shared" si="7"/>
        <v>-2.1494817311822213E-2</v>
      </c>
      <c r="H92">
        <f>0</f>
        <v>0</v>
      </c>
    </row>
    <row r="93" spans="1:8" x14ac:dyDescent="0.2">
      <c r="A93" s="6">
        <v>45161</v>
      </c>
      <c r="B93">
        <v>26.96673583984375</v>
      </c>
      <c r="C93">
        <v>4436.009765625</v>
      </c>
      <c r="D93">
        <f t="shared" si="4"/>
        <v>3.5157935119078942E-4</v>
      </c>
      <c r="E93">
        <f t="shared" si="5"/>
        <v>1.1044879965972587E-2</v>
      </c>
      <c r="F93">
        <f t="shared" si="6"/>
        <v>1.2547226380888303E-2</v>
      </c>
      <c r="G93">
        <f t="shared" si="7"/>
        <v>-1.2195647029697514E-2</v>
      </c>
      <c r="H93">
        <f>0</f>
        <v>0</v>
      </c>
    </row>
    <row r="94" spans="1:8" x14ac:dyDescent="0.2">
      <c r="A94" s="6">
        <v>45162</v>
      </c>
      <c r="B94">
        <v>27.127874374389648</v>
      </c>
      <c r="C94">
        <v>4376.31005859375</v>
      </c>
      <c r="D94">
        <f t="shared" si="4"/>
        <v>5.9754556688991212E-3</v>
      </c>
      <c r="E94">
        <f t="shared" si="5"/>
        <v>-1.3457974663146133E-2</v>
      </c>
      <c r="F94">
        <f t="shared" si="6"/>
        <v>-1.4768467375182729E-2</v>
      </c>
      <c r="G94">
        <f t="shared" si="7"/>
        <v>2.074392304408185E-2</v>
      </c>
      <c r="H94">
        <f>0</f>
        <v>0</v>
      </c>
    </row>
    <row r="95" spans="1:8" x14ac:dyDescent="0.2">
      <c r="A95" s="6">
        <v>45163</v>
      </c>
      <c r="B95">
        <v>27.014129638671879</v>
      </c>
      <c r="C95">
        <v>4405.7099609375</v>
      </c>
      <c r="D95">
        <f t="shared" si="4"/>
        <v>-4.1929099990654084E-3</v>
      </c>
      <c r="E95">
        <f t="shared" si="5"/>
        <v>6.7179660376250894E-3</v>
      </c>
      <c r="F95">
        <f t="shared" si="6"/>
        <v>7.723598376534857E-3</v>
      </c>
      <c r="G95">
        <f t="shared" si="7"/>
        <v>-1.1916508375600265E-2</v>
      </c>
      <c r="H95">
        <f>0</f>
        <v>0</v>
      </c>
    </row>
    <row r="96" spans="1:8" x14ac:dyDescent="0.2">
      <c r="A96" s="6">
        <v>45166</v>
      </c>
      <c r="B96">
        <v>27.260574340820309</v>
      </c>
      <c r="C96">
        <v>4433.31005859375</v>
      </c>
      <c r="D96">
        <f t="shared" si="4"/>
        <v>9.1228074139257931E-3</v>
      </c>
      <c r="E96">
        <f t="shared" si="5"/>
        <v>6.2646197550364491E-3</v>
      </c>
      <c r="F96">
        <f t="shared" si="6"/>
        <v>7.2182095796749085E-3</v>
      </c>
      <c r="G96">
        <f t="shared" si="7"/>
        <v>1.9045978342508846E-3</v>
      </c>
      <c r="H96">
        <f>0</f>
        <v>0</v>
      </c>
    </row>
    <row r="97" spans="1:8" x14ac:dyDescent="0.2">
      <c r="A97" s="6">
        <v>45167</v>
      </c>
      <c r="B97">
        <v>27.649198532104489</v>
      </c>
      <c r="C97">
        <v>4497.6298828125</v>
      </c>
      <c r="D97">
        <f t="shared" si="4"/>
        <v>1.4255906219196923E-2</v>
      </c>
      <c r="E97">
        <f t="shared" si="5"/>
        <v>1.4508307194546211E-2</v>
      </c>
      <c r="F97">
        <f t="shared" si="6"/>
        <v>1.6408242534072637E-2</v>
      </c>
      <c r="G97">
        <f t="shared" si="7"/>
        <v>-2.1523363148757135E-3</v>
      </c>
      <c r="H97">
        <f>0</f>
        <v>0</v>
      </c>
    </row>
    <row r="98" spans="1:8" x14ac:dyDescent="0.2">
      <c r="A98" s="6">
        <v>45168</v>
      </c>
      <c r="B98">
        <v>27.52597808837891</v>
      </c>
      <c r="C98">
        <v>4514.8701171875</v>
      </c>
      <c r="D98">
        <f t="shared" si="4"/>
        <v>-4.4565647565698585E-3</v>
      </c>
      <c r="E98">
        <f t="shared" si="5"/>
        <v>3.833182103508026E-3</v>
      </c>
      <c r="F98">
        <f t="shared" si="6"/>
        <v>4.5076516760581206E-3</v>
      </c>
      <c r="G98">
        <f t="shared" si="7"/>
        <v>-8.9642164326279791E-3</v>
      </c>
      <c r="H98">
        <f>0</f>
        <v>0</v>
      </c>
    </row>
    <row r="99" spans="1:8" x14ac:dyDescent="0.2">
      <c r="A99" s="6">
        <v>45169</v>
      </c>
      <c r="B99">
        <v>27.401727676391602</v>
      </c>
      <c r="C99">
        <v>4507.66015625</v>
      </c>
      <c r="D99">
        <f t="shared" si="4"/>
        <v>-4.5139326780095912E-3</v>
      </c>
      <c r="E99">
        <f t="shared" si="5"/>
        <v>-1.5969365120942491E-3</v>
      </c>
      <c r="F99">
        <f t="shared" si="6"/>
        <v>-1.5458249252625544E-3</v>
      </c>
      <c r="G99">
        <f t="shared" si="7"/>
        <v>-2.9681077527470368E-3</v>
      </c>
      <c r="H99">
        <f>0</f>
        <v>0</v>
      </c>
    </row>
    <row r="100" spans="1:8" x14ac:dyDescent="0.2">
      <c r="A100" s="6">
        <v>45170</v>
      </c>
      <c r="B100">
        <v>27.698013305664059</v>
      </c>
      <c r="C100">
        <v>4515.77001953125</v>
      </c>
      <c r="D100">
        <f t="shared" si="4"/>
        <v>1.0812662353685276E-2</v>
      </c>
      <c r="E100">
        <f t="shared" si="5"/>
        <v>1.7991292600010311E-3</v>
      </c>
      <c r="F100">
        <f t="shared" si="6"/>
        <v>2.2400969197696728E-3</v>
      </c>
      <c r="G100">
        <f t="shared" si="7"/>
        <v>8.5725654339156038E-3</v>
      </c>
      <c r="H100">
        <f>0</f>
        <v>0</v>
      </c>
    </row>
    <row r="101" spans="1:8" x14ac:dyDescent="0.2">
      <c r="A101" s="6">
        <v>45174</v>
      </c>
      <c r="B101">
        <v>27.382608413696289</v>
      </c>
      <c r="C101">
        <v>4496.830078125</v>
      </c>
      <c r="D101">
        <f t="shared" si="4"/>
        <v>-1.1387274909831602E-2</v>
      </c>
      <c r="E101">
        <f t="shared" si="5"/>
        <v>-4.194177587506065E-3</v>
      </c>
      <c r="F101">
        <f t="shared" si="6"/>
        <v>-4.4412198864001665E-3</v>
      </c>
      <c r="G101">
        <f t="shared" si="7"/>
        <v>-6.9460550234314352E-3</v>
      </c>
      <c r="H101">
        <f>0</f>
        <v>0</v>
      </c>
    </row>
    <row r="102" spans="1:8" x14ac:dyDescent="0.2">
      <c r="A102" s="6">
        <v>45175</v>
      </c>
      <c r="B102">
        <v>27.134111404418949</v>
      </c>
      <c r="C102">
        <v>4465.47998046875</v>
      </c>
      <c r="D102">
        <f t="shared" si="4"/>
        <v>-9.0749940810257446E-3</v>
      </c>
      <c r="E102">
        <f t="shared" si="5"/>
        <v>-6.9715993514528618E-3</v>
      </c>
      <c r="F102">
        <f t="shared" si="6"/>
        <v>-7.5374796277144773E-3</v>
      </c>
      <c r="G102">
        <f t="shared" si="7"/>
        <v>-1.5375144533112672E-3</v>
      </c>
      <c r="H102">
        <f>0</f>
        <v>0</v>
      </c>
    </row>
    <row r="103" spans="1:8" x14ac:dyDescent="0.2">
      <c r="A103" s="6">
        <v>45176</v>
      </c>
      <c r="B103">
        <v>26.885614395141602</v>
      </c>
      <c r="C103">
        <v>4451.14013671875</v>
      </c>
      <c r="D103">
        <f t="shared" si="4"/>
        <v>-9.1581038189766373E-3</v>
      </c>
      <c r="E103">
        <f t="shared" si="5"/>
        <v>-3.2112659361860363E-3</v>
      </c>
      <c r="F103">
        <f t="shared" si="6"/>
        <v>-3.3454735310010186E-3</v>
      </c>
      <c r="G103">
        <f t="shared" si="7"/>
        <v>-5.8126302879756182E-3</v>
      </c>
      <c r="H103">
        <f>0</f>
        <v>0</v>
      </c>
    </row>
    <row r="104" spans="1:8" x14ac:dyDescent="0.2">
      <c r="A104" s="6">
        <v>45177</v>
      </c>
      <c r="B104">
        <v>27.105440139770511</v>
      </c>
      <c r="C104">
        <v>4457.490234375</v>
      </c>
      <c r="D104">
        <f t="shared" si="4"/>
        <v>8.1763333133511029E-3</v>
      </c>
      <c r="E104">
        <f t="shared" si="5"/>
        <v>1.4266227216406246E-3</v>
      </c>
      <c r="F104">
        <f t="shared" si="6"/>
        <v>1.8248279775177408E-3</v>
      </c>
      <c r="G104">
        <f t="shared" si="7"/>
        <v>6.3515053358333623E-3</v>
      </c>
      <c r="H104">
        <f>0</f>
        <v>0</v>
      </c>
    </row>
    <row r="105" spans="1:8" x14ac:dyDescent="0.2">
      <c r="A105" s="6">
        <v>45180</v>
      </c>
      <c r="B105">
        <v>27.220132827758789</v>
      </c>
      <c r="C105">
        <v>4487.4599609375</v>
      </c>
      <c r="D105">
        <f t="shared" si="4"/>
        <v>4.23135309358047E-3</v>
      </c>
      <c r="E105">
        <f t="shared" si="5"/>
        <v>6.7234531062752012E-3</v>
      </c>
      <c r="F105">
        <f t="shared" si="6"/>
        <v>7.7297153408287592E-3</v>
      </c>
      <c r="G105">
        <f t="shared" si="7"/>
        <v>-3.4983622472482892E-3</v>
      </c>
      <c r="H105">
        <f>0</f>
        <v>0</v>
      </c>
    </row>
    <row r="106" spans="1:8" x14ac:dyDescent="0.2">
      <c r="A106" s="6">
        <v>45181</v>
      </c>
      <c r="B106">
        <v>27.688455581665039</v>
      </c>
      <c r="C106">
        <v>4461.89990234375</v>
      </c>
      <c r="D106">
        <f t="shared" si="4"/>
        <v>1.720501354161863E-2</v>
      </c>
      <c r="E106">
        <f t="shared" si="5"/>
        <v>-5.6958856048289208E-3</v>
      </c>
      <c r="F106">
        <f t="shared" si="6"/>
        <v>-6.1153185550295811E-3</v>
      </c>
      <c r="G106">
        <f t="shared" si="7"/>
        <v>2.3320332096648209E-2</v>
      </c>
      <c r="H106">
        <f>0</f>
        <v>0</v>
      </c>
    </row>
    <row r="107" spans="1:8" x14ac:dyDescent="0.2">
      <c r="A107" s="6">
        <v>45182</v>
      </c>
      <c r="B107">
        <v>27.602437973022461</v>
      </c>
      <c r="C107">
        <v>4467.43994140625</v>
      </c>
      <c r="D107">
        <f t="shared" si="4"/>
        <v>-3.1066235669546804E-3</v>
      </c>
      <c r="E107">
        <f t="shared" si="5"/>
        <v>1.2416323054647016E-3</v>
      </c>
      <c r="F107">
        <f t="shared" si="6"/>
        <v>1.6186013303553899E-3</v>
      </c>
      <c r="G107">
        <f t="shared" si="7"/>
        <v>-4.7252248973100701E-3</v>
      </c>
      <c r="H107">
        <f>0</f>
        <v>0</v>
      </c>
    </row>
    <row r="108" spans="1:8" x14ac:dyDescent="0.2">
      <c r="A108" s="6">
        <v>45183</v>
      </c>
      <c r="B108">
        <v>27.908283233642582</v>
      </c>
      <c r="C108">
        <v>4505.10009765625</v>
      </c>
      <c r="D108">
        <f t="shared" si="4"/>
        <v>1.1080371267170097E-2</v>
      </c>
      <c r="E108">
        <f t="shared" si="5"/>
        <v>8.4299188671679293E-3</v>
      </c>
      <c r="F108">
        <f t="shared" si="6"/>
        <v>9.6320772017350464E-3</v>
      </c>
      <c r="G108">
        <f t="shared" si="7"/>
        <v>1.4482940654350508E-3</v>
      </c>
      <c r="H108">
        <f>0</f>
        <v>0</v>
      </c>
    </row>
    <row r="109" spans="1:8" x14ac:dyDescent="0.2">
      <c r="A109" s="6">
        <v>45184</v>
      </c>
      <c r="B109">
        <v>27.564207077026371</v>
      </c>
      <c r="C109">
        <v>4450.31982421875</v>
      </c>
      <c r="D109">
        <f t="shared" si="4"/>
        <v>-1.2328818427693067E-2</v>
      </c>
      <c r="E109">
        <f t="shared" si="5"/>
        <v>-1.2159612938677844E-2</v>
      </c>
      <c r="F109">
        <f t="shared" si="6"/>
        <v>-1.3321058418675541E-2</v>
      </c>
      <c r="G109">
        <f t="shared" si="7"/>
        <v>9.9223999098247383E-4</v>
      </c>
      <c r="H109">
        <f>0</f>
        <v>0</v>
      </c>
    </row>
    <row r="110" spans="1:8" x14ac:dyDescent="0.2">
      <c r="A110" s="6">
        <v>45187</v>
      </c>
      <c r="B110">
        <v>27.48774528503418</v>
      </c>
      <c r="C110">
        <v>4453.52978515625</v>
      </c>
      <c r="D110">
        <f t="shared" si="4"/>
        <v>-2.7739521684234658E-3</v>
      </c>
      <c r="E110">
        <f t="shared" si="5"/>
        <v>7.2128769712942464E-4</v>
      </c>
      <c r="F110">
        <f t="shared" si="6"/>
        <v>1.0385230421702241E-3</v>
      </c>
      <c r="G110">
        <f t="shared" si="7"/>
        <v>-3.8124752105936901E-3</v>
      </c>
      <c r="H110">
        <f>0</f>
        <v>0</v>
      </c>
    </row>
    <row r="111" spans="1:8" x14ac:dyDescent="0.2">
      <c r="A111" s="6">
        <v>45188</v>
      </c>
      <c r="B111">
        <v>27.382608413696289</v>
      </c>
      <c r="C111">
        <v>4443.9501953125</v>
      </c>
      <c r="D111">
        <f t="shared" si="4"/>
        <v>-3.824863416321489E-3</v>
      </c>
      <c r="E111">
        <f t="shared" si="5"/>
        <v>-2.151010615372817E-3</v>
      </c>
      <c r="F111">
        <f t="shared" si="6"/>
        <v>-2.1635047324692212E-3</v>
      </c>
      <c r="G111">
        <f t="shared" si="7"/>
        <v>-1.6613586838522677E-3</v>
      </c>
      <c r="H111">
        <f>0</f>
        <v>0</v>
      </c>
    </row>
    <row r="112" spans="1:8" x14ac:dyDescent="0.2">
      <c r="A112" s="6">
        <v>45189</v>
      </c>
      <c r="B112">
        <v>27.287031173706051</v>
      </c>
      <c r="C112">
        <v>4402.2001953125</v>
      </c>
      <c r="D112">
        <f t="shared" si="4"/>
        <v>-3.4904359199918744E-3</v>
      </c>
      <c r="E112">
        <f t="shared" si="5"/>
        <v>-9.3947947580595992E-3</v>
      </c>
      <c r="F112">
        <f t="shared" si="6"/>
        <v>-1.0238849106490524E-2</v>
      </c>
      <c r="G112">
        <f t="shared" si="7"/>
        <v>6.7484131864986498E-3</v>
      </c>
      <c r="H112">
        <f>0</f>
        <v>0</v>
      </c>
    </row>
    <row r="113" spans="1:8" x14ac:dyDescent="0.2">
      <c r="A113" s="6">
        <v>45190</v>
      </c>
      <c r="B113">
        <v>26.809152603149411</v>
      </c>
      <c r="C113">
        <v>4330</v>
      </c>
      <c r="D113">
        <f t="shared" si="4"/>
        <v>-1.7513029083835563E-2</v>
      </c>
      <c r="E113">
        <f t="shared" si="5"/>
        <v>-1.6400934103219411E-2</v>
      </c>
      <c r="F113">
        <f t="shared" si="6"/>
        <v>-1.8049267919379209E-2</v>
      </c>
      <c r="G113">
        <f t="shared" si="7"/>
        <v>5.3623883554364607E-4</v>
      </c>
      <c r="H113">
        <f>0</f>
        <v>0</v>
      </c>
    </row>
    <row r="114" spans="1:8" x14ac:dyDescent="0.2">
      <c r="A114" s="6">
        <v>45191</v>
      </c>
      <c r="B114">
        <v>26.417289733886719</v>
      </c>
      <c r="C114">
        <v>4320.06005859375</v>
      </c>
      <c r="D114">
        <f t="shared" si="4"/>
        <v>-1.4616757010688097E-2</v>
      </c>
      <c r="E114">
        <f t="shared" si="5"/>
        <v>-2.2955984771939608E-3</v>
      </c>
      <c r="F114">
        <f t="shared" si="6"/>
        <v>-2.324690758103065E-3</v>
      </c>
      <c r="G114">
        <f t="shared" si="7"/>
        <v>-1.2292066252585032E-2</v>
      </c>
      <c r="H114">
        <f>0</f>
        <v>0</v>
      </c>
    </row>
    <row r="115" spans="1:8" x14ac:dyDescent="0.2">
      <c r="A115" s="6">
        <v>45194</v>
      </c>
      <c r="B115">
        <v>26.379058837890621</v>
      </c>
      <c r="C115">
        <v>4337.43994140625</v>
      </c>
      <c r="D115">
        <f t="shared" si="4"/>
        <v>-1.4471922131761294E-3</v>
      </c>
      <c r="E115">
        <f t="shared" si="5"/>
        <v>4.0230650909416354E-3</v>
      </c>
      <c r="F115">
        <f t="shared" si="6"/>
        <v>4.7193325439705662E-3</v>
      </c>
      <c r="G115">
        <f t="shared" si="7"/>
        <v>-6.1665247571466957E-3</v>
      </c>
      <c r="H115">
        <f>0</f>
        <v>0</v>
      </c>
    </row>
    <row r="116" spans="1:8" x14ac:dyDescent="0.2">
      <c r="A116" s="6">
        <v>45195</v>
      </c>
      <c r="B116">
        <v>25.968082427978519</v>
      </c>
      <c r="C116">
        <v>4273.52978515625</v>
      </c>
      <c r="D116">
        <f t="shared" si="4"/>
        <v>-1.5579646432335226E-2</v>
      </c>
      <c r="E116">
        <f t="shared" si="5"/>
        <v>-1.4734533990868215E-2</v>
      </c>
      <c r="F116">
        <f t="shared" si="6"/>
        <v>-1.619157109861883E-2</v>
      </c>
      <c r="G116">
        <f t="shared" si="7"/>
        <v>6.1192466628360448E-4</v>
      </c>
      <c r="H116">
        <f>0</f>
        <v>0</v>
      </c>
    </row>
    <row r="117" spans="1:8" x14ac:dyDescent="0.2">
      <c r="A117" s="6">
        <v>45196</v>
      </c>
      <c r="B117">
        <v>26.063657760620121</v>
      </c>
      <c r="C117">
        <v>4274.509765625</v>
      </c>
      <c r="D117">
        <f t="shared" si="4"/>
        <v>3.6804925010029965E-3</v>
      </c>
      <c r="E117">
        <f t="shared" si="5"/>
        <v>2.2931406074522265E-4</v>
      </c>
      <c r="F117">
        <f t="shared" si="6"/>
        <v>4.900726109473522E-4</v>
      </c>
      <c r="G117">
        <f t="shared" si="7"/>
        <v>3.1904198900556445E-3</v>
      </c>
      <c r="H117">
        <f>0</f>
        <v>0</v>
      </c>
    </row>
    <row r="118" spans="1:8" x14ac:dyDescent="0.2">
      <c r="A118" s="6">
        <v>45197</v>
      </c>
      <c r="B118">
        <v>26.340827941894531</v>
      </c>
      <c r="C118">
        <v>4299.7001953125</v>
      </c>
      <c r="D118">
        <f t="shared" si="4"/>
        <v>1.0634354694957215E-2</v>
      </c>
      <c r="E118">
        <f t="shared" si="5"/>
        <v>5.8931739705165853E-3</v>
      </c>
      <c r="F118">
        <f t="shared" si="6"/>
        <v>6.8041231619695008E-3</v>
      </c>
      <c r="G118">
        <f t="shared" si="7"/>
        <v>3.8302315329877146E-3</v>
      </c>
      <c r="H118">
        <f>0</f>
        <v>0</v>
      </c>
    </row>
    <row r="119" spans="1:8" x14ac:dyDescent="0.2">
      <c r="A119" s="6">
        <v>45198</v>
      </c>
      <c r="B119">
        <v>26.168788909912109</v>
      </c>
      <c r="C119">
        <v>4288.0498046875</v>
      </c>
      <c r="D119">
        <f t="shared" si="4"/>
        <v>-6.5312689624610343E-3</v>
      </c>
      <c r="E119">
        <f t="shared" si="5"/>
        <v>-2.7095820861420261E-3</v>
      </c>
      <c r="F119">
        <f t="shared" si="6"/>
        <v>-2.7861981886952505E-3</v>
      </c>
      <c r="G119">
        <f t="shared" si="7"/>
        <v>-3.7450707737657837E-3</v>
      </c>
      <c r="H119">
        <f>0</f>
        <v>0</v>
      </c>
    </row>
    <row r="120" spans="1:8" x14ac:dyDescent="0.2">
      <c r="A120" s="6">
        <v>45201</v>
      </c>
      <c r="B120">
        <v>25.518877029418949</v>
      </c>
      <c r="C120">
        <v>4288.39013671875</v>
      </c>
      <c r="D120">
        <f t="shared" si="4"/>
        <v>-2.4835382437090492E-2</v>
      </c>
      <c r="E120">
        <f t="shared" si="5"/>
        <v>7.9367555590792449E-5</v>
      </c>
      <c r="F120">
        <f t="shared" si="6"/>
        <v>3.2291278909851089E-4</v>
      </c>
      <c r="G120">
        <f t="shared" si="7"/>
        <v>-2.5158295226189002E-2</v>
      </c>
      <c r="H120">
        <f>0</f>
        <v>0</v>
      </c>
    </row>
    <row r="121" spans="1:8" x14ac:dyDescent="0.2">
      <c r="A121" s="6">
        <v>45202</v>
      </c>
      <c r="B121">
        <v>24.763822555541989</v>
      </c>
      <c r="C121">
        <v>4229.4501953125</v>
      </c>
      <c r="D121">
        <f t="shared" si="4"/>
        <v>-2.9588076035105715E-2</v>
      </c>
      <c r="E121">
        <f t="shared" si="5"/>
        <v>-1.3744071674259506E-2</v>
      </c>
      <c r="F121">
        <f t="shared" si="6"/>
        <v>-1.5087407288853563E-2</v>
      </c>
      <c r="G121">
        <f t="shared" si="7"/>
        <v>-1.4500668746252152E-2</v>
      </c>
      <c r="H121">
        <f>0</f>
        <v>0</v>
      </c>
    </row>
    <row r="122" spans="1:8" x14ac:dyDescent="0.2">
      <c r="A122" s="6">
        <v>45203</v>
      </c>
      <c r="B122">
        <v>24.79249382019043</v>
      </c>
      <c r="C122">
        <v>4263.75</v>
      </c>
      <c r="D122">
        <f t="shared" si="4"/>
        <v>1.1577883254547672E-3</v>
      </c>
      <c r="E122">
        <f t="shared" si="5"/>
        <v>8.1097549571607086E-3</v>
      </c>
      <c r="F122">
        <f t="shared" si="6"/>
        <v>9.2751596323384367E-3</v>
      </c>
      <c r="G122">
        <f t="shared" si="7"/>
        <v>-8.1173713068836695E-3</v>
      </c>
      <c r="H122">
        <f>0</f>
        <v>0</v>
      </c>
    </row>
    <row r="123" spans="1:8" x14ac:dyDescent="0.2">
      <c r="A123" s="6">
        <v>45204</v>
      </c>
      <c r="B123">
        <v>24.907186508178711</v>
      </c>
      <c r="C123">
        <v>4258.18994140625</v>
      </c>
      <c r="D123">
        <f t="shared" si="4"/>
        <v>4.6261053373695127E-3</v>
      </c>
      <c r="E123">
        <f t="shared" si="5"/>
        <v>-1.304030159777203E-3</v>
      </c>
      <c r="F123">
        <f t="shared" si="6"/>
        <v>-1.2192939826354812E-3</v>
      </c>
      <c r="G123">
        <f t="shared" si="7"/>
        <v>5.8453993200049941E-3</v>
      </c>
      <c r="H123">
        <f>0</f>
        <v>0</v>
      </c>
    </row>
    <row r="124" spans="1:8" x14ac:dyDescent="0.2">
      <c r="A124" s="6">
        <v>45205</v>
      </c>
      <c r="B124">
        <v>24.916742324829102</v>
      </c>
      <c r="C124">
        <v>4308.5</v>
      </c>
      <c r="D124">
        <f t="shared" si="4"/>
        <v>3.8365700787812429E-4</v>
      </c>
      <c r="E124">
        <f t="shared" si="5"/>
        <v>1.1814893014644445E-2</v>
      </c>
      <c r="F124">
        <f t="shared" si="6"/>
        <v>1.3405634143741508E-2</v>
      </c>
      <c r="G124">
        <f t="shared" si="7"/>
        <v>-1.3021977135863384E-2</v>
      </c>
      <c r="H124">
        <f>0</f>
        <v>0</v>
      </c>
    </row>
    <row r="125" spans="1:8" x14ac:dyDescent="0.2">
      <c r="A125" s="6">
        <v>45208</v>
      </c>
      <c r="B125">
        <v>25.146123886108398</v>
      </c>
      <c r="C125">
        <v>4335.66015625</v>
      </c>
      <c r="D125">
        <f t="shared" si="4"/>
        <v>9.2059209943637921E-3</v>
      </c>
      <c r="E125">
        <f t="shared" si="5"/>
        <v>6.3038542996403102E-3</v>
      </c>
      <c r="F125">
        <f t="shared" si="6"/>
        <v>7.2619481081557646E-3</v>
      </c>
      <c r="G125">
        <f t="shared" si="7"/>
        <v>1.9439728862080275E-3</v>
      </c>
      <c r="H125">
        <f>0</f>
        <v>0</v>
      </c>
    </row>
    <row r="126" spans="1:8" x14ac:dyDescent="0.2">
      <c r="A126" s="6">
        <v>45209</v>
      </c>
      <c r="B126">
        <v>25.81516075134277</v>
      </c>
      <c r="C126">
        <v>4358.240234375</v>
      </c>
      <c r="D126">
        <f t="shared" si="4"/>
        <v>2.6605963935617538E-2</v>
      </c>
      <c r="E126">
        <f t="shared" si="5"/>
        <v>5.2079907813922244E-3</v>
      </c>
      <c r="F126">
        <f t="shared" si="6"/>
        <v>6.0402834198568772E-3</v>
      </c>
      <c r="G126">
        <f t="shared" si="7"/>
        <v>2.0565680515760659E-2</v>
      </c>
      <c r="H126">
        <f>0</f>
        <v>0</v>
      </c>
    </row>
    <row r="127" spans="1:8" x14ac:dyDescent="0.2">
      <c r="A127" s="6">
        <v>45210</v>
      </c>
      <c r="B127">
        <v>25.82472038269043</v>
      </c>
      <c r="C127">
        <v>4376.9501953125</v>
      </c>
      <c r="D127">
        <f t="shared" si="4"/>
        <v>3.7031074258031538E-4</v>
      </c>
      <c r="E127">
        <f t="shared" si="5"/>
        <v>4.2930081710337298E-3</v>
      </c>
      <c r="F127">
        <f t="shared" si="6"/>
        <v>5.0202641137397259E-3</v>
      </c>
      <c r="G127">
        <f t="shared" si="7"/>
        <v>-4.6499533711594106E-3</v>
      </c>
      <c r="H127">
        <f>0</f>
        <v>0</v>
      </c>
    </row>
    <row r="128" spans="1:8" x14ac:dyDescent="0.2">
      <c r="A128" s="6">
        <v>45211</v>
      </c>
      <c r="B128">
        <v>25.710025787353519</v>
      </c>
      <c r="C128">
        <v>4349.60986328125</v>
      </c>
      <c r="D128">
        <f t="shared" si="4"/>
        <v>-4.4412715273303149E-3</v>
      </c>
      <c r="E128">
        <f t="shared" si="5"/>
        <v>-6.2464343461184901E-3</v>
      </c>
      <c r="F128">
        <f t="shared" si="6"/>
        <v>-6.7290683014360527E-3</v>
      </c>
      <c r="G128">
        <f t="shared" si="7"/>
        <v>2.2877967741057378E-3</v>
      </c>
      <c r="H128">
        <f>0</f>
        <v>0</v>
      </c>
    </row>
    <row r="129" spans="1:8" x14ac:dyDescent="0.2">
      <c r="A129" s="6">
        <v>45212</v>
      </c>
      <c r="B129">
        <v>25.57621955871582</v>
      </c>
      <c r="C129">
        <v>4327.77978515625</v>
      </c>
      <c r="D129">
        <f t="shared" si="4"/>
        <v>-5.204437745197299E-3</v>
      </c>
      <c r="E129">
        <f t="shared" si="5"/>
        <v>-5.018858888767519E-3</v>
      </c>
      <c r="F129">
        <f t="shared" si="6"/>
        <v>-5.3605716195996803E-3</v>
      </c>
      <c r="G129">
        <f t="shared" si="7"/>
        <v>1.5613387440238137E-4</v>
      </c>
      <c r="H129">
        <f>0</f>
        <v>0</v>
      </c>
    </row>
    <row r="130" spans="1:8" x14ac:dyDescent="0.2">
      <c r="A130" s="6">
        <v>45215</v>
      </c>
      <c r="B130">
        <v>25.79604339599609</v>
      </c>
      <c r="C130">
        <v>4373.6298828125</v>
      </c>
      <c r="D130">
        <f t="shared" ref="D130:D193" si="8">(B130/B129)-1</f>
        <v>8.5948526042176621E-3</v>
      </c>
      <c r="E130">
        <f t="shared" ref="E130:E193" si="9">(C130/C129)-1</f>
        <v>1.059436938392988E-2</v>
      </c>
      <c r="F130">
        <f t="shared" ref="F130:F193" si="10">alpha_bac+beta_bac*E130</f>
        <v>1.2044998812745135E-2</v>
      </c>
      <c r="G130">
        <f t="shared" ref="G130:G193" si="11">D130-F130</f>
        <v>-3.4501462085274725E-3</v>
      </c>
      <c r="H130">
        <f>0</f>
        <v>0</v>
      </c>
    </row>
    <row r="131" spans="1:8" x14ac:dyDescent="0.2">
      <c r="A131" s="6">
        <v>45216</v>
      </c>
      <c r="B131">
        <v>26.398174285888668</v>
      </c>
      <c r="C131">
        <v>4373.2001953125</v>
      </c>
      <c r="D131">
        <f t="shared" si="8"/>
        <v>2.3341986235999146E-2</v>
      </c>
      <c r="E131">
        <f t="shared" si="9"/>
        <v>-9.824505308242415E-5</v>
      </c>
      <c r="F131">
        <f t="shared" si="10"/>
        <v>1.2491089506740035E-4</v>
      </c>
      <c r="G131">
        <f t="shared" si="11"/>
        <v>2.3217075340931745E-2</v>
      </c>
      <c r="H131">
        <f>0</f>
        <v>0</v>
      </c>
    </row>
    <row r="132" spans="1:8" x14ac:dyDescent="0.2">
      <c r="A132" s="6">
        <v>45217</v>
      </c>
      <c r="B132">
        <v>26.101886749267582</v>
      </c>
      <c r="C132">
        <v>4314.60009765625</v>
      </c>
      <c r="D132">
        <f t="shared" si="8"/>
        <v>-1.1223788941323476E-2</v>
      </c>
      <c r="E132">
        <f t="shared" si="9"/>
        <v>-1.3399820506516447E-2</v>
      </c>
      <c r="F132">
        <f t="shared" si="10"/>
        <v>-1.4703637331615015E-2</v>
      </c>
      <c r="G132">
        <f t="shared" si="11"/>
        <v>3.4798483902915393E-3</v>
      </c>
      <c r="H132">
        <f>0</f>
        <v>0</v>
      </c>
    </row>
    <row r="133" spans="1:8" x14ac:dyDescent="0.2">
      <c r="A133" s="6">
        <v>45218</v>
      </c>
      <c r="B133">
        <v>25.76737213134766</v>
      </c>
      <c r="C133">
        <v>4278</v>
      </c>
      <c r="D133">
        <f t="shared" si="8"/>
        <v>-1.2815725588469551E-2</v>
      </c>
      <c r="E133">
        <f t="shared" si="9"/>
        <v>-8.4828481963210578E-3</v>
      </c>
      <c r="F133">
        <f t="shared" si="10"/>
        <v>-9.2222143763987553E-3</v>
      </c>
      <c r="G133">
        <f t="shared" si="11"/>
        <v>-3.5935112120707956E-3</v>
      </c>
      <c r="H133">
        <f>0</f>
        <v>0</v>
      </c>
    </row>
    <row r="134" spans="1:8" x14ac:dyDescent="0.2">
      <c r="A134" s="6">
        <v>45219</v>
      </c>
      <c r="B134">
        <v>25.146123886108398</v>
      </c>
      <c r="C134">
        <v>4224.16015625</v>
      </c>
      <c r="D134">
        <f t="shared" si="8"/>
        <v>-2.4109879815158664E-2</v>
      </c>
      <c r="E134">
        <f t="shared" si="9"/>
        <v>-1.2585283719027562E-2</v>
      </c>
      <c r="F134">
        <f t="shared" si="10"/>
        <v>-1.3795594665693991E-2</v>
      </c>
      <c r="G134">
        <f t="shared" si="11"/>
        <v>-1.0314285149464673E-2</v>
      </c>
      <c r="H134">
        <f>0</f>
        <v>0</v>
      </c>
    </row>
    <row r="135" spans="1:8" x14ac:dyDescent="0.2">
      <c r="A135" s="6">
        <v>45222</v>
      </c>
      <c r="B135">
        <v>24.438859939575199</v>
      </c>
      <c r="C135">
        <v>4217.0400390625</v>
      </c>
      <c r="D135">
        <f t="shared" si="8"/>
        <v>-2.8126161699374985E-2</v>
      </c>
      <c r="E135">
        <f t="shared" si="9"/>
        <v>-1.6855698941634634E-3</v>
      </c>
      <c r="F135">
        <f t="shared" si="10"/>
        <v>-1.6446330991595796E-3</v>
      </c>
      <c r="G135">
        <f t="shared" si="11"/>
        <v>-2.6481528600215406E-2</v>
      </c>
      <c r="H135">
        <f>0</f>
        <v>0</v>
      </c>
    </row>
    <row r="136" spans="1:8" x14ac:dyDescent="0.2">
      <c r="A136" s="6">
        <v>45223</v>
      </c>
      <c r="B136">
        <v>24.34328460693359</v>
      </c>
      <c r="C136">
        <v>4247.68017578125</v>
      </c>
      <c r="D136">
        <f t="shared" si="8"/>
        <v>-3.9107934199024141E-3</v>
      </c>
      <c r="E136">
        <f t="shared" si="9"/>
        <v>7.2657922227272742E-3</v>
      </c>
      <c r="F136">
        <f t="shared" si="10"/>
        <v>8.334313027146413E-3</v>
      </c>
      <c r="G136">
        <f t="shared" si="11"/>
        <v>-1.2245106447048827E-2</v>
      </c>
      <c r="H136">
        <f>0</f>
        <v>0</v>
      </c>
    </row>
    <row r="137" spans="1:8" x14ac:dyDescent="0.2">
      <c r="A137" s="6">
        <v>45224</v>
      </c>
      <c r="B137">
        <v>24.419742584228519</v>
      </c>
      <c r="C137">
        <v>4186.77001953125</v>
      </c>
      <c r="D137">
        <f t="shared" si="8"/>
        <v>3.1408241956449867E-3</v>
      </c>
      <c r="E137">
        <f t="shared" si="9"/>
        <v>-1.4339628627712542E-2</v>
      </c>
      <c r="F137">
        <f t="shared" si="10"/>
        <v>-1.5751332027462966E-2</v>
      </c>
      <c r="G137">
        <f t="shared" si="11"/>
        <v>1.8892156223107952E-2</v>
      </c>
      <c r="H137">
        <f>0</f>
        <v>0</v>
      </c>
    </row>
    <row r="138" spans="1:8" x14ac:dyDescent="0.2">
      <c r="A138" s="6">
        <v>45225</v>
      </c>
      <c r="B138">
        <v>24.964530944824219</v>
      </c>
      <c r="C138">
        <v>4137.22998046875</v>
      </c>
      <c r="D138">
        <f t="shared" si="8"/>
        <v>2.2309340842419534E-2</v>
      </c>
      <c r="E138">
        <f t="shared" si="9"/>
        <v>-1.1832519778109618E-2</v>
      </c>
      <c r="F138">
        <f t="shared" si="10"/>
        <v>-1.2956416145804643E-2</v>
      </c>
      <c r="G138">
        <f t="shared" si="11"/>
        <v>3.5265756988224178E-2</v>
      </c>
      <c r="H138">
        <f>0</f>
        <v>0</v>
      </c>
    </row>
    <row r="139" spans="1:8" x14ac:dyDescent="0.2">
      <c r="A139" s="6">
        <v>45226</v>
      </c>
      <c r="B139">
        <v>24.056552886962891</v>
      </c>
      <c r="C139">
        <v>4117.3701171875</v>
      </c>
      <c r="D139">
        <f t="shared" si="8"/>
        <v>-3.6370723722713327E-2</v>
      </c>
      <c r="E139">
        <f t="shared" si="9"/>
        <v>-4.8002802297685276E-3</v>
      </c>
      <c r="F139">
        <f t="shared" si="10"/>
        <v>-5.1169009207687882E-3</v>
      </c>
      <c r="G139">
        <f t="shared" si="11"/>
        <v>-3.1253822801944539E-2</v>
      </c>
      <c r="H139">
        <f>0</f>
        <v>0</v>
      </c>
    </row>
    <row r="140" spans="1:8" x14ac:dyDescent="0.2">
      <c r="A140" s="6">
        <v>45229</v>
      </c>
      <c r="B140">
        <v>24.55355262756348</v>
      </c>
      <c r="C140">
        <v>4166.81982421875</v>
      </c>
      <c r="D140">
        <f t="shared" si="8"/>
        <v>2.0659640761329978E-2</v>
      </c>
      <c r="E140">
        <f t="shared" si="9"/>
        <v>1.2010022325859904E-2</v>
      </c>
      <c r="F140">
        <f t="shared" si="10"/>
        <v>1.3623163594439077E-2</v>
      </c>
      <c r="G140">
        <f t="shared" si="11"/>
        <v>7.0364771668909015E-3</v>
      </c>
      <c r="H140">
        <f>0</f>
        <v>0</v>
      </c>
    </row>
    <row r="141" spans="1:8" x14ac:dyDescent="0.2">
      <c r="A141" s="6">
        <v>45230</v>
      </c>
      <c r="B141">
        <v>25.174797058105469</v>
      </c>
      <c r="C141">
        <v>4193.7998046875</v>
      </c>
      <c r="D141">
        <f t="shared" si="8"/>
        <v>2.5301610726774726E-2</v>
      </c>
      <c r="E141">
        <f t="shared" si="9"/>
        <v>6.4749573072333533E-3</v>
      </c>
      <c r="F141">
        <f t="shared" si="10"/>
        <v>7.4526931224366717E-3</v>
      </c>
      <c r="G141">
        <f t="shared" si="11"/>
        <v>1.7848917604338054E-2</v>
      </c>
      <c r="H141">
        <f>0</f>
        <v>0</v>
      </c>
    </row>
    <row r="142" spans="1:8" x14ac:dyDescent="0.2">
      <c r="A142" s="6">
        <v>45231</v>
      </c>
      <c r="B142">
        <v>25.232145309448239</v>
      </c>
      <c r="C142">
        <v>4237.85986328125</v>
      </c>
      <c r="D142">
        <f t="shared" si="8"/>
        <v>2.2780025280999538E-3</v>
      </c>
      <c r="E142">
        <f t="shared" si="9"/>
        <v>1.0505999486313922E-2</v>
      </c>
      <c r="F142">
        <f t="shared" si="10"/>
        <v>1.1946484370364031E-2</v>
      </c>
      <c r="G142">
        <f t="shared" si="11"/>
        <v>-9.6684818422640775E-3</v>
      </c>
      <c r="H142">
        <f>0</f>
        <v>0</v>
      </c>
    </row>
    <row r="143" spans="1:8" x14ac:dyDescent="0.2">
      <c r="A143" s="6">
        <v>45232</v>
      </c>
      <c r="B143">
        <v>26.398174285888668</v>
      </c>
      <c r="C143">
        <v>4317.77978515625</v>
      </c>
      <c r="D143">
        <f t="shared" si="8"/>
        <v>4.6212042699508737E-2</v>
      </c>
      <c r="E143">
        <f t="shared" si="9"/>
        <v>1.885855702012762E-2</v>
      </c>
      <c r="F143">
        <f t="shared" si="10"/>
        <v>2.1257885312296845E-2</v>
      </c>
      <c r="G143">
        <f t="shared" si="11"/>
        <v>2.4954157387211892E-2</v>
      </c>
      <c r="H143">
        <f>0</f>
        <v>0</v>
      </c>
    </row>
    <row r="144" spans="1:8" x14ac:dyDescent="0.2">
      <c r="A144" s="6">
        <v>45233</v>
      </c>
      <c r="B144">
        <v>27.162784576416019</v>
      </c>
      <c r="C144">
        <v>4358.33984375</v>
      </c>
      <c r="D144">
        <f t="shared" si="8"/>
        <v>2.8964514070053626E-2</v>
      </c>
      <c r="E144">
        <f t="shared" si="9"/>
        <v>9.3937302530313627E-3</v>
      </c>
      <c r="F144">
        <f t="shared" si="10"/>
        <v>1.0706530650255825E-2</v>
      </c>
      <c r="G144">
        <f t="shared" si="11"/>
        <v>1.8257983419797799E-2</v>
      </c>
      <c r="H144">
        <f>0</f>
        <v>0</v>
      </c>
    </row>
    <row r="145" spans="1:8" x14ac:dyDescent="0.2">
      <c r="A145" s="6">
        <v>45236</v>
      </c>
      <c r="B145">
        <v>27.076766967773441</v>
      </c>
      <c r="C145">
        <v>4365.97998046875</v>
      </c>
      <c r="D145">
        <f t="shared" si="8"/>
        <v>-3.1667448674338461E-3</v>
      </c>
      <c r="E145">
        <f t="shared" si="9"/>
        <v>1.7529924220356374E-3</v>
      </c>
      <c r="F145">
        <f t="shared" si="10"/>
        <v>2.1886637396030446E-3</v>
      </c>
      <c r="G145">
        <f t="shared" si="11"/>
        <v>-5.3554086070368902E-3</v>
      </c>
      <c r="H145">
        <f>0</f>
        <v>0</v>
      </c>
    </row>
    <row r="146" spans="1:8" x14ac:dyDescent="0.2">
      <c r="A146" s="6">
        <v>45237</v>
      </c>
      <c r="B146">
        <v>26.91428375244141</v>
      </c>
      <c r="C146">
        <v>4378.3798828125</v>
      </c>
      <c r="D146">
        <f t="shared" si="8"/>
        <v>-6.0008351634232016E-3</v>
      </c>
      <c r="E146">
        <f t="shared" si="9"/>
        <v>2.8401189192852616E-3</v>
      </c>
      <c r="F146">
        <f t="shared" si="10"/>
        <v>3.4005884284795495E-3</v>
      </c>
      <c r="G146">
        <f t="shared" si="11"/>
        <v>-9.4014235919027515E-3</v>
      </c>
      <c r="H146">
        <f>0</f>
        <v>0</v>
      </c>
    </row>
    <row r="147" spans="1:8" x14ac:dyDescent="0.2">
      <c r="A147" s="6">
        <v>45238</v>
      </c>
      <c r="B147">
        <v>26.656229019165039</v>
      </c>
      <c r="C147">
        <v>4382.77978515625</v>
      </c>
      <c r="D147">
        <f t="shared" si="8"/>
        <v>-9.5880215743420205E-3</v>
      </c>
      <c r="E147">
        <f t="shared" si="9"/>
        <v>1.0049156221052513E-3</v>
      </c>
      <c r="F147">
        <f t="shared" si="10"/>
        <v>1.3547104275413392E-3</v>
      </c>
      <c r="G147">
        <f t="shared" si="11"/>
        <v>-1.094273200188336E-2</v>
      </c>
      <c r="H147">
        <f>0</f>
        <v>0</v>
      </c>
    </row>
    <row r="148" spans="1:8" x14ac:dyDescent="0.2">
      <c r="A148" s="6">
        <v>45239</v>
      </c>
      <c r="B148">
        <v>26.31215667724609</v>
      </c>
      <c r="C148">
        <v>4347.35009765625</v>
      </c>
      <c r="D148">
        <f t="shared" si="8"/>
        <v>-1.2907765073280619E-2</v>
      </c>
      <c r="E148">
        <f t="shared" si="9"/>
        <v>-8.0838393067328429E-3</v>
      </c>
      <c r="F148">
        <f t="shared" si="10"/>
        <v>-8.7774007088112574E-3</v>
      </c>
      <c r="G148">
        <f t="shared" si="11"/>
        <v>-4.1303643644693619E-3</v>
      </c>
      <c r="H148">
        <f>0</f>
        <v>0</v>
      </c>
    </row>
    <row r="149" spans="1:8" x14ac:dyDescent="0.2">
      <c r="A149" s="6">
        <v>45240</v>
      </c>
      <c r="B149">
        <v>26.455520629882809</v>
      </c>
      <c r="C149">
        <v>4415.240234375</v>
      </c>
      <c r="D149">
        <f t="shared" si="8"/>
        <v>5.4485823566372549E-3</v>
      </c>
      <c r="E149">
        <f t="shared" si="9"/>
        <v>1.5616441094852496E-2</v>
      </c>
      <c r="F149">
        <f t="shared" si="10"/>
        <v>1.7643586199929243E-2</v>
      </c>
      <c r="G149">
        <f t="shared" si="11"/>
        <v>-1.2195003843291988E-2</v>
      </c>
      <c r="H149">
        <f>0</f>
        <v>0</v>
      </c>
    </row>
    <row r="150" spans="1:8" x14ac:dyDescent="0.2">
      <c r="A150" s="6">
        <v>45243</v>
      </c>
      <c r="B150">
        <v>26.47463417053223</v>
      </c>
      <c r="C150">
        <v>4411.5498046875</v>
      </c>
      <c r="D150">
        <f t="shared" si="8"/>
        <v>7.2247834079020024E-4</v>
      </c>
      <c r="E150">
        <f t="shared" si="9"/>
        <v>-8.3583893324035152E-4</v>
      </c>
      <c r="F150">
        <f t="shared" si="10"/>
        <v>-6.973560959305685E-4</v>
      </c>
      <c r="G150">
        <f t="shared" si="11"/>
        <v>1.4198344367207687E-3</v>
      </c>
      <c r="H150">
        <f>0</f>
        <v>0</v>
      </c>
    </row>
    <row r="151" spans="1:8" x14ac:dyDescent="0.2">
      <c r="A151" s="6">
        <v>45244</v>
      </c>
      <c r="B151">
        <v>27.927394866943359</v>
      </c>
      <c r="C151">
        <v>4495.7001953125</v>
      </c>
      <c r="D151">
        <f t="shared" si="8"/>
        <v>5.4873683506007964E-2</v>
      </c>
      <c r="E151">
        <f t="shared" si="9"/>
        <v>1.9075017703661823E-2</v>
      </c>
      <c r="F151">
        <f t="shared" si="10"/>
        <v>2.1499194899736646E-2</v>
      </c>
      <c r="G151">
        <f t="shared" si="11"/>
        <v>3.3374488606271319E-2</v>
      </c>
      <c r="H151">
        <f>0</f>
        <v>0</v>
      </c>
    </row>
    <row r="152" spans="1:8" x14ac:dyDescent="0.2">
      <c r="A152" s="6">
        <v>45245</v>
      </c>
      <c r="B152">
        <v>28.3097038269043</v>
      </c>
      <c r="C152">
        <v>4502.8798828125</v>
      </c>
      <c r="D152">
        <f t="shared" si="8"/>
        <v>1.3689388565686356E-2</v>
      </c>
      <c r="E152">
        <f t="shared" si="9"/>
        <v>1.5970120755575135E-3</v>
      </c>
      <c r="F152">
        <f t="shared" si="10"/>
        <v>2.0147774132605236E-3</v>
      </c>
      <c r="G152">
        <f t="shared" si="11"/>
        <v>1.1674611152425832E-2</v>
      </c>
      <c r="H152">
        <f>0</f>
        <v>0</v>
      </c>
    </row>
    <row r="153" spans="1:8" x14ac:dyDescent="0.2">
      <c r="A153" s="6">
        <v>45246</v>
      </c>
      <c r="B153">
        <v>28.233242034912109</v>
      </c>
      <c r="C153">
        <v>4508.240234375</v>
      </c>
      <c r="D153">
        <f t="shared" si="8"/>
        <v>-2.700903988953951E-3</v>
      </c>
      <c r="E153">
        <f t="shared" si="9"/>
        <v>1.1904273935798848E-3</v>
      </c>
      <c r="F153">
        <f t="shared" si="10"/>
        <v>1.5615182797058516E-3</v>
      </c>
      <c r="G153">
        <f t="shared" si="11"/>
        <v>-4.2624222686598028E-3</v>
      </c>
      <c r="H153">
        <f>0</f>
        <v>0</v>
      </c>
    </row>
    <row r="154" spans="1:8" x14ac:dyDescent="0.2">
      <c r="A154" s="6">
        <v>45247</v>
      </c>
      <c r="B154">
        <v>28.653776168823239</v>
      </c>
      <c r="C154">
        <v>4514.02001953125</v>
      </c>
      <c r="D154">
        <f t="shared" si="8"/>
        <v>1.4894999780440177E-2</v>
      </c>
      <c r="E154">
        <f t="shared" si="9"/>
        <v>1.2820490603360213E-3</v>
      </c>
      <c r="F154">
        <f t="shared" si="10"/>
        <v>1.6636577825683975E-3</v>
      </c>
      <c r="G154">
        <f t="shared" si="11"/>
        <v>1.3231341997871779E-2</v>
      </c>
      <c r="H154">
        <f>0</f>
        <v>0</v>
      </c>
    </row>
    <row r="155" spans="1:8" x14ac:dyDescent="0.2">
      <c r="A155" s="6">
        <v>45250</v>
      </c>
      <c r="B155">
        <v>28.682449340820309</v>
      </c>
      <c r="C155">
        <v>4547.3798828125</v>
      </c>
      <c r="D155">
        <f t="shared" si="8"/>
        <v>1.0006769030417306E-3</v>
      </c>
      <c r="E155">
        <f t="shared" si="9"/>
        <v>7.3902780973298388E-3</v>
      </c>
      <c r="F155">
        <f t="shared" si="10"/>
        <v>8.4730894301031246E-3</v>
      </c>
      <c r="G155">
        <f t="shared" si="11"/>
        <v>-7.472412527061394E-3</v>
      </c>
      <c r="H155">
        <f>0</f>
        <v>0</v>
      </c>
    </row>
    <row r="156" spans="1:8" x14ac:dyDescent="0.2">
      <c r="A156" s="6">
        <v>45251</v>
      </c>
      <c r="B156">
        <v>28.347930908203121</v>
      </c>
      <c r="C156">
        <v>4538.18994140625</v>
      </c>
      <c r="D156">
        <f t="shared" si="8"/>
        <v>-1.1662826582285901E-2</v>
      </c>
      <c r="E156">
        <f t="shared" si="9"/>
        <v>-2.0209310950652926E-3</v>
      </c>
      <c r="F156">
        <f t="shared" si="10"/>
        <v>-2.0184925535031675E-3</v>
      </c>
      <c r="G156">
        <f t="shared" si="11"/>
        <v>-9.6443340287827341E-3</v>
      </c>
      <c r="H156">
        <f>0</f>
        <v>0</v>
      </c>
    </row>
    <row r="157" spans="1:8" x14ac:dyDescent="0.2">
      <c r="A157" s="6">
        <v>45252</v>
      </c>
      <c r="B157">
        <v>28.319259643554691</v>
      </c>
      <c r="C157">
        <v>4556.6201171875</v>
      </c>
      <c r="D157">
        <f t="shared" si="8"/>
        <v>-1.0114059026485878E-3</v>
      </c>
      <c r="E157">
        <f t="shared" si="9"/>
        <v>4.06112922094648E-3</v>
      </c>
      <c r="F157">
        <f t="shared" si="10"/>
        <v>4.7617662984878045E-3</v>
      </c>
      <c r="G157">
        <f t="shared" si="11"/>
        <v>-5.7731722011363923E-3</v>
      </c>
      <c r="H157">
        <f>0</f>
        <v>0</v>
      </c>
    </row>
    <row r="158" spans="1:8" x14ac:dyDescent="0.2">
      <c r="A158" s="6">
        <v>45254</v>
      </c>
      <c r="B158">
        <v>28.414836883544918</v>
      </c>
      <c r="C158">
        <v>4559.33984375</v>
      </c>
      <c r="D158">
        <f t="shared" si="8"/>
        <v>3.3749907728248818E-3</v>
      </c>
      <c r="E158">
        <f t="shared" si="9"/>
        <v>5.9687366788407914E-4</v>
      </c>
      <c r="F158">
        <f t="shared" si="10"/>
        <v>8.9982673215799954E-4</v>
      </c>
      <c r="G158">
        <f t="shared" si="11"/>
        <v>2.4751640406668824E-3</v>
      </c>
      <c r="H158">
        <f>0</f>
        <v>0</v>
      </c>
    </row>
    <row r="159" spans="1:8" x14ac:dyDescent="0.2">
      <c r="A159" s="6">
        <v>45257</v>
      </c>
      <c r="B159">
        <v>28.252353668212891</v>
      </c>
      <c r="C159">
        <v>4550.43017578125</v>
      </c>
      <c r="D159">
        <f t="shared" si="8"/>
        <v>-5.7182526156298596E-3</v>
      </c>
      <c r="E159">
        <f t="shared" si="9"/>
        <v>-1.9541574600900891E-3</v>
      </c>
      <c r="F159">
        <f t="shared" si="10"/>
        <v>-1.9440535466376261E-3</v>
      </c>
      <c r="G159">
        <f t="shared" si="11"/>
        <v>-3.7741990689922336E-3</v>
      </c>
      <c r="H159">
        <f>0</f>
        <v>0</v>
      </c>
    </row>
    <row r="160" spans="1:8" x14ac:dyDescent="0.2">
      <c r="A160" s="6">
        <v>45258</v>
      </c>
      <c r="B160">
        <v>28.223684310913089</v>
      </c>
      <c r="C160">
        <v>4554.89013671875</v>
      </c>
      <c r="D160">
        <f t="shared" si="8"/>
        <v>-1.0147599607623903E-3</v>
      </c>
      <c r="E160">
        <f t="shared" si="9"/>
        <v>9.8011853060331333E-4</v>
      </c>
      <c r="F160">
        <f t="shared" si="10"/>
        <v>1.3270667195831953E-3</v>
      </c>
      <c r="G160">
        <f t="shared" si="11"/>
        <v>-2.3418266803455854E-3</v>
      </c>
      <c r="H160">
        <f>0</f>
        <v>0</v>
      </c>
    </row>
    <row r="161" spans="1:8" x14ac:dyDescent="0.2">
      <c r="A161" s="6">
        <v>45259</v>
      </c>
      <c r="B161">
        <v>28.969179153442379</v>
      </c>
      <c r="C161">
        <v>4550.580078125</v>
      </c>
      <c r="D161">
        <f t="shared" si="8"/>
        <v>2.6413803184477613E-2</v>
      </c>
      <c r="E161">
        <f t="shared" si="9"/>
        <v>-9.4624863923831182E-4</v>
      </c>
      <c r="F161">
        <f t="shared" si="10"/>
        <v>-8.2044043701603791E-4</v>
      </c>
      <c r="G161">
        <f t="shared" si="11"/>
        <v>2.723424362149365E-2</v>
      </c>
      <c r="H161">
        <f>0</f>
        <v>0</v>
      </c>
    </row>
    <row r="162" spans="1:8" x14ac:dyDescent="0.2">
      <c r="A162" s="6">
        <v>45260</v>
      </c>
      <c r="B162">
        <v>29.37380218505859</v>
      </c>
      <c r="C162">
        <v>4567.7998046875</v>
      </c>
      <c r="D162">
        <f t="shared" si="8"/>
        <v>1.3967362674414341E-2</v>
      </c>
      <c r="E162">
        <f t="shared" si="9"/>
        <v>3.7840728581564065E-3</v>
      </c>
      <c r="F162">
        <f t="shared" si="10"/>
        <v>4.4529048668833868E-3</v>
      </c>
      <c r="G162">
        <f t="shared" si="11"/>
        <v>9.514457807530954E-3</v>
      </c>
      <c r="H162">
        <f>0</f>
        <v>0</v>
      </c>
    </row>
    <row r="163" spans="1:8" x14ac:dyDescent="0.2">
      <c r="A163" s="6">
        <v>45261</v>
      </c>
      <c r="B163">
        <v>29.826593399047852</v>
      </c>
      <c r="C163">
        <v>4594.6298828125</v>
      </c>
      <c r="D163">
        <f t="shared" si="8"/>
        <v>1.5414797551117854E-2</v>
      </c>
      <c r="E163">
        <f t="shared" si="9"/>
        <v>5.8737421236076948E-3</v>
      </c>
      <c r="F163">
        <f t="shared" si="10"/>
        <v>6.7824606092868698E-3</v>
      </c>
      <c r="G163">
        <f t="shared" si="11"/>
        <v>8.6323369418309839E-3</v>
      </c>
      <c r="H163">
        <f>0</f>
        <v>0</v>
      </c>
    </row>
    <row r="164" spans="1:8" x14ac:dyDescent="0.2">
      <c r="A164" s="6">
        <v>45264</v>
      </c>
      <c r="B164">
        <v>29.691720962524411</v>
      </c>
      <c r="C164">
        <v>4569.77978515625</v>
      </c>
      <c r="D164">
        <f t="shared" si="8"/>
        <v>-4.521885376549406E-3</v>
      </c>
      <c r="E164">
        <f t="shared" si="9"/>
        <v>-5.4085091269721053E-3</v>
      </c>
      <c r="F164">
        <f t="shared" si="10"/>
        <v>-5.794952296458775E-3</v>
      </c>
      <c r="G164">
        <f t="shared" si="11"/>
        <v>1.2730669199093689E-3</v>
      </c>
      <c r="H164">
        <f>0</f>
        <v>0</v>
      </c>
    </row>
    <row r="165" spans="1:8" x14ac:dyDescent="0.2">
      <c r="A165" s="6">
        <v>45265</v>
      </c>
      <c r="B165">
        <v>29.460508346557621</v>
      </c>
      <c r="C165">
        <v>4567.18017578125</v>
      </c>
      <c r="D165">
        <f t="shared" si="8"/>
        <v>-7.7871072632877958E-3</v>
      </c>
      <c r="E165">
        <f t="shared" si="9"/>
        <v>-5.6886972616143616E-4</v>
      </c>
      <c r="F165">
        <f t="shared" si="10"/>
        <v>-3.9973978904514311E-4</v>
      </c>
      <c r="G165">
        <f t="shared" si="11"/>
        <v>-7.3873674742426527E-3</v>
      </c>
      <c r="H165">
        <f>0</f>
        <v>0</v>
      </c>
    </row>
    <row r="166" spans="1:8" x14ac:dyDescent="0.2">
      <c r="A166" s="6">
        <v>45266</v>
      </c>
      <c r="B166">
        <v>29.412336349487301</v>
      </c>
      <c r="C166">
        <v>4549.33984375</v>
      </c>
      <c r="D166">
        <f t="shared" si="8"/>
        <v>-1.63513801267956E-3</v>
      </c>
      <c r="E166">
        <f t="shared" si="9"/>
        <v>-3.9062028088695522E-3</v>
      </c>
      <c r="F166">
        <f t="shared" si="10"/>
        <v>-4.1201866442831751E-3</v>
      </c>
      <c r="G166">
        <f t="shared" si="11"/>
        <v>2.485048631603615E-3</v>
      </c>
      <c r="H166">
        <f>0</f>
        <v>0</v>
      </c>
    </row>
    <row r="167" spans="1:8" x14ac:dyDescent="0.2">
      <c r="A167" s="6">
        <v>45267</v>
      </c>
      <c r="B167">
        <v>29.537580490112301</v>
      </c>
      <c r="C167">
        <v>4585.58984375</v>
      </c>
      <c r="D167">
        <f t="shared" si="8"/>
        <v>4.2582180190247065E-3</v>
      </c>
      <c r="E167">
        <f t="shared" si="9"/>
        <v>7.9681890658929166E-3</v>
      </c>
      <c r="F167">
        <f t="shared" si="10"/>
        <v>9.1173424885522252E-3</v>
      </c>
      <c r="G167">
        <f t="shared" si="11"/>
        <v>-4.8591244695275187E-3</v>
      </c>
      <c r="H167">
        <f>0</f>
        <v>0</v>
      </c>
    </row>
    <row r="168" spans="1:8" x14ac:dyDescent="0.2">
      <c r="A168" s="6">
        <v>45268</v>
      </c>
      <c r="B168">
        <v>29.826593399047852</v>
      </c>
      <c r="C168">
        <v>4604.3701171875</v>
      </c>
      <c r="D168">
        <f t="shared" si="8"/>
        <v>9.7845830342231377E-3</v>
      </c>
      <c r="E168">
        <f t="shared" si="9"/>
        <v>4.0954978699407896E-3</v>
      </c>
      <c r="F168">
        <f t="shared" si="10"/>
        <v>4.8000803441346669E-3</v>
      </c>
      <c r="G168">
        <f t="shared" si="11"/>
        <v>4.9845026900884708E-3</v>
      </c>
      <c r="H168">
        <f>0</f>
        <v>0</v>
      </c>
    </row>
    <row r="169" spans="1:8" x14ac:dyDescent="0.2">
      <c r="A169" s="6">
        <v>45271</v>
      </c>
      <c r="B169">
        <v>29.720623016357418</v>
      </c>
      <c r="C169">
        <v>4622.43994140625</v>
      </c>
      <c r="D169">
        <f t="shared" si="8"/>
        <v>-3.5528825324656621E-3</v>
      </c>
      <c r="E169">
        <f t="shared" si="9"/>
        <v>3.924494286698943E-3</v>
      </c>
      <c r="F169">
        <f t="shared" si="10"/>
        <v>4.609446167761027E-3</v>
      </c>
      <c r="G169">
        <f t="shared" si="11"/>
        <v>-8.1623287002266891E-3</v>
      </c>
      <c r="H169">
        <f>0</f>
        <v>0</v>
      </c>
    </row>
    <row r="170" spans="1:8" x14ac:dyDescent="0.2">
      <c r="A170" s="6">
        <v>45272</v>
      </c>
      <c r="B170">
        <v>29.61464881896973</v>
      </c>
      <c r="C170">
        <v>4643.7001953125</v>
      </c>
      <c r="D170">
        <f t="shared" si="8"/>
        <v>-3.5656788664679695E-3</v>
      </c>
      <c r="E170">
        <f t="shared" si="9"/>
        <v>4.5993575202152304E-3</v>
      </c>
      <c r="F170">
        <f t="shared" si="10"/>
        <v>5.3617812606712098E-3</v>
      </c>
      <c r="G170">
        <f t="shared" si="11"/>
        <v>-8.9274601271391793E-3</v>
      </c>
      <c r="H170">
        <f>0</f>
        <v>0</v>
      </c>
    </row>
    <row r="171" spans="1:8" x14ac:dyDescent="0.2">
      <c r="A171" s="6">
        <v>45273</v>
      </c>
      <c r="B171">
        <v>30.867061614990231</v>
      </c>
      <c r="C171">
        <v>4707.08984375</v>
      </c>
      <c r="D171">
        <f t="shared" si="8"/>
        <v>4.2290313948219582E-2</v>
      </c>
      <c r="E171">
        <f t="shared" si="9"/>
        <v>1.3650676351045998E-2</v>
      </c>
      <c r="F171">
        <f t="shared" si="10"/>
        <v>1.5452158770306895E-2</v>
      </c>
      <c r="G171">
        <f t="shared" si="11"/>
        <v>2.6838155177912687E-2</v>
      </c>
      <c r="H171">
        <f>0</f>
        <v>0</v>
      </c>
    </row>
    <row r="172" spans="1:8" x14ac:dyDescent="0.2">
      <c r="A172" s="6">
        <v>45274</v>
      </c>
      <c r="B172">
        <v>32.697498321533203</v>
      </c>
      <c r="C172">
        <v>4719.5498046875</v>
      </c>
      <c r="D172">
        <f t="shared" si="8"/>
        <v>5.9300646409894853E-2</v>
      </c>
      <c r="E172">
        <f t="shared" si="9"/>
        <v>2.6470624846992585E-3</v>
      </c>
      <c r="F172">
        <f t="shared" si="10"/>
        <v>3.1853698131544873E-3</v>
      </c>
      <c r="G172">
        <f t="shared" si="11"/>
        <v>5.6115276596740364E-2</v>
      </c>
      <c r="H172">
        <f>0</f>
        <v>0</v>
      </c>
    </row>
    <row r="173" spans="1:8" x14ac:dyDescent="0.2">
      <c r="A173" s="6">
        <v>45275</v>
      </c>
      <c r="B173">
        <v>32.369949340820312</v>
      </c>
      <c r="C173">
        <v>4719.18994140625</v>
      </c>
      <c r="D173">
        <f t="shared" si="8"/>
        <v>-1.001755478330224E-2</v>
      </c>
      <c r="E173">
        <f t="shared" si="9"/>
        <v>-7.62494933082003E-5</v>
      </c>
      <c r="F173">
        <f t="shared" si="10"/>
        <v>1.4943146558378604E-4</v>
      </c>
      <c r="G173">
        <f t="shared" si="11"/>
        <v>-1.0166986248886026E-2</v>
      </c>
      <c r="H173">
        <f>0</f>
        <v>0</v>
      </c>
    </row>
    <row r="174" spans="1:8" x14ac:dyDescent="0.2">
      <c r="A174" s="6">
        <v>45278</v>
      </c>
      <c r="B174">
        <v>32.206172943115227</v>
      </c>
      <c r="C174">
        <v>4740.56005859375</v>
      </c>
      <c r="D174">
        <f t="shared" si="8"/>
        <v>-5.0595197410010506E-3</v>
      </c>
      <c r="E174">
        <f t="shared" si="9"/>
        <v>4.5283443669004164E-3</v>
      </c>
      <c r="F174">
        <f t="shared" si="10"/>
        <v>5.2826160540876809E-3</v>
      </c>
      <c r="G174">
        <f t="shared" si="11"/>
        <v>-1.0342135795088732E-2</v>
      </c>
      <c r="H174">
        <f>0</f>
        <v>0</v>
      </c>
    </row>
    <row r="175" spans="1:8" x14ac:dyDescent="0.2">
      <c r="A175" s="6">
        <v>45279</v>
      </c>
      <c r="B175">
        <v>32.283237457275391</v>
      </c>
      <c r="C175">
        <v>4768.3701171875</v>
      </c>
      <c r="D175">
        <f t="shared" si="8"/>
        <v>2.3928491688931519E-3</v>
      </c>
      <c r="E175">
        <f t="shared" si="9"/>
        <v>5.8664078189105684E-3</v>
      </c>
      <c r="F175">
        <f t="shared" si="10"/>
        <v>6.7742843529260167E-3</v>
      </c>
      <c r="G175">
        <f t="shared" si="11"/>
        <v>-4.3814351840328648E-3</v>
      </c>
      <c r="H175">
        <f>0</f>
        <v>0</v>
      </c>
    </row>
    <row r="176" spans="1:8" x14ac:dyDescent="0.2">
      <c r="A176" s="6">
        <v>45280</v>
      </c>
      <c r="B176">
        <v>31.772651672363281</v>
      </c>
      <c r="C176">
        <v>4698.35009765625</v>
      </c>
      <c r="D176">
        <f t="shared" si="8"/>
        <v>-1.5815817282508693E-2</v>
      </c>
      <c r="E176">
        <f t="shared" si="9"/>
        <v>-1.4684266911006771E-2</v>
      </c>
      <c r="F176">
        <f t="shared" si="10"/>
        <v>-1.613553353971843E-2</v>
      </c>
      <c r="G176">
        <f t="shared" si="11"/>
        <v>3.1971625720973729E-4</v>
      </c>
      <c r="H176">
        <f>0</f>
        <v>0</v>
      </c>
    </row>
    <row r="177" spans="1:8" x14ac:dyDescent="0.2">
      <c r="A177" s="6">
        <v>45281</v>
      </c>
      <c r="B177">
        <v>31.984598159790039</v>
      </c>
      <c r="C177">
        <v>4746.75</v>
      </c>
      <c r="D177">
        <f t="shared" si="8"/>
        <v>6.6707207699354676E-3</v>
      </c>
      <c r="E177">
        <f t="shared" si="9"/>
        <v>1.0301467821202559E-2</v>
      </c>
      <c r="F177">
        <f t="shared" si="10"/>
        <v>1.171847320953537E-2</v>
      </c>
      <c r="G177">
        <f t="shared" si="11"/>
        <v>-5.0477524395999025E-3</v>
      </c>
      <c r="H177">
        <f>0</f>
        <v>0</v>
      </c>
    </row>
    <row r="178" spans="1:8" x14ac:dyDescent="0.2">
      <c r="A178" s="6">
        <v>45282</v>
      </c>
      <c r="B178">
        <v>32.206172943115227</v>
      </c>
      <c r="C178">
        <v>4754.6298828125</v>
      </c>
      <c r="D178">
        <f t="shared" si="8"/>
        <v>6.9275462589286629E-3</v>
      </c>
      <c r="E178">
        <f t="shared" si="9"/>
        <v>1.6600585268868873E-3</v>
      </c>
      <c r="F178">
        <f t="shared" si="10"/>
        <v>2.0850613692724746E-3</v>
      </c>
      <c r="G178">
        <f t="shared" si="11"/>
        <v>4.8424848896561883E-3</v>
      </c>
      <c r="H178">
        <f>0</f>
        <v>0</v>
      </c>
    </row>
    <row r="179" spans="1:8" x14ac:dyDescent="0.2">
      <c r="A179" s="6">
        <v>45286</v>
      </c>
      <c r="B179">
        <v>32.620429992675781</v>
      </c>
      <c r="C179">
        <v>4774.75</v>
      </c>
      <c r="D179">
        <f t="shared" si="8"/>
        <v>1.2862659909708807E-2</v>
      </c>
      <c r="E179">
        <f t="shared" si="9"/>
        <v>4.2316894655107795E-3</v>
      </c>
      <c r="F179">
        <f t="shared" si="10"/>
        <v>4.9519062425065052E-3</v>
      </c>
      <c r="G179">
        <f t="shared" si="11"/>
        <v>7.9107536672023016E-3</v>
      </c>
      <c r="H179">
        <f>0</f>
        <v>0</v>
      </c>
    </row>
    <row r="180" spans="1:8" x14ac:dyDescent="0.2">
      <c r="A180" s="6">
        <v>45287</v>
      </c>
      <c r="B180">
        <v>32.601165771484382</v>
      </c>
      <c r="C180">
        <v>4781.580078125</v>
      </c>
      <c r="D180">
        <f t="shared" si="8"/>
        <v>-5.9055693612020121E-4</v>
      </c>
      <c r="E180">
        <f t="shared" si="9"/>
        <v>1.4304577464787638E-3</v>
      </c>
      <c r="F180">
        <f t="shared" si="10"/>
        <v>1.8291032493426426E-3</v>
      </c>
      <c r="G180">
        <f t="shared" si="11"/>
        <v>-2.4196601854628436E-3</v>
      </c>
      <c r="H180">
        <f>0</f>
        <v>0</v>
      </c>
    </row>
    <row r="181" spans="1:8" x14ac:dyDescent="0.2">
      <c r="A181" s="6">
        <v>45288</v>
      </c>
      <c r="B181">
        <v>32.639698028564453</v>
      </c>
      <c r="C181">
        <v>4783.35009765625</v>
      </c>
      <c r="D181">
        <f t="shared" si="8"/>
        <v>1.1819288104653047E-3</v>
      </c>
      <c r="E181">
        <f t="shared" si="9"/>
        <v>3.7017460804378288E-4</v>
      </c>
      <c r="F181">
        <f t="shared" si="10"/>
        <v>6.4710343982667356E-4</v>
      </c>
      <c r="G181">
        <f t="shared" si="11"/>
        <v>5.3482537063863117E-4</v>
      </c>
      <c r="H181">
        <f>0</f>
        <v>0</v>
      </c>
    </row>
    <row r="182" spans="1:8" x14ac:dyDescent="0.2">
      <c r="A182" s="6">
        <v>45289</v>
      </c>
      <c r="B182">
        <v>32.437381744384773</v>
      </c>
      <c r="C182">
        <v>4769.830078125</v>
      </c>
      <c r="D182">
        <f t="shared" si="8"/>
        <v>-6.1984729148727435E-3</v>
      </c>
      <c r="E182">
        <f t="shared" si="9"/>
        <v>-2.8264750133749628E-3</v>
      </c>
      <c r="F182">
        <f t="shared" si="10"/>
        <v>-2.916510001374867E-3</v>
      </c>
      <c r="G182">
        <f t="shared" si="11"/>
        <v>-3.2819629134978765E-3</v>
      </c>
      <c r="H182">
        <f>0</f>
        <v>0</v>
      </c>
    </row>
    <row r="183" spans="1:8" x14ac:dyDescent="0.2">
      <c r="A183" s="6">
        <v>45293</v>
      </c>
      <c r="B183">
        <v>32.658969879150391</v>
      </c>
      <c r="C183">
        <v>4742.830078125</v>
      </c>
      <c r="D183">
        <f t="shared" si="8"/>
        <v>6.8312583460585774E-3</v>
      </c>
      <c r="E183">
        <f t="shared" si="9"/>
        <v>-5.6605790054923277E-3</v>
      </c>
      <c r="F183">
        <f t="shared" si="10"/>
        <v>-6.0759588857320877E-3</v>
      </c>
      <c r="G183">
        <f t="shared" si="11"/>
        <v>1.2907217231790665E-2</v>
      </c>
      <c r="H183">
        <f>0</f>
        <v>0</v>
      </c>
    </row>
    <row r="184" spans="1:8" x14ac:dyDescent="0.2">
      <c r="A184" s="6">
        <v>45294</v>
      </c>
      <c r="B184">
        <v>32.302513122558587</v>
      </c>
      <c r="C184">
        <v>4704.81005859375</v>
      </c>
      <c r="D184">
        <f t="shared" si="8"/>
        <v>-1.0914513161646489E-2</v>
      </c>
      <c r="E184">
        <f t="shared" si="9"/>
        <v>-8.016314922730805E-3</v>
      </c>
      <c r="F184">
        <f t="shared" si="10"/>
        <v>-8.7021247696447614E-3</v>
      </c>
      <c r="G184">
        <f t="shared" si="11"/>
        <v>-2.2123883920017271E-3</v>
      </c>
      <c r="H184">
        <f>0</f>
        <v>0</v>
      </c>
    </row>
    <row r="185" spans="1:8" x14ac:dyDescent="0.2">
      <c r="A185" s="6">
        <v>45295</v>
      </c>
      <c r="B185">
        <v>32.562625885009773</v>
      </c>
      <c r="C185">
        <v>4688.68017578125</v>
      </c>
      <c r="D185">
        <f t="shared" si="8"/>
        <v>8.0524001790291955E-3</v>
      </c>
      <c r="E185">
        <f t="shared" si="9"/>
        <v>-3.4283812973570083E-3</v>
      </c>
      <c r="F185">
        <f t="shared" si="10"/>
        <v>-3.5875129507034536E-3</v>
      </c>
      <c r="G185">
        <f t="shared" si="11"/>
        <v>1.163991312973265E-2</v>
      </c>
      <c r="H185">
        <f>0</f>
        <v>0</v>
      </c>
    </row>
    <row r="186" spans="1:8" x14ac:dyDescent="0.2">
      <c r="A186" s="6">
        <v>45296</v>
      </c>
      <c r="B186">
        <v>33.169563293457031</v>
      </c>
      <c r="C186">
        <v>4697.240234375</v>
      </c>
      <c r="D186">
        <f t="shared" si="8"/>
        <v>1.8639080600888036E-2</v>
      </c>
      <c r="E186">
        <f t="shared" si="9"/>
        <v>1.8256861788026324E-3</v>
      </c>
      <c r="F186">
        <f t="shared" si="10"/>
        <v>2.269702476839228E-3</v>
      </c>
      <c r="G186">
        <f t="shared" si="11"/>
        <v>1.636937812404881E-2</v>
      </c>
      <c r="H186">
        <f>0</f>
        <v>0</v>
      </c>
    </row>
    <row r="187" spans="1:8" x14ac:dyDescent="0.2">
      <c r="A187" s="6">
        <v>45299</v>
      </c>
      <c r="B187">
        <v>32.909450531005859</v>
      </c>
      <c r="C187">
        <v>4763.5400390625</v>
      </c>
      <c r="D187">
        <f t="shared" si="8"/>
        <v>-7.84191097573117E-3</v>
      </c>
      <c r="E187">
        <f t="shared" si="9"/>
        <v>1.4114629309846638E-2</v>
      </c>
      <c r="F187">
        <f t="shared" si="10"/>
        <v>1.5969371851461966E-2</v>
      </c>
      <c r="G187">
        <f t="shared" si="11"/>
        <v>-2.3811282827193136E-2</v>
      </c>
      <c r="H187">
        <f>0</f>
        <v>0</v>
      </c>
    </row>
    <row r="188" spans="1:8" x14ac:dyDescent="0.2">
      <c r="A188" s="6">
        <v>45300</v>
      </c>
      <c r="B188">
        <v>32.398853302001953</v>
      </c>
      <c r="C188">
        <v>4756.5</v>
      </c>
      <c r="D188">
        <f t="shared" si="8"/>
        <v>-1.5515215865510856E-2</v>
      </c>
      <c r="E188">
        <f t="shared" si="9"/>
        <v>-1.4779006799081618E-3</v>
      </c>
      <c r="F188">
        <f t="shared" si="10"/>
        <v>-1.4131242098883484E-3</v>
      </c>
      <c r="G188">
        <f t="shared" si="11"/>
        <v>-1.4102091655622508E-2</v>
      </c>
      <c r="H188">
        <f>0</f>
        <v>0</v>
      </c>
    </row>
    <row r="189" spans="1:8" x14ac:dyDescent="0.2">
      <c r="A189" s="6">
        <v>45301</v>
      </c>
      <c r="B189">
        <v>32.369949340820312</v>
      </c>
      <c r="C189">
        <v>4783.4501953125</v>
      </c>
      <c r="D189">
        <f t="shared" si="8"/>
        <v>-8.9212914149205957E-4</v>
      </c>
      <c r="E189">
        <f t="shared" si="9"/>
        <v>5.6659718937244197E-3</v>
      </c>
      <c r="F189">
        <f t="shared" si="10"/>
        <v>6.5508391081587729E-3</v>
      </c>
      <c r="G189">
        <f t="shared" si="11"/>
        <v>-7.4429682496508325E-3</v>
      </c>
      <c r="H189">
        <f>0</f>
        <v>0</v>
      </c>
    </row>
    <row r="190" spans="1:8" x14ac:dyDescent="0.2">
      <c r="A190" s="6">
        <v>45302</v>
      </c>
      <c r="B190">
        <v>31.936422348022461</v>
      </c>
      <c r="C190">
        <v>4780.240234375</v>
      </c>
      <c r="D190">
        <f t="shared" si="8"/>
        <v>-1.3392884500166624E-2</v>
      </c>
      <c r="E190">
        <f t="shared" si="9"/>
        <v>-6.7105557838686991E-4</v>
      </c>
      <c r="F190">
        <f t="shared" si="10"/>
        <v>-5.1365620767646362E-4</v>
      </c>
      <c r="G190">
        <f t="shared" si="11"/>
        <v>-1.287922829249016E-2</v>
      </c>
      <c r="H190">
        <f>0</f>
        <v>0</v>
      </c>
    </row>
    <row r="191" spans="1:8" x14ac:dyDescent="0.2">
      <c r="A191" s="6">
        <v>45303</v>
      </c>
      <c r="B191">
        <v>31.599239349365231</v>
      </c>
      <c r="C191">
        <v>4783.830078125</v>
      </c>
      <c r="D191">
        <f t="shared" si="8"/>
        <v>-1.0557945250811995E-2</v>
      </c>
      <c r="E191">
        <f t="shared" si="9"/>
        <v>7.5097559411041459E-4</v>
      </c>
      <c r="F191">
        <f t="shared" si="10"/>
        <v>1.0716190023948257E-3</v>
      </c>
      <c r="G191">
        <f t="shared" si="11"/>
        <v>-1.162956425320682E-2</v>
      </c>
      <c r="H191">
        <f>0</f>
        <v>0</v>
      </c>
    </row>
    <row r="192" spans="1:8" x14ac:dyDescent="0.2">
      <c r="A192" s="6">
        <v>45307</v>
      </c>
      <c r="B192">
        <v>30.94412803649902</v>
      </c>
      <c r="C192">
        <v>4765.97998046875</v>
      </c>
      <c r="D192">
        <f t="shared" si="8"/>
        <v>-2.0731869701773986E-2</v>
      </c>
      <c r="E192">
        <f t="shared" si="9"/>
        <v>-3.7313402367431525E-3</v>
      </c>
      <c r="F192">
        <f t="shared" si="10"/>
        <v>-3.9252504810523264E-3</v>
      </c>
      <c r="G192">
        <f t="shared" si="11"/>
        <v>-1.6806619220721658E-2</v>
      </c>
      <c r="H192">
        <f>0</f>
        <v>0</v>
      </c>
    </row>
    <row r="193" spans="1:8" x14ac:dyDescent="0.2">
      <c r="A193" s="6">
        <v>45308</v>
      </c>
      <c r="B193">
        <v>30.635843276977539</v>
      </c>
      <c r="C193">
        <v>4739.2099609375</v>
      </c>
      <c r="D193">
        <f t="shared" si="8"/>
        <v>-9.9626255151818999E-3</v>
      </c>
      <c r="E193">
        <f t="shared" si="9"/>
        <v>-5.6168971839904991E-3</v>
      </c>
      <c r="F193">
        <f t="shared" si="10"/>
        <v>-6.0272625490434897E-3</v>
      </c>
      <c r="G193">
        <f t="shared" si="11"/>
        <v>-3.9353629661384101E-3</v>
      </c>
      <c r="H193">
        <f>0</f>
        <v>0</v>
      </c>
    </row>
    <row r="194" spans="1:8" x14ac:dyDescent="0.2">
      <c r="A194" s="6">
        <v>45309</v>
      </c>
      <c r="B194">
        <v>30.56840705871582</v>
      </c>
      <c r="C194">
        <v>4780.93994140625</v>
      </c>
      <c r="D194">
        <f t="shared" ref="D194:D257" si="12">(B194/B193)-1</f>
        <v>-2.2012195862222139E-3</v>
      </c>
      <c r="E194">
        <f t="shared" ref="E194:E257" si="13">(C194/C193)-1</f>
        <v>8.805260963896E-3</v>
      </c>
      <c r="F194">
        <f t="shared" ref="F194:F257" si="14">alpha_bac+beta_bac*E194</f>
        <v>1.0050507214203938E-2</v>
      </c>
      <c r="G194">
        <f t="shared" ref="G194:G257" si="15">D194-F194</f>
        <v>-1.2251726800426152E-2</v>
      </c>
      <c r="H194">
        <f>0</f>
        <v>0</v>
      </c>
    </row>
    <row r="195" spans="1:8" x14ac:dyDescent="0.2">
      <c r="A195" s="6">
        <v>45310</v>
      </c>
      <c r="B195">
        <v>31.040472030639648</v>
      </c>
      <c r="C195">
        <v>4839.81005859375</v>
      </c>
      <c r="D195">
        <f t="shared" si="12"/>
        <v>1.5442903878408965E-2</v>
      </c>
      <c r="E195">
        <f t="shared" si="13"/>
        <v>1.2313502764936146E-2</v>
      </c>
      <c r="F195">
        <f t="shared" si="14"/>
        <v>1.3961482490757108E-2</v>
      </c>
      <c r="G195">
        <f t="shared" si="15"/>
        <v>1.4814213876518569E-3</v>
      </c>
      <c r="H195">
        <f>0</f>
        <v>0</v>
      </c>
    </row>
    <row r="196" spans="1:8" x14ac:dyDescent="0.2">
      <c r="A196" s="6">
        <v>45313</v>
      </c>
      <c r="B196">
        <v>31.35838508605957</v>
      </c>
      <c r="C196">
        <v>4850.43017578125</v>
      </c>
      <c r="D196">
        <f t="shared" si="12"/>
        <v>1.0241888561040913E-2</v>
      </c>
      <c r="E196">
        <f t="shared" si="13"/>
        <v>2.1943252026270788E-3</v>
      </c>
      <c r="F196">
        <f t="shared" si="14"/>
        <v>2.6806599278685868E-3</v>
      </c>
      <c r="G196">
        <f t="shared" si="15"/>
        <v>7.5612286331723259E-3</v>
      </c>
      <c r="H196">
        <f>0</f>
        <v>0</v>
      </c>
    </row>
    <row r="197" spans="1:8" x14ac:dyDescent="0.2">
      <c r="A197" s="6">
        <v>45314</v>
      </c>
      <c r="B197">
        <v>31.570333480834961</v>
      </c>
      <c r="C197">
        <v>4864.60009765625</v>
      </c>
      <c r="D197">
        <f t="shared" si="12"/>
        <v>6.7589065633870682E-3</v>
      </c>
      <c r="E197">
        <f t="shared" si="13"/>
        <v>2.921374261968035E-3</v>
      </c>
      <c r="F197">
        <f t="shared" si="14"/>
        <v>3.4911715907421856E-3</v>
      </c>
      <c r="G197">
        <f t="shared" si="15"/>
        <v>3.2677349726448826E-3</v>
      </c>
      <c r="H197">
        <f>0</f>
        <v>0</v>
      </c>
    </row>
    <row r="198" spans="1:8" x14ac:dyDescent="0.2">
      <c r="A198" s="6">
        <v>45315</v>
      </c>
      <c r="B198">
        <v>31.772651672363281</v>
      </c>
      <c r="C198">
        <v>4868.5498046875</v>
      </c>
      <c r="D198">
        <f t="shared" si="12"/>
        <v>6.4084907956749593E-3</v>
      </c>
      <c r="E198">
        <f t="shared" si="13"/>
        <v>8.1192841178312491E-4</v>
      </c>
      <c r="F198">
        <f t="shared" si="14"/>
        <v>1.1395689831753823E-3</v>
      </c>
      <c r="G198">
        <f t="shared" si="15"/>
        <v>5.2689218124995774E-3</v>
      </c>
      <c r="H198">
        <f>0</f>
        <v>0</v>
      </c>
    </row>
    <row r="199" spans="1:8" x14ac:dyDescent="0.2">
      <c r="A199" s="6">
        <v>45316</v>
      </c>
      <c r="B199">
        <v>32.167636871337891</v>
      </c>
      <c r="C199">
        <v>4894.16015625</v>
      </c>
      <c r="D199">
        <f t="shared" si="12"/>
        <v>1.2431609519018449E-2</v>
      </c>
      <c r="E199">
        <f t="shared" si="13"/>
        <v>5.2603655277063677E-3</v>
      </c>
      <c r="F199">
        <f t="shared" si="14"/>
        <v>6.0986705976989602E-3</v>
      </c>
      <c r="G199">
        <f t="shared" si="15"/>
        <v>6.3329389213194892E-3</v>
      </c>
      <c r="H199">
        <f>0</f>
        <v>0</v>
      </c>
    </row>
    <row r="200" spans="1:8" x14ac:dyDescent="0.2">
      <c r="A200" s="6">
        <v>45317</v>
      </c>
      <c r="B200">
        <v>32.206172943115227</v>
      </c>
      <c r="C200">
        <v>4890.97021484375</v>
      </c>
      <c r="D200">
        <f t="shared" si="12"/>
        <v>1.1979764609837407E-3</v>
      </c>
      <c r="E200">
        <f t="shared" si="13"/>
        <v>-6.5178525107645324E-4</v>
      </c>
      <c r="F200">
        <f t="shared" si="14"/>
        <v>-4.9217371645827513E-4</v>
      </c>
      <c r="G200">
        <f t="shared" si="15"/>
        <v>1.6901501774420158E-3</v>
      </c>
      <c r="H200">
        <f>0</f>
        <v>0</v>
      </c>
    </row>
    <row r="201" spans="1:8" x14ac:dyDescent="0.2">
      <c r="A201" s="6">
        <v>45320</v>
      </c>
      <c r="B201">
        <v>32.379585266113281</v>
      </c>
      <c r="C201">
        <v>4927.93017578125</v>
      </c>
      <c r="D201">
        <f t="shared" si="12"/>
        <v>5.3844436376948579E-3</v>
      </c>
      <c r="E201">
        <f t="shared" si="13"/>
        <v>7.5567748961808956E-3</v>
      </c>
      <c r="F201">
        <f t="shared" si="14"/>
        <v>8.658699459531162E-3</v>
      </c>
      <c r="G201">
        <f t="shared" si="15"/>
        <v>-3.2742558218363041E-3</v>
      </c>
      <c r="H201">
        <f>0</f>
        <v>0</v>
      </c>
    </row>
    <row r="202" spans="1:8" x14ac:dyDescent="0.2">
      <c r="A202" s="6">
        <v>45321</v>
      </c>
      <c r="B202">
        <v>33.516387939453118</v>
      </c>
      <c r="C202">
        <v>4924.97021484375</v>
      </c>
      <c r="D202">
        <f t="shared" si="12"/>
        <v>3.5108623658918647E-2</v>
      </c>
      <c r="E202">
        <f t="shared" si="13"/>
        <v>-6.0064993453989857E-4</v>
      </c>
      <c r="F202">
        <f t="shared" si="14"/>
        <v>-4.3516825045137339E-4</v>
      </c>
      <c r="G202">
        <f t="shared" si="15"/>
        <v>3.5543791909370022E-2</v>
      </c>
      <c r="H202">
        <f>0</f>
        <v>0</v>
      </c>
    </row>
    <row r="203" spans="1:8" x14ac:dyDescent="0.2">
      <c r="A203" s="6">
        <v>45322</v>
      </c>
      <c r="B203">
        <v>32.764942169189453</v>
      </c>
      <c r="C203">
        <v>4845.64990234375</v>
      </c>
      <c r="D203">
        <f t="shared" si="12"/>
        <v>-2.2420249211255738E-2</v>
      </c>
      <c r="E203">
        <f t="shared" si="13"/>
        <v>-1.6105744611597972E-2</v>
      </c>
      <c r="F203">
        <f t="shared" si="14"/>
        <v>-1.7720191741309767E-2</v>
      </c>
      <c r="G203">
        <f t="shared" si="15"/>
        <v>-4.7000574699459716E-3</v>
      </c>
      <c r="H203">
        <f>0</f>
        <v>0</v>
      </c>
    </row>
    <row r="204" spans="1:8" x14ac:dyDescent="0.2">
      <c r="A204" s="6">
        <v>45323</v>
      </c>
      <c r="B204">
        <v>32.321781158447273</v>
      </c>
      <c r="C204">
        <v>4906.18994140625</v>
      </c>
      <c r="D204">
        <f t="shared" si="12"/>
        <v>-1.352546293089163E-2</v>
      </c>
      <c r="E204">
        <f t="shared" si="13"/>
        <v>1.2493688211609788E-2</v>
      </c>
      <c r="F204">
        <f t="shared" si="14"/>
        <v>1.4162352575289585E-2</v>
      </c>
      <c r="G204">
        <f t="shared" si="15"/>
        <v>-2.7687815506181213E-2</v>
      </c>
      <c r="H204">
        <f>0</f>
        <v>0</v>
      </c>
    </row>
    <row r="205" spans="1:8" x14ac:dyDescent="0.2">
      <c r="A205" s="6">
        <v>45324</v>
      </c>
      <c r="B205">
        <v>32.244705200195312</v>
      </c>
      <c r="C205">
        <v>4958.60986328125</v>
      </c>
      <c r="D205">
        <f t="shared" si="12"/>
        <v>-2.384644518014678E-3</v>
      </c>
      <c r="E205">
        <f t="shared" si="13"/>
        <v>1.068444607751462E-2</v>
      </c>
      <c r="F205">
        <f t="shared" si="14"/>
        <v>1.2145415985101705E-2</v>
      </c>
      <c r="G205">
        <f t="shared" si="15"/>
        <v>-1.4530060503116383E-2</v>
      </c>
      <c r="H205">
        <f>0</f>
        <v>0</v>
      </c>
    </row>
    <row r="206" spans="1:8" x14ac:dyDescent="0.2">
      <c r="A206" s="6">
        <v>45327</v>
      </c>
      <c r="B206">
        <v>31.782279968261719</v>
      </c>
      <c r="C206">
        <v>4942.81005859375</v>
      </c>
      <c r="D206">
        <f t="shared" si="12"/>
        <v>-1.4341121404663704E-2</v>
      </c>
      <c r="E206">
        <f t="shared" si="13"/>
        <v>-3.1863375266721894E-3</v>
      </c>
      <c r="F206">
        <f t="shared" si="14"/>
        <v>-3.317683430197949E-3</v>
      </c>
      <c r="G206">
        <f t="shared" si="15"/>
        <v>-1.1023437974465755E-2</v>
      </c>
      <c r="H206">
        <f>0</f>
        <v>0</v>
      </c>
    </row>
    <row r="207" spans="1:8" x14ac:dyDescent="0.2">
      <c r="A207" s="6">
        <v>45328</v>
      </c>
      <c r="B207">
        <v>31.8304557800293</v>
      </c>
      <c r="C207">
        <v>4954.22998046875</v>
      </c>
      <c r="D207">
        <f t="shared" si="12"/>
        <v>1.515807293110738E-3</v>
      </c>
      <c r="E207">
        <f t="shared" si="13"/>
        <v>2.3104108269635937E-3</v>
      </c>
      <c r="F207">
        <f t="shared" si="14"/>
        <v>2.8100717621978911E-3</v>
      </c>
      <c r="G207">
        <f t="shared" si="15"/>
        <v>-1.2942644690871531E-3</v>
      </c>
      <c r="H207">
        <f>0</f>
        <v>0</v>
      </c>
    </row>
    <row r="208" spans="1:8" x14ac:dyDescent="0.2">
      <c r="A208" s="6">
        <v>45329</v>
      </c>
      <c r="B208">
        <v>31.965324401855469</v>
      </c>
      <c r="C208">
        <v>4995.06005859375</v>
      </c>
      <c r="D208">
        <f t="shared" si="12"/>
        <v>4.237093642585732E-3</v>
      </c>
      <c r="E208">
        <f t="shared" si="13"/>
        <v>8.241457963390042E-3</v>
      </c>
      <c r="F208">
        <f t="shared" si="14"/>
        <v>9.4219816675407807E-3</v>
      </c>
      <c r="G208">
        <f t="shared" si="15"/>
        <v>-5.1848880249550488E-3</v>
      </c>
      <c r="H208">
        <f>0</f>
        <v>0</v>
      </c>
    </row>
    <row r="209" spans="1:8" x14ac:dyDescent="0.2">
      <c r="A209" s="6">
        <v>45330</v>
      </c>
      <c r="B209">
        <v>31.90752029418945</v>
      </c>
      <c r="C209">
        <v>4997.91015625</v>
      </c>
      <c r="D209">
        <f t="shared" si="12"/>
        <v>-1.8083379020130685E-3</v>
      </c>
      <c r="E209">
        <f t="shared" si="13"/>
        <v>5.7058326082515265E-4</v>
      </c>
      <c r="F209">
        <f t="shared" si="14"/>
        <v>8.7051828141566608E-4</v>
      </c>
      <c r="G209">
        <f t="shared" si="15"/>
        <v>-2.6788561834287347E-3</v>
      </c>
      <c r="H209">
        <f>0</f>
        <v>0</v>
      </c>
    </row>
    <row r="210" spans="1:8" x14ac:dyDescent="0.2">
      <c r="A210" s="6">
        <v>45331</v>
      </c>
      <c r="B210">
        <v>31.85935211181641</v>
      </c>
      <c r="C210">
        <v>5026.60986328125</v>
      </c>
      <c r="D210">
        <f t="shared" si="12"/>
        <v>-1.5096184826939307E-3</v>
      </c>
      <c r="E210">
        <f t="shared" si="13"/>
        <v>5.7423415255595245E-3</v>
      </c>
      <c r="F210">
        <f t="shared" si="14"/>
        <v>6.6359756976315989E-3</v>
      </c>
      <c r="G210">
        <f t="shared" si="15"/>
        <v>-8.1455941803255296E-3</v>
      </c>
      <c r="H210">
        <f>0</f>
        <v>0</v>
      </c>
    </row>
    <row r="211" spans="1:8" x14ac:dyDescent="0.2">
      <c r="A211" s="6">
        <v>45334</v>
      </c>
      <c r="B211">
        <v>32.389217376708977</v>
      </c>
      <c r="C211">
        <v>5021.83984375</v>
      </c>
      <c r="D211">
        <f t="shared" si="12"/>
        <v>1.6631388580436557E-2</v>
      </c>
      <c r="E211">
        <f t="shared" si="13"/>
        <v>-9.489536011326738E-4</v>
      </c>
      <c r="F211">
        <f t="shared" si="14"/>
        <v>-8.2345591875670121E-4</v>
      </c>
      <c r="G211">
        <f t="shared" si="15"/>
        <v>1.7454844499193257E-2</v>
      </c>
      <c r="H211">
        <f>0</f>
        <v>0</v>
      </c>
    </row>
    <row r="212" spans="1:8" x14ac:dyDescent="0.2">
      <c r="A212" s="6">
        <v>45335</v>
      </c>
      <c r="B212">
        <v>31.551065444946289</v>
      </c>
      <c r="C212">
        <v>4953.169921875</v>
      </c>
      <c r="D212">
        <f t="shared" si="12"/>
        <v>-2.5877498737138405E-2</v>
      </c>
      <c r="E212">
        <f t="shared" si="13"/>
        <v>-1.3674255653625456E-2</v>
      </c>
      <c r="F212">
        <f t="shared" si="14"/>
        <v>-1.5009576641454589E-2</v>
      </c>
      <c r="G212">
        <f t="shared" si="15"/>
        <v>-1.0867922095683815E-2</v>
      </c>
      <c r="H212">
        <f>0</f>
        <v>0</v>
      </c>
    </row>
    <row r="213" spans="1:8" x14ac:dyDescent="0.2">
      <c r="A213" s="6">
        <v>45336</v>
      </c>
      <c r="B213">
        <v>31.917156219482418</v>
      </c>
      <c r="C213">
        <v>5000.6201171875</v>
      </c>
      <c r="D213">
        <f t="shared" si="12"/>
        <v>1.1603119240930937E-2</v>
      </c>
      <c r="E213">
        <f t="shared" si="13"/>
        <v>9.5797632750176387E-3</v>
      </c>
      <c r="F213">
        <f t="shared" si="14"/>
        <v>1.0913919590606254E-2</v>
      </c>
      <c r="G213">
        <f t="shared" si="15"/>
        <v>6.8919965032468271E-4</v>
      </c>
      <c r="H213">
        <f>0</f>
        <v>0</v>
      </c>
    </row>
    <row r="214" spans="1:8" x14ac:dyDescent="0.2">
      <c r="A214" s="6">
        <v>45337</v>
      </c>
      <c r="B214">
        <v>32.822742462158203</v>
      </c>
      <c r="C214">
        <v>5029.72998046875</v>
      </c>
      <c r="D214">
        <f t="shared" si="12"/>
        <v>2.8373024101784106E-2</v>
      </c>
      <c r="E214">
        <f t="shared" si="13"/>
        <v>5.8212506847294954E-3</v>
      </c>
      <c r="F214">
        <f t="shared" si="14"/>
        <v>6.7239433429962542E-3</v>
      </c>
      <c r="G214">
        <f t="shared" si="15"/>
        <v>2.1649080758787853E-2</v>
      </c>
      <c r="H214">
        <f>0</f>
        <v>0</v>
      </c>
    </row>
    <row r="215" spans="1:8" x14ac:dyDescent="0.2">
      <c r="A215" s="6">
        <v>45338</v>
      </c>
      <c r="B215">
        <v>32.842006683349609</v>
      </c>
      <c r="C215">
        <v>5005.56982421875</v>
      </c>
      <c r="D215">
        <f t="shared" si="12"/>
        <v>5.8691686758405304E-4</v>
      </c>
      <c r="E215">
        <f t="shared" si="13"/>
        <v>-4.8034698371121065E-3</v>
      </c>
      <c r="F215">
        <f t="shared" si="14"/>
        <v>-5.1204566835041133E-3</v>
      </c>
      <c r="G215">
        <f t="shared" si="15"/>
        <v>5.7073735510881664E-3</v>
      </c>
      <c r="H215">
        <f>0</f>
        <v>0</v>
      </c>
    </row>
    <row r="216" spans="1:8" x14ac:dyDescent="0.2">
      <c r="A216" s="6">
        <v>45342</v>
      </c>
      <c r="B216">
        <v>32.716773986816413</v>
      </c>
      <c r="C216">
        <v>4975.509765625</v>
      </c>
      <c r="D216">
        <f t="shared" si="12"/>
        <v>-3.8131865004670251E-3</v>
      </c>
      <c r="E216">
        <f t="shared" si="13"/>
        <v>-6.0053220011653252E-3</v>
      </c>
      <c r="F216">
        <f t="shared" si="14"/>
        <v>-6.4602771309688386E-3</v>
      </c>
      <c r="G216">
        <f t="shared" si="15"/>
        <v>2.6470906305018135E-3</v>
      </c>
      <c r="H216">
        <f>0</f>
        <v>0</v>
      </c>
    </row>
    <row r="217" spans="1:8" x14ac:dyDescent="0.2">
      <c r="A217" s="6">
        <v>45343</v>
      </c>
      <c r="B217">
        <v>32.466289520263672</v>
      </c>
      <c r="C217">
        <v>4981.7998046875</v>
      </c>
      <c r="D217">
        <f t="shared" si="12"/>
        <v>-7.656148086412129E-3</v>
      </c>
      <c r="E217">
        <f t="shared" si="13"/>
        <v>1.264199922982101E-3</v>
      </c>
      <c r="F217">
        <f t="shared" si="14"/>
        <v>1.6437596287757238E-3</v>
      </c>
      <c r="G217">
        <f t="shared" si="15"/>
        <v>-9.299907715187853E-3</v>
      </c>
      <c r="H217">
        <f>0</f>
        <v>0</v>
      </c>
    </row>
    <row r="218" spans="1:8" x14ac:dyDescent="0.2">
      <c r="A218" s="6">
        <v>45344</v>
      </c>
      <c r="B218">
        <v>32.379585266113281</v>
      </c>
      <c r="C218">
        <v>5087.02978515625</v>
      </c>
      <c r="D218">
        <f t="shared" si="12"/>
        <v>-2.6705932655555209E-3</v>
      </c>
      <c r="E218">
        <f t="shared" si="13"/>
        <v>2.112288421741404E-2</v>
      </c>
      <c r="F218">
        <f t="shared" si="14"/>
        <v>2.37821490856743E-2</v>
      </c>
      <c r="G218">
        <f t="shared" si="15"/>
        <v>-2.6452742351229821E-2</v>
      </c>
      <c r="H218">
        <f>0</f>
        <v>0</v>
      </c>
    </row>
    <row r="219" spans="1:8" x14ac:dyDescent="0.2">
      <c r="A219" s="6">
        <v>45345</v>
      </c>
      <c r="B219">
        <v>32.678234100341797</v>
      </c>
      <c r="C219">
        <v>5088.7998046875</v>
      </c>
      <c r="D219">
        <f t="shared" si="12"/>
        <v>9.2233681121625111E-3</v>
      </c>
      <c r="E219">
        <f t="shared" si="13"/>
        <v>3.4794754621159107E-4</v>
      </c>
      <c r="F219">
        <f t="shared" si="14"/>
        <v>6.2232479165300796E-4</v>
      </c>
      <c r="G219">
        <f t="shared" si="15"/>
        <v>8.6010433205095035E-3</v>
      </c>
      <c r="H219">
        <f>0</f>
        <v>0</v>
      </c>
    </row>
    <row r="220" spans="1:8" x14ac:dyDescent="0.2">
      <c r="A220" s="6">
        <v>45348</v>
      </c>
      <c r="B220">
        <v>32.379585266113281</v>
      </c>
      <c r="C220">
        <v>5069.52978515625</v>
      </c>
      <c r="D220">
        <f t="shared" si="12"/>
        <v>-9.1390750586914926E-3</v>
      </c>
      <c r="E220">
        <f t="shared" si="13"/>
        <v>-3.7867513501905758E-3</v>
      </c>
      <c r="F220">
        <f t="shared" si="14"/>
        <v>-3.9870225899972991E-3</v>
      </c>
      <c r="G220">
        <f t="shared" si="15"/>
        <v>-5.1520524686941935E-3</v>
      </c>
      <c r="H220">
        <f>0</f>
        <v>0</v>
      </c>
    </row>
    <row r="221" spans="1:8" x14ac:dyDescent="0.2">
      <c r="A221" s="6">
        <v>45349</v>
      </c>
      <c r="B221">
        <v>33.025054931640618</v>
      </c>
      <c r="C221">
        <v>5078.18017578125</v>
      </c>
      <c r="D221">
        <f t="shared" si="12"/>
        <v>1.9934463651171352E-2</v>
      </c>
      <c r="E221">
        <f t="shared" si="13"/>
        <v>1.7063496993998672E-3</v>
      </c>
      <c r="F221">
        <f t="shared" si="14"/>
        <v>2.1366666010347911E-3</v>
      </c>
      <c r="G221">
        <f t="shared" si="15"/>
        <v>1.7797797050136562E-2</v>
      </c>
      <c r="H221">
        <f>0</f>
        <v>0</v>
      </c>
    </row>
    <row r="222" spans="1:8" x14ac:dyDescent="0.2">
      <c r="A222" s="6">
        <v>45350</v>
      </c>
      <c r="B222">
        <v>33.053958892822273</v>
      </c>
      <c r="C222">
        <v>5069.759765625</v>
      </c>
      <c r="D222">
        <f t="shared" si="12"/>
        <v>8.7521311445160066E-4</v>
      </c>
      <c r="E222">
        <f t="shared" si="13"/>
        <v>-1.6581550604305439E-3</v>
      </c>
      <c r="F222">
        <f t="shared" si="14"/>
        <v>-1.6140711416261864E-3</v>
      </c>
      <c r="G222">
        <f t="shared" si="15"/>
        <v>2.489284256077787E-3</v>
      </c>
      <c r="H222">
        <f>0</f>
        <v>0</v>
      </c>
    </row>
    <row r="223" spans="1:8" x14ac:dyDescent="0.2">
      <c r="A223" s="6">
        <v>45351</v>
      </c>
      <c r="B223">
        <v>33.49053955078125</v>
      </c>
      <c r="C223">
        <v>5096.27001953125</v>
      </c>
      <c r="D223">
        <f t="shared" si="12"/>
        <v>1.3208120073440854E-2</v>
      </c>
      <c r="E223">
        <f t="shared" si="13"/>
        <v>5.2290946971491614E-3</v>
      </c>
      <c r="F223">
        <f t="shared" si="14"/>
        <v>6.0638099888463259E-3</v>
      </c>
      <c r="G223">
        <f t="shared" si="15"/>
        <v>7.1443100845945285E-3</v>
      </c>
      <c r="H223">
        <f>0</f>
        <v>0</v>
      </c>
    </row>
    <row r="224" spans="1:8" x14ac:dyDescent="0.2">
      <c r="A224" s="6">
        <v>45352</v>
      </c>
      <c r="B224">
        <v>33.325603485107422</v>
      </c>
      <c r="C224">
        <v>5137.080078125</v>
      </c>
      <c r="D224">
        <f t="shared" si="12"/>
        <v>-4.9248554333900518E-3</v>
      </c>
      <c r="E224">
        <f t="shared" si="13"/>
        <v>8.0078289488876297E-3</v>
      </c>
      <c r="F224">
        <f t="shared" si="14"/>
        <v>9.1615328868057937E-3</v>
      </c>
      <c r="G224">
        <f t="shared" si="15"/>
        <v>-1.4086388320195846E-2</v>
      </c>
      <c r="H224">
        <f>0</f>
        <v>0</v>
      </c>
    </row>
    <row r="225" spans="1:8" x14ac:dyDescent="0.2">
      <c r="A225" s="6">
        <v>45355</v>
      </c>
      <c r="B225">
        <v>34.101749420166023</v>
      </c>
      <c r="C225">
        <v>5130.9501953125</v>
      </c>
      <c r="D225">
        <f t="shared" si="12"/>
        <v>2.328977884542871E-2</v>
      </c>
      <c r="E225">
        <f t="shared" si="13"/>
        <v>-1.1932620709189656E-3</v>
      </c>
      <c r="F225">
        <f t="shared" si="14"/>
        <v>-1.0958101176330262E-3</v>
      </c>
      <c r="G225">
        <f t="shared" si="15"/>
        <v>2.4385588963061738E-2</v>
      </c>
      <c r="H225">
        <f>0</f>
        <v>0</v>
      </c>
    </row>
    <row r="226" spans="1:8" x14ac:dyDescent="0.2">
      <c r="A226" s="6">
        <v>45356</v>
      </c>
      <c r="B226">
        <v>34.334590911865227</v>
      </c>
      <c r="C226">
        <v>5078.64990234375</v>
      </c>
      <c r="D226">
        <f t="shared" si="12"/>
        <v>6.8278459509620859E-3</v>
      </c>
      <c r="E226">
        <f t="shared" si="13"/>
        <v>-1.0193100883444606E-2</v>
      </c>
      <c r="F226">
        <f t="shared" si="14"/>
        <v>-1.1128797888976394E-2</v>
      </c>
      <c r="G226">
        <f t="shared" si="15"/>
        <v>1.7956643839938481E-2</v>
      </c>
      <c r="H226">
        <f>0</f>
        <v>0</v>
      </c>
    </row>
    <row r="227" spans="1:8" x14ac:dyDescent="0.2">
      <c r="A227" s="6">
        <v>45357</v>
      </c>
      <c r="B227">
        <v>34.363693237304688</v>
      </c>
      <c r="C227">
        <v>5104.759765625</v>
      </c>
      <c r="D227">
        <f t="shared" si="12"/>
        <v>8.476095001150874E-4</v>
      </c>
      <c r="E227">
        <f t="shared" si="13"/>
        <v>5.1411032032746551E-3</v>
      </c>
      <c r="F227">
        <f t="shared" si="14"/>
        <v>5.9657173895881609E-3</v>
      </c>
      <c r="G227">
        <f t="shared" si="15"/>
        <v>-5.1181078894730735E-3</v>
      </c>
      <c r="H227">
        <f>0</f>
        <v>0</v>
      </c>
    </row>
    <row r="228" spans="1:8" x14ac:dyDescent="0.2">
      <c r="A228" s="6">
        <v>45358</v>
      </c>
      <c r="B228">
        <v>34.567436218261719</v>
      </c>
      <c r="C228">
        <v>5157.35986328125</v>
      </c>
      <c r="D228">
        <f t="shared" si="12"/>
        <v>5.9290187335234723E-3</v>
      </c>
      <c r="E228">
        <f t="shared" si="13"/>
        <v>1.0304127925951478E-2</v>
      </c>
      <c r="F228">
        <f t="shared" si="14"/>
        <v>1.1721438684692465E-2</v>
      </c>
      <c r="G228">
        <f t="shared" si="15"/>
        <v>-5.7924199511689926E-3</v>
      </c>
      <c r="H228">
        <f>0</f>
        <v>0</v>
      </c>
    </row>
    <row r="229" spans="1:8" x14ac:dyDescent="0.2">
      <c r="A229" s="6">
        <v>45359</v>
      </c>
      <c r="B229">
        <v>34.538326263427727</v>
      </c>
      <c r="C229">
        <v>5123.68994140625</v>
      </c>
      <c r="D229">
        <f t="shared" si="12"/>
        <v>-8.4212073612255356E-4</v>
      </c>
      <c r="E229">
        <f t="shared" si="13"/>
        <v>-6.5285190034379825E-3</v>
      </c>
      <c r="F229">
        <f t="shared" si="14"/>
        <v>-7.0435352576032183E-3</v>
      </c>
      <c r="G229">
        <f t="shared" si="15"/>
        <v>6.2014145214806648E-3</v>
      </c>
      <c r="H229">
        <f>0</f>
        <v>0</v>
      </c>
    </row>
    <row r="230" spans="1:8" x14ac:dyDescent="0.2">
      <c r="A230" s="6">
        <v>45362</v>
      </c>
      <c r="B230">
        <v>34.819675445556641</v>
      </c>
      <c r="C230">
        <v>5117.93994140625</v>
      </c>
      <c r="D230">
        <f t="shared" si="12"/>
        <v>8.1459993163255362E-3</v>
      </c>
      <c r="E230">
        <f t="shared" si="13"/>
        <v>-1.122238087346461E-3</v>
      </c>
      <c r="F230">
        <f t="shared" si="14"/>
        <v>-1.0166328375173775E-3</v>
      </c>
      <c r="G230">
        <f t="shared" si="15"/>
        <v>9.1626321538429145E-3</v>
      </c>
      <c r="H230">
        <f>0</f>
        <v>0</v>
      </c>
    </row>
    <row r="231" spans="1:8" x14ac:dyDescent="0.2">
      <c r="A231" s="6">
        <v>45363</v>
      </c>
      <c r="B231">
        <v>34.887588500976562</v>
      </c>
      <c r="C231">
        <v>5175.27001953125</v>
      </c>
      <c r="D231">
        <f t="shared" si="12"/>
        <v>1.9504218391153127E-3</v>
      </c>
      <c r="E231">
        <f t="shared" si="13"/>
        <v>1.1201787981366396E-2</v>
      </c>
      <c r="F231">
        <f t="shared" si="14"/>
        <v>1.2722146869184254E-2</v>
      </c>
      <c r="G231">
        <f t="shared" si="15"/>
        <v>-1.0771725030068941E-2</v>
      </c>
      <c r="H231">
        <f>0</f>
        <v>0</v>
      </c>
    </row>
    <row r="232" spans="1:8" x14ac:dyDescent="0.2">
      <c r="A232" s="6">
        <v>45364</v>
      </c>
      <c r="B232">
        <v>35.004013061523438</v>
      </c>
      <c r="C232">
        <v>5165.31005859375</v>
      </c>
      <c r="D232">
        <f t="shared" si="12"/>
        <v>3.3371340797492266E-3</v>
      </c>
      <c r="E232">
        <f t="shared" si="13"/>
        <v>-1.9245297153407392E-3</v>
      </c>
      <c r="F232">
        <f t="shared" si="14"/>
        <v>-1.9110246439033901E-3</v>
      </c>
      <c r="G232">
        <f t="shared" si="15"/>
        <v>5.2481587236526163E-3</v>
      </c>
      <c r="H232">
        <f>0</f>
        <v>0</v>
      </c>
    </row>
    <row r="233" spans="1:8" x14ac:dyDescent="0.2">
      <c r="A233" s="6">
        <v>45365</v>
      </c>
      <c r="B233">
        <v>34.625644683837891</v>
      </c>
      <c r="C233">
        <v>5150.47998046875</v>
      </c>
      <c r="D233">
        <f t="shared" si="12"/>
        <v>-1.0809285695914994E-2</v>
      </c>
      <c r="E233">
        <f t="shared" si="13"/>
        <v>-2.8710915621273925E-3</v>
      </c>
      <c r="F233">
        <f t="shared" si="14"/>
        <v>-2.966248368623141E-3</v>
      </c>
      <c r="G233">
        <f t="shared" si="15"/>
        <v>-7.843037327291854E-3</v>
      </c>
      <c r="H233">
        <f>0</f>
        <v>0</v>
      </c>
    </row>
    <row r="234" spans="1:8" x14ac:dyDescent="0.2">
      <c r="A234" s="6">
        <v>45366</v>
      </c>
      <c r="B234">
        <v>34.353992462158203</v>
      </c>
      <c r="C234">
        <v>5117.08984375</v>
      </c>
      <c r="D234">
        <f t="shared" si="12"/>
        <v>-7.8454054548329211E-3</v>
      </c>
      <c r="E234">
        <f t="shared" si="13"/>
        <v>-6.4829174844615034E-3</v>
      </c>
      <c r="F234">
        <f t="shared" si="14"/>
        <v>-6.9926988491101089E-3</v>
      </c>
      <c r="G234">
        <f t="shared" si="15"/>
        <v>-8.5270660572281214E-4</v>
      </c>
      <c r="H234">
        <f>0</f>
        <v>0</v>
      </c>
    </row>
    <row r="235" spans="1:8" x14ac:dyDescent="0.2">
      <c r="A235" s="6">
        <v>45369</v>
      </c>
      <c r="B235">
        <v>34.936100006103523</v>
      </c>
      <c r="C235">
        <v>5149.419921875</v>
      </c>
      <c r="D235">
        <f t="shared" si="12"/>
        <v>1.6944392841284017E-2</v>
      </c>
      <c r="E235">
        <f t="shared" si="13"/>
        <v>6.3180595049523447E-3</v>
      </c>
      <c r="F235">
        <f t="shared" si="14"/>
        <v>7.2777840196819477E-3</v>
      </c>
      <c r="G235">
        <f t="shared" si="15"/>
        <v>9.6666088216020695E-3</v>
      </c>
      <c r="H235">
        <f>0</f>
        <v>0</v>
      </c>
    </row>
    <row r="236" spans="1:8" x14ac:dyDescent="0.2">
      <c r="A236" s="6">
        <v>45370</v>
      </c>
      <c r="B236">
        <v>34.95550537109375</v>
      </c>
      <c r="C236">
        <v>5178.509765625</v>
      </c>
      <c r="D236">
        <f t="shared" si="12"/>
        <v>5.5545309828053391E-4</v>
      </c>
      <c r="E236">
        <f t="shared" si="13"/>
        <v>5.6491496501236416E-3</v>
      </c>
      <c r="F236">
        <f t="shared" si="14"/>
        <v>6.5320857318096025E-3</v>
      </c>
      <c r="G236">
        <f t="shared" si="15"/>
        <v>-5.9766326335290686E-3</v>
      </c>
      <c r="H236">
        <f>0</f>
        <v>0</v>
      </c>
    </row>
    <row r="237" spans="1:8" x14ac:dyDescent="0.2">
      <c r="A237" s="6">
        <v>45371</v>
      </c>
      <c r="B237">
        <v>35.654033660888672</v>
      </c>
      <c r="C237">
        <v>5224.6201171875</v>
      </c>
      <c r="D237">
        <f t="shared" si="12"/>
        <v>1.9983355479465281E-2</v>
      </c>
      <c r="E237">
        <f t="shared" si="13"/>
        <v>8.9041739128465913E-3</v>
      </c>
      <c r="F237">
        <f t="shared" si="14"/>
        <v>1.0160775012096897E-2</v>
      </c>
      <c r="G237">
        <f t="shared" si="15"/>
        <v>9.8225804673683845E-3</v>
      </c>
      <c r="H237">
        <f>0</f>
        <v>0</v>
      </c>
    </row>
    <row r="238" spans="1:8" x14ac:dyDescent="0.2">
      <c r="A238" s="6">
        <v>45372</v>
      </c>
      <c r="B238">
        <v>36.391365051269531</v>
      </c>
      <c r="C238">
        <v>5241.52978515625</v>
      </c>
      <c r="D238">
        <f t="shared" si="12"/>
        <v>2.0680167562350471E-2</v>
      </c>
      <c r="E238">
        <f t="shared" si="13"/>
        <v>3.2365354015160275E-3</v>
      </c>
      <c r="F238">
        <f t="shared" si="14"/>
        <v>3.8425120897172212E-3</v>
      </c>
      <c r="G238">
        <f t="shared" si="15"/>
        <v>1.6837655472633248E-2</v>
      </c>
      <c r="H238">
        <f>0</f>
        <v>0</v>
      </c>
    </row>
    <row r="239" spans="1:8" x14ac:dyDescent="0.2">
      <c r="A239" s="6">
        <v>45373</v>
      </c>
      <c r="B239">
        <v>35.945091247558587</v>
      </c>
      <c r="C239">
        <v>5234.18017578125</v>
      </c>
      <c r="D239">
        <f t="shared" si="12"/>
        <v>-1.2263178451322632E-2</v>
      </c>
      <c r="E239">
        <f t="shared" si="13"/>
        <v>-1.4021878490156903E-3</v>
      </c>
      <c r="F239">
        <f t="shared" si="14"/>
        <v>-1.3287198197318563E-3</v>
      </c>
      <c r="G239">
        <f t="shared" si="15"/>
        <v>-1.0934458631590776E-2</v>
      </c>
      <c r="H239">
        <f>0</f>
        <v>0</v>
      </c>
    </row>
    <row r="240" spans="1:8" x14ac:dyDescent="0.2">
      <c r="A240" s="6">
        <v>45376</v>
      </c>
      <c r="B240">
        <v>35.760757446289062</v>
      </c>
      <c r="C240">
        <v>5218.18994140625</v>
      </c>
      <c r="D240">
        <f t="shared" si="12"/>
        <v>-5.1282051282048879E-3</v>
      </c>
      <c r="E240">
        <f t="shared" si="13"/>
        <v>-3.0549644525015296E-3</v>
      </c>
      <c r="F240">
        <f t="shared" si="14"/>
        <v>-3.1712292020618202E-3</v>
      </c>
      <c r="G240">
        <f t="shared" si="15"/>
        <v>-1.9569759261430677E-3</v>
      </c>
      <c r="H240">
        <f>0</f>
        <v>0</v>
      </c>
    </row>
    <row r="241" spans="1:8" x14ac:dyDescent="0.2">
      <c r="A241" s="6">
        <v>45377</v>
      </c>
      <c r="B241">
        <v>35.983894348144531</v>
      </c>
      <c r="C241">
        <v>5203.580078125</v>
      </c>
      <c r="D241">
        <f t="shared" si="12"/>
        <v>6.2397140829750786E-3</v>
      </c>
      <c r="E241">
        <f t="shared" si="13"/>
        <v>-2.799795225030266E-3</v>
      </c>
      <c r="F241">
        <f t="shared" si="14"/>
        <v>-2.8867674697828759E-3</v>
      </c>
      <c r="G241">
        <f t="shared" si="15"/>
        <v>9.1264815527579545E-3</v>
      </c>
      <c r="H241">
        <f>0</f>
        <v>0</v>
      </c>
    </row>
    <row r="242" spans="1:8" x14ac:dyDescent="0.2">
      <c r="A242" s="6">
        <v>45378</v>
      </c>
      <c r="B242">
        <v>36.682426452636719</v>
      </c>
      <c r="C242">
        <v>5248.490234375</v>
      </c>
      <c r="D242">
        <f t="shared" si="12"/>
        <v>1.9412354253096842E-2</v>
      </c>
      <c r="E242">
        <f t="shared" si="13"/>
        <v>8.6306265255329251E-3</v>
      </c>
      <c r="F242">
        <f t="shared" si="14"/>
        <v>9.8558253736676787E-3</v>
      </c>
      <c r="G242">
        <f t="shared" si="15"/>
        <v>9.5565288794291631E-3</v>
      </c>
      <c r="H242">
        <f>0</f>
        <v>0</v>
      </c>
    </row>
    <row r="243" spans="1:8" x14ac:dyDescent="0.2">
      <c r="A243" s="6">
        <v>45379</v>
      </c>
      <c r="B243">
        <v>36.789138793945312</v>
      </c>
      <c r="C243">
        <v>5254.35009765625</v>
      </c>
      <c r="D243">
        <f t="shared" si="12"/>
        <v>2.9090862199745438E-3</v>
      </c>
      <c r="E243">
        <f t="shared" si="13"/>
        <v>1.1164855071790214E-3</v>
      </c>
      <c r="F243">
        <f t="shared" si="14"/>
        <v>1.4790881320661592E-3</v>
      </c>
      <c r="G243">
        <f t="shared" si="15"/>
        <v>1.4299980879083846E-3</v>
      </c>
      <c r="H243">
        <f>0</f>
        <v>0</v>
      </c>
    </row>
    <row r="244" spans="1:8" x14ac:dyDescent="0.2">
      <c r="A244" s="6">
        <v>45383</v>
      </c>
      <c r="B244">
        <v>36.401069641113281</v>
      </c>
      <c r="C244">
        <v>5243.77001953125</v>
      </c>
      <c r="D244">
        <f t="shared" si="12"/>
        <v>-1.054847070505216E-2</v>
      </c>
      <c r="E244">
        <f t="shared" si="13"/>
        <v>-2.0135845401164643E-3</v>
      </c>
      <c r="F244">
        <f t="shared" si="14"/>
        <v>-2.0103026406060038E-3</v>
      </c>
      <c r="G244">
        <f t="shared" si="15"/>
        <v>-8.5381680644461555E-3</v>
      </c>
      <c r="H244">
        <f>0</f>
        <v>0</v>
      </c>
    </row>
    <row r="245" spans="1:8" x14ac:dyDescent="0.2">
      <c r="A245" s="6">
        <v>45384</v>
      </c>
      <c r="B245">
        <v>36.187629699707031</v>
      </c>
      <c r="C245">
        <v>5205.81005859375</v>
      </c>
      <c r="D245">
        <f t="shared" si="12"/>
        <v>-5.8635623488706434E-3</v>
      </c>
      <c r="E245">
        <f t="shared" si="13"/>
        <v>-7.2390590731691296E-3</v>
      </c>
      <c r="F245">
        <f t="shared" si="14"/>
        <v>-7.8356427585442798E-3</v>
      </c>
      <c r="G245">
        <f t="shared" si="15"/>
        <v>1.9720804096736363E-3</v>
      </c>
      <c r="H245">
        <f>0</f>
        <v>0</v>
      </c>
    </row>
    <row r="246" spans="1:8" x14ac:dyDescent="0.2">
      <c r="A246" s="6">
        <v>45385</v>
      </c>
      <c r="B246">
        <v>36.323455810546882</v>
      </c>
      <c r="C246">
        <v>5211.490234375</v>
      </c>
      <c r="D246">
        <f t="shared" si="12"/>
        <v>3.7533851199142987E-3</v>
      </c>
      <c r="E246">
        <f t="shared" si="13"/>
        <v>1.091122364688113E-3</v>
      </c>
      <c r="F246">
        <f t="shared" si="14"/>
        <v>1.450813392511939E-3</v>
      </c>
      <c r="G246">
        <f t="shared" si="15"/>
        <v>2.3025717274023595E-3</v>
      </c>
      <c r="H246">
        <f>0</f>
        <v>0</v>
      </c>
    </row>
    <row r="247" spans="1:8" x14ac:dyDescent="0.2">
      <c r="A247" s="6">
        <v>45386</v>
      </c>
      <c r="B247">
        <v>35.818962097167969</v>
      </c>
      <c r="C247">
        <v>5147.2099609375</v>
      </c>
      <c r="D247">
        <f t="shared" si="12"/>
        <v>-1.3888923895628569E-2</v>
      </c>
      <c r="E247">
        <f t="shared" si="13"/>
        <v>-1.2334336350379616E-2</v>
      </c>
      <c r="F247">
        <f t="shared" si="14"/>
        <v>-1.3515839446368114E-2</v>
      </c>
      <c r="G247">
        <f t="shared" si="15"/>
        <v>-3.7308444926045445E-4</v>
      </c>
      <c r="H247">
        <f>0</f>
        <v>0</v>
      </c>
    </row>
    <row r="248" spans="1:8" x14ac:dyDescent="0.2">
      <c r="A248" s="6">
        <v>45387</v>
      </c>
      <c r="B248">
        <v>36.003299713134773</v>
      </c>
      <c r="C248">
        <v>5204.33984375</v>
      </c>
      <c r="D248">
        <f t="shared" si="12"/>
        <v>5.1463695532758535E-3</v>
      </c>
      <c r="E248">
        <f t="shared" si="13"/>
        <v>1.1099194174331695E-2</v>
      </c>
      <c r="F248">
        <f t="shared" si="14"/>
        <v>1.2607775664006431E-2</v>
      </c>
      <c r="G248">
        <f t="shared" si="15"/>
        <v>-7.4614061107305778E-3</v>
      </c>
      <c r="H248">
        <f>0</f>
        <v>0</v>
      </c>
    </row>
    <row r="249" spans="1:8" x14ac:dyDescent="0.2">
      <c r="A249" s="6">
        <v>45390</v>
      </c>
      <c r="B249">
        <v>36.381664276123047</v>
      </c>
      <c r="C249">
        <v>5202.39013671875</v>
      </c>
      <c r="D249">
        <f t="shared" si="12"/>
        <v>1.0509163493429341E-2</v>
      </c>
      <c r="E249">
        <f t="shared" si="13"/>
        <v>-3.7463099831791524E-4</v>
      </c>
      <c r="F249">
        <f t="shared" si="14"/>
        <v>-1.8320315747091115E-4</v>
      </c>
      <c r="G249">
        <f t="shared" si="15"/>
        <v>1.0692366650900252E-2</v>
      </c>
      <c r="H249">
        <f>0</f>
        <v>0</v>
      </c>
    </row>
    <row r="250" spans="1:8" x14ac:dyDescent="0.2">
      <c r="A250" s="6">
        <v>45391</v>
      </c>
      <c r="B250">
        <v>36.604808807373047</v>
      </c>
      <c r="C250">
        <v>5209.91015625</v>
      </c>
      <c r="D250">
        <f t="shared" si="12"/>
        <v>6.1334338516352283E-3</v>
      </c>
      <c r="E250">
        <f t="shared" si="13"/>
        <v>1.4454931932483817E-3</v>
      </c>
      <c r="F250">
        <f t="shared" si="14"/>
        <v>1.8458647110441912E-3</v>
      </c>
      <c r="G250">
        <f t="shared" si="15"/>
        <v>4.2875691405910368E-3</v>
      </c>
      <c r="H250">
        <f>0</f>
        <v>0</v>
      </c>
    </row>
    <row r="251" spans="1:8" x14ac:dyDescent="0.2">
      <c r="A251" s="6">
        <v>45392</v>
      </c>
      <c r="B251">
        <v>35.557022094726562</v>
      </c>
      <c r="C251">
        <v>5160.64013671875</v>
      </c>
      <c r="D251">
        <f t="shared" si="12"/>
        <v>-2.8624291364566234E-2</v>
      </c>
      <c r="E251">
        <f t="shared" si="13"/>
        <v>-9.4569806491084929E-3</v>
      </c>
      <c r="F251">
        <f t="shared" si="14"/>
        <v>-1.0308173713012955E-2</v>
      </c>
      <c r="G251">
        <f t="shared" si="15"/>
        <v>-1.831611765155328E-2</v>
      </c>
      <c r="H251">
        <f>0</f>
        <v>0</v>
      </c>
    </row>
    <row r="252" spans="1:8" x14ac:dyDescent="0.2">
      <c r="A252" s="6">
        <v>45393</v>
      </c>
      <c r="B252">
        <v>35.265964508056641</v>
      </c>
      <c r="C252">
        <v>5199.06005859375</v>
      </c>
      <c r="D252">
        <f t="shared" si="12"/>
        <v>-8.1856569960927494E-3</v>
      </c>
      <c r="E252">
        <f t="shared" si="13"/>
        <v>7.4447977105855934E-3</v>
      </c>
      <c r="F252">
        <f t="shared" si="14"/>
        <v>8.533867697857439E-3</v>
      </c>
      <c r="G252">
        <f t="shared" si="15"/>
        <v>-1.6719524693950188E-2</v>
      </c>
      <c r="H252">
        <f>0</f>
        <v>0</v>
      </c>
    </row>
    <row r="253" spans="1:8" x14ac:dyDescent="0.2">
      <c r="A253" s="6">
        <v>45394</v>
      </c>
      <c r="B253">
        <v>34.722663879394531</v>
      </c>
      <c r="C253">
        <v>5123.41015625</v>
      </c>
      <c r="D253">
        <f t="shared" si="12"/>
        <v>-1.5405806596838989E-2</v>
      </c>
      <c r="E253">
        <f t="shared" si="13"/>
        <v>-1.4550688295801639E-2</v>
      </c>
      <c r="F253">
        <f t="shared" si="14"/>
        <v>-1.5986620582410703E-2</v>
      </c>
      <c r="G253">
        <f t="shared" si="15"/>
        <v>5.8081398557171399E-4</v>
      </c>
      <c r="H253">
        <f>0</f>
        <v>0</v>
      </c>
    </row>
    <row r="254" spans="1:8" x14ac:dyDescent="0.2">
      <c r="A254" s="6">
        <v>45397</v>
      </c>
      <c r="B254">
        <v>34.877891540527337</v>
      </c>
      <c r="C254">
        <v>5061.81982421875</v>
      </c>
      <c r="D254">
        <f t="shared" si="12"/>
        <v>4.4704997770901311E-3</v>
      </c>
      <c r="E254">
        <f t="shared" si="13"/>
        <v>-1.202135494776202E-2</v>
      </c>
      <c r="F254">
        <f t="shared" si="14"/>
        <v>-1.3166928910242745E-2</v>
      </c>
      <c r="G254">
        <f t="shared" si="15"/>
        <v>1.7637428687332875E-2</v>
      </c>
      <c r="H254">
        <f>0</f>
        <v>0</v>
      </c>
    </row>
    <row r="255" spans="1:8" x14ac:dyDescent="0.2">
      <c r="A255" s="6">
        <v>45398</v>
      </c>
      <c r="B255">
        <v>33.645763397216797</v>
      </c>
      <c r="C255">
        <v>5051.41015625</v>
      </c>
      <c r="D255">
        <f t="shared" si="12"/>
        <v>-3.5326910225603303E-2</v>
      </c>
      <c r="E255">
        <f t="shared" si="13"/>
        <v>-2.0565070133361507E-3</v>
      </c>
      <c r="F255">
        <f t="shared" si="14"/>
        <v>-2.0581524585749186E-3</v>
      </c>
      <c r="G255">
        <f t="shared" si="15"/>
        <v>-3.3268757767028381E-2</v>
      </c>
      <c r="H255">
        <f>0</f>
        <v>0</v>
      </c>
    </row>
    <row r="256" spans="1:8" x14ac:dyDescent="0.2">
      <c r="A256" s="6">
        <v>45399</v>
      </c>
      <c r="B256">
        <v>34.179359436035163</v>
      </c>
      <c r="C256">
        <v>5022.2099609375</v>
      </c>
      <c r="D256">
        <f t="shared" si="12"/>
        <v>1.5859234118685617E-2</v>
      </c>
      <c r="E256">
        <f t="shared" si="13"/>
        <v>-5.780602724641426E-3</v>
      </c>
      <c r="F256">
        <f t="shared" si="14"/>
        <v>-6.2097608939211783E-3</v>
      </c>
      <c r="G256">
        <f t="shared" si="15"/>
        <v>2.2068995012606795E-2</v>
      </c>
      <c r="H256">
        <f>0</f>
        <v>0</v>
      </c>
    </row>
    <row r="257" spans="1:15" x14ac:dyDescent="0.2">
      <c r="A257" s="6">
        <v>45400</v>
      </c>
      <c r="B257">
        <v>34.703258514404297</v>
      </c>
      <c r="C257">
        <v>5011.1201171875</v>
      </c>
      <c r="D257">
        <f t="shared" si="12"/>
        <v>1.5327937299397965E-2</v>
      </c>
      <c r="E257">
        <f t="shared" si="13"/>
        <v>-2.2081601199982481E-3</v>
      </c>
      <c r="F257">
        <f t="shared" si="14"/>
        <v>-2.22721479361468E-3</v>
      </c>
      <c r="G257">
        <f t="shared" si="15"/>
        <v>1.7555152093012644E-2</v>
      </c>
      <c r="H257">
        <f>0</f>
        <v>0</v>
      </c>
    </row>
    <row r="258" spans="1:15" x14ac:dyDescent="0.2">
      <c r="A258" s="6">
        <v>45401</v>
      </c>
      <c r="B258">
        <v>35.867473602294922</v>
      </c>
      <c r="C258">
        <v>4967.22998046875</v>
      </c>
      <c r="D258">
        <f t="shared" ref="D258:D300" si="16">(B258/B257)-1</f>
        <v>3.3547716777299064E-2</v>
      </c>
      <c r="E258">
        <f t="shared" ref="E258:E300" si="17">(C258/C257)-1</f>
        <v>-8.7585481274361499E-3</v>
      </c>
      <c r="F258">
        <f t="shared" ref="F258:F300" si="18">alpha_bac+beta_bac*E258</f>
        <v>-9.5295636628757747E-3</v>
      </c>
      <c r="G258">
        <f t="shared" ref="G258:G300" si="19">D258-F258</f>
        <v>4.3077280440174837E-2</v>
      </c>
      <c r="H258">
        <f>0</f>
        <v>0</v>
      </c>
    </row>
    <row r="259" spans="1:15" x14ac:dyDescent="0.2">
      <c r="A259" s="6">
        <v>45404</v>
      </c>
      <c r="B259">
        <v>36.604808807373047</v>
      </c>
      <c r="C259">
        <v>5010.60009765625</v>
      </c>
      <c r="D259">
        <f t="shared" si="16"/>
        <v>2.0557210503695744E-2</v>
      </c>
      <c r="E259">
        <f t="shared" si="17"/>
        <v>8.7312480714667462E-3</v>
      </c>
      <c r="F259">
        <f t="shared" si="18"/>
        <v>9.9679979093005005E-3</v>
      </c>
      <c r="G259">
        <f t="shared" si="19"/>
        <v>1.0589212594395244E-2</v>
      </c>
      <c r="H259">
        <f>0</f>
        <v>0</v>
      </c>
    </row>
    <row r="260" spans="1:15" x14ac:dyDescent="0.2">
      <c r="A260" s="6">
        <v>45405</v>
      </c>
      <c r="B260">
        <v>37.225723266601562</v>
      </c>
      <c r="C260">
        <v>5070.5498046875</v>
      </c>
      <c r="D260">
        <f t="shared" si="16"/>
        <v>1.6962647243862872E-2</v>
      </c>
      <c r="E260">
        <f t="shared" si="17"/>
        <v>1.1964576270872662E-2</v>
      </c>
      <c r="F260">
        <f t="shared" si="18"/>
        <v>1.3572500496639123E-2</v>
      </c>
      <c r="G260">
        <f t="shared" si="19"/>
        <v>3.3901467472237483E-3</v>
      </c>
      <c r="H260">
        <f>0</f>
        <v>0</v>
      </c>
    </row>
    <row r="261" spans="1:15" x14ac:dyDescent="0.2">
      <c r="A261" s="6">
        <v>45406</v>
      </c>
      <c r="B261">
        <v>37.177211761474609</v>
      </c>
      <c r="C261">
        <v>5071.6298828125</v>
      </c>
      <c r="D261">
        <f t="shared" si="16"/>
        <v>-1.3031715939949562E-3</v>
      </c>
      <c r="E261">
        <f t="shared" si="17"/>
        <v>2.130100613548791E-4</v>
      </c>
      <c r="F261">
        <f t="shared" si="18"/>
        <v>4.7189697137038048E-4</v>
      </c>
      <c r="G261">
        <f t="shared" si="19"/>
        <v>-1.7750685653653367E-3</v>
      </c>
      <c r="H261">
        <f>0</f>
        <v>0</v>
      </c>
    </row>
    <row r="262" spans="1:15" x14ac:dyDescent="0.2">
      <c r="A262" s="6">
        <v>45407</v>
      </c>
      <c r="B262">
        <v>36.779438018798828</v>
      </c>
      <c r="C262">
        <v>5048.419921875</v>
      </c>
      <c r="D262">
        <f t="shared" si="16"/>
        <v>-1.0699396857081656E-2</v>
      </c>
      <c r="E262">
        <f t="shared" si="17"/>
        <v>-4.5764303535156259E-3</v>
      </c>
      <c r="F262">
        <f t="shared" si="18"/>
        <v>-4.8673538880001175E-3</v>
      </c>
      <c r="G262">
        <f t="shared" si="19"/>
        <v>-5.8320429690815381E-3</v>
      </c>
      <c r="H262">
        <f>0</f>
        <v>0</v>
      </c>
    </row>
    <row r="263" spans="1:15" x14ac:dyDescent="0.2">
      <c r="A263" s="6">
        <v>45408</v>
      </c>
      <c r="B263">
        <v>36.701828002929688</v>
      </c>
      <c r="C263">
        <v>5099.9599609375</v>
      </c>
      <c r="D263">
        <f t="shared" si="16"/>
        <v>-2.1101468660144063E-3</v>
      </c>
      <c r="E263">
        <f t="shared" si="17"/>
        <v>1.020914263474304E-2</v>
      </c>
      <c r="F263">
        <f t="shared" si="18"/>
        <v>1.161554942545091E-2</v>
      </c>
      <c r="G263">
        <f t="shared" si="19"/>
        <v>-1.3725696291465316E-2</v>
      </c>
      <c r="H263">
        <f>0</f>
        <v>0</v>
      </c>
    </row>
    <row r="264" spans="1:15" x14ac:dyDescent="0.2">
      <c r="A264" s="6">
        <v>45411</v>
      </c>
      <c r="B264">
        <v>36.43017578125</v>
      </c>
      <c r="C264">
        <v>5116.169921875</v>
      </c>
      <c r="D264">
        <f t="shared" si="16"/>
        <v>-7.4015992243765538E-3</v>
      </c>
      <c r="E264">
        <f t="shared" si="17"/>
        <v>3.1784486665891176E-3</v>
      </c>
      <c r="F264">
        <f t="shared" si="18"/>
        <v>3.7777572076200159E-3</v>
      </c>
      <c r="G264">
        <f t="shared" si="19"/>
        <v>-1.117935643199657E-2</v>
      </c>
      <c r="H264">
        <f>0</f>
        <v>0</v>
      </c>
    </row>
    <row r="265" spans="1:15" x14ac:dyDescent="0.2">
      <c r="A265" s="6">
        <v>45412</v>
      </c>
      <c r="B265">
        <v>35.906280517578118</v>
      </c>
      <c r="C265">
        <v>5035.68994140625</v>
      </c>
      <c r="D265">
        <f t="shared" si="16"/>
        <v>-1.4380805264780583E-2</v>
      </c>
      <c r="E265">
        <f t="shared" si="17"/>
        <v>-1.5730513586862171E-2</v>
      </c>
      <c r="F265">
        <f t="shared" si="18"/>
        <v>-1.7301885551496306E-2</v>
      </c>
      <c r="G265">
        <f t="shared" si="19"/>
        <v>2.9210802867157236E-3</v>
      </c>
      <c r="H265">
        <f>0</f>
        <v>0</v>
      </c>
    </row>
    <row r="266" spans="1:15" x14ac:dyDescent="0.2">
      <c r="A266" s="6">
        <v>45413</v>
      </c>
      <c r="B266">
        <v>35.848068237304688</v>
      </c>
      <c r="C266">
        <v>5018.39013671875</v>
      </c>
      <c r="D266">
        <f t="shared" si="16"/>
        <v>-1.6212283598946442E-3</v>
      </c>
      <c r="E266">
        <f t="shared" si="17"/>
        <v>-3.4354388154940185E-3</v>
      </c>
      <c r="F266">
        <f t="shared" si="18"/>
        <v>-3.595380646407749E-3</v>
      </c>
      <c r="G266">
        <f t="shared" si="19"/>
        <v>1.9741522865131048E-3</v>
      </c>
      <c r="H266">
        <f>0</f>
        <v>0</v>
      </c>
    </row>
    <row r="267" spans="1:15" x14ac:dyDescent="0.2">
      <c r="A267" s="6">
        <v>45414</v>
      </c>
      <c r="B267">
        <v>35.7801513671875</v>
      </c>
      <c r="C267">
        <v>5064.2001953125</v>
      </c>
      <c r="D267">
        <f t="shared" si="16"/>
        <v>-1.8945754529252623E-3</v>
      </c>
      <c r="E267">
        <f t="shared" si="17"/>
        <v>9.1284370775730483E-3</v>
      </c>
      <c r="F267">
        <f t="shared" si="18"/>
        <v>1.0410782777361736E-2</v>
      </c>
      <c r="G267">
        <f t="shared" si="19"/>
        <v>-1.2305358230286998E-2</v>
      </c>
      <c r="H267">
        <f>0</f>
        <v>0</v>
      </c>
    </row>
    <row r="268" spans="1:15" x14ac:dyDescent="0.2">
      <c r="A268" s="6">
        <v>45415</v>
      </c>
      <c r="B268">
        <v>36.139125823974609</v>
      </c>
      <c r="C268">
        <v>5127.7900390625</v>
      </c>
      <c r="D268">
        <f t="shared" si="16"/>
        <v>1.0032781949500302E-2</v>
      </c>
      <c r="E268">
        <f t="shared" si="17"/>
        <v>1.2556739721478527E-2</v>
      </c>
      <c r="F268">
        <f t="shared" si="18"/>
        <v>1.4232642170542931E-2</v>
      </c>
      <c r="G268">
        <f t="shared" si="19"/>
        <v>-4.1998602210426283E-3</v>
      </c>
      <c r="H268">
        <f>0</f>
        <v>0</v>
      </c>
    </row>
    <row r="269" spans="1:15" x14ac:dyDescent="0.2">
      <c r="A269" s="6">
        <v>45418</v>
      </c>
      <c r="B269">
        <v>36.565998077392578</v>
      </c>
      <c r="C269">
        <v>5180.740234375</v>
      </c>
      <c r="D269">
        <f t="shared" si="16"/>
        <v>1.1811914197846551E-2</v>
      </c>
      <c r="E269">
        <f t="shared" si="17"/>
        <v>1.0326123907011819E-2</v>
      </c>
      <c r="F269">
        <f t="shared" si="18"/>
        <v>1.1745959724857091E-2</v>
      </c>
      <c r="G269">
        <f t="shared" si="19"/>
        <v>6.5954472989460111E-5</v>
      </c>
      <c r="H269">
        <f>0</f>
        <v>0</v>
      </c>
    </row>
    <row r="270" spans="1:15" x14ac:dyDescent="0.2">
      <c r="A270" s="6">
        <v>45419</v>
      </c>
      <c r="B270">
        <v>36.711524963378913</v>
      </c>
      <c r="C270">
        <v>5187.7001953125</v>
      </c>
      <c r="D270">
        <f t="shared" si="16"/>
        <v>3.9798417556748955E-3</v>
      </c>
      <c r="E270">
        <f t="shared" si="17"/>
        <v>1.3434298232750663E-3</v>
      </c>
      <c r="F270">
        <f t="shared" si="18"/>
        <v>1.7320848351847257E-3</v>
      </c>
      <c r="G270">
        <f t="shared" si="19"/>
        <v>2.2477569204901698E-3</v>
      </c>
      <c r="H270">
        <f>0</f>
        <v>0</v>
      </c>
    </row>
    <row r="271" spans="1:15" x14ac:dyDescent="0.2">
      <c r="A271" s="6">
        <v>45420</v>
      </c>
      <c r="B271">
        <v>36.585403442382812</v>
      </c>
      <c r="C271">
        <v>5187.669921875</v>
      </c>
      <c r="D271">
        <f t="shared" si="16"/>
        <v>-3.4354748576069793E-3</v>
      </c>
      <c r="E271">
        <f t="shared" si="17"/>
        <v>-5.8356181661389783E-6</v>
      </c>
      <c r="F271">
        <f t="shared" si="18"/>
        <v>2.2792859902688429E-4</v>
      </c>
      <c r="G271">
        <f t="shared" si="19"/>
        <v>-3.6634034566338635E-3</v>
      </c>
      <c r="H271">
        <f>0</f>
        <v>0</v>
      </c>
    </row>
    <row r="272" spans="1:15" x14ac:dyDescent="0.2">
      <c r="A272" s="6">
        <v>45421</v>
      </c>
      <c r="B272">
        <v>37.138401031494141</v>
      </c>
      <c r="C272">
        <v>5214.080078125</v>
      </c>
      <c r="D272">
        <f t="shared" si="16"/>
        <v>1.5115251905919891E-2</v>
      </c>
      <c r="E272">
        <f t="shared" si="17"/>
        <v>5.0909476986258362E-3</v>
      </c>
      <c r="F272">
        <f t="shared" si="18"/>
        <v>5.9098042143314218E-3</v>
      </c>
      <c r="G272">
        <f t="shared" si="19"/>
        <v>9.2054476915884691E-3</v>
      </c>
      <c r="H272">
        <f>0</f>
        <v>0</v>
      </c>
      <c r="K272" t="s">
        <v>46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6">
        <v>45422</v>
      </c>
      <c r="B273">
        <v>37.303333282470703</v>
      </c>
      <c r="C273">
        <v>5222.68017578125</v>
      </c>
      <c r="D273">
        <f t="shared" si="16"/>
        <v>4.4410164787842543E-3</v>
      </c>
      <c r="E273">
        <f t="shared" si="17"/>
        <v>1.6493988445498431E-3</v>
      </c>
      <c r="F273">
        <f t="shared" si="18"/>
        <v>2.0731779939407828E-3</v>
      </c>
      <c r="G273">
        <f t="shared" si="19"/>
        <v>2.3678384848434715E-3</v>
      </c>
      <c r="H273">
        <f>0</f>
        <v>0</v>
      </c>
      <c r="K273">
        <f>SUM(G273:G275)</f>
        <v>-2.1391550533489678E-3</v>
      </c>
      <c r="L273">
        <f>SUM(G272:G276)</f>
        <v>4.6829063767790703E-3</v>
      </c>
      <c r="M273">
        <f>SUM(G271:G277)</f>
        <v>1.1072894761059814E-2</v>
      </c>
      <c r="N273">
        <f>SUM(G269:G279)</f>
        <v>4.2008701851210112E-4</v>
      </c>
      <c r="O273">
        <f>SUM(G264:G284)</f>
        <v>-9.892815446707592E-3</v>
      </c>
    </row>
    <row r="274" spans="1:15" x14ac:dyDescent="0.2">
      <c r="A274" s="7">
        <v>45425</v>
      </c>
      <c r="B274" s="5">
        <v>37.070491790771477</v>
      </c>
      <c r="C274" s="5">
        <v>5221.419921875</v>
      </c>
      <c r="D274" s="5">
        <f t="shared" si="16"/>
        <v>-6.2418414444652681E-3</v>
      </c>
      <c r="E274" s="5">
        <f t="shared" si="17"/>
        <v>-2.4130405535727206E-4</v>
      </c>
      <c r="F274" s="5">
        <f t="shared" si="18"/>
        <v>-3.4570763471475049E-5</v>
      </c>
      <c r="G274" s="5">
        <f t="shared" si="19"/>
        <v>-6.2072706809937934E-3</v>
      </c>
      <c r="H274" s="5">
        <f>0</f>
        <v>0</v>
      </c>
      <c r="K274">
        <f>_xlfn.T.TEST(G273:G275, H273:H275, 2, 1)</f>
        <v>0.81990392142857038</v>
      </c>
      <c r="L274">
        <f>_xlfn.T.TEST(G272:G276, H272:H276, 2, 1)</f>
        <v>0.73490139842508673</v>
      </c>
      <c r="M274">
        <f>_xlfn.T.TEST(G271:G277, H271:H277, 2, 1)</f>
        <v>0.52805140960144048</v>
      </c>
      <c r="N274">
        <f>_xlfn.T.TEST(G269:G279, H269:H279, 2, 1)</f>
        <v>0.9850000869240636</v>
      </c>
      <c r="O274">
        <f>_xlfn.T.TEST(G264:G284, H264:H284, 2, 1)</f>
        <v>0.79005381129958818</v>
      </c>
    </row>
    <row r="275" spans="1:15" x14ac:dyDescent="0.2">
      <c r="A275" s="6">
        <v>45426</v>
      </c>
      <c r="B275">
        <v>37.342140197753913</v>
      </c>
      <c r="C275">
        <v>5246.68017578125</v>
      </c>
      <c r="D275">
        <f t="shared" si="16"/>
        <v>7.3278878660589797E-3</v>
      </c>
      <c r="E275">
        <f t="shared" si="17"/>
        <v>4.8378131397597279E-3</v>
      </c>
      <c r="F275">
        <f t="shared" si="18"/>
        <v>5.6276107232576256E-3</v>
      </c>
      <c r="G275">
        <f t="shared" si="19"/>
        <v>1.7002771428013541E-3</v>
      </c>
      <c r="H275">
        <f>0</f>
        <v>0</v>
      </c>
    </row>
    <row r="276" spans="1:15" x14ac:dyDescent="0.2">
      <c r="A276" s="6">
        <v>45427</v>
      </c>
      <c r="B276">
        <v>37.749614715576172</v>
      </c>
      <c r="C276">
        <v>5308.14990234375</v>
      </c>
      <c r="D276">
        <f t="shared" si="16"/>
        <v>1.0911921910859546E-2</v>
      </c>
      <c r="E276">
        <f t="shared" si="17"/>
        <v>1.1715927882596233E-2</v>
      </c>
      <c r="F276">
        <f t="shared" si="18"/>
        <v>1.3295308172319976E-2</v>
      </c>
      <c r="G276">
        <f t="shared" si="19"/>
        <v>-2.3833862614604309E-3</v>
      </c>
      <c r="H276">
        <f>0</f>
        <v>0</v>
      </c>
    </row>
    <row r="277" spans="1:15" x14ac:dyDescent="0.2">
      <c r="A277" s="6">
        <v>45428</v>
      </c>
      <c r="B277">
        <v>38.050373077392578</v>
      </c>
      <c r="C277">
        <v>5297.10009765625</v>
      </c>
      <c r="D277">
        <f t="shared" si="16"/>
        <v>7.9671902371047931E-3</v>
      </c>
      <c r="E277">
        <f t="shared" si="17"/>
        <v>-2.0816677921287052E-3</v>
      </c>
      <c r="F277">
        <f t="shared" si="18"/>
        <v>-2.0862016038098135E-3</v>
      </c>
      <c r="G277">
        <f t="shared" si="19"/>
        <v>1.0053391840914607E-2</v>
      </c>
      <c r="H277">
        <f>0</f>
        <v>0</v>
      </c>
    </row>
    <row r="278" spans="1:15" x14ac:dyDescent="0.2">
      <c r="A278" s="6">
        <v>45429</v>
      </c>
      <c r="B278">
        <v>38.118282318115227</v>
      </c>
      <c r="C278">
        <v>5303.27001953125</v>
      </c>
      <c r="D278">
        <f t="shared" si="16"/>
        <v>1.7847194450504311E-3</v>
      </c>
      <c r="E278">
        <f t="shared" si="17"/>
        <v>1.1647735102702228E-3</v>
      </c>
      <c r="F278">
        <f t="shared" si="18"/>
        <v>1.532919423337992E-3</v>
      </c>
      <c r="G278">
        <f t="shared" si="19"/>
        <v>2.5180002171243908E-4</v>
      </c>
      <c r="H278">
        <f>0</f>
        <v>0</v>
      </c>
    </row>
    <row r="279" spans="1:15" x14ac:dyDescent="0.2">
      <c r="A279" s="6">
        <v>45432</v>
      </c>
      <c r="B279">
        <v>37.662300109863281</v>
      </c>
      <c r="C279">
        <v>5308.1298828125</v>
      </c>
      <c r="D279">
        <f t="shared" si="16"/>
        <v>-1.1962296843455733E-2</v>
      </c>
      <c r="E279">
        <f t="shared" si="17"/>
        <v>9.163899374069473E-4</v>
      </c>
      <c r="F279">
        <f t="shared" si="18"/>
        <v>1.2560223142840494E-3</v>
      </c>
      <c r="G279">
        <f t="shared" si="19"/>
        <v>-1.3218319157739782E-2</v>
      </c>
      <c r="H279">
        <f>0</f>
        <v>0</v>
      </c>
    </row>
    <row r="280" spans="1:15" x14ac:dyDescent="0.2">
      <c r="A280" s="6">
        <v>45433</v>
      </c>
      <c r="B280">
        <v>38.467548370361328</v>
      </c>
      <c r="C280">
        <v>5321.41015625</v>
      </c>
      <c r="D280">
        <f t="shared" si="16"/>
        <v>2.138075099367498E-2</v>
      </c>
      <c r="E280">
        <f t="shared" si="17"/>
        <v>2.501874243978186E-3</v>
      </c>
      <c r="F280">
        <f t="shared" si="18"/>
        <v>3.0235144872935355E-3</v>
      </c>
      <c r="G280">
        <f t="shared" si="19"/>
        <v>1.8357236506381443E-2</v>
      </c>
      <c r="H280">
        <f>0</f>
        <v>0</v>
      </c>
    </row>
    <row r="281" spans="1:15" x14ac:dyDescent="0.2">
      <c r="A281" s="6">
        <v>45434</v>
      </c>
      <c r="B281">
        <v>38.574268341064453</v>
      </c>
      <c r="C281">
        <v>5307.009765625</v>
      </c>
      <c r="D281">
        <f t="shared" si="16"/>
        <v>2.774285734969073E-3</v>
      </c>
      <c r="E281">
        <f t="shared" si="17"/>
        <v>-2.7061230392261271E-3</v>
      </c>
      <c r="F281">
        <f t="shared" si="18"/>
        <v>-2.7823420556987999E-3</v>
      </c>
      <c r="G281">
        <f t="shared" si="19"/>
        <v>5.5566277906678729E-3</v>
      </c>
      <c r="H281">
        <f>0</f>
        <v>0</v>
      </c>
    </row>
    <row r="282" spans="1:15" x14ac:dyDescent="0.2">
      <c r="A282" s="6">
        <v>45435</v>
      </c>
      <c r="B282">
        <v>38.001857757568359</v>
      </c>
      <c r="C282">
        <v>5267.83984375</v>
      </c>
      <c r="D282">
        <f t="shared" si="16"/>
        <v>-1.4839181872096097E-2</v>
      </c>
      <c r="E282">
        <f t="shared" si="17"/>
        <v>-7.3807894850155265E-3</v>
      </c>
      <c r="F282">
        <f t="shared" si="18"/>
        <v>-7.9936433092767326E-3</v>
      </c>
      <c r="G282">
        <f t="shared" si="19"/>
        <v>-6.845538562819364E-3</v>
      </c>
      <c r="H282">
        <f>0</f>
        <v>0</v>
      </c>
    </row>
    <row r="283" spans="1:15" x14ac:dyDescent="0.2">
      <c r="A283" s="6">
        <v>45436</v>
      </c>
      <c r="B283">
        <v>38.516056060791023</v>
      </c>
      <c r="C283">
        <v>5304.72021484375</v>
      </c>
      <c r="D283">
        <f t="shared" si="16"/>
        <v>1.3530872793192872E-2</v>
      </c>
      <c r="E283">
        <f t="shared" si="17"/>
        <v>7.0010425881694704E-3</v>
      </c>
      <c r="F283">
        <f t="shared" si="18"/>
        <v>8.0391710916831657E-3</v>
      </c>
      <c r="G283">
        <f t="shared" si="19"/>
        <v>5.4917017015097061E-3</v>
      </c>
      <c r="H283">
        <f>0</f>
        <v>0</v>
      </c>
    </row>
    <row r="284" spans="1:15" x14ac:dyDescent="0.2">
      <c r="A284" s="6">
        <v>45440</v>
      </c>
      <c r="B284">
        <v>38.147388458251953</v>
      </c>
      <c r="C284">
        <v>5306.0400390625</v>
      </c>
      <c r="D284">
        <f t="shared" si="16"/>
        <v>-9.5717900596361538E-3</v>
      </c>
      <c r="E284">
        <f t="shared" si="17"/>
        <v>2.4880185293407742E-4</v>
      </c>
      <c r="F284">
        <f t="shared" si="18"/>
        <v>5.1179753122582898E-4</v>
      </c>
      <c r="G284">
        <f t="shared" si="19"/>
        <v>-1.0083587590861982E-2</v>
      </c>
      <c r="H284">
        <f>0</f>
        <v>0</v>
      </c>
    </row>
    <row r="285" spans="1:15" x14ac:dyDescent="0.2">
      <c r="A285" s="6">
        <v>45441</v>
      </c>
      <c r="B285">
        <v>37.565280914306641</v>
      </c>
      <c r="C285">
        <v>5266.9501953125</v>
      </c>
      <c r="D285">
        <f t="shared" si="16"/>
        <v>-1.5259433672172973E-2</v>
      </c>
      <c r="E285">
        <f t="shared" si="17"/>
        <v>-7.3670465096804527E-3</v>
      </c>
      <c r="F285">
        <f t="shared" si="18"/>
        <v>-7.9783226900577795E-3</v>
      </c>
      <c r="G285">
        <f t="shared" si="19"/>
        <v>-7.2811109821151934E-3</v>
      </c>
      <c r="H285">
        <f>0</f>
        <v>0</v>
      </c>
    </row>
    <row r="286" spans="1:15" x14ac:dyDescent="0.2">
      <c r="A286" s="6">
        <v>45442</v>
      </c>
      <c r="B286">
        <v>37.47796630859375</v>
      </c>
      <c r="C286">
        <v>5235.47998046875</v>
      </c>
      <c r="D286">
        <f t="shared" si="16"/>
        <v>-2.3243432123420948E-3</v>
      </c>
      <c r="E286">
        <f t="shared" si="17"/>
        <v>-5.9750355854433224E-3</v>
      </c>
      <c r="F286">
        <f t="shared" si="18"/>
        <v>-6.4265139442155634E-3</v>
      </c>
      <c r="G286">
        <f t="shared" si="19"/>
        <v>4.1021707318734685E-3</v>
      </c>
      <c r="H286">
        <f>0</f>
        <v>0</v>
      </c>
    </row>
    <row r="287" spans="1:15" x14ac:dyDescent="0.2">
      <c r="A287" s="6">
        <v>45443</v>
      </c>
      <c r="B287">
        <v>38.797409057617188</v>
      </c>
      <c r="C287">
        <v>5277.509765625</v>
      </c>
      <c r="D287">
        <f t="shared" si="16"/>
        <v>3.5205825688596315E-2</v>
      </c>
      <c r="E287">
        <f t="shared" si="17"/>
        <v>8.0278762048646701E-3</v>
      </c>
      <c r="F287">
        <f t="shared" si="18"/>
        <v>9.1838814952927266E-3</v>
      </c>
      <c r="G287">
        <f t="shared" si="19"/>
        <v>2.6021944193303587E-2</v>
      </c>
      <c r="H287">
        <f>0</f>
        <v>0</v>
      </c>
    </row>
    <row r="288" spans="1:15" x14ac:dyDescent="0.2">
      <c r="A288" s="6">
        <v>45446</v>
      </c>
      <c r="B288">
        <v>38.690692901611328</v>
      </c>
      <c r="C288">
        <v>5283.39990234375</v>
      </c>
      <c r="D288">
        <f t="shared" si="16"/>
        <v>-2.7506000683544807E-3</v>
      </c>
      <c r="E288">
        <f t="shared" si="17"/>
        <v>1.1160825806737495E-3</v>
      </c>
      <c r="F288">
        <f t="shared" si="18"/>
        <v>1.4786389510547707E-3</v>
      </c>
      <c r="G288">
        <f t="shared" si="19"/>
        <v>-4.2292390194092512E-3</v>
      </c>
      <c r="H288">
        <f>0</f>
        <v>0</v>
      </c>
    </row>
    <row r="289" spans="1:8" x14ac:dyDescent="0.2">
      <c r="A289" s="6">
        <v>45447</v>
      </c>
      <c r="B289">
        <v>38.496654510498047</v>
      </c>
      <c r="C289">
        <v>5291.33984375</v>
      </c>
      <c r="D289">
        <f t="shared" si="16"/>
        <v>-5.0151180183490851E-3</v>
      </c>
      <c r="E289">
        <f t="shared" si="17"/>
        <v>1.5028090913065117E-3</v>
      </c>
      <c r="F289">
        <f t="shared" si="18"/>
        <v>1.9097602669868655E-3</v>
      </c>
      <c r="G289">
        <f t="shared" si="19"/>
        <v>-6.9248782853359508E-3</v>
      </c>
      <c r="H289">
        <f>0</f>
        <v>0</v>
      </c>
    </row>
    <row r="290" spans="1:8" x14ac:dyDescent="0.2">
      <c r="A290" s="6">
        <v>45448</v>
      </c>
      <c r="B290">
        <v>38.768302917480469</v>
      </c>
      <c r="C290">
        <v>5354.02978515625</v>
      </c>
      <c r="D290">
        <f t="shared" si="16"/>
        <v>7.0564159518937686E-3</v>
      </c>
      <c r="E290">
        <f t="shared" si="17"/>
        <v>1.1847649793331305E-2</v>
      </c>
      <c r="F290">
        <f t="shared" si="18"/>
        <v>1.3442151282196974E-2</v>
      </c>
      <c r="G290">
        <f t="shared" si="19"/>
        <v>-6.3857353303032049E-3</v>
      </c>
      <c r="H290">
        <f>0</f>
        <v>0</v>
      </c>
    </row>
    <row r="291" spans="1:8" x14ac:dyDescent="0.2">
      <c r="A291" s="6">
        <v>45449</v>
      </c>
      <c r="B291">
        <v>38.516056060791023</v>
      </c>
      <c r="C291">
        <v>5352.9599609375</v>
      </c>
      <c r="D291">
        <f t="shared" si="16"/>
        <v>-6.5065230538040586E-3</v>
      </c>
      <c r="E291">
        <f t="shared" si="17"/>
        <v>-1.9981663563317653E-4</v>
      </c>
      <c r="F291">
        <f t="shared" si="18"/>
        <v>1.1679262048663023E-5</v>
      </c>
      <c r="G291">
        <f t="shared" si="19"/>
        <v>-6.5182023158527214E-3</v>
      </c>
      <c r="H291">
        <f>0</f>
        <v>0</v>
      </c>
    </row>
    <row r="292" spans="1:8" x14ac:dyDescent="0.2">
      <c r="A292" s="6">
        <v>45450</v>
      </c>
      <c r="B292">
        <v>38.828403472900391</v>
      </c>
      <c r="C292">
        <v>5346.990234375</v>
      </c>
      <c r="D292">
        <f t="shared" si="16"/>
        <v>8.1095377890296749E-3</v>
      </c>
      <c r="E292">
        <f t="shared" si="17"/>
        <v>-1.1152197300303701E-3</v>
      </c>
      <c r="F292">
        <f t="shared" si="18"/>
        <v>-1.008808798154666E-3</v>
      </c>
      <c r="G292">
        <f t="shared" si="19"/>
        <v>9.1183465871843405E-3</v>
      </c>
      <c r="H292">
        <f>0</f>
        <v>0</v>
      </c>
    </row>
    <row r="293" spans="1:8" x14ac:dyDescent="0.2">
      <c r="A293" s="6">
        <v>45453</v>
      </c>
      <c r="B293">
        <v>38.721027374267578</v>
      </c>
      <c r="C293">
        <v>5360.7900390625</v>
      </c>
      <c r="D293">
        <f t="shared" si="16"/>
        <v>-2.765400815610497E-3</v>
      </c>
      <c r="E293">
        <f t="shared" si="17"/>
        <v>2.5808546645145203E-3</v>
      </c>
      <c r="F293">
        <f t="shared" si="18"/>
        <v>3.1115615745717826E-3</v>
      </c>
      <c r="G293">
        <f t="shared" si="19"/>
        <v>-5.87696239018228E-3</v>
      </c>
      <c r="H293">
        <f>0</f>
        <v>0</v>
      </c>
    </row>
    <row r="294" spans="1:8" x14ac:dyDescent="0.2">
      <c r="A294" s="6">
        <v>45454</v>
      </c>
      <c r="B294">
        <v>37.930408477783203</v>
      </c>
      <c r="C294">
        <v>5375.31982421875</v>
      </c>
      <c r="D294">
        <f t="shared" si="16"/>
        <v>-2.0418334690411322E-2</v>
      </c>
      <c r="E294">
        <f t="shared" si="17"/>
        <v>2.7103813151374556E-3</v>
      </c>
      <c r="F294">
        <f t="shared" si="18"/>
        <v>3.2559574164122301E-3</v>
      </c>
      <c r="G294">
        <f t="shared" si="19"/>
        <v>-2.3674292106823553E-2</v>
      </c>
      <c r="H294">
        <f>0</f>
        <v>0</v>
      </c>
    </row>
    <row r="295" spans="1:8" x14ac:dyDescent="0.2">
      <c r="A295" s="6">
        <v>45455</v>
      </c>
      <c r="B295">
        <v>38.467250823974609</v>
      </c>
      <c r="C295">
        <v>5421.02978515625</v>
      </c>
      <c r="D295">
        <f t="shared" si="16"/>
        <v>1.4153349983189623E-2</v>
      </c>
      <c r="E295">
        <f t="shared" si="17"/>
        <v>8.5036727919987065E-3</v>
      </c>
      <c r="F295">
        <f t="shared" si="18"/>
        <v>9.7142978104959379E-3</v>
      </c>
      <c r="G295">
        <f t="shared" si="19"/>
        <v>4.4390521726936846E-3</v>
      </c>
      <c r="H295">
        <f>0</f>
        <v>0</v>
      </c>
    </row>
    <row r="296" spans="1:8" x14ac:dyDescent="0.2">
      <c r="A296" s="6">
        <v>45456</v>
      </c>
      <c r="B296">
        <v>38.320838928222663</v>
      </c>
      <c r="C296">
        <v>5433.740234375</v>
      </c>
      <c r="D296">
        <f t="shared" si="16"/>
        <v>-3.8061439956269538E-3</v>
      </c>
      <c r="E296">
        <f t="shared" si="17"/>
        <v>2.3446558536817097E-3</v>
      </c>
      <c r="F296">
        <f t="shared" si="18"/>
        <v>2.8482479941781798E-3</v>
      </c>
      <c r="G296">
        <f t="shared" si="19"/>
        <v>-6.6543919898051336E-3</v>
      </c>
      <c r="H296">
        <f>0</f>
        <v>0</v>
      </c>
    </row>
    <row r="297" spans="1:8" x14ac:dyDescent="0.2">
      <c r="A297" s="6">
        <v>45457</v>
      </c>
      <c r="B297">
        <v>38.301322937011719</v>
      </c>
      <c r="C297">
        <v>5431.60009765625</v>
      </c>
      <c r="D297">
        <f t="shared" si="16"/>
        <v>-5.0927880904427791E-4</v>
      </c>
      <c r="E297">
        <f t="shared" si="17"/>
        <v>-3.9386069750091401E-4</v>
      </c>
      <c r="F297">
        <f t="shared" si="18"/>
        <v>-2.0464035659953594E-4</v>
      </c>
      <c r="G297">
        <f t="shared" si="19"/>
        <v>-3.0463845244474197E-4</v>
      </c>
      <c r="H297">
        <f>0</f>
        <v>0</v>
      </c>
    </row>
    <row r="298" spans="1:8" x14ac:dyDescent="0.2">
      <c r="A298" s="6">
        <v>45460</v>
      </c>
      <c r="B298">
        <v>38.564861297607422</v>
      </c>
      <c r="C298">
        <v>5473.22998046875</v>
      </c>
      <c r="D298">
        <f t="shared" si="16"/>
        <v>6.880659475629658E-3</v>
      </c>
      <c r="E298">
        <f t="shared" si="17"/>
        <v>7.6643865645527054E-3</v>
      </c>
      <c r="F298">
        <f t="shared" si="18"/>
        <v>8.7786645583866636E-3</v>
      </c>
      <c r="G298">
        <f t="shared" si="19"/>
        <v>-1.8980050827570056E-3</v>
      </c>
      <c r="H298">
        <f>0</f>
        <v>0</v>
      </c>
    </row>
    <row r="299" spans="1:8" x14ac:dyDescent="0.2">
      <c r="A299" s="6">
        <v>45461</v>
      </c>
      <c r="B299">
        <v>39.033378601074219</v>
      </c>
      <c r="C299">
        <v>5487.02978515625</v>
      </c>
      <c r="D299">
        <f t="shared" si="16"/>
        <v>1.2148813393913604E-2</v>
      </c>
      <c r="E299">
        <f t="shared" si="17"/>
        <v>2.5213273947457537E-3</v>
      </c>
      <c r="F299">
        <f t="shared" si="18"/>
        <v>3.0452007894407997E-3</v>
      </c>
      <c r="G299">
        <f t="shared" si="19"/>
        <v>9.1036126044728057E-3</v>
      </c>
      <c r="H299">
        <f>0</f>
        <v>0</v>
      </c>
    </row>
    <row r="300" spans="1:8" x14ac:dyDescent="0.2">
      <c r="A300" s="6">
        <v>45463</v>
      </c>
      <c r="B300">
        <v>39.033378601074219</v>
      </c>
      <c r="C300">
        <v>5473.169921875</v>
      </c>
      <c r="D300">
        <f t="shared" si="16"/>
        <v>0</v>
      </c>
      <c r="E300">
        <f t="shared" si="17"/>
        <v>-2.5259318472709014E-3</v>
      </c>
      <c r="F300">
        <f t="shared" si="18"/>
        <v>-2.5814655663471838E-3</v>
      </c>
      <c r="G300">
        <f t="shared" si="19"/>
        <v>2.5814655663471838E-3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D7B2-4654-1A48-AB45-9622314C2E8E}">
  <sheetPr codeName="Sheet37"/>
  <dimension ref="A1:R300"/>
  <sheetViews>
    <sheetView topLeftCell="A256" zoomScaleNormal="100" workbookViewId="0">
      <selection activeCell="O296" sqref="O296"/>
    </sheetView>
  </sheetViews>
  <sheetFormatPr baseColWidth="10" defaultRowHeight="15" x14ac:dyDescent="0.2"/>
  <cols>
    <col min="4" max="4" width="13.5" customWidth="1"/>
  </cols>
  <sheetData>
    <row r="1" spans="1:11" x14ac:dyDescent="0.2">
      <c r="A1" s="6" t="s">
        <v>0</v>
      </c>
      <c r="B1" s="1" t="s">
        <v>1</v>
      </c>
      <c r="C1" s="1" t="s">
        <v>16</v>
      </c>
      <c r="D1" t="s">
        <v>17</v>
      </c>
      <c r="E1" t="s">
        <v>18</v>
      </c>
      <c r="F1" t="s">
        <v>44</v>
      </c>
      <c r="G1" t="s">
        <v>45</v>
      </c>
      <c r="H1" t="s">
        <v>47</v>
      </c>
    </row>
    <row r="2" spans="1:11" x14ac:dyDescent="0.2">
      <c r="A2" s="6">
        <v>45029</v>
      </c>
      <c r="B2">
        <v>163.6923828125</v>
      </c>
      <c r="C2">
        <v>4146.22021484375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alpha_apple+beta_apple*E2</f>
        <v>#VALUE!</v>
      </c>
      <c r="G2" t="e">
        <f t="shared" ref="G2:G65" si="3">D2-F2</f>
        <v>#VALUE!</v>
      </c>
      <c r="H2">
        <f>0</f>
        <v>0</v>
      </c>
    </row>
    <row r="3" spans="1:11" x14ac:dyDescent="0.2">
      <c r="A3" s="6">
        <v>45030</v>
      </c>
      <c r="B3">
        <v>163.3463439941406</v>
      </c>
      <c r="C3">
        <v>4137.64013671875</v>
      </c>
      <c r="D3">
        <f>(B3/B2)-1</f>
        <v>-2.1139579766260574E-3</v>
      </c>
      <c r="E3">
        <f>(C3/C2)-1</f>
        <v>-2.0693734728036706E-3</v>
      </c>
      <c r="F3">
        <f t="shared" si="2"/>
        <v>-2.9156606848468798E-3</v>
      </c>
      <c r="G3">
        <f t="shared" si="3"/>
        <v>8.0170270822082232E-4</v>
      </c>
      <c r="H3">
        <f>0</f>
        <v>0</v>
      </c>
    </row>
    <row r="4" spans="1:11" x14ac:dyDescent="0.2">
      <c r="A4" s="6">
        <v>45033</v>
      </c>
      <c r="B4">
        <v>163.3661193847656</v>
      </c>
      <c r="C4">
        <v>4151.31982421875</v>
      </c>
      <c r="D4">
        <f t="shared" si="0"/>
        <v>1.2106417653101609E-4</v>
      </c>
      <c r="E4">
        <f t="shared" si="1"/>
        <v>3.3061569029655402E-3</v>
      </c>
      <c r="F4">
        <f t="shared" si="2"/>
        <v>2.6167778839159251E-3</v>
      </c>
      <c r="G4">
        <f t="shared" si="3"/>
        <v>-2.495713707384909E-3</v>
      </c>
      <c r="H4">
        <f>0</f>
        <v>0</v>
      </c>
    </row>
    <row r="5" spans="1:11" x14ac:dyDescent="0.2">
      <c r="A5" s="6">
        <v>45034</v>
      </c>
      <c r="B5">
        <v>164.59211730957031</v>
      </c>
      <c r="C5">
        <v>4154.8701171875</v>
      </c>
      <c r="D5">
        <f t="shared" si="0"/>
        <v>7.504603337716631E-3</v>
      </c>
      <c r="E5">
        <f t="shared" si="1"/>
        <v>8.5522029597373539E-4</v>
      </c>
      <c r="F5">
        <f t="shared" si="2"/>
        <v>9.4300050800938937E-5</v>
      </c>
      <c r="G5">
        <f t="shared" si="3"/>
        <v>7.4103032869156918E-3</v>
      </c>
      <c r="H5">
        <f>0</f>
        <v>0</v>
      </c>
    </row>
    <row r="6" spans="1:11" x14ac:dyDescent="0.2">
      <c r="A6" s="6">
        <v>45035</v>
      </c>
      <c r="B6">
        <v>165.7390441894531</v>
      </c>
      <c r="C6">
        <v>4154.52001953125</v>
      </c>
      <c r="D6">
        <f t="shared" si="0"/>
        <v>6.9682977449376793E-3</v>
      </c>
      <c r="E6">
        <f t="shared" si="1"/>
        <v>-8.4261997698065194E-5</v>
      </c>
      <c r="F6">
        <f t="shared" si="2"/>
        <v>-8.7260511256833327E-4</v>
      </c>
      <c r="G6">
        <f t="shared" si="3"/>
        <v>7.8409028575060127E-3</v>
      </c>
      <c r="H6">
        <f>0</f>
        <v>0</v>
      </c>
    </row>
    <row r="7" spans="1:11" x14ac:dyDescent="0.2">
      <c r="A7" s="6">
        <v>45036</v>
      </c>
      <c r="B7">
        <v>164.7700500488281</v>
      </c>
      <c r="C7">
        <v>4129.7900390625</v>
      </c>
      <c r="D7">
        <f t="shared" si="0"/>
        <v>-5.8465049401236202E-3</v>
      </c>
      <c r="E7">
        <f t="shared" si="1"/>
        <v>-5.9525481529729696E-3</v>
      </c>
      <c r="F7">
        <f t="shared" si="2"/>
        <v>-6.9121826776628228E-3</v>
      </c>
      <c r="G7">
        <f t="shared" si="3"/>
        <v>1.0656777375392026E-3</v>
      </c>
      <c r="H7">
        <f>0</f>
        <v>0</v>
      </c>
    </row>
    <row r="8" spans="1:11" x14ac:dyDescent="0.2">
      <c r="A8" s="6">
        <v>45037</v>
      </c>
      <c r="B8">
        <v>163.15850830078119</v>
      </c>
      <c r="C8">
        <v>4133.52001953125</v>
      </c>
      <c r="D8">
        <f t="shared" si="0"/>
        <v>-9.7805502126712129E-3</v>
      </c>
      <c r="E8">
        <f t="shared" si="1"/>
        <v>9.031888869577287E-4</v>
      </c>
      <c r="F8">
        <f t="shared" si="2"/>
        <v>1.4366881337835762E-4</v>
      </c>
      <c r="G8">
        <f t="shared" si="3"/>
        <v>-9.9242190260495702E-3</v>
      </c>
      <c r="H8">
        <f>0</f>
        <v>0</v>
      </c>
    </row>
    <row r="9" spans="1:11" x14ac:dyDescent="0.2">
      <c r="A9" s="6">
        <v>45040</v>
      </c>
      <c r="B9">
        <v>163.4649658203125</v>
      </c>
      <c r="C9">
        <v>4137.0400390625</v>
      </c>
      <c r="D9">
        <f t="shared" si="0"/>
        <v>1.8782809595583316E-3</v>
      </c>
      <c r="E9">
        <f t="shared" si="1"/>
        <v>8.5157916609035489E-4</v>
      </c>
      <c r="F9">
        <f t="shared" si="2"/>
        <v>9.0552638733193544E-5</v>
      </c>
      <c r="G9">
        <f t="shared" si="3"/>
        <v>1.7877283208251381E-3</v>
      </c>
      <c r="H9">
        <f>0</f>
        <v>0</v>
      </c>
    </row>
    <row r="10" spans="1:11" x14ac:dyDescent="0.2">
      <c r="A10" s="6">
        <v>45041</v>
      </c>
      <c r="B10">
        <v>161.9225769042969</v>
      </c>
      <c r="C10">
        <v>4071.6298828125</v>
      </c>
      <c r="D10">
        <f t="shared" si="0"/>
        <v>-9.4355931760390366E-3</v>
      </c>
      <c r="E10">
        <f t="shared" si="1"/>
        <v>-1.5810858882773227E-2</v>
      </c>
      <c r="F10">
        <f t="shared" si="2"/>
        <v>-1.7058251008007001E-2</v>
      </c>
      <c r="G10">
        <f t="shared" si="3"/>
        <v>7.6226578319679647E-3</v>
      </c>
      <c r="H10">
        <f>0</f>
        <v>0</v>
      </c>
      <c r="J10" t="s">
        <v>19</v>
      </c>
    </row>
    <row r="11" spans="1:11" ht="16" thickBot="1" x14ac:dyDescent="0.25">
      <c r="A11" s="6">
        <v>45042</v>
      </c>
      <c r="B11">
        <v>161.91267395019531</v>
      </c>
      <c r="C11">
        <v>4055.989990234375</v>
      </c>
      <c r="D11">
        <f t="shared" si="0"/>
        <v>-6.1158575233366541E-5</v>
      </c>
      <c r="E11">
        <f t="shared" si="1"/>
        <v>-3.8411871973298428E-3</v>
      </c>
      <c r="F11">
        <f t="shared" si="2"/>
        <v>-4.7391924856190395E-3</v>
      </c>
      <c r="G11">
        <f t="shared" si="3"/>
        <v>4.6780339103856729E-3</v>
      </c>
      <c r="H11">
        <f>0</f>
        <v>0</v>
      </c>
    </row>
    <row r="12" spans="1:11" x14ac:dyDescent="0.2">
      <c r="A12" s="6">
        <v>45043</v>
      </c>
      <c r="B12">
        <v>166.51023864746091</v>
      </c>
      <c r="C12">
        <v>4135.35009765625</v>
      </c>
      <c r="D12">
        <f t="shared" si="0"/>
        <v>2.8395335492265472E-2</v>
      </c>
      <c r="E12">
        <f t="shared" si="1"/>
        <v>1.9566149722497039E-2</v>
      </c>
      <c r="F12">
        <f t="shared" si="2"/>
        <v>1.9351389190006795E-2</v>
      </c>
      <c r="G12">
        <f t="shared" si="3"/>
        <v>9.043946302258677E-3</v>
      </c>
      <c r="H12">
        <f>0</f>
        <v>0</v>
      </c>
      <c r="J12" s="12" t="s">
        <v>20</v>
      </c>
      <c r="K12" s="12"/>
    </row>
    <row r="13" spans="1:11" x14ac:dyDescent="0.2">
      <c r="A13" s="6">
        <v>45044</v>
      </c>
      <c r="B13">
        <v>167.76591491699219</v>
      </c>
      <c r="C13">
        <v>4169.47998046875</v>
      </c>
      <c r="D13">
        <f t="shared" si="0"/>
        <v>7.5411354865080327E-3</v>
      </c>
      <c r="E13">
        <f t="shared" si="1"/>
        <v>8.2532027534605312E-3</v>
      </c>
      <c r="F13">
        <f t="shared" si="2"/>
        <v>7.7082247461802067E-3</v>
      </c>
      <c r="G13">
        <f t="shared" si="3"/>
        <v>-1.6708925967217399E-4</v>
      </c>
      <c r="H13">
        <f>0</f>
        <v>0</v>
      </c>
      <c r="J13" t="s">
        <v>21</v>
      </c>
      <c r="K13">
        <v>0.62736303691121464</v>
      </c>
    </row>
    <row r="14" spans="1:11" x14ac:dyDescent="0.2">
      <c r="A14" s="6">
        <v>45047</v>
      </c>
      <c r="B14">
        <v>167.67694091796881</v>
      </c>
      <c r="C14">
        <v>4167.8701171875</v>
      </c>
      <c r="D14">
        <f t="shared" si="0"/>
        <v>-5.3034610199220733E-4</v>
      </c>
      <c r="E14">
        <f t="shared" si="1"/>
        <v>-3.8610649020764942E-4</v>
      </c>
      <c r="F14">
        <f t="shared" si="2"/>
        <v>-1.1832602471120945E-3</v>
      </c>
      <c r="G14">
        <f t="shared" si="3"/>
        <v>6.5291414511988713E-4</v>
      </c>
      <c r="H14">
        <f>0</f>
        <v>0</v>
      </c>
      <c r="J14" t="s">
        <v>22</v>
      </c>
      <c r="K14">
        <v>0.39358438008246205</v>
      </c>
    </row>
    <row r="15" spans="1:11" x14ac:dyDescent="0.2">
      <c r="A15" s="6">
        <v>45048</v>
      </c>
      <c r="B15">
        <v>166.63877868652341</v>
      </c>
      <c r="C15">
        <v>4119.580078125</v>
      </c>
      <c r="D15">
        <f t="shared" si="0"/>
        <v>-6.1914430556869737E-3</v>
      </c>
      <c r="E15">
        <f t="shared" si="1"/>
        <v>-1.1586262936400304E-2</v>
      </c>
      <c r="F15">
        <f t="shared" si="2"/>
        <v>-1.2710341886982252E-2</v>
      </c>
      <c r="G15">
        <f t="shared" si="3"/>
        <v>6.5188988312952778E-3</v>
      </c>
      <c r="H15">
        <f>0</f>
        <v>0</v>
      </c>
      <c r="J15" t="s">
        <v>23</v>
      </c>
      <c r="K15">
        <v>0.39112925611518456</v>
      </c>
    </row>
    <row r="16" spans="1:11" x14ac:dyDescent="0.2">
      <c r="A16" s="6">
        <v>45049</v>
      </c>
      <c r="B16">
        <v>165.56108093261719</v>
      </c>
      <c r="C16">
        <v>4090.75</v>
      </c>
      <c r="D16">
        <f t="shared" si="0"/>
        <v>-6.4672686778001198E-3</v>
      </c>
      <c r="E16">
        <f t="shared" si="1"/>
        <v>-6.9983050646564848E-3</v>
      </c>
      <c r="F16">
        <f t="shared" si="2"/>
        <v>-7.9884645451837131E-3</v>
      </c>
      <c r="G16">
        <f t="shared" si="3"/>
        <v>1.5211958673835933E-3</v>
      </c>
      <c r="H16">
        <f>0</f>
        <v>0</v>
      </c>
      <c r="J16" t="s">
        <v>24</v>
      </c>
      <c r="K16">
        <v>9.3395730924777567E-3</v>
      </c>
    </row>
    <row r="17" spans="1:18" ht="16" thickBot="1" x14ac:dyDescent="0.25">
      <c r="A17" s="6">
        <v>45050</v>
      </c>
      <c r="B17">
        <v>163.9197998046875</v>
      </c>
      <c r="C17">
        <v>4061.219970703125</v>
      </c>
      <c r="D17">
        <f t="shared" si="0"/>
        <v>-9.9134477661310116E-3</v>
      </c>
      <c r="E17">
        <f t="shared" si="1"/>
        <v>-7.2187323343824161E-3</v>
      </c>
      <c r="F17">
        <f t="shared" si="2"/>
        <v>-8.2153259418071695E-3</v>
      </c>
      <c r="G17">
        <f t="shared" si="3"/>
        <v>-1.6981218243238422E-3</v>
      </c>
      <c r="H17">
        <f>0</f>
        <v>0</v>
      </c>
      <c r="J17" s="10" t="s">
        <v>25</v>
      </c>
      <c r="K17" s="10">
        <v>249</v>
      </c>
    </row>
    <row r="18" spans="1:18" x14ac:dyDescent="0.2">
      <c r="A18" s="6">
        <v>45051</v>
      </c>
      <c r="B18">
        <v>171.6120300292969</v>
      </c>
      <c r="C18">
        <v>4136.25</v>
      </c>
      <c r="D18">
        <f t="shared" si="0"/>
        <v>4.6926791234340071E-2</v>
      </c>
      <c r="E18">
        <f t="shared" si="1"/>
        <v>1.8474751389515376E-2</v>
      </c>
      <c r="F18">
        <f t="shared" si="2"/>
        <v>1.82281336581455E-2</v>
      </c>
      <c r="G18">
        <f t="shared" si="3"/>
        <v>2.869865757619457E-2</v>
      </c>
      <c r="H18">
        <f>0</f>
        <v>0</v>
      </c>
    </row>
    <row r="19" spans="1:18" ht="16" thickBot="1" x14ac:dyDescent="0.25">
      <c r="A19" s="6">
        <v>45054</v>
      </c>
      <c r="B19">
        <v>171.5428161621094</v>
      </c>
      <c r="C19">
        <v>4138.1201171875</v>
      </c>
      <c r="D19">
        <f t="shared" si="0"/>
        <v>-4.0331593988884862E-4</v>
      </c>
      <c r="E19">
        <f t="shared" si="1"/>
        <v>4.5212866424892972E-4</v>
      </c>
      <c r="F19">
        <f t="shared" si="2"/>
        <v>-3.2055756030143249E-4</v>
      </c>
      <c r="G19">
        <f t="shared" si="3"/>
        <v>-8.2758379587416129E-5</v>
      </c>
      <c r="H19">
        <f>0</f>
        <v>0</v>
      </c>
      <c r="J19" t="s">
        <v>26</v>
      </c>
    </row>
    <row r="20" spans="1:18" x14ac:dyDescent="0.2">
      <c r="A20" s="6">
        <v>45055</v>
      </c>
      <c r="B20">
        <v>169.8323669433594</v>
      </c>
      <c r="C20">
        <v>4119.169921875</v>
      </c>
      <c r="D20">
        <f t="shared" si="0"/>
        <v>-9.9709755093073671E-3</v>
      </c>
      <c r="E20">
        <f t="shared" si="1"/>
        <v>-4.5794212772585219E-3</v>
      </c>
      <c r="F20">
        <f t="shared" si="2"/>
        <v>-5.4989751323663598E-3</v>
      </c>
      <c r="G20">
        <f t="shared" si="3"/>
        <v>-4.4720003769410073E-3</v>
      </c>
      <c r="H20">
        <f>0</f>
        <v>0</v>
      </c>
      <c r="J20" s="11"/>
      <c r="K20" s="11" t="s">
        <v>31</v>
      </c>
      <c r="L20" s="11" t="s">
        <v>32</v>
      </c>
      <c r="M20" s="11" t="s">
        <v>33</v>
      </c>
      <c r="N20" s="11" t="s">
        <v>34</v>
      </c>
      <c r="O20" s="11" t="s">
        <v>35</v>
      </c>
    </row>
    <row r="21" spans="1:18" x14ac:dyDescent="0.2">
      <c r="A21" s="6">
        <v>45056</v>
      </c>
      <c r="B21">
        <v>171.60212707519531</v>
      </c>
      <c r="C21">
        <v>4137.64013671875</v>
      </c>
      <c r="D21">
        <f t="shared" si="0"/>
        <v>1.0420629257473335E-2</v>
      </c>
      <c r="E21">
        <f t="shared" si="1"/>
        <v>4.4839652634049987E-3</v>
      </c>
      <c r="F21">
        <f t="shared" si="2"/>
        <v>3.8289656950533735E-3</v>
      </c>
      <c r="G21">
        <f t="shared" si="3"/>
        <v>6.5916635624199615E-3</v>
      </c>
      <c r="H21">
        <f>0</f>
        <v>0</v>
      </c>
      <c r="J21" t="s">
        <v>27</v>
      </c>
      <c r="K21">
        <v>1</v>
      </c>
      <c r="L21">
        <v>1.3983583470991878E-2</v>
      </c>
      <c r="M21">
        <v>1.3983583470991878E-2</v>
      </c>
      <c r="N21">
        <v>160.3114080300038</v>
      </c>
      <c r="O21">
        <v>1.1943389751368792E-28</v>
      </c>
    </row>
    <row r="22" spans="1:18" x14ac:dyDescent="0.2">
      <c r="A22" s="6">
        <v>45057</v>
      </c>
      <c r="B22">
        <v>171.78999328613281</v>
      </c>
      <c r="C22">
        <v>4130.6201171875</v>
      </c>
      <c r="D22">
        <f t="shared" si="0"/>
        <v>1.0947778686634102E-3</v>
      </c>
      <c r="E22">
        <f t="shared" si="1"/>
        <v>-1.6966239932159066E-3</v>
      </c>
      <c r="F22">
        <f t="shared" si="2"/>
        <v>-2.532030893328398E-3</v>
      </c>
      <c r="G22">
        <f t="shared" si="3"/>
        <v>3.6268087619918082E-3</v>
      </c>
      <c r="H22">
        <f>0</f>
        <v>0</v>
      </c>
      <c r="J22" t="s">
        <v>28</v>
      </c>
      <c r="K22">
        <v>247</v>
      </c>
      <c r="L22">
        <v>2.1545223510784431E-2</v>
      </c>
      <c r="M22">
        <v>8.722762554973454E-5</v>
      </c>
    </row>
    <row r="23" spans="1:18" ht="16" thickBot="1" x14ac:dyDescent="0.25">
      <c r="A23" s="6">
        <v>45058</v>
      </c>
      <c r="B23">
        <v>170.85932922363281</v>
      </c>
      <c r="C23">
        <v>4124.080078125</v>
      </c>
      <c r="D23">
        <f t="shared" si="0"/>
        <v>-5.4174521152107191E-3</v>
      </c>
      <c r="E23">
        <f t="shared" si="1"/>
        <v>-1.5833068345566526E-3</v>
      </c>
      <c r="F23">
        <f t="shared" si="2"/>
        <v>-2.4154060814037957E-3</v>
      </c>
      <c r="G23">
        <f t="shared" si="3"/>
        <v>-3.0020460338069234E-3</v>
      </c>
      <c r="H23">
        <f>0</f>
        <v>0</v>
      </c>
      <c r="J23" s="10" t="s">
        <v>29</v>
      </c>
      <c r="K23" s="10">
        <v>248</v>
      </c>
      <c r="L23" s="10">
        <v>3.5528806981776309E-2</v>
      </c>
      <c r="M23" s="10"/>
      <c r="N23" s="10"/>
      <c r="O23" s="10"/>
    </row>
    <row r="24" spans="1:18" ht="16" thickBot="1" x14ac:dyDescent="0.25">
      <c r="A24" s="6">
        <v>45061</v>
      </c>
      <c r="B24">
        <v>170.36427307128909</v>
      </c>
      <c r="C24">
        <v>4136.27978515625</v>
      </c>
      <c r="D24">
        <f t="shared" si="0"/>
        <v>-2.8974487643911306E-3</v>
      </c>
      <c r="E24">
        <f t="shared" si="1"/>
        <v>2.9581644391338813E-3</v>
      </c>
      <c r="F24">
        <f t="shared" si="2"/>
        <v>2.2586277491460937E-3</v>
      </c>
      <c r="G24">
        <f t="shared" si="3"/>
        <v>-5.1560765135372239E-3</v>
      </c>
      <c r="H24">
        <f>0</f>
        <v>0</v>
      </c>
    </row>
    <row r="25" spans="1:18" x14ac:dyDescent="0.2">
      <c r="A25" s="6">
        <v>45062</v>
      </c>
      <c r="B25">
        <v>170.36427307128909</v>
      </c>
      <c r="C25">
        <v>4109.89990234375</v>
      </c>
      <c r="D25">
        <f t="shared" si="0"/>
        <v>0</v>
      </c>
      <c r="E25">
        <f t="shared" si="1"/>
        <v>-6.3776833731530314E-3</v>
      </c>
      <c r="F25">
        <f t="shared" si="2"/>
        <v>-7.3497273150563147E-3</v>
      </c>
      <c r="G25">
        <f t="shared" si="3"/>
        <v>7.3497273150563147E-3</v>
      </c>
      <c r="H25">
        <f>0</f>
        <v>0</v>
      </c>
      <c r="J25" s="11"/>
      <c r="K25" s="11" t="s">
        <v>36</v>
      </c>
      <c r="L25" s="11" t="s">
        <v>24</v>
      </c>
      <c r="M25" s="11" t="s">
        <v>37</v>
      </c>
      <c r="N25" s="11" t="s">
        <v>38</v>
      </c>
      <c r="O25" s="11" t="s">
        <v>39</v>
      </c>
      <c r="P25" s="11" t="s">
        <v>40</v>
      </c>
      <c r="Q25" s="11" t="s">
        <v>41</v>
      </c>
      <c r="R25" s="11" t="s">
        <v>42</v>
      </c>
    </row>
    <row r="26" spans="1:18" x14ac:dyDescent="0.2">
      <c r="A26" s="6">
        <v>45063</v>
      </c>
      <c r="B26">
        <v>170.9781188964844</v>
      </c>
      <c r="C26">
        <v>4158.77001953125</v>
      </c>
      <c r="D26">
        <f t="shared" si="0"/>
        <v>3.6031370552582764E-3</v>
      </c>
      <c r="E26">
        <f t="shared" si="1"/>
        <v>1.1890829058788244E-2</v>
      </c>
      <c r="F26">
        <f t="shared" si="2"/>
        <v>1.1452030968735764E-2</v>
      </c>
      <c r="G26">
        <f t="shared" si="3"/>
        <v>-7.8488939134774872E-3</v>
      </c>
      <c r="H26">
        <f>0</f>
        <v>0</v>
      </c>
      <c r="J26" t="s">
        <v>30</v>
      </c>
      <c r="K26">
        <v>-7.858835626265619E-4</v>
      </c>
      <c r="L26">
        <v>5.9643386268533381E-4</v>
      </c>
      <c r="M26">
        <v>-1.3176373975284799</v>
      </c>
      <c r="N26">
        <v>0.18884590306004551</v>
      </c>
      <c r="O26">
        <v>-1.960628499062545E-3</v>
      </c>
      <c r="P26">
        <v>3.8886137380942108E-4</v>
      </c>
      <c r="Q26">
        <v>-1.960628499062545E-3</v>
      </c>
      <c r="R26">
        <v>3.8886137380942108E-4</v>
      </c>
    </row>
    <row r="27" spans="1:18" ht="16" thickBot="1" x14ac:dyDescent="0.25">
      <c r="A27" s="6">
        <v>45064</v>
      </c>
      <c r="B27">
        <v>173.31471252441409</v>
      </c>
      <c r="C27">
        <v>4198.0498046875</v>
      </c>
      <c r="D27">
        <f t="shared" si="0"/>
        <v>1.3666038923637602E-2</v>
      </c>
      <c r="E27">
        <f t="shared" si="1"/>
        <v>9.445048649426635E-3</v>
      </c>
      <c r="F27">
        <f t="shared" si="2"/>
        <v>8.9348598392655076E-3</v>
      </c>
      <c r="G27">
        <f t="shared" si="3"/>
        <v>4.7311790843720947E-3</v>
      </c>
      <c r="H27">
        <f>0</f>
        <v>0</v>
      </c>
      <c r="J27" s="10" t="s">
        <v>43</v>
      </c>
      <c r="K27" s="10">
        <v>1.029189341706797</v>
      </c>
      <c r="L27" s="10">
        <v>8.1285497047127203E-2</v>
      </c>
      <c r="M27" s="10">
        <v>12.66141414021372</v>
      </c>
      <c r="N27" s="10">
        <v>1.1943389751368362E-28</v>
      </c>
      <c r="O27" s="10">
        <v>0.8690882273403695</v>
      </c>
      <c r="P27" s="10">
        <v>1.1892904560732245</v>
      </c>
      <c r="Q27" s="10">
        <v>0.8690882273403695</v>
      </c>
      <c r="R27" s="10">
        <v>1.1892904560732245</v>
      </c>
    </row>
    <row r="28" spans="1:18" x14ac:dyDescent="0.2">
      <c r="A28" s="6">
        <v>45065</v>
      </c>
      <c r="B28">
        <v>173.42364501953119</v>
      </c>
      <c r="C28">
        <v>4191.97998046875</v>
      </c>
      <c r="D28">
        <f t="shared" si="0"/>
        <v>6.2852422353798509E-4</v>
      </c>
      <c r="E28">
        <f t="shared" si="1"/>
        <v>-1.4458676054706077E-3</v>
      </c>
      <c r="F28">
        <f t="shared" si="2"/>
        <v>-2.2739550916960395E-3</v>
      </c>
      <c r="G28">
        <f t="shared" si="3"/>
        <v>2.9024793152340246E-3</v>
      </c>
      <c r="H28">
        <f>0</f>
        <v>0</v>
      </c>
    </row>
    <row r="29" spans="1:18" x14ac:dyDescent="0.2">
      <c r="A29" s="6">
        <v>45068</v>
      </c>
      <c r="B29">
        <v>172.47314453125</v>
      </c>
      <c r="C29">
        <v>4192.6298828125</v>
      </c>
      <c r="D29">
        <f t="shared" si="0"/>
        <v>-5.4808010071184521E-3</v>
      </c>
      <c r="E29">
        <f t="shared" si="1"/>
        <v>1.550346964389604E-4</v>
      </c>
      <c r="F29">
        <f t="shared" si="2"/>
        <v>-6.2632350545683516E-4</v>
      </c>
      <c r="G29">
        <f t="shared" si="3"/>
        <v>-4.854477501661617E-3</v>
      </c>
      <c r="H29">
        <f>0</f>
        <v>0</v>
      </c>
    </row>
    <row r="30" spans="1:18" x14ac:dyDescent="0.2">
      <c r="A30" s="6">
        <v>45069</v>
      </c>
      <c r="B30">
        <v>169.85932922363281</v>
      </c>
      <c r="C30">
        <v>4145.580078125</v>
      </c>
      <c r="D30">
        <f t="shared" si="0"/>
        <v>-1.5154911883360489E-2</v>
      </c>
      <c r="E30">
        <f t="shared" si="1"/>
        <v>-1.1222026747550129E-2</v>
      </c>
      <c r="F30">
        <f t="shared" si="2"/>
        <v>-1.2335473883553747E-2</v>
      </c>
      <c r="G30">
        <f t="shared" si="3"/>
        <v>-2.8194379998067419E-3</v>
      </c>
      <c r="H30">
        <f>0</f>
        <v>0</v>
      </c>
    </row>
    <row r="31" spans="1:18" x14ac:dyDescent="0.2">
      <c r="A31" s="6">
        <v>45070</v>
      </c>
      <c r="B31">
        <v>170.13655090332031</v>
      </c>
      <c r="C31">
        <v>4115.240234375</v>
      </c>
      <c r="D31">
        <f t="shared" si="0"/>
        <v>1.632066257146958E-3</v>
      </c>
      <c r="E31">
        <f t="shared" si="1"/>
        <v>-7.3186003353533646E-3</v>
      </c>
      <c r="F31">
        <f t="shared" si="2"/>
        <v>-8.3181090239840341E-3</v>
      </c>
      <c r="G31">
        <f t="shared" si="3"/>
        <v>9.9501752811309921E-3</v>
      </c>
      <c r="H31">
        <f>0</f>
        <v>0</v>
      </c>
    </row>
    <row r="32" spans="1:18" x14ac:dyDescent="0.2">
      <c r="A32" s="6">
        <v>45071</v>
      </c>
      <c r="B32">
        <v>171.27516174316409</v>
      </c>
      <c r="C32">
        <v>4151.27978515625</v>
      </c>
      <c r="D32">
        <f t="shared" si="0"/>
        <v>6.6923352671630632E-3</v>
      </c>
      <c r="E32">
        <f t="shared" si="1"/>
        <v>8.7575812659024255E-3</v>
      </c>
      <c r="F32">
        <f t="shared" si="2"/>
        <v>8.2273257353713339E-3</v>
      </c>
      <c r="G32">
        <f t="shared" si="3"/>
        <v>-1.5349904682082707E-3</v>
      </c>
      <c r="H32">
        <f>0</f>
        <v>0</v>
      </c>
    </row>
    <row r="33" spans="1:8" x14ac:dyDescent="0.2">
      <c r="A33" s="6">
        <v>45072</v>
      </c>
      <c r="B33">
        <v>173.69096374511719</v>
      </c>
      <c r="C33">
        <v>4205.4501953125</v>
      </c>
      <c r="D33">
        <f t="shared" si="0"/>
        <v>1.4104800587347865E-2</v>
      </c>
      <c r="E33">
        <f t="shared" si="1"/>
        <v>1.3049086777997321E-2</v>
      </c>
      <c r="F33">
        <f t="shared" si="2"/>
        <v>1.2644097468295368E-2</v>
      </c>
      <c r="G33">
        <f t="shared" si="3"/>
        <v>1.4607031190524977E-3</v>
      </c>
      <c r="H33">
        <f>0</f>
        <v>0</v>
      </c>
    </row>
    <row r="34" spans="1:8" x14ac:dyDescent="0.2">
      <c r="A34" s="6">
        <v>45076</v>
      </c>
      <c r="B34">
        <v>175.54241943359381</v>
      </c>
      <c r="C34">
        <v>4205.52001953125</v>
      </c>
      <c r="D34">
        <f t="shared" si="0"/>
        <v>1.0659481924422565E-2</v>
      </c>
      <c r="E34">
        <f t="shared" si="1"/>
        <v>1.660326849850513E-5</v>
      </c>
      <c r="F34">
        <f t="shared" si="2"/>
        <v>-7.6879565565040415E-4</v>
      </c>
      <c r="G34">
        <f t="shared" si="3"/>
        <v>1.1428277580072969E-2</v>
      </c>
      <c r="H34">
        <f>0</f>
        <v>0</v>
      </c>
    </row>
    <row r="35" spans="1:8" x14ac:dyDescent="0.2">
      <c r="A35" s="6">
        <v>45077</v>
      </c>
      <c r="B35">
        <v>175.492919921875</v>
      </c>
      <c r="C35">
        <v>4179.830078125</v>
      </c>
      <c r="D35">
        <f t="shared" si="0"/>
        <v>-2.8198034343218659E-4</v>
      </c>
      <c r="E35">
        <f t="shared" si="1"/>
        <v>-6.1086242098339349E-3</v>
      </c>
      <c r="F35">
        <f t="shared" si="2"/>
        <v>-7.0728144918797524E-3</v>
      </c>
      <c r="G35">
        <f t="shared" si="3"/>
        <v>6.7908341484475658E-3</v>
      </c>
      <c r="H35">
        <f>0</f>
        <v>0</v>
      </c>
    </row>
    <row r="36" spans="1:8" x14ac:dyDescent="0.2">
      <c r="A36" s="6">
        <v>45078</v>
      </c>
      <c r="B36">
        <v>178.30473327636719</v>
      </c>
      <c r="C36">
        <v>4221.02001953125</v>
      </c>
      <c r="D36">
        <f t="shared" si="0"/>
        <v>1.6022374895488189E-2</v>
      </c>
      <c r="E36">
        <f t="shared" si="1"/>
        <v>9.8544535630327168E-3</v>
      </c>
      <c r="F36">
        <f t="shared" si="2"/>
        <v>9.3562150127912795E-3</v>
      </c>
      <c r="G36">
        <f t="shared" si="3"/>
        <v>6.66615988269691E-3</v>
      </c>
      <c r="H36">
        <f>0</f>
        <v>0</v>
      </c>
    </row>
    <row r="37" spans="1:8" x14ac:dyDescent="0.2">
      <c r="A37" s="6">
        <v>45079</v>
      </c>
      <c r="B37">
        <v>179.15625</v>
      </c>
      <c r="C37">
        <v>4282.3701171875</v>
      </c>
      <c r="D37">
        <f t="shared" si="0"/>
        <v>4.7756260194897759E-3</v>
      </c>
      <c r="E37">
        <f t="shared" si="1"/>
        <v>1.4534424705965554E-2</v>
      </c>
      <c r="F37">
        <f t="shared" si="2"/>
        <v>1.4172791432593132E-2</v>
      </c>
      <c r="G37">
        <f t="shared" si="3"/>
        <v>-9.3971654131033561E-3</v>
      </c>
      <c r="H37">
        <f>0</f>
        <v>0</v>
      </c>
    </row>
    <row r="38" spans="1:8" x14ac:dyDescent="0.2">
      <c r="A38" s="6">
        <v>45082</v>
      </c>
      <c r="B38">
        <v>177.7998352050781</v>
      </c>
      <c r="C38">
        <v>4273.7900390625</v>
      </c>
      <c r="D38">
        <f t="shared" si="0"/>
        <v>-7.5711274092972181E-3</v>
      </c>
      <c r="E38">
        <f t="shared" si="1"/>
        <v>-2.0035816359177394E-3</v>
      </c>
      <c r="F38">
        <f t="shared" si="2"/>
        <v>-2.8479484275525675E-3</v>
      </c>
      <c r="G38">
        <f t="shared" si="3"/>
        <v>-4.7231789817446506E-3</v>
      </c>
      <c r="H38">
        <f>0</f>
        <v>0</v>
      </c>
    </row>
    <row r="39" spans="1:8" x14ac:dyDescent="0.2">
      <c r="A39" s="6">
        <v>45083</v>
      </c>
      <c r="B39">
        <v>177.4335021972656</v>
      </c>
      <c r="C39">
        <v>4283.85009765625</v>
      </c>
      <c r="D39">
        <f t="shared" si="0"/>
        <v>-2.0603675329055049E-3</v>
      </c>
      <c r="E39">
        <f t="shared" si="1"/>
        <v>2.3538963079141606E-3</v>
      </c>
      <c r="F39">
        <f t="shared" si="2"/>
        <v>1.6367214289616729E-3</v>
      </c>
      <c r="G39">
        <f t="shared" si="3"/>
        <v>-3.6970889618671778E-3</v>
      </c>
      <c r="H39">
        <f>0</f>
        <v>0</v>
      </c>
    </row>
    <row r="40" spans="1:8" x14ac:dyDescent="0.2">
      <c r="A40" s="6">
        <v>45084</v>
      </c>
      <c r="B40">
        <v>176.0572814941406</v>
      </c>
      <c r="C40">
        <v>4267.52001953125</v>
      </c>
      <c r="D40">
        <f t="shared" si="0"/>
        <v>-7.7562618450429666E-3</v>
      </c>
      <c r="E40">
        <f t="shared" si="1"/>
        <v>-3.8120096998572883E-3</v>
      </c>
      <c r="F40">
        <f t="shared" si="2"/>
        <v>-4.709163316202609E-3</v>
      </c>
      <c r="G40">
        <f t="shared" si="3"/>
        <v>-3.0470985288403576E-3</v>
      </c>
      <c r="H40">
        <f>0</f>
        <v>0</v>
      </c>
    </row>
    <row r="41" spans="1:8" x14ac:dyDescent="0.2">
      <c r="A41" s="6">
        <v>45085</v>
      </c>
      <c r="B41">
        <v>178.7799987792969</v>
      </c>
      <c r="C41">
        <v>4293.93017578125</v>
      </c>
      <c r="D41">
        <f t="shared" si="0"/>
        <v>1.5464951304765773E-2</v>
      </c>
      <c r="E41">
        <f t="shared" si="1"/>
        <v>6.1886426142414575E-3</v>
      </c>
      <c r="F41">
        <f t="shared" si="2"/>
        <v>5.5834014555832352E-3</v>
      </c>
      <c r="G41">
        <f t="shared" si="3"/>
        <v>9.8815498491825367E-3</v>
      </c>
      <c r="H41">
        <f>0</f>
        <v>0</v>
      </c>
    </row>
    <row r="42" spans="1:8" x14ac:dyDescent="0.2">
      <c r="A42" s="6">
        <v>45086</v>
      </c>
      <c r="B42">
        <v>179.16615295410159</v>
      </c>
      <c r="C42">
        <v>4298.85986328125</v>
      </c>
      <c r="D42">
        <f t="shared" si="0"/>
        <v>2.1599405830703411E-3</v>
      </c>
      <c r="E42">
        <f t="shared" si="1"/>
        <v>1.148059539441082E-3</v>
      </c>
      <c r="F42">
        <f t="shared" si="2"/>
        <v>3.956870790110137E-4</v>
      </c>
      <c r="G42">
        <f t="shared" si="3"/>
        <v>1.7642535040593274E-3</v>
      </c>
      <c r="H42">
        <f>0</f>
        <v>0</v>
      </c>
    </row>
    <row r="43" spans="1:8" x14ac:dyDescent="0.2">
      <c r="A43" s="6">
        <v>45089</v>
      </c>
      <c r="B43">
        <v>181.96807861328119</v>
      </c>
      <c r="C43">
        <v>4338.93017578125</v>
      </c>
      <c r="D43">
        <f t="shared" si="0"/>
        <v>1.5638699681727264E-2</v>
      </c>
      <c r="E43">
        <f t="shared" si="1"/>
        <v>9.3211488102371565E-3</v>
      </c>
      <c r="F43">
        <f t="shared" si="2"/>
        <v>8.8073434453325126E-3</v>
      </c>
      <c r="G43">
        <f t="shared" si="3"/>
        <v>6.8313562363947512E-3</v>
      </c>
      <c r="H43">
        <f>0</f>
        <v>0</v>
      </c>
    </row>
    <row r="44" spans="1:8" x14ac:dyDescent="0.2">
      <c r="A44" s="6">
        <v>45090</v>
      </c>
      <c r="B44">
        <v>181.4928283691406</v>
      </c>
      <c r="C44">
        <v>4369.009765625</v>
      </c>
      <c r="D44">
        <f t="shared" si="0"/>
        <v>-2.6117231536559871E-3</v>
      </c>
      <c r="E44">
        <f t="shared" si="1"/>
        <v>6.9324899514737748E-3</v>
      </c>
      <c r="F44">
        <f t="shared" si="2"/>
        <v>6.3489612069197177E-3</v>
      </c>
      <c r="G44">
        <f t="shared" si="3"/>
        <v>-8.9606843605757047E-3</v>
      </c>
      <c r="H44">
        <f>0</f>
        <v>0</v>
      </c>
    </row>
    <row r="45" spans="1:8" x14ac:dyDescent="0.2">
      <c r="A45" s="6">
        <v>45091</v>
      </c>
      <c r="B45">
        <v>182.12648010253909</v>
      </c>
      <c r="C45">
        <v>4372.58984375</v>
      </c>
      <c r="D45">
        <f t="shared" si="0"/>
        <v>3.4913320768228395E-3</v>
      </c>
      <c r="E45">
        <f t="shared" si="1"/>
        <v>8.1942552593217144E-4</v>
      </c>
      <c r="F45">
        <f t="shared" si="2"/>
        <v>5.7460454985315546E-5</v>
      </c>
      <c r="G45">
        <f t="shared" si="3"/>
        <v>3.433871621837524E-3</v>
      </c>
      <c r="H45">
        <f>0</f>
        <v>0</v>
      </c>
    </row>
    <row r="46" spans="1:8" x14ac:dyDescent="0.2">
      <c r="A46" s="6">
        <v>45092</v>
      </c>
      <c r="B46">
        <v>184.16609191894531</v>
      </c>
      <c r="C46">
        <v>4425.83984375</v>
      </c>
      <c r="D46">
        <f t="shared" si="0"/>
        <v>1.1198875722288726E-2</v>
      </c>
      <c r="E46">
        <f t="shared" si="1"/>
        <v>1.217813742034668E-2</v>
      </c>
      <c r="F46">
        <f t="shared" si="2"/>
        <v>1.1747725672234949E-2</v>
      </c>
      <c r="G46">
        <f t="shared" si="3"/>
        <v>-5.4884994994622294E-4</v>
      </c>
      <c r="H46">
        <f>0</f>
        <v>0</v>
      </c>
    </row>
    <row r="47" spans="1:8" x14ac:dyDescent="0.2">
      <c r="A47" s="6">
        <v>45093</v>
      </c>
      <c r="B47">
        <v>183.08689880371091</v>
      </c>
      <c r="C47">
        <v>4409.58984375</v>
      </c>
      <c r="D47">
        <f t="shared" si="0"/>
        <v>-5.8598904064781632E-3</v>
      </c>
      <c r="E47">
        <f t="shared" si="1"/>
        <v>-3.6716195284263176E-3</v>
      </c>
      <c r="F47">
        <f t="shared" si="2"/>
        <v>-4.5646752480854643E-3</v>
      </c>
      <c r="G47">
        <f t="shared" si="3"/>
        <v>-1.2952151583926989E-3</v>
      </c>
      <c r="H47">
        <f>0</f>
        <v>0</v>
      </c>
    </row>
    <row r="48" spans="1:8" x14ac:dyDescent="0.2">
      <c r="A48" s="6">
        <v>45097</v>
      </c>
      <c r="B48">
        <v>183.17597961425781</v>
      </c>
      <c r="C48">
        <v>4388.7099609375</v>
      </c>
      <c r="D48">
        <f t="shared" si="0"/>
        <v>4.8654934421277218E-4</v>
      </c>
      <c r="E48">
        <f t="shared" si="1"/>
        <v>-4.7351076976228645E-3</v>
      </c>
      <c r="F48">
        <f t="shared" si="2"/>
        <v>-5.659205936853825E-3</v>
      </c>
      <c r="G48">
        <f t="shared" si="3"/>
        <v>6.1457552810665972E-3</v>
      </c>
      <c r="H48">
        <f>0</f>
        <v>0</v>
      </c>
    </row>
    <row r="49" spans="1:8" x14ac:dyDescent="0.2">
      <c r="A49" s="6">
        <v>45098</v>
      </c>
      <c r="B49">
        <v>182.13639831542969</v>
      </c>
      <c r="C49">
        <v>4365.68994140625</v>
      </c>
      <c r="D49">
        <f t="shared" si="0"/>
        <v>-5.6753145309627051E-3</v>
      </c>
      <c r="E49">
        <f t="shared" si="1"/>
        <v>-5.2452815830036359E-3</v>
      </c>
      <c r="F49">
        <f t="shared" si="2"/>
        <v>-6.1842714621048603E-3</v>
      </c>
      <c r="G49">
        <f t="shared" si="3"/>
        <v>5.0895693114215521E-4</v>
      </c>
      <c r="H49">
        <f>0</f>
        <v>0</v>
      </c>
    </row>
    <row r="50" spans="1:8" x14ac:dyDescent="0.2">
      <c r="A50" s="6">
        <v>45099</v>
      </c>
      <c r="B50">
        <v>185.1462707519531</v>
      </c>
      <c r="C50">
        <v>4381.89013671875</v>
      </c>
      <c r="D50">
        <f t="shared" si="0"/>
        <v>1.6525375841191403E-2</v>
      </c>
      <c r="E50">
        <f t="shared" si="1"/>
        <v>3.7107984144384432E-3</v>
      </c>
      <c r="F50">
        <f t="shared" si="2"/>
        <v>3.0332306147359653E-3</v>
      </c>
      <c r="G50">
        <f t="shared" si="3"/>
        <v>1.3492145226455438E-2</v>
      </c>
      <c r="H50">
        <f>0</f>
        <v>0</v>
      </c>
    </row>
    <row r="51" spans="1:8" x14ac:dyDescent="0.2">
      <c r="A51" s="6">
        <v>45100</v>
      </c>
      <c r="B51">
        <v>184.8294372558594</v>
      </c>
      <c r="C51">
        <v>4348.330078125</v>
      </c>
      <c r="D51">
        <f t="shared" si="0"/>
        <v>-1.711260479656973E-3</v>
      </c>
      <c r="E51">
        <f t="shared" si="1"/>
        <v>-7.6588087666845661E-3</v>
      </c>
      <c r="F51">
        <f t="shared" si="2"/>
        <v>-8.6682479154688956E-3</v>
      </c>
      <c r="G51">
        <f t="shared" si="3"/>
        <v>6.9569874358119226E-3</v>
      </c>
      <c r="H51">
        <f>0</f>
        <v>0</v>
      </c>
    </row>
    <row r="52" spans="1:8" x14ac:dyDescent="0.2">
      <c r="A52" s="6">
        <v>45103</v>
      </c>
      <c r="B52">
        <v>183.43342590332031</v>
      </c>
      <c r="C52">
        <v>4328.81982421875</v>
      </c>
      <c r="D52">
        <f t="shared" si="0"/>
        <v>-7.552970853915375E-3</v>
      </c>
      <c r="E52">
        <f t="shared" si="1"/>
        <v>-4.4868382932564677E-3</v>
      </c>
      <c r="F52">
        <f t="shared" si="2"/>
        <v>-5.4036897120080347E-3</v>
      </c>
      <c r="G52">
        <f t="shared" si="3"/>
        <v>-2.1492811419073403E-3</v>
      </c>
      <c r="H52">
        <f>0</f>
        <v>0</v>
      </c>
    </row>
    <row r="53" spans="1:8" x14ac:dyDescent="0.2">
      <c r="A53" s="6">
        <v>45104</v>
      </c>
      <c r="B53">
        <v>186.1957702636719</v>
      </c>
      <c r="C53">
        <v>4378.41015625</v>
      </c>
      <c r="D53">
        <f t="shared" si="0"/>
        <v>1.5059111210230069E-2</v>
      </c>
      <c r="E53">
        <f t="shared" si="1"/>
        <v>1.1455854954693034E-2</v>
      </c>
      <c r="F53">
        <f t="shared" si="2"/>
        <v>1.100436025688251E-2</v>
      </c>
      <c r="G53">
        <f t="shared" si="3"/>
        <v>4.0547509533475599E-3</v>
      </c>
      <c r="H53">
        <f>0</f>
        <v>0</v>
      </c>
    </row>
    <row r="54" spans="1:8" x14ac:dyDescent="0.2">
      <c r="A54" s="6">
        <v>45105</v>
      </c>
      <c r="B54">
        <v>187.37397766113281</v>
      </c>
      <c r="C54">
        <v>4376.85986328125</v>
      </c>
      <c r="D54">
        <f t="shared" si="0"/>
        <v>6.3277881972960692E-3</v>
      </c>
      <c r="E54">
        <f t="shared" si="1"/>
        <v>-3.5407668843834283E-4</v>
      </c>
      <c r="F54">
        <f t="shared" si="2"/>
        <v>-1.1502955165141426E-3</v>
      </c>
      <c r="G54">
        <f t="shared" si="3"/>
        <v>7.4780837138102123E-3</v>
      </c>
      <c r="H54">
        <f>0</f>
        <v>0</v>
      </c>
    </row>
    <row r="55" spans="1:8" x14ac:dyDescent="0.2">
      <c r="A55" s="6">
        <v>45106</v>
      </c>
      <c r="B55">
        <v>187.71058654785159</v>
      </c>
      <c r="C55">
        <v>4396.43994140625</v>
      </c>
      <c r="D55">
        <f t="shared" si="0"/>
        <v>1.7964548275082315E-3</v>
      </c>
      <c r="E55">
        <f t="shared" si="1"/>
        <v>4.4735446728059181E-3</v>
      </c>
      <c r="F55">
        <f t="shared" si="2"/>
        <v>3.8182409342745098E-3</v>
      </c>
      <c r="G55">
        <f t="shared" si="3"/>
        <v>-2.0217861067662784E-3</v>
      </c>
      <c r="H55">
        <f>0</f>
        <v>0</v>
      </c>
    </row>
    <row r="56" spans="1:8" x14ac:dyDescent="0.2">
      <c r="A56" s="6">
        <v>45107</v>
      </c>
      <c r="B56">
        <v>192.04718017578119</v>
      </c>
      <c r="C56">
        <v>4450.3798828125</v>
      </c>
      <c r="D56">
        <f t="shared" si="0"/>
        <v>2.3102552219792294E-2</v>
      </c>
      <c r="E56">
        <f t="shared" si="1"/>
        <v>1.2269004495714109E-2</v>
      </c>
      <c r="F56">
        <f t="shared" si="2"/>
        <v>1.1841245097715173E-2</v>
      </c>
      <c r="G56">
        <f t="shared" si="3"/>
        <v>1.1261307122077121E-2</v>
      </c>
      <c r="H56">
        <f>0</f>
        <v>0</v>
      </c>
    </row>
    <row r="57" spans="1:8" x14ac:dyDescent="0.2">
      <c r="A57" s="6">
        <v>45110</v>
      </c>
      <c r="B57">
        <v>190.5521240234375</v>
      </c>
      <c r="C57">
        <v>4455.58984375</v>
      </c>
      <c r="D57">
        <f t="shared" si="0"/>
        <v>-7.7848378246182515E-3</v>
      </c>
      <c r="E57">
        <f t="shared" si="1"/>
        <v>1.1706778016009611E-3</v>
      </c>
      <c r="F57">
        <f t="shared" si="2"/>
        <v>4.1896555335389166E-4</v>
      </c>
      <c r="G57">
        <f t="shared" si="3"/>
        <v>-8.2038033779721423E-3</v>
      </c>
      <c r="H57">
        <f>0</f>
        <v>0</v>
      </c>
    </row>
    <row r="58" spans="1:8" x14ac:dyDescent="0.2">
      <c r="A58" s="6">
        <v>45112</v>
      </c>
      <c r="B58">
        <v>189.43333435058591</v>
      </c>
      <c r="C58">
        <v>4446.81982421875</v>
      </c>
      <c r="D58">
        <f t="shared" si="0"/>
        <v>-5.8713051800670657E-3</v>
      </c>
      <c r="E58">
        <f t="shared" si="1"/>
        <v>-1.9683184132291975E-3</v>
      </c>
      <c r="F58">
        <f t="shared" si="2"/>
        <v>-2.8116558946072868E-3</v>
      </c>
      <c r="G58">
        <f t="shared" si="3"/>
        <v>-3.0596492854597789E-3</v>
      </c>
      <c r="H58">
        <f>0</f>
        <v>0</v>
      </c>
    </row>
    <row r="59" spans="1:8" x14ac:dyDescent="0.2">
      <c r="A59" s="6">
        <v>45113</v>
      </c>
      <c r="B59">
        <v>189.90858459472659</v>
      </c>
      <c r="C59">
        <v>4411.58984375</v>
      </c>
      <c r="D59">
        <f t="shared" si="0"/>
        <v>2.5087994453032447E-3</v>
      </c>
      <c r="E59">
        <f t="shared" si="1"/>
        <v>-7.9225113365009037E-3</v>
      </c>
      <c r="F59">
        <f t="shared" si="2"/>
        <v>-8.9396477897045641E-3</v>
      </c>
      <c r="G59">
        <f t="shared" si="3"/>
        <v>1.1448447235007809E-2</v>
      </c>
      <c r="H59">
        <f>0</f>
        <v>0</v>
      </c>
    </row>
    <row r="60" spans="1:8" x14ac:dyDescent="0.2">
      <c r="A60" s="6">
        <v>45114</v>
      </c>
      <c r="B60">
        <v>188.789794921875</v>
      </c>
      <c r="C60">
        <v>4398.9501953125</v>
      </c>
      <c r="D60">
        <f t="shared" si="0"/>
        <v>-5.8912011546984333E-3</v>
      </c>
      <c r="E60">
        <f t="shared" si="1"/>
        <v>-2.8651005386203243E-3</v>
      </c>
      <c r="F60">
        <f t="shared" si="2"/>
        <v>-3.7346144998930031E-3</v>
      </c>
      <c r="G60">
        <f t="shared" si="3"/>
        <v>-2.1565866548054302E-3</v>
      </c>
      <c r="H60">
        <f>0</f>
        <v>0</v>
      </c>
    </row>
    <row r="61" spans="1:8" x14ac:dyDescent="0.2">
      <c r="A61" s="6">
        <v>45117</v>
      </c>
      <c r="B61">
        <v>186.74031066894531</v>
      </c>
      <c r="C61">
        <v>4409.52978515625</v>
      </c>
      <c r="D61">
        <f t="shared" si="0"/>
        <v>-1.0855905923187192E-2</v>
      </c>
      <c r="E61">
        <f t="shared" si="1"/>
        <v>2.405026057131332E-3</v>
      </c>
      <c r="F61">
        <f t="shared" si="2"/>
        <v>1.6893436219001272E-3</v>
      </c>
      <c r="G61">
        <f t="shared" si="3"/>
        <v>-1.254524954508732E-2</v>
      </c>
      <c r="H61">
        <f>0</f>
        <v>0</v>
      </c>
    </row>
    <row r="62" spans="1:8" x14ac:dyDescent="0.2">
      <c r="A62" s="6">
        <v>45118</v>
      </c>
      <c r="B62">
        <v>186.215576171875</v>
      </c>
      <c r="C62">
        <v>4439.259765625</v>
      </c>
      <c r="D62">
        <f t="shared" si="0"/>
        <v>-2.8099690698306645E-3</v>
      </c>
      <c r="E62">
        <f t="shared" si="1"/>
        <v>6.7422110558885695E-3</v>
      </c>
      <c r="F62">
        <f t="shared" si="2"/>
        <v>6.1531281956316835E-3</v>
      </c>
      <c r="G62">
        <f t="shared" si="3"/>
        <v>-8.963097265462348E-3</v>
      </c>
      <c r="H62">
        <f>0</f>
        <v>0</v>
      </c>
    </row>
    <row r="63" spans="1:8" x14ac:dyDescent="0.2">
      <c r="A63" s="6">
        <v>45119</v>
      </c>
      <c r="B63">
        <v>187.8888244628906</v>
      </c>
      <c r="C63">
        <v>4472.16015625</v>
      </c>
      <c r="D63">
        <f t="shared" si="0"/>
        <v>8.9855442031938626E-3</v>
      </c>
      <c r="E63">
        <f t="shared" si="1"/>
        <v>7.4112334853124739E-3</v>
      </c>
      <c r="F63">
        <f t="shared" si="2"/>
        <v>6.8416789493575539E-3</v>
      </c>
      <c r="G63">
        <f t="shared" si="3"/>
        <v>2.1438652538363087E-3</v>
      </c>
      <c r="H63">
        <f>0</f>
        <v>0</v>
      </c>
    </row>
    <row r="64" spans="1:8" x14ac:dyDescent="0.2">
      <c r="A64" s="6">
        <v>45120</v>
      </c>
      <c r="B64">
        <v>188.65118408203119</v>
      </c>
      <c r="C64">
        <v>4510.0400390625</v>
      </c>
      <c r="D64">
        <f t="shared" si="0"/>
        <v>4.0575037994938778E-3</v>
      </c>
      <c r="E64">
        <f t="shared" si="1"/>
        <v>8.4701534580691185E-3</v>
      </c>
      <c r="F64">
        <f t="shared" si="2"/>
        <v>7.9315080990391452E-3</v>
      </c>
      <c r="G64">
        <f t="shared" si="3"/>
        <v>-3.8740042995452674E-3</v>
      </c>
      <c r="H64">
        <f>0</f>
        <v>0</v>
      </c>
    </row>
    <row r="65" spans="1:8" x14ac:dyDescent="0.2">
      <c r="A65" s="6">
        <v>45121</v>
      </c>
      <c r="B65">
        <v>188.7996826171875</v>
      </c>
      <c r="C65">
        <v>4505.419921875</v>
      </c>
      <c r="D65">
        <f t="shared" si="0"/>
        <v>7.8715930609662976E-4</v>
      </c>
      <c r="E65">
        <f t="shared" si="1"/>
        <v>-1.0244071333035398E-3</v>
      </c>
      <c r="F65">
        <f t="shared" si="2"/>
        <v>-1.8401924657909792E-3</v>
      </c>
      <c r="G65">
        <f t="shared" si="3"/>
        <v>2.6273517718876089E-3</v>
      </c>
      <c r="H65">
        <f>0</f>
        <v>0</v>
      </c>
    </row>
    <row r="66" spans="1:8" x14ac:dyDescent="0.2">
      <c r="A66" s="6">
        <v>45124</v>
      </c>
      <c r="B66">
        <v>192.0669860839844</v>
      </c>
      <c r="C66">
        <v>4522.7900390625</v>
      </c>
      <c r="D66">
        <f t="shared" ref="D66:D129" si="4">(B66/B65)-1</f>
        <v>1.7305661860786747E-2</v>
      </c>
      <c r="E66">
        <f t="shared" ref="E66:E129" si="5">(C66/C65)-1</f>
        <v>3.8553825145495324E-3</v>
      </c>
      <c r="F66">
        <f t="shared" ref="F66:F129" si="6">alpha_apple+beta_apple*E66</f>
        <v>3.1820350295505674E-3</v>
      </c>
      <c r="G66">
        <f t="shared" ref="G66:G129" si="7">D66-F66</f>
        <v>1.4123626831236181E-2</v>
      </c>
      <c r="H66">
        <f>0</f>
        <v>0</v>
      </c>
    </row>
    <row r="67" spans="1:8" x14ac:dyDescent="0.2">
      <c r="A67" s="6">
        <v>45125</v>
      </c>
      <c r="B67">
        <v>191.8095703125</v>
      </c>
      <c r="C67">
        <v>4554.97998046875</v>
      </c>
      <c r="D67">
        <f t="shared" si="4"/>
        <v>-1.3402395525269339E-3</v>
      </c>
      <c r="E67">
        <f t="shared" si="5"/>
        <v>7.1172752058423772E-3</v>
      </c>
      <c r="F67">
        <f t="shared" si="6"/>
        <v>6.5391402212204627E-3</v>
      </c>
      <c r="G67">
        <f t="shared" si="7"/>
        <v>-7.8793797737473966E-3</v>
      </c>
      <c r="H67">
        <f>0</f>
        <v>0</v>
      </c>
    </row>
    <row r="68" spans="1:8" x14ac:dyDescent="0.2">
      <c r="A68" s="6">
        <v>45126</v>
      </c>
      <c r="B68">
        <v>193.16596984863281</v>
      </c>
      <c r="C68">
        <v>4565.72021484375</v>
      </c>
      <c r="D68">
        <f t="shared" si="4"/>
        <v>7.0715946755051107E-3</v>
      </c>
      <c r="E68">
        <f t="shared" si="5"/>
        <v>2.3579103357320719E-3</v>
      </c>
      <c r="F68">
        <f t="shared" si="6"/>
        <v>1.640852623609182E-3</v>
      </c>
      <c r="G68">
        <f t="shared" si="7"/>
        <v>5.4307420518959291E-3</v>
      </c>
      <c r="H68">
        <f>0</f>
        <v>0</v>
      </c>
    </row>
    <row r="69" spans="1:8" x14ac:dyDescent="0.2">
      <c r="A69" s="6">
        <v>45127</v>
      </c>
      <c r="B69">
        <v>191.21551513671881</v>
      </c>
      <c r="C69">
        <v>4534.8701171875</v>
      </c>
      <c r="D69">
        <f t="shared" si="4"/>
        <v>-1.0097299816538063E-2</v>
      </c>
      <c r="E69">
        <f t="shared" si="5"/>
        <v>-6.7568962189037407E-3</v>
      </c>
      <c r="F69">
        <f t="shared" si="6"/>
        <v>-7.7400091341412484E-3</v>
      </c>
      <c r="G69">
        <f t="shared" si="7"/>
        <v>-2.357290682396815E-3</v>
      </c>
      <c r="H69">
        <f>0</f>
        <v>0</v>
      </c>
    </row>
    <row r="70" spans="1:8" x14ac:dyDescent="0.2">
      <c r="A70" s="6">
        <v>45128</v>
      </c>
      <c r="B70">
        <v>190.03729248046881</v>
      </c>
      <c r="C70">
        <v>4536.33984375</v>
      </c>
      <c r="D70">
        <f t="shared" si="4"/>
        <v>-6.1617523839923027E-3</v>
      </c>
      <c r="E70">
        <f t="shared" si="5"/>
        <v>3.240945218980773E-4</v>
      </c>
      <c r="F70">
        <f t="shared" si="6"/>
        <v>-4.5232893498350061E-4</v>
      </c>
      <c r="G70">
        <f t="shared" si="7"/>
        <v>-5.7094234490088023E-3</v>
      </c>
      <c r="H70">
        <f>0</f>
        <v>0</v>
      </c>
    </row>
    <row r="71" spans="1:8" x14ac:dyDescent="0.2">
      <c r="A71" s="6">
        <v>45131</v>
      </c>
      <c r="B71">
        <v>190.8392639160156</v>
      </c>
      <c r="C71">
        <v>4554.64013671875</v>
      </c>
      <c r="D71">
        <f t="shared" si="4"/>
        <v>4.2200739922098052E-3</v>
      </c>
      <c r="E71">
        <f t="shared" si="5"/>
        <v>4.0341538771535568E-3</v>
      </c>
      <c r="F71">
        <f t="shared" si="6"/>
        <v>3.3660246105450299E-3</v>
      </c>
      <c r="G71">
        <f t="shared" si="7"/>
        <v>8.5404938166477526E-4</v>
      </c>
      <c r="H71">
        <f>0</f>
        <v>0</v>
      </c>
    </row>
    <row r="72" spans="1:8" x14ac:dyDescent="0.2">
      <c r="A72" s="6">
        <v>45132</v>
      </c>
      <c r="B72">
        <v>191.70062255859381</v>
      </c>
      <c r="C72">
        <v>4567.4599609375</v>
      </c>
      <c r="D72">
        <f t="shared" si="4"/>
        <v>4.5135294745073384E-3</v>
      </c>
      <c r="E72">
        <f t="shared" si="5"/>
        <v>2.8146733515561628E-3</v>
      </c>
      <c r="F72">
        <f t="shared" si="6"/>
        <v>2.1109482511811892E-3</v>
      </c>
      <c r="G72">
        <f t="shared" si="7"/>
        <v>2.4025812233261492E-3</v>
      </c>
      <c r="H72">
        <f>0</f>
        <v>0</v>
      </c>
    </row>
    <row r="73" spans="1:8" x14ac:dyDescent="0.2">
      <c r="A73" s="6">
        <v>45133</v>
      </c>
      <c r="B73">
        <v>192.57191467285159</v>
      </c>
      <c r="C73">
        <v>4566.75</v>
      </c>
      <c r="D73">
        <f t="shared" si="4"/>
        <v>4.5450666911186488E-3</v>
      </c>
      <c r="E73">
        <f t="shared" si="5"/>
        <v>-1.5543889679858758E-4</v>
      </c>
      <c r="F73">
        <f t="shared" si="6"/>
        <v>-9.4585961849833096E-4</v>
      </c>
      <c r="G73">
        <f t="shared" si="7"/>
        <v>5.4909263096169798E-3</v>
      </c>
      <c r="H73">
        <f>0</f>
        <v>0</v>
      </c>
    </row>
    <row r="74" spans="1:8" x14ac:dyDescent="0.2">
      <c r="A74" s="6">
        <v>45134</v>
      </c>
      <c r="B74">
        <v>191.30461120605469</v>
      </c>
      <c r="C74">
        <v>4537.41015625</v>
      </c>
      <c r="D74">
        <f t="shared" si="4"/>
        <v>-6.5809361087251217E-3</v>
      </c>
      <c r="E74">
        <f t="shared" si="5"/>
        <v>-6.4246660644878828E-3</v>
      </c>
      <c r="F74">
        <f t="shared" si="6"/>
        <v>-7.3980814002228444E-3</v>
      </c>
      <c r="G74">
        <f t="shared" si="7"/>
        <v>8.1714529149772269E-4</v>
      </c>
      <c r="H74">
        <f>0</f>
        <v>0</v>
      </c>
    </row>
    <row r="75" spans="1:8" x14ac:dyDescent="0.2">
      <c r="A75" s="6">
        <v>45135</v>
      </c>
      <c r="B75">
        <v>193.88871765136719</v>
      </c>
      <c r="C75">
        <v>4582.22998046875</v>
      </c>
      <c r="D75">
        <f t="shared" si="4"/>
        <v>1.3507810548953003E-2</v>
      </c>
      <c r="E75">
        <f t="shared" si="5"/>
        <v>9.8778427947523451E-3</v>
      </c>
      <c r="F75">
        <f t="shared" si="6"/>
        <v>9.3802869607878328E-3</v>
      </c>
      <c r="G75">
        <f t="shared" si="7"/>
        <v>4.1275235881651703E-3</v>
      </c>
      <c r="H75">
        <f>0</f>
        <v>0</v>
      </c>
    </row>
    <row r="76" spans="1:8" x14ac:dyDescent="0.2">
      <c r="A76" s="6">
        <v>45138</v>
      </c>
      <c r="B76">
        <v>194.5025939941406</v>
      </c>
      <c r="C76">
        <v>4588.9599609375</v>
      </c>
      <c r="D76">
        <f t="shared" si="4"/>
        <v>3.1661272002283525E-3</v>
      </c>
      <c r="E76">
        <f t="shared" si="5"/>
        <v>1.4687129405193122E-3</v>
      </c>
      <c r="F76">
        <f t="shared" si="6"/>
        <v>7.2570014178276318E-4</v>
      </c>
      <c r="G76">
        <f t="shared" si="7"/>
        <v>2.4404270584455893E-3</v>
      </c>
      <c r="H76">
        <f>0</f>
        <v>0</v>
      </c>
    </row>
    <row r="77" spans="1:8" x14ac:dyDescent="0.2">
      <c r="A77" s="6">
        <v>45139</v>
      </c>
      <c r="B77">
        <v>193.67091369628909</v>
      </c>
      <c r="C77">
        <v>4576.72998046875</v>
      </c>
      <c r="D77">
        <f t="shared" si="4"/>
        <v>-4.2759342216102114E-3</v>
      </c>
      <c r="E77">
        <f t="shared" si="5"/>
        <v>-2.6650876392156908E-3</v>
      </c>
      <c r="F77">
        <f t="shared" si="6"/>
        <v>-3.5287633556218803E-3</v>
      </c>
      <c r="G77">
        <f t="shared" si="7"/>
        <v>-7.4717086598833108E-4</v>
      </c>
      <c r="H77">
        <f>0</f>
        <v>0</v>
      </c>
    </row>
    <row r="78" spans="1:8" x14ac:dyDescent="0.2">
      <c r="A78" s="6">
        <v>45140</v>
      </c>
      <c r="B78">
        <v>190.67094421386719</v>
      </c>
      <c r="C78">
        <v>4513.39013671875</v>
      </c>
      <c r="D78">
        <f t="shared" si="4"/>
        <v>-1.5490036294899645E-2</v>
      </c>
      <c r="E78">
        <f t="shared" si="5"/>
        <v>-1.3839541336347905E-2</v>
      </c>
      <c r="F78">
        <f t="shared" si="6"/>
        <v>-1.5029392000106466E-2</v>
      </c>
      <c r="G78">
        <f t="shared" si="7"/>
        <v>-4.6064429479317909E-4</v>
      </c>
      <c r="H78">
        <f>0</f>
        <v>0</v>
      </c>
    </row>
    <row r="79" spans="1:8" x14ac:dyDescent="0.2">
      <c r="A79" s="6">
        <v>45141</v>
      </c>
      <c r="B79">
        <v>189.27491760253909</v>
      </c>
      <c r="C79">
        <v>4501.89013671875</v>
      </c>
      <c r="D79">
        <f t="shared" si="4"/>
        <v>-7.321653632565206E-3</v>
      </c>
      <c r="E79">
        <f t="shared" si="5"/>
        <v>-2.5479738404268204E-3</v>
      </c>
      <c r="F79">
        <f t="shared" si="6"/>
        <v>-3.4082310821415807E-3</v>
      </c>
      <c r="G79">
        <f t="shared" si="7"/>
        <v>-3.9134225504236248E-3</v>
      </c>
      <c r="H79">
        <f>0</f>
        <v>0</v>
      </c>
    </row>
    <row r="80" spans="1:8" x14ac:dyDescent="0.2">
      <c r="A80" s="6">
        <v>45142</v>
      </c>
      <c r="B80">
        <v>180.1859436035156</v>
      </c>
      <c r="C80">
        <v>4478.02978515625</v>
      </c>
      <c r="D80">
        <f t="shared" si="4"/>
        <v>-4.8019960141309159E-2</v>
      </c>
      <c r="E80">
        <f t="shared" si="5"/>
        <v>-5.3000741550505159E-3</v>
      </c>
      <c r="F80">
        <f t="shared" si="6"/>
        <v>-6.2406633932602104E-3</v>
      </c>
      <c r="G80">
        <f t="shared" si="7"/>
        <v>-4.177929674804895E-2</v>
      </c>
      <c r="H80">
        <f>0</f>
        <v>0</v>
      </c>
    </row>
    <row r="81" spans="1:8" x14ac:dyDescent="0.2">
      <c r="A81" s="6">
        <v>45145</v>
      </c>
      <c r="B81">
        <v>177.07707214355469</v>
      </c>
      <c r="C81">
        <v>4518.43994140625</v>
      </c>
      <c r="D81">
        <f t="shared" si="4"/>
        <v>-1.7253684709178652E-2</v>
      </c>
      <c r="E81">
        <f t="shared" si="5"/>
        <v>9.0240927793627801E-3</v>
      </c>
      <c r="F81">
        <f t="shared" si="6"/>
        <v>8.5016165444668779E-3</v>
      </c>
      <c r="G81">
        <f t="shared" si="7"/>
        <v>-2.5755301253645529E-2</v>
      </c>
      <c r="H81">
        <f>0</f>
        <v>0</v>
      </c>
    </row>
    <row r="82" spans="1:8" x14ac:dyDescent="0.2">
      <c r="A82" s="6">
        <v>45146</v>
      </c>
      <c r="B82">
        <v>178.01763916015619</v>
      </c>
      <c r="C82">
        <v>4499.3798828125</v>
      </c>
      <c r="D82">
        <f t="shared" si="4"/>
        <v>5.3116250749787319E-3</v>
      </c>
      <c r="E82">
        <f t="shared" si="5"/>
        <v>-4.218283044793103E-3</v>
      </c>
      <c r="F82">
        <f t="shared" si="6"/>
        <v>-5.1272955126301185E-3</v>
      </c>
      <c r="G82">
        <f t="shared" si="7"/>
        <v>1.0438920587608851E-2</v>
      </c>
      <c r="H82">
        <f>0</f>
        <v>0</v>
      </c>
    </row>
    <row r="83" spans="1:8" x14ac:dyDescent="0.2">
      <c r="A83" s="6">
        <v>45147</v>
      </c>
      <c r="B83">
        <v>176.42359924316409</v>
      </c>
      <c r="C83">
        <v>4467.7099609375</v>
      </c>
      <c r="D83">
        <f t="shared" si="4"/>
        <v>-8.954393084372958E-3</v>
      </c>
      <c r="E83">
        <f t="shared" si="5"/>
        <v>-7.0387303805971024E-3</v>
      </c>
      <c r="F83">
        <f t="shared" si="6"/>
        <v>-8.0300698494849276E-3</v>
      </c>
      <c r="G83">
        <f t="shared" si="7"/>
        <v>-9.2432323488803037E-4</v>
      </c>
      <c r="H83">
        <f>0</f>
        <v>0</v>
      </c>
    </row>
    <row r="84" spans="1:8" x14ac:dyDescent="0.2">
      <c r="A84" s="6">
        <v>45148</v>
      </c>
      <c r="B84">
        <v>176.2057800292969</v>
      </c>
      <c r="C84">
        <v>4468.830078125</v>
      </c>
      <c r="D84">
        <f t="shared" si="4"/>
        <v>-1.2346376267211578E-3</v>
      </c>
      <c r="E84">
        <f t="shared" si="5"/>
        <v>2.5071394456976925E-4</v>
      </c>
      <c r="F84">
        <f t="shared" si="6"/>
        <v>-5.2785144305808672E-4</v>
      </c>
      <c r="G84">
        <f t="shared" si="7"/>
        <v>-7.0678618366307113E-4</v>
      </c>
      <c r="H84">
        <f>0</f>
        <v>0</v>
      </c>
    </row>
    <row r="85" spans="1:8" x14ac:dyDescent="0.2">
      <c r="A85" s="6">
        <v>45149</v>
      </c>
      <c r="B85">
        <v>176.26524353027341</v>
      </c>
      <c r="C85">
        <v>4464.0498046875</v>
      </c>
      <c r="D85">
        <f t="shared" si="4"/>
        <v>3.3746623389219188E-4</v>
      </c>
      <c r="E85">
        <f t="shared" si="5"/>
        <v>-1.0696923700230787E-3</v>
      </c>
      <c r="F85">
        <f t="shared" si="6"/>
        <v>-1.8867995487593977E-3</v>
      </c>
      <c r="G85">
        <f t="shared" si="7"/>
        <v>2.2242657826515898E-3</v>
      </c>
      <c r="H85">
        <f>0</f>
        <v>0</v>
      </c>
    </row>
    <row r="86" spans="1:8" x14ac:dyDescent="0.2">
      <c r="A86" s="6">
        <v>45152</v>
      </c>
      <c r="B86">
        <v>177.92095947265619</v>
      </c>
      <c r="C86">
        <v>4489.72021484375</v>
      </c>
      <c r="D86">
        <f t="shared" si="4"/>
        <v>9.3933205958349753E-3</v>
      </c>
      <c r="E86">
        <f t="shared" si="5"/>
        <v>5.7504757517030658E-3</v>
      </c>
      <c r="F86">
        <f t="shared" si="6"/>
        <v>5.1324447907696146E-3</v>
      </c>
      <c r="G86">
        <f t="shared" si="7"/>
        <v>4.2608758050653606E-3</v>
      </c>
      <c r="H86">
        <f>0</f>
        <v>0</v>
      </c>
    </row>
    <row r="87" spans="1:8" x14ac:dyDescent="0.2">
      <c r="A87" s="6">
        <v>45153</v>
      </c>
      <c r="B87">
        <v>175.92816162109381</v>
      </c>
      <c r="C87">
        <v>4437.85986328125</v>
      </c>
      <c r="D87">
        <f t="shared" si="4"/>
        <v>-1.1200467092066568E-2</v>
      </c>
      <c r="E87">
        <f t="shared" si="5"/>
        <v>-1.1550909428841738E-2</v>
      </c>
      <c r="F87">
        <f t="shared" si="6"/>
        <v>-1.2673956433811025E-2</v>
      </c>
      <c r="G87">
        <f t="shared" si="7"/>
        <v>1.4734893417444571E-3</v>
      </c>
      <c r="H87">
        <f>0</f>
        <v>0</v>
      </c>
    </row>
    <row r="88" spans="1:8" x14ac:dyDescent="0.2">
      <c r="A88" s="6">
        <v>45154</v>
      </c>
      <c r="B88">
        <v>175.05572509765619</v>
      </c>
      <c r="C88">
        <v>4404.330078125</v>
      </c>
      <c r="D88">
        <f t="shared" si="4"/>
        <v>-4.9590498496575597E-3</v>
      </c>
      <c r="E88">
        <f t="shared" si="5"/>
        <v>-7.5553952105776867E-3</v>
      </c>
      <c r="F88">
        <f t="shared" si="6"/>
        <v>-8.5618157857356991E-3</v>
      </c>
      <c r="G88">
        <f t="shared" si="7"/>
        <v>3.6027659360781394E-3</v>
      </c>
      <c r="H88">
        <f>0</f>
        <v>0</v>
      </c>
    </row>
    <row r="89" spans="1:8" x14ac:dyDescent="0.2">
      <c r="A89" s="6">
        <v>45155</v>
      </c>
      <c r="B89">
        <v>172.5077819824219</v>
      </c>
      <c r="C89">
        <v>4370.35986328125</v>
      </c>
      <c r="D89">
        <f t="shared" si="4"/>
        <v>-1.4555040195417202E-2</v>
      </c>
      <c r="E89">
        <f t="shared" si="5"/>
        <v>-7.7129130290369829E-3</v>
      </c>
      <c r="F89">
        <f t="shared" si="6"/>
        <v>-8.7239314456229108E-3</v>
      </c>
      <c r="G89">
        <f t="shared" si="7"/>
        <v>-5.8311087497942907E-3</v>
      </c>
      <c r="H89">
        <f>0</f>
        <v>0</v>
      </c>
    </row>
    <row r="90" spans="1:8" x14ac:dyDescent="0.2">
      <c r="A90" s="6">
        <v>45156</v>
      </c>
      <c r="B90">
        <v>172.99359130859381</v>
      </c>
      <c r="C90">
        <v>4369.7099609375</v>
      </c>
      <c r="D90">
        <f t="shared" si="4"/>
        <v>2.8161589036106438E-3</v>
      </c>
      <c r="E90">
        <f t="shared" si="5"/>
        <v>-1.4870682600087726E-4</v>
      </c>
      <c r="F90">
        <f t="shared" si="6"/>
        <v>-9.3893104298571194E-4</v>
      </c>
      <c r="G90">
        <f t="shared" si="7"/>
        <v>3.7550899465963556E-3</v>
      </c>
      <c r="H90">
        <f>0</f>
        <v>0</v>
      </c>
    </row>
    <row r="91" spans="1:8" x14ac:dyDescent="0.2">
      <c r="A91" s="6">
        <v>45159</v>
      </c>
      <c r="B91">
        <v>174.33198547363281</v>
      </c>
      <c r="C91">
        <v>4399.77001953125</v>
      </c>
      <c r="D91">
        <f t="shared" si="4"/>
        <v>7.7366690575926267E-3</v>
      </c>
      <c r="E91">
        <f t="shared" si="5"/>
        <v>6.8791885187959867E-3</v>
      </c>
      <c r="F91">
        <f t="shared" si="6"/>
        <v>6.2941039405100358E-3</v>
      </c>
      <c r="G91">
        <f t="shared" si="7"/>
        <v>1.4425651170825908E-3</v>
      </c>
      <c r="H91">
        <f>0</f>
        <v>0</v>
      </c>
    </row>
    <row r="92" spans="1:8" x14ac:dyDescent="0.2">
      <c r="A92" s="6">
        <v>45160</v>
      </c>
      <c r="B92">
        <v>175.7100524902344</v>
      </c>
      <c r="C92">
        <v>4387.5498046875</v>
      </c>
      <c r="D92">
        <f t="shared" si="4"/>
        <v>7.9048432383626022E-3</v>
      </c>
      <c r="E92">
        <f t="shared" si="5"/>
        <v>-2.777466728829614E-3</v>
      </c>
      <c r="F92">
        <f t="shared" si="6"/>
        <v>-3.6444227168832433E-3</v>
      </c>
      <c r="G92">
        <f t="shared" si="7"/>
        <v>1.1549265955245845E-2</v>
      </c>
      <c r="H92">
        <f>0</f>
        <v>0</v>
      </c>
    </row>
    <row r="93" spans="1:8" x14ac:dyDescent="0.2">
      <c r="A93" s="6">
        <v>45161</v>
      </c>
      <c r="B93">
        <v>179.56671142578119</v>
      </c>
      <c r="C93">
        <v>4436.009765625</v>
      </c>
      <c r="D93">
        <f t="shared" si="4"/>
        <v>2.1948994271463906E-2</v>
      </c>
      <c r="E93">
        <f t="shared" si="5"/>
        <v>1.1044879965972587E-2</v>
      </c>
      <c r="F93">
        <f t="shared" si="6"/>
        <v>1.0581389178783356E-2</v>
      </c>
      <c r="G93">
        <f t="shared" si="7"/>
        <v>1.136760509268055E-2</v>
      </c>
      <c r="H93">
        <f>0</f>
        <v>0</v>
      </c>
    </row>
    <row r="94" spans="1:8" x14ac:dyDescent="0.2">
      <c r="A94" s="6">
        <v>45162</v>
      </c>
      <c r="B94">
        <v>174.86735534667969</v>
      </c>
      <c r="C94">
        <v>4376.31005859375</v>
      </c>
      <c r="D94">
        <f t="shared" si="4"/>
        <v>-2.617053039390238E-2</v>
      </c>
      <c r="E94">
        <f t="shared" si="5"/>
        <v>-1.3457974663146133E-2</v>
      </c>
      <c r="F94">
        <f t="shared" si="6"/>
        <v>-1.4636687646896684E-2</v>
      </c>
      <c r="G94">
        <f t="shared" si="7"/>
        <v>-1.1533842747005696E-2</v>
      </c>
      <c r="H94">
        <f>0</f>
        <v>0</v>
      </c>
    </row>
    <row r="95" spans="1:8" x14ac:dyDescent="0.2">
      <c r="A95" s="6">
        <v>45163</v>
      </c>
      <c r="B95">
        <v>177.07826232910159</v>
      </c>
      <c r="C95">
        <v>4405.7099609375</v>
      </c>
      <c r="D95">
        <f t="shared" si="4"/>
        <v>1.264333744876911E-2</v>
      </c>
      <c r="E95">
        <f t="shared" si="5"/>
        <v>6.7179660376250894E-3</v>
      </c>
      <c r="F95">
        <f t="shared" si="6"/>
        <v>6.1281754812454233E-3</v>
      </c>
      <c r="G95">
        <f t="shared" si="7"/>
        <v>6.5151619675236864E-3</v>
      </c>
      <c r="H95">
        <f>0</f>
        <v>0</v>
      </c>
    </row>
    <row r="96" spans="1:8" x14ac:dyDescent="0.2">
      <c r="A96" s="6">
        <v>45166</v>
      </c>
      <c r="B96">
        <v>178.64469909667969</v>
      </c>
      <c r="C96">
        <v>4433.31005859375</v>
      </c>
      <c r="D96">
        <f t="shared" si="4"/>
        <v>8.8460138865993354E-3</v>
      </c>
      <c r="E96">
        <f t="shared" si="5"/>
        <v>6.2646197550364491E-3</v>
      </c>
      <c r="F96">
        <f t="shared" si="6"/>
        <v>5.6615963191027968E-3</v>
      </c>
      <c r="G96">
        <f t="shared" si="7"/>
        <v>3.1844175674965386E-3</v>
      </c>
      <c r="H96">
        <f>0</f>
        <v>0</v>
      </c>
    </row>
    <row r="97" spans="1:8" x14ac:dyDescent="0.2">
      <c r="A97" s="6">
        <v>45167</v>
      </c>
      <c r="B97">
        <v>182.5409851074219</v>
      </c>
      <c r="C97">
        <v>4497.6298828125</v>
      </c>
      <c r="D97">
        <f t="shared" si="4"/>
        <v>2.1810252587643797E-2</v>
      </c>
      <c r="E97">
        <f t="shared" si="5"/>
        <v>1.4508307194546211E-2</v>
      </c>
      <c r="F97">
        <f t="shared" si="6"/>
        <v>1.4145911568208439E-2</v>
      </c>
      <c r="G97">
        <f t="shared" si="7"/>
        <v>7.6643410194353577E-3</v>
      </c>
      <c r="H97">
        <f>0</f>
        <v>0</v>
      </c>
    </row>
    <row r="98" spans="1:8" x14ac:dyDescent="0.2">
      <c r="A98" s="6">
        <v>45168</v>
      </c>
      <c r="B98">
        <v>186.04072570800781</v>
      </c>
      <c r="C98">
        <v>4514.8701171875</v>
      </c>
      <c r="D98">
        <f t="shared" si="4"/>
        <v>1.9172355175613776E-2</v>
      </c>
      <c r="E98">
        <f t="shared" si="5"/>
        <v>3.833182103508026E-3</v>
      </c>
      <c r="F98">
        <f t="shared" si="6"/>
        <v>3.1591866031251388E-3</v>
      </c>
      <c r="G98">
        <f t="shared" si="7"/>
        <v>1.6013168572488638E-2</v>
      </c>
      <c r="H98">
        <f>0</f>
        <v>0</v>
      </c>
    </row>
    <row r="99" spans="1:8" x14ac:dyDescent="0.2">
      <c r="A99" s="6">
        <v>45169</v>
      </c>
      <c r="B99">
        <v>186.25880432128909</v>
      </c>
      <c r="C99">
        <v>4507.66015625</v>
      </c>
      <c r="D99">
        <f t="shared" si="4"/>
        <v>1.1722090012891151E-3</v>
      </c>
      <c r="E99">
        <f t="shared" si="5"/>
        <v>-1.5969365120942491E-3</v>
      </c>
      <c r="F99">
        <f t="shared" si="6"/>
        <v>-2.4294336002563905E-3</v>
      </c>
      <c r="G99">
        <f t="shared" si="7"/>
        <v>3.6016426015455056E-3</v>
      </c>
      <c r="H99">
        <f>0</f>
        <v>0</v>
      </c>
    </row>
    <row r="100" spans="1:8" x14ac:dyDescent="0.2">
      <c r="A100" s="6">
        <v>45170</v>
      </c>
      <c r="B100">
        <v>187.83518981933591</v>
      </c>
      <c r="C100">
        <v>4515.77001953125</v>
      </c>
      <c r="D100">
        <f t="shared" si="4"/>
        <v>8.463414676106451E-3</v>
      </c>
      <c r="E100">
        <f t="shared" si="5"/>
        <v>1.7991292600010311E-3</v>
      </c>
      <c r="F100">
        <f t="shared" si="6"/>
        <v>1.0657610961193362E-3</v>
      </c>
      <c r="G100">
        <f t="shared" si="7"/>
        <v>7.3976535799871145E-3</v>
      </c>
      <c r="H100">
        <f>0</f>
        <v>0</v>
      </c>
    </row>
    <row r="101" spans="1:8" x14ac:dyDescent="0.2">
      <c r="A101" s="6">
        <v>45174</v>
      </c>
      <c r="B101">
        <v>188.0731201171875</v>
      </c>
      <c r="C101">
        <v>4496.830078125</v>
      </c>
      <c r="D101">
        <f t="shared" si="4"/>
        <v>1.2666971406178895E-3</v>
      </c>
      <c r="E101">
        <f t="shared" si="5"/>
        <v>-4.194177587506065E-3</v>
      </c>
      <c r="F101">
        <f t="shared" si="6"/>
        <v>-5.1024864329133309E-3</v>
      </c>
      <c r="G101">
        <f t="shared" si="7"/>
        <v>6.3691835735312204E-3</v>
      </c>
      <c r="H101">
        <f>0</f>
        <v>0</v>
      </c>
    </row>
    <row r="102" spans="1:8" x14ac:dyDescent="0.2">
      <c r="A102" s="6">
        <v>45175</v>
      </c>
      <c r="B102">
        <v>181.34135437011719</v>
      </c>
      <c r="C102">
        <v>4465.47998046875</v>
      </c>
      <c r="D102">
        <f t="shared" si="4"/>
        <v>-3.5793343263916588E-2</v>
      </c>
      <c r="E102">
        <f t="shared" si="5"/>
        <v>-6.9715993514528618E-3</v>
      </c>
      <c r="F102">
        <f t="shared" si="6"/>
        <v>-7.9609793097918657E-3</v>
      </c>
      <c r="G102">
        <f t="shared" si="7"/>
        <v>-2.7832363954124723E-2</v>
      </c>
      <c r="H102">
        <f>0</f>
        <v>0</v>
      </c>
    </row>
    <row r="103" spans="1:8" x14ac:dyDescent="0.2">
      <c r="A103" s="6">
        <v>45176</v>
      </c>
      <c r="B103">
        <v>176.03727722167969</v>
      </c>
      <c r="C103">
        <v>4451.14013671875</v>
      </c>
      <c r="D103">
        <f t="shared" si="4"/>
        <v>-2.9249131654834226E-2</v>
      </c>
      <c r="E103">
        <f t="shared" si="5"/>
        <v>-3.2112659361860363E-3</v>
      </c>
      <c r="F103">
        <f t="shared" si="6"/>
        <v>-4.0908842375353294E-3</v>
      </c>
      <c r="G103">
        <f t="shared" si="7"/>
        <v>-2.5158247417298898E-2</v>
      </c>
      <c r="H103">
        <f>0</f>
        <v>0</v>
      </c>
    </row>
    <row r="104" spans="1:8" x14ac:dyDescent="0.2">
      <c r="A104" s="6">
        <v>45177</v>
      </c>
      <c r="B104">
        <v>176.65191650390619</v>
      </c>
      <c r="C104">
        <v>4457.490234375</v>
      </c>
      <c r="D104">
        <f t="shared" si="4"/>
        <v>3.4915291347781263E-3</v>
      </c>
      <c r="E104">
        <f t="shared" si="5"/>
        <v>1.4266227216406246E-3</v>
      </c>
      <c r="F104">
        <f t="shared" si="6"/>
        <v>6.8238133712271161E-4</v>
      </c>
      <c r="G104">
        <f t="shared" si="7"/>
        <v>2.8091477976554145E-3</v>
      </c>
      <c r="H104">
        <f>0</f>
        <v>0</v>
      </c>
    </row>
    <row r="105" spans="1:8" x14ac:dyDescent="0.2">
      <c r="A105" s="6">
        <v>45180</v>
      </c>
      <c r="B105">
        <v>177.8218078613281</v>
      </c>
      <c r="C105">
        <v>4487.4599609375</v>
      </c>
      <c r="D105">
        <f t="shared" si="4"/>
        <v>6.622579480455526E-3</v>
      </c>
      <c r="E105">
        <f t="shared" si="5"/>
        <v>6.7234531062752012E-3</v>
      </c>
      <c r="F105">
        <f t="shared" si="6"/>
        <v>6.1338227138173322E-3</v>
      </c>
      <c r="G105">
        <f t="shared" si="7"/>
        <v>4.8875676663819381E-4</v>
      </c>
      <c r="H105">
        <f>0</f>
        <v>0</v>
      </c>
    </row>
    <row r="106" spans="1:8" x14ac:dyDescent="0.2">
      <c r="A106" s="6">
        <v>45181</v>
      </c>
      <c r="B106">
        <v>174.78804016113281</v>
      </c>
      <c r="C106">
        <v>4461.89990234375</v>
      </c>
      <c r="D106">
        <f t="shared" si="4"/>
        <v>-1.7060717898904287E-2</v>
      </c>
      <c r="E106">
        <f t="shared" si="5"/>
        <v>-5.6958856048289208E-3</v>
      </c>
      <c r="F106">
        <f t="shared" si="6"/>
        <v>-6.6480283186976605E-3</v>
      </c>
      <c r="G106">
        <f t="shared" si="7"/>
        <v>-1.0412689580206627E-2</v>
      </c>
      <c r="H106">
        <f>0</f>
        <v>0</v>
      </c>
    </row>
    <row r="107" spans="1:8" x14ac:dyDescent="0.2">
      <c r="A107" s="6">
        <v>45182</v>
      </c>
      <c r="B107">
        <v>172.71598815917969</v>
      </c>
      <c r="C107">
        <v>4467.43994140625</v>
      </c>
      <c r="D107">
        <f t="shared" si="4"/>
        <v>-1.1854655501846389E-2</v>
      </c>
      <c r="E107">
        <f t="shared" si="5"/>
        <v>1.2416323054647016E-3</v>
      </c>
      <c r="F107">
        <f t="shared" si="6"/>
        <v>4.9199117247654693E-4</v>
      </c>
      <c r="G107">
        <f t="shared" si="7"/>
        <v>-1.2346646674322937E-2</v>
      </c>
      <c r="H107">
        <f>0</f>
        <v>0</v>
      </c>
    </row>
    <row r="108" spans="1:8" x14ac:dyDescent="0.2">
      <c r="A108" s="6">
        <v>45183</v>
      </c>
      <c r="B108">
        <v>174.23284912109381</v>
      </c>
      <c r="C108">
        <v>4505.10009765625</v>
      </c>
      <c r="D108">
        <f t="shared" si="4"/>
        <v>8.7824003908436588E-3</v>
      </c>
      <c r="E108">
        <f t="shared" si="5"/>
        <v>8.4299188671679293E-3</v>
      </c>
      <c r="F108">
        <f t="shared" si="6"/>
        <v>7.8900990869157084E-3</v>
      </c>
      <c r="G108">
        <f t="shared" si="7"/>
        <v>8.9230130392795037E-4</v>
      </c>
      <c r="H108">
        <f>0</f>
        <v>0</v>
      </c>
    </row>
    <row r="109" spans="1:8" x14ac:dyDescent="0.2">
      <c r="A109" s="6">
        <v>45184</v>
      </c>
      <c r="B109">
        <v>173.50910949707031</v>
      </c>
      <c r="C109">
        <v>4450.31982421875</v>
      </c>
      <c r="D109">
        <f t="shared" si="4"/>
        <v>-4.1538643698610933E-3</v>
      </c>
      <c r="E109">
        <f t="shared" si="5"/>
        <v>-1.2159612938677844E-2</v>
      </c>
      <c r="F109">
        <f t="shared" si="6"/>
        <v>-1.3300427598393862E-2</v>
      </c>
      <c r="G109">
        <f t="shared" si="7"/>
        <v>9.146563228532769E-3</v>
      </c>
      <c r="H109">
        <f>0</f>
        <v>0</v>
      </c>
    </row>
    <row r="110" spans="1:8" x14ac:dyDescent="0.2">
      <c r="A110" s="6">
        <v>45187</v>
      </c>
      <c r="B110">
        <v>176.4437255859375</v>
      </c>
      <c r="C110">
        <v>4453.52978515625</v>
      </c>
      <c r="D110">
        <f t="shared" si="4"/>
        <v>1.691332574625859E-2</v>
      </c>
      <c r="E110">
        <f t="shared" si="5"/>
        <v>7.2128769712942464E-4</v>
      </c>
      <c r="F110">
        <f t="shared" si="6"/>
        <v>-4.3541952436717841E-5</v>
      </c>
      <c r="G110">
        <f t="shared" si="7"/>
        <v>1.6956867698695307E-2</v>
      </c>
      <c r="H110">
        <f>0</f>
        <v>0</v>
      </c>
    </row>
    <row r="111" spans="1:8" x14ac:dyDescent="0.2">
      <c r="A111" s="6">
        <v>45188</v>
      </c>
      <c r="B111">
        <v>177.5343017578125</v>
      </c>
      <c r="C111">
        <v>4443.9501953125</v>
      </c>
      <c r="D111">
        <f t="shared" si="4"/>
        <v>6.1808725034193657E-3</v>
      </c>
      <c r="E111">
        <f t="shared" si="5"/>
        <v>-2.151010615372817E-3</v>
      </c>
      <c r="F111">
        <f t="shared" si="6"/>
        <v>-2.9996807618664439E-3</v>
      </c>
      <c r="G111">
        <f t="shared" si="7"/>
        <v>9.18055326528581E-3</v>
      </c>
      <c r="H111">
        <f>0</f>
        <v>0</v>
      </c>
    </row>
    <row r="112" spans="1:8" x14ac:dyDescent="0.2">
      <c r="A112" s="6">
        <v>45189</v>
      </c>
      <c r="B112">
        <v>173.98500061035159</v>
      </c>
      <c r="C112">
        <v>4402.2001953125</v>
      </c>
      <c r="D112">
        <f t="shared" si="4"/>
        <v>-1.999219932327656E-2</v>
      </c>
      <c r="E112">
        <f t="shared" si="5"/>
        <v>-9.3947947580595992E-3</v>
      </c>
      <c r="F112">
        <f t="shared" si="6"/>
        <v>-1.0454906195144387E-2</v>
      </c>
      <c r="G112">
        <f t="shared" si="7"/>
        <v>-9.5372931281321738E-3</v>
      </c>
      <c r="H112">
        <f>0</f>
        <v>0</v>
      </c>
    </row>
    <row r="113" spans="1:8" x14ac:dyDescent="0.2">
      <c r="A113" s="6">
        <v>45190</v>
      </c>
      <c r="B113">
        <v>172.4383544921875</v>
      </c>
      <c r="C113">
        <v>4330</v>
      </c>
      <c r="D113">
        <f t="shared" si="4"/>
        <v>-8.8895371022694736E-3</v>
      </c>
      <c r="E113">
        <f t="shared" si="5"/>
        <v>-1.6400934103219411E-2</v>
      </c>
      <c r="F113">
        <f t="shared" si="6"/>
        <v>-1.7665550135695502E-2</v>
      </c>
      <c r="G113">
        <f t="shared" si="7"/>
        <v>8.7760130334260285E-3</v>
      </c>
      <c r="H113">
        <f>0</f>
        <v>0</v>
      </c>
    </row>
    <row r="114" spans="1:8" x14ac:dyDescent="0.2">
      <c r="A114" s="6">
        <v>45191</v>
      </c>
      <c r="B114">
        <v>173.29096984863281</v>
      </c>
      <c r="C114">
        <v>4320.06005859375</v>
      </c>
      <c r="D114">
        <f t="shared" si="4"/>
        <v>4.9444646984493357E-3</v>
      </c>
      <c r="E114">
        <f t="shared" si="5"/>
        <v>-2.2955984771939608E-3</v>
      </c>
      <c r="F114">
        <f t="shared" si="6"/>
        <v>-3.1484890481929401E-3</v>
      </c>
      <c r="G114">
        <f t="shared" si="7"/>
        <v>8.0929537466422757E-3</v>
      </c>
      <c r="H114">
        <f>0</f>
        <v>0</v>
      </c>
    </row>
    <row r="115" spans="1:8" x14ac:dyDescent="0.2">
      <c r="A115" s="6">
        <v>45194</v>
      </c>
      <c r="B115">
        <v>174.5699157714844</v>
      </c>
      <c r="C115">
        <v>4337.43994140625</v>
      </c>
      <c r="D115">
        <f t="shared" si="4"/>
        <v>7.3803379597259244E-3</v>
      </c>
      <c r="E115">
        <f t="shared" si="5"/>
        <v>4.0230650909416354E-3</v>
      </c>
      <c r="F115">
        <f t="shared" si="6"/>
        <v>3.3546121499632552E-3</v>
      </c>
      <c r="G115">
        <f t="shared" si="7"/>
        <v>4.0257258097626692E-3</v>
      </c>
      <c r="H115">
        <f>0</f>
        <v>0</v>
      </c>
    </row>
    <row r="116" spans="1:8" x14ac:dyDescent="0.2">
      <c r="A116" s="6">
        <v>45195</v>
      </c>
      <c r="B116">
        <v>170.48527526855469</v>
      </c>
      <c r="C116">
        <v>4273.52978515625</v>
      </c>
      <c r="D116">
        <f t="shared" si="4"/>
        <v>-2.3398307118831396E-2</v>
      </c>
      <c r="E116">
        <f t="shared" si="5"/>
        <v>-1.4734533990868215E-2</v>
      </c>
      <c r="F116">
        <f t="shared" si="6"/>
        <v>-1.5950508901044644E-2</v>
      </c>
      <c r="G116">
        <f t="shared" si="7"/>
        <v>-7.4477982177867524E-3</v>
      </c>
      <c r="H116">
        <f>0</f>
        <v>0</v>
      </c>
    </row>
    <row r="117" spans="1:8" x14ac:dyDescent="0.2">
      <c r="A117" s="6">
        <v>45196</v>
      </c>
      <c r="B117">
        <v>168.9683532714844</v>
      </c>
      <c r="C117">
        <v>4274.509765625</v>
      </c>
      <c r="D117">
        <f t="shared" si="4"/>
        <v>-8.8976716298857506E-3</v>
      </c>
      <c r="E117">
        <f t="shared" si="5"/>
        <v>2.2931406074522265E-4</v>
      </c>
      <c r="F117">
        <f t="shared" si="6"/>
        <v>-5.4987597540407372E-4</v>
      </c>
      <c r="G117">
        <f t="shared" si="7"/>
        <v>-8.3477956544816771E-3</v>
      </c>
      <c r="H117">
        <f>0</f>
        <v>0</v>
      </c>
    </row>
    <row r="118" spans="1:8" x14ac:dyDescent="0.2">
      <c r="A118" s="6">
        <v>45197</v>
      </c>
      <c r="B118">
        <v>169.2261657714844</v>
      </c>
      <c r="C118">
        <v>4299.7001953125</v>
      </c>
      <c r="D118">
        <f t="shared" si="4"/>
        <v>1.5258034715279756E-3</v>
      </c>
      <c r="E118">
        <f t="shared" si="5"/>
        <v>5.8931739705165853E-3</v>
      </c>
      <c r="F118">
        <f t="shared" si="6"/>
        <v>5.2793082766530337E-3</v>
      </c>
      <c r="G118">
        <f t="shared" si="7"/>
        <v>-3.7535048051250582E-3</v>
      </c>
      <c r="H118">
        <f>0</f>
        <v>0</v>
      </c>
    </row>
    <row r="119" spans="1:8" x14ac:dyDescent="0.2">
      <c r="A119" s="6">
        <v>45198</v>
      </c>
      <c r="B119">
        <v>169.74171447753909</v>
      </c>
      <c r="C119">
        <v>4288.0498046875</v>
      </c>
      <c r="D119">
        <f t="shared" si="4"/>
        <v>3.0465070440162112E-3</v>
      </c>
      <c r="E119">
        <f t="shared" si="5"/>
        <v>-2.7095820861420261E-3</v>
      </c>
      <c r="F119">
        <f t="shared" si="6"/>
        <v>-3.5745565661636034E-3</v>
      </c>
      <c r="G119">
        <f t="shared" si="7"/>
        <v>6.6210636101798146E-3</v>
      </c>
      <c r="H119">
        <f>0</f>
        <v>0</v>
      </c>
    </row>
    <row r="120" spans="1:8" x14ac:dyDescent="0.2">
      <c r="A120" s="6">
        <v>45201</v>
      </c>
      <c r="B120">
        <v>172.25990295410159</v>
      </c>
      <c r="C120">
        <v>4288.39013671875</v>
      </c>
      <c r="D120">
        <f t="shared" si="4"/>
        <v>1.4835413229525862E-2</v>
      </c>
      <c r="E120">
        <f t="shared" si="5"/>
        <v>7.9367555590792449E-5</v>
      </c>
      <c r="F120">
        <f t="shared" si="6"/>
        <v>-7.041993203351966E-4</v>
      </c>
      <c r="G120">
        <f t="shared" si="7"/>
        <v>1.5539612549861059E-2</v>
      </c>
      <c r="H120">
        <f>0</f>
        <v>0</v>
      </c>
    </row>
    <row r="121" spans="1:8" x14ac:dyDescent="0.2">
      <c r="A121" s="6">
        <v>45202</v>
      </c>
      <c r="B121">
        <v>170.9214782714844</v>
      </c>
      <c r="C121">
        <v>4229.4501953125</v>
      </c>
      <c r="D121">
        <f t="shared" si="4"/>
        <v>-7.7697981925243242E-3</v>
      </c>
      <c r="E121">
        <f t="shared" si="5"/>
        <v>-1.3744071674259506E-2</v>
      </c>
      <c r="F121">
        <f t="shared" si="6"/>
        <v>-1.4931135641428738E-2</v>
      </c>
      <c r="G121">
        <f t="shared" si="7"/>
        <v>7.1613374489044139E-3</v>
      </c>
      <c r="H121">
        <f>0</f>
        <v>0</v>
      </c>
    </row>
    <row r="122" spans="1:8" x14ac:dyDescent="0.2">
      <c r="A122" s="6">
        <v>45203</v>
      </c>
      <c r="B122">
        <v>172.17066955566409</v>
      </c>
      <c r="C122">
        <v>4263.75</v>
      </c>
      <c r="D122">
        <f t="shared" si="4"/>
        <v>7.3085682198203994E-3</v>
      </c>
      <c r="E122">
        <f t="shared" si="5"/>
        <v>8.1097549571607086E-3</v>
      </c>
      <c r="F122">
        <f t="shared" si="6"/>
        <v>7.5605898031371006E-3</v>
      </c>
      <c r="G122">
        <f t="shared" si="7"/>
        <v>-2.5202158331670121E-4</v>
      </c>
      <c r="H122">
        <f>0</f>
        <v>0</v>
      </c>
    </row>
    <row r="123" spans="1:8" x14ac:dyDescent="0.2">
      <c r="A123" s="6">
        <v>45204</v>
      </c>
      <c r="B123">
        <v>173.40997314453119</v>
      </c>
      <c r="C123">
        <v>4258.18994140625</v>
      </c>
      <c r="D123">
        <f t="shared" si="4"/>
        <v>7.1981109910619345E-3</v>
      </c>
      <c r="E123">
        <f t="shared" si="5"/>
        <v>-1.304030159777203E-3</v>
      </c>
      <c r="F123">
        <f t="shared" si="6"/>
        <v>-2.1279775043334709E-3</v>
      </c>
      <c r="G123">
        <f t="shared" si="7"/>
        <v>9.326088495395405E-3</v>
      </c>
      <c r="H123">
        <f>0</f>
        <v>0</v>
      </c>
    </row>
    <row r="124" spans="1:8" x14ac:dyDescent="0.2">
      <c r="A124" s="6">
        <v>45205</v>
      </c>
      <c r="B124">
        <v>175.96784973144531</v>
      </c>
      <c r="C124">
        <v>4308.5</v>
      </c>
      <c r="D124">
        <f t="shared" si="4"/>
        <v>1.4750458353293361E-2</v>
      </c>
      <c r="E124">
        <f t="shared" si="5"/>
        <v>1.1814893014644445E-2</v>
      </c>
      <c r="F124">
        <f t="shared" si="6"/>
        <v>1.1373878401451588E-2</v>
      </c>
      <c r="G124">
        <f t="shared" si="7"/>
        <v>3.3765799518417731E-3</v>
      </c>
      <c r="H124">
        <f>0</f>
        <v>0</v>
      </c>
    </row>
    <row r="125" spans="1:8" x14ac:dyDescent="0.2">
      <c r="A125" s="6">
        <v>45208</v>
      </c>
      <c r="B125">
        <v>177.45497131347659</v>
      </c>
      <c r="C125">
        <v>4335.66015625</v>
      </c>
      <c r="D125">
        <f t="shared" si="4"/>
        <v>8.4510982222085751E-3</v>
      </c>
      <c r="E125">
        <f t="shared" si="5"/>
        <v>6.3038542996403102E-3</v>
      </c>
      <c r="F125">
        <f t="shared" si="6"/>
        <v>5.7019760942358111E-3</v>
      </c>
      <c r="G125">
        <f t="shared" si="7"/>
        <v>2.749122127972764E-3</v>
      </c>
      <c r="H125">
        <f>0</f>
        <v>0</v>
      </c>
    </row>
    <row r="126" spans="1:8" x14ac:dyDescent="0.2">
      <c r="A126" s="6">
        <v>45209</v>
      </c>
      <c r="B126">
        <v>176.86012268066409</v>
      </c>
      <c r="C126">
        <v>4358.240234375</v>
      </c>
      <c r="D126">
        <f t="shared" si="4"/>
        <v>-3.352110275691822E-3</v>
      </c>
      <c r="E126">
        <f t="shared" si="5"/>
        <v>5.2079907813922244E-3</v>
      </c>
      <c r="F126">
        <f t="shared" si="6"/>
        <v>4.5741250412895691E-3</v>
      </c>
      <c r="G126">
        <f t="shared" si="7"/>
        <v>-7.926235316981391E-3</v>
      </c>
      <c r="H126">
        <f>0</f>
        <v>0</v>
      </c>
    </row>
    <row r="127" spans="1:8" x14ac:dyDescent="0.2">
      <c r="A127" s="6">
        <v>45210</v>
      </c>
      <c r="B127">
        <v>178.2580261230469</v>
      </c>
      <c r="C127">
        <v>4376.9501953125</v>
      </c>
      <c r="D127">
        <f t="shared" si="4"/>
        <v>7.9040058391617318E-3</v>
      </c>
      <c r="E127">
        <f t="shared" si="5"/>
        <v>4.2930081710337298E-3</v>
      </c>
      <c r="F127">
        <f t="shared" si="6"/>
        <v>3.6324346908615428E-3</v>
      </c>
      <c r="G127">
        <f t="shared" si="7"/>
        <v>4.271571148300189E-3</v>
      </c>
      <c r="H127">
        <f>0</f>
        <v>0</v>
      </c>
    </row>
    <row r="128" spans="1:8" x14ac:dyDescent="0.2">
      <c r="A128" s="6">
        <v>45211</v>
      </c>
      <c r="B128">
        <v>179.16021728515619</v>
      </c>
      <c r="C128">
        <v>4349.60986328125</v>
      </c>
      <c r="D128">
        <f t="shared" si="4"/>
        <v>5.0611531033477597E-3</v>
      </c>
      <c r="E128">
        <f t="shared" si="5"/>
        <v>-6.2464343461184901E-3</v>
      </c>
      <c r="F128">
        <f t="shared" si="6"/>
        <v>-7.2146472153229776E-3</v>
      </c>
      <c r="G128">
        <f t="shared" si="7"/>
        <v>1.2275800318670737E-2</v>
      </c>
      <c r="H128">
        <f>0</f>
        <v>0</v>
      </c>
    </row>
    <row r="129" spans="1:8" x14ac:dyDescent="0.2">
      <c r="A129" s="6">
        <v>45212</v>
      </c>
      <c r="B129">
        <v>177.31617736816409</v>
      </c>
      <c r="C129">
        <v>4327.77978515625</v>
      </c>
      <c r="D129">
        <f t="shared" si="4"/>
        <v>-1.0292686316946575E-2</v>
      </c>
      <c r="E129">
        <f t="shared" si="5"/>
        <v>-5.018858888767519E-3</v>
      </c>
      <c r="F129">
        <f t="shared" si="6"/>
        <v>-5.9512396384765118E-3</v>
      </c>
      <c r="G129">
        <f t="shared" si="7"/>
        <v>-4.3414466784700637E-3</v>
      </c>
      <c r="H129">
        <f>0</f>
        <v>0</v>
      </c>
    </row>
    <row r="130" spans="1:8" x14ac:dyDescent="0.2">
      <c r="A130" s="6">
        <v>45215</v>
      </c>
      <c r="B130">
        <v>177.1872863769531</v>
      </c>
      <c r="C130">
        <v>4373.6298828125</v>
      </c>
      <c r="D130">
        <f t="shared" ref="D130:D193" si="8">(B130/B129)-1</f>
        <v>-7.2689922106417004E-4</v>
      </c>
      <c r="E130">
        <f t="shared" ref="E130:E193" si="9">(C130/C129)-1</f>
        <v>1.059436938392988E-2</v>
      </c>
      <c r="F130">
        <f t="shared" ref="F130:F193" si="10">alpha_apple+beta_apple*E130</f>
        <v>1.0117728489418876E-2</v>
      </c>
      <c r="G130">
        <f t="shared" ref="G130:G193" si="11">D130-F130</f>
        <v>-1.0844627710483046E-2</v>
      </c>
      <c r="H130">
        <f>0</f>
        <v>0</v>
      </c>
    </row>
    <row r="131" spans="1:8" x14ac:dyDescent="0.2">
      <c r="A131" s="6">
        <v>45216</v>
      </c>
      <c r="B131">
        <v>175.63075256347659</v>
      </c>
      <c r="C131">
        <v>4373.2001953125</v>
      </c>
      <c r="D131">
        <f t="shared" si="8"/>
        <v>-8.7846811433472949E-3</v>
      </c>
      <c r="E131">
        <f t="shared" si="9"/>
        <v>-9.824505308242415E-5</v>
      </c>
      <c r="F131">
        <f t="shared" si="10"/>
        <v>-8.8699632413441129E-4</v>
      </c>
      <c r="G131">
        <f t="shared" si="11"/>
        <v>-7.8976848192128836E-3</v>
      </c>
      <c r="H131">
        <f>0</f>
        <v>0</v>
      </c>
    </row>
    <row r="132" spans="1:8" x14ac:dyDescent="0.2">
      <c r="A132" s="6">
        <v>45217</v>
      </c>
      <c r="B132">
        <v>174.33198547363281</v>
      </c>
      <c r="C132">
        <v>4314.60009765625</v>
      </c>
      <c r="D132">
        <f t="shared" si="8"/>
        <v>-7.3948728846582323E-3</v>
      </c>
      <c r="E132">
        <f t="shared" si="9"/>
        <v>-1.3399820506516447E-2</v>
      </c>
      <c r="F132">
        <f t="shared" si="10"/>
        <v>-1.4576836008717464E-2</v>
      </c>
      <c r="G132">
        <f t="shared" si="11"/>
        <v>7.1819631240592312E-3</v>
      </c>
      <c r="H132">
        <f>0</f>
        <v>0</v>
      </c>
    </row>
    <row r="133" spans="1:8" x14ac:dyDescent="0.2">
      <c r="A133" s="6">
        <v>45218</v>
      </c>
      <c r="B133">
        <v>173.95527648925781</v>
      </c>
      <c r="C133">
        <v>4278</v>
      </c>
      <c r="D133">
        <f t="shared" si="8"/>
        <v>-2.1608713016807446E-3</v>
      </c>
      <c r="E133">
        <f t="shared" si="9"/>
        <v>-8.4828481963210578E-3</v>
      </c>
      <c r="F133">
        <f t="shared" si="10"/>
        <v>-9.5163405135969201E-3</v>
      </c>
      <c r="G133">
        <f t="shared" si="11"/>
        <v>7.3554692119161755E-3</v>
      </c>
      <c r="H133">
        <f>0</f>
        <v>0</v>
      </c>
    </row>
    <row r="134" spans="1:8" x14ac:dyDescent="0.2">
      <c r="A134" s="6">
        <v>45219</v>
      </c>
      <c r="B134">
        <v>171.39739990234381</v>
      </c>
      <c r="C134">
        <v>4224.16015625</v>
      </c>
      <c r="D134">
        <f t="shared" si="8"/>
        <v>-1.470421960481294E-2</v>
      </c>
      <c r="E134">
        <f t="shared" si="9"/>
        <v>-1.2585283719027562E-2</v>
      </c>
      <c r="F134">
        <f t="shared" si="10"/>
        <v>-1.373852342860581E-2</v>
      </c>
      <c r="G134">
        <f t="shared" si="11"/>
        <v>-9.6569617620713075E-4</v>
      </c>
      <c r="H134">
        <f>0</f>
        <v>0</v>
      </c>
    </row>
    <row r="135" spans="1:8" x14ac:dyDescent="0.2">
      <c r="A135" s="6">
        <v>45222</v>
      </c>
      <c r="B135">
        <v>171.5163269042969</v>
      </c>
      <c r="C135">
        <v>4217.0400390625</v>
      </c>
      <c r="D135">
        <f t="shared" si="8"/>
        <v>6.9386701327367462E-4</v>
      </c>
      <c r="E135">
        <f t="shared" si="9"/>
        <v>-1.6855698941634634E-3</v>
      </c>
      <c r="F135">
        <f t="shared" si="10"/>
        <v>-2.5206541324014524E-3</v>
      </c>
      <c r="G135">
        <f t="shared" si="11"/>
        <v>3.214521145675127E-3</v>
      </c>
      <c r="H135">
        <f>0</f>
        <v>0</v>
      </c>
    </row>
    <row r="136" spans="1:8" x14ac:dyDescent="0.2">
      <c r="A136" s="6">
        <v>45223</v>
      </c>
      <c r="B136">
        <v>171.95257568359381</v>
      </c>
      <c r="C136">
        <v>4247.68017578125</v>
      </c>
      <c r="D136">
        <f t="shared" si="8"/>
        <v>2.5434825195407296E-3</v>
      </c>
      <c r="E136">
        <f t="shared" si="9"/>
        <v>7.2657922227272742E-3</v>
      </c>
      <c r="F136">
        <f t="shared" si="10"/>
        <v>6.6919923520604866E-3</v>
      </c>
      <c r="G136">
        <f t="shared" si="11"/>
        <v>-4.148509832519757E-3</v>
      </c>
      <c r="H136">
        <f>0</f>
        <v>0</v>
      </c>
    </row>
    <row r="137" spans="1:8" x14ac:dyDescent="0.2">
      <c r="A137" s="6">
        <v>45224</v>
      </c>
      <c r="B137">
        <v>169.6326599121094</v>
      </c>
      <c r="C137">
        <v>4186.77001953125</v>
      </c>
      <c r="D137">
        <f t="shared" si="8"/>
        <v>-1.34916023343159E-2</v>
      </c>
      <c r="E137">
        <f t="shared" si="9"/>
        <v>-1.4339628627712542E-2</v>
      </c>
      <c r="F137">
        <f t="shared" si="10"/>
        <v>-1.5544076510301975E-2</v>
      </c>
      <c r="G137">
        <f t="shared" si="11"/>
        <v>2.052474175986075E-3</v>
      </c>
      <c r="H137">
        <f>0</f>
        <v>0</v>
      </c>
    </row>
    <row r="138" spans="1:8" x14ac:dyDescent="0.2">
      <c r="A138" s="6">
        <v>45225</v>
      </c>
      <c r="B138">
        <v>165.45875549316409</v>
      </c>
      <c r="C138">
        <v>4137.22998046875</v>
      </c>
      <c r="D138">
        <f t="shared" si="8"/>
        <v>-2.4605547193022326E-2</v>
      </c>
      <c r="E138">
        <f t="shared" si="9"/>
        <v>-1.1832519778109618E-2</v>
      </c>
      <c r="F138">
        <f t="shared" si="10"/>
        <v>-1.2963786803791854E-2</v>
      </c>
      <c r="G138">
        <f t="shared" si="11"/>
        <v>-1.1641760389230472E-2</v>
      </c>
      <c r="H138">
        <f>0</f>
        <v>0</v>
      </c>
    </row>
    <row r="139" spans="1:8" x14ac:dyDescent="0.2">
      <c r="A139" s="6">
        <v>45226</v>
      </c>
      <c r="B139">
        <v>166.77734375</v>
      </c>
      <c r="C139">
        <v>4117.3701171875</v>
      </c>
      <c r="D139">
        <f t="shared" si="8"/>
        <v>7.9692866835952003E-3</v>
      </c>
      <c r="E139">
        <f t="shared" si="9"/>
        <v>-4.8002802297685276E-3</v>
      </c>
      <c r="F139">
        <f t="shared" si="10"/>
        <v>-5.7262808123101847E-3</v>
      </c>
      <c r="G139">
        <f t="shared" si="11"/>
        <v>1.3695567495905385E-2</v>
      </c>
      <c r="H139">
        <f>0</f>
        <v>0</v>
      </c>
    </row>
    <row r="140" spans="1:8" x14ac:dyDescent="0.2">
      <c r="A140" s="6">
        <v>45229</v>
      </c>
      <c r="B140">
        <v>168.82957458496091</v>
      </c>
      <c r="C140">
        <v>4166.81982421875</v>
      </c>
      <c r="D140">
        <f t="shared" si="8"/>
        <v>1.2305213578873264E-2</v>
      </c>
      <c r="E140">
        <f t="shared" si="9"/>
        <v>1.2010022325859904E-2</v>
      </c>
      <c r="F140">
        <f t="shared" si="10"/>
        <v>1.1574703408809128E-2</v>
      </c>
      <c r="G140">
        <f t="shared" si="11"/>
        <v>7.3051017006413657E-4</v>
      </c>
      <c r="H140">
        <f>0</f>
        <v>0</v>
      </c>
    </row>
    <row r="141" spans="1:8" x14ac:dyDescent="0.2">
      <c r="A141" s="6">
        <v>45230</v>
      </c>
      <c r="B141">
        <v>169.30548095703119</v>
      </c>
      <c r="C141">
        <v>4193.7998046875</v>
      </c>
      <c r="D141">
        <f t="shared" si="8"/>
        <v>2.8188566679754334E-3</v>
      </c>
      <c r="E141">
        <f t="shared" si="9"/>
        <v>6.4749573072333533E-3</v>
      </c>
      <c r="F141">
        <f t="shared" si="10"/>
        <v>5.8780734859845479E-3</v>
      </c>
      <c r="G141">
        <f t="shared" si="11"/>
        <v>-3.0592168180091145E-3</v>
      </c>
      <c r="H141">
        <f>0</f>
        <v>0</v>
      </c>
    </row>
    <row r="142" spans="1:8" x14ac:dyDescent="0.2">
      <c r="A142" s="6">
        <v>45231</v>
      </c>
      <c r="B142">
        <v>172.47802734375</v>
      </c>
      <c r="C142">
        <v>4237.85986328125</v>
      </c>
      <c r="D142">
        <f t="shared" si="8"/>
        <v>1.8738592328998438E-2</v>
      </c>
      <c r="E142">
        <f t="shared" si="9"/>
        <v>1.0505999486313922E-2</v>
      </c>
      <c r="F142">
        <f t="shared" si="10"/>
        <v>1.0026779132664809E-2</v>
      </c>
      <c r="G142">
        <f t="shared" si="11"/>
        <v>8.7118131963336287E-3</v>
      </c>
      <c r="H142">
        <f>0</f>
        <v>0</v>
      </c>
    </row>
    <row r="143" spans="1:8" x14ac:dyDescent="0.2">
      <c r="A143" s="6">
        <v>45232</v>
      </c>
      <c r="B143">
        <v>176.04718017578119</v>
      </c>
      <c r="C143">
        <v>4317.77978515625</v>
      </c>
      <c r="D143">
        <f t="shared" si="8"/>
        <v>2.0693376930371876E-2</v>
      </c>
      <c r="E143">
        <f t="shared" si="9"/>
        <v>1.885855702012762E-2</v>
      </c>
      <c r="F143">
        <f t="shared" si="10"/>
        <v>1.862314232245868E-2</v>
      </c>
      <c r="G143">
        <f t="shared" si="11"/>
        <v>2.0702346079131961E-3</v>
      </c>
      <c r="H143">
        <f>0</f>
        <v>0</v>
      </c>
    </row>
    <row r="144" spans="1:8" x14ac:dyDescent="0.2">
      <c r="A144" s="6">
        <v>45233</v>
      </c>
      <c r="B144">
        <v>175.13502502441409</v>
      </c>
      <c r="C144">
        <v>4358.33984375</v>
      </c>
      <c r="D144">
        <f t="shared" si="8"/>
        <v>-5.1813107739432374E-3</v>
      </c>
      <c r="E144">
        <f t="shared" si="9"/>
        <v>9.3937302530313627E-3</v>
      </c>
      <c r="F144">
        <f t="shared" si="10"/>
        <v>8.8820434926620111E-3</v>
      </c>
      <c r="G144">
        <f t="shared" si="11"/>
        <v>-1.4063354266605248E-2</v>
      </c>
      <c r="H144">
        <f>0</f>
        <v>0</v>
      </c>
    </row>
    <row r="145" spans="1:8" x14ac:dyDescent="0.2">
      <c r="A145" s="6">
        <v>45236</v>
      </c>
      <c r="B145">
        <v>177.6929016113281</v>
      </c>
      <c r="C145">
        <v>4365.97998046875</v>
      </c>
      <c r="D145">
        <f t="shared" si="8"/>
        <v>1.4605168706587568E-2</v>
      </c>
      <c r="E145">
        <f t="shared" si="9"/>
        <v>1.7529924220356374E-3</v>
      </c>
      <c r="F145">
        <f t="shared" si="10"/>
        <v>1.0182775542252995E-3</v>
      </c>
      <c r="G145">
        <f t="shared" si="11"/>
        <v>1.3586891152362269E-2</v>
      </c>
      <c r="H145">
        <f>0</f>
        <v>0</v>
      </c>
    </row>
    <row r="146" spans="1:8" x14ac:dyDescent="0.2">
      <c r="A146" s="6">
        <v>45237</v>
      </c>
      <c r="B146">
        <v>180.26069641113281</v>
      </c>
      <c r="C146">
        <v>4378.3798828125</v>
      </c>
      <c r="D146">
        <f t="shared" si="8"/>
        <v>1.4450744945463834E-2</v>
      </c>
      <c r="E146">
        <f t="shared" si="9"/>
        <v>2.8401189192852616E-3</v>
      </c>
      <c r="F146">
        <f t="shared" si="10"/>
        <v>2.1371365582816561E-3</v>
      </c>
      <c r="G146">
        <f t="shared" si="11"/>
        <v>1.2313608387182177E-2</v>
      </c>
      <c r="H146">
        <f>0</f>
        <v>0</v>
      </c>
    </row>
    <row r="147" spans="1:8" x14ac:dyDescent="0.2">
      <c r="A147" s="6">
        <v>45238</v>
      </c>
      <c r="B147">
        <v>181.321533203125</v>
      </c>
      <c r="C147">
        <v>4382.77978515625</v>
      </c>
      <c r="D147">
        <f t="shared" si="8"/>
        <v>5.885014388120835E-3</v>
      </c>
      <c r="E147">
        <f t="shared" si="9"/>
        <v>1.0049156221052513E-3</v>
      </c>
      <c r="F147">
        <f t="shared" si="10"/>
        <v>2.4836488495881808E-4</v>
      </c>
      <c r="G147">
        <f t="shared" si="11"/>
        <v>5.6366495031620169E-3</v>
      </c>
      <c r="H147">
        <f>0</f>
        <v>0</v>
      </c>
    </row>
    <row r="148" spans="1:8" x14ac:dyDescent="0.2">
      <c r="A148" s="6">
        <v>45239</v>
      </c>
      <c r="B148">
        <v>180.84564208984381</v>
      </c>
      <c r="C148">
        <v>4347.35009765625</v>
      </c>
      <c r="D148">
        <f t="shared" si="8"/>
        <v>-2.6245703137094401E-3</v>
      </c>
      <c r="E148">
        <f t="shared" si="9"/>
        <v>-8.0838393067328429E-3</v>
      </c>
      <c r="F148">
        <f t="shared" si="10"/>
        <v>-9.1056848171864671E-3</v>
      </c>
      <c r="G148">
        <f t="shared" si="11"/>
        <v>6.4811145034770271E-3</v>
      </c>
      <c r="H148">
        <f>0</f>
        <v>0</v>
      </c>
    </row>
    <row r="149" spans="1:8" x14ac:dyDescent="0.2">
      <c r="A149" s="6">
        <v>45240</v>
      </c>
      <c r="B149">
        <v>185.0448913574219</v>
      </c>
      <c r="C149">
        <v>4415.240234375</v>
      </c>
      <c r="D149">
        <f t="shared" si="8"/>
        <v>2.3220074418447423E-2</v>
      </c>
      <c r="E149">
        <f t="shared" si="9"/>
        <v>1.5616441094852496E-2</v>
      </c>
      <c r="F149">
        <f t="shared" si="10"/>
        <v>1.5286391167587652E-2</v>
      </c>
      <c r="G149">
        <f t="shared" si="11"/>
        <v>7.9336832508597709E-3</v>
      </c>
      <c r="H149">
        <f>0</f>
        <v>0</v>
      </c>
    </row>
    <row r="150" spans="1:8" x14ac:dyDescent="0.2">
      <c r="A150" s="6">
        <v>45243</v>
      </c>
      <c r="B150">
        <v>183.45654296875</v>
      </c>
      <c r="C150">
        <v>4411.5498046875</v>
      </c>
      <c r="D150">
        <f t="shared" si="8"/>
        <v>-8.5835841077284147E-3</v>
      </c>
      <c r="E150">
        <f t="shared" si="9"/>
        <v>-8.3583893324035152E-4</v>
      </c>
      <c r="F150">
        <f t="shared" si="10"/>
        <v>-1.6461200841011107E-3</v>
      </c>
      <c r="G150">
        <f t="shared" si="11"/>
        <v>-6.9374640236273041E-3</v>
      </c>
      <c r="H150">
        <f>0</f>
        <v>0</v>
      </c>
    </row>
    <row r="151" spans="1:8" x14ac:dyDescent="0.2">
      <c r="A151" s="6">
        <v>45244</v>
      </c>
      <c r="B151">
        <v>186.07733154296881</v>
      </c>
      <c r="C151">
        <v>4495.7001953125</v>
      </c>
      <c r="D151">
        <f t="shared" si="8"/>
        <v>1.4285609724288939E-2</v>
      </c>
      <c r="E151">
        <f t="shared" si="9"/>
        <v>1.9075017703661823E-2</v>
      </c>
      <c r="F151">
        <f t="shared" si="10"/>
        <v>1.8845921350850649E-2</v>
      </c>
      <c r="G151">
        <f t="shared" si="11"/>
        <v>-4.5603116265617097E-3</v>
      </c>
      <c r="H151">
        <f>0</f>
        <v>0</v>
      </c>
    </row>
    <row r="152" spans="1:8" x14ac:dyDescent="0.2">
      <c r="A152" s="6">
        <v>45245</v>
      </c>
      <c r="B152">
        <v>186.6431884765625</v>
      </c>
      <c r="C152">
        <v>4502.8798828125</v>
      </c>
      <c r="D152">
        <f t="shared" si="8"/>
        <v>3.040977258764288E-3</v>
      </c>
      <c r="E152">
        <f t="shared" si="9"/>
        <v>1.5970120755575135E-3</v>
      </c>
      <c r="F152">
        <f t="shared" si="10"/>
        <v>8.57744244114281E-4</v>
      </c>
      <c r="G152">
        <f t="shared" si="11"/>
        <v>2.183233014650007E-3</v>
      </c>
      <c r="H152">
        <f>0</f>
        <v>0</v>
      </c>
    </row>
    <row r="153" spans="1:8" x14ac:dyDescent="0.2">
      <c r="A153" s="6">
        <v>45246</v>
      </c>
      <c r="B153">
        <v>188.33082580566409</v>
      </c>
      <c r="C153">
        <v>4508.240234375</v>
      </c>
      <c r="D153">
        <f t="shared" si="8"/>
        <v>9.0420515362847897E-3</v>
      </c>
      <c r="E153">
        <f t="shared" si="9"/>
        <v>1.1904273935798848E-3</v>
      </c>
      <c r="F153">
        <f t="shared" si="10"/>
        <v>4.3929162292165791E-4</v>
      </c>
      <c r="G153">
        <f t="shared" si="11"/>
        <v>8.6027599133631314E-3</v>
      </c>
      <c r="H153">
        <f>0</f>
        <v>0</v>
      </c>
    </row>
    <row r="154" spans="1:8" x14ac:dyDescent="0.2">
      <c r="A154" s="6">
        <v>45247</v>
      </c>
      <c r="B154">
        <v>188.31098937988281</v>
      </c>
      <c r="C154">
        <v>4514.02001953125</v>
      </c>
      <c r="D154">
        <f t="shared" si="8"/>
        <v>-1.0532755695424889E-4</v>
      </c>
      <c r="E154">
        <f t="shared" si="9"/>
        <v>1.2820490603360213E-3</v>
      </c>
      <c r="F154">
        <f t="shared" si="10"/>
        <v>5.3358766581648558E-4</v>
      </c>
      <c r="G154">
        <f t="shared" si="11"/>
        <v>-6.3891522277073447E-4</v>
      </c>
      <c r="H154">
        <f>0</f>
        <v>0</v>
      </c>
    </row>
    <row r="155" spans="1:8" x14ac:dyDescent="0.2">
      <c r="A155" s="6">
        <v>45250</v>
      </c>
      <c r="B155">
        <v>190.05818176269531</v>
      </c>
      <c r="C155">
        <v>4547.3798828125</v>
      </c>
      <c r="D155">
        <f t="shared" si="8"/>
        <v>9.2782284696506512E-3</v>
      </c>
      <c r="E155">
        <f t="shared" si="9"/>
        <v>7.3902780973298388E-3</v>
      </c>
      <c r="F155">
        <f t="shared" si="10"/>
        <v>6.8201118873944949E-3</v>
      </c>
      <c r="G155">
        <f t="shared" si="11"/>
        <v>2.4581165822561563E-3</v>
      </c>
      <c r="H155">
        <f>0</f>
        <v>0</v>
      </c>
    </row>
    <row r="156" spans="1:8" x14ac:dyDescent="0.2">
      <c r="A156" s="6">
        <v>45251</v>
      </c>
      <c r="B156">
        <v>189.2540588378906</v>
      </c>
      <c r="C156">
        <v>4538.18994140625</v>
      </c>
      <c r="D156">
        <f t="shared" si="8"/>
        <v>-4.2309303253712516E-3</v>
      </c>
      <c r="E156">
        <f t="shared" si="9"/>
        <v>-2.0209310950652926E-3</v>
      </c>
      <c r="F156">
        <f t="shared" si="10"/>
        <v>-2.8658043059916066E-3</v>
      </c>
      <c r="G156">
        <f t="shared" si="11"/>
        <v>-1.365126019379645E-3</v>
      </c>
      <c r="H156">
        <f>0</f>
        <v>0</v>
      </c>
    </row>
    <row r="157" spans="1:8" x14ac:dyDescent="0.2">
      <c r="A157" s="6">
        <v>45252</v>
      </c>
      <c r="B157">
        <v>189.91917419433591</v>
      </c>
      <c r="C157">
        <v>4556.6201171875</v>
      </c>
      <c r="D157">
        <f t="shared" si="8"/>
        <v>3.5144047135868828E-3</v>
      </c>
      <c r="E157">
        <f t="shared" si="9"/>
        <v>4.06112922094648E-3</v>
      </c>
      <c r="F157">
        <f t="shared" si="10"/>
        <v>3.3937873468655828E-3</v>
      </c>
      <c r="G157">
        <f t="shared" si="11"/>
        <v>1.2061736672129997E-4</v>
      </c>
      <c r="H157">
        <f>0</f>
        <v>0</v>
      </c>
    </row>
    <row r="158" spans="1:8" x14ac:dyDescent="0.2">
      <c r="A158" s="6">
        <v>45254</v>
      </c>
      <c r="B158">
        <v>188.58892822265619</v>
      </c>
      <c r="C158">
        <v>4559.33984375</v>
      </c>
      <c r="D158">
        <f t="shared" si="8"/>
        <v>-7.0042741988680657E-3</v>
      </c>
      <c r="E158">
        <f t="shared" si="9"/>
        <v>5.9687366788407914E-4</v>
      </c>
      <c r="F158">
        <f t="shared" si="10"/>
        <v>-1.7158754529482509E-4</v>
      </c>
      <c r="G158">
        <f t="shared" si="11"/>
        <v>-6.8326866535732408E-3</v>
      </c>
      <c r="H158">
        <f>0</f>
        <v>0</v>
      </c>
    </row>
    <row r="159" spans="1:8" x14ac:dyDescent="0.2">
      <c r="A159" s="6">
        <v>45257</v>
      </c>
      <c r="B159">
        <v>188.41023254394531</v>
      </c>
      <c r="C159">
        <v>4550.43017578125</v>
      </c>
      <c r="D159">
        <f t="shared" si="8"/>
        <v>-9.475406663317365E-4</v>
      </c>
      <c r="E159">
        <f t="shared" si="9"/>
        <v>-1.9541574600900891E-3</v>
      </c>
      <c r="F159">
        <f t="shared" si="10"/>
        <v>-2.7970815925681069E-3</v>
      </c>
      <c r="G159">
        <f t="shared" si="11"/>
        <v>1.8495409262363704E-3</v>
      </c>
      <c r="H159">
        <f>0</f>
        <v>0</v>
      </c>
    </row>
    <row r="160" spans="1:8" x14ac:dyDescent="0.2">
      <c r="A160" s="6">
        <v>45258</v>
      </c>
      <c r="B160">
        <v>189.01579284667969</v>
      </c>
      <c r="C160">
        <v>4554.89013671875</v>
      </c>
      <c r="D160">
        <f t="shared" si="8"/>
        <v>3.2140520955683538E-3</v>
      </c>
      <c r="E160">
        <f t="shared" si="9"/>
        <v>9.8011853060331333E-4</v>
      </c>
      <c r="F160">
        <f t="shared" si="10"/>
        <v>2.2284398267969534E-4</v>
      </c>
      <c r="G160">
        <f t="shared" si="11"/>
        <v>2.9912081128886585E-3</v>
      </c>
      <c r="H160">
        <f>0</f>
        <v>0</v>
      </c>
    </row>
    <row r="161" spans="1:8" x14ac:dyDescent="0.2">
      <c r="A161" s="6">
        <v>45259</v>
      </c>
      <c r="B161">
        <v>187.99330139160159</v>
      </c>
      <c r="C161">
        <v>4550.580078125</v>
      </c>
      <c r="D161">
        <f t="shared" si="8"/>
        <v>-5.4095556761624142E-3</v>
      </c>
      <c r="E161">
        <f t="shared" si="9"/>
        <v>-9.4624863923831182E-4</v>
      </c>
      <c r="F161">
        <f t="shared" si="10"/>
        <v>-1.7597525767351924E-3</v>
      </c>
      <c r="G161">
        <f t="shared" si="11"/>
        <v>-3.6498030994272217E-3</v>
      </c>
      <c r="H161">
        <f>0</f>
        <v>0</v>
      </c>
    </row>
    <row r="162" spans="1:8" x14ac:dyDescent="0.2">
      <c r="A162" s="6">
        <v>45260</v>
      </c>
      <c r="B162">
        <v>188.569091796875</v>
      </c>
      <c r="C162">
        <v>4567.7998046875</v>
      </c>
      <c r="D162">
        <f t="shared" si="8"/>
        <v>3.0628240528316475E-3</v>
      </c>
      <c r="E162">
        <f t="shared" si="9"/>
        <v>3.7840728581564065E-3</v>
      </c>
      <c r="F162">
        <f t="shared" si="10"/>
        <v>3.1086438912299877E-3</v>
      </c>
      <c r="G162">
        <f t="shared" si="11"/>
        <v>-4.581983839834023E-5</v>
      </c>
      <c r="H162">
        <f>0</f>
        <v>0</v>
      </c>
    </row>
    <row r="163" spans="1:8" x14ac:dyDescent="0.2">
      <c r="A163" s="6">
        <v>45261</v>
      </c>
      <c r="B163">
        <v>189.8497009277344</v>
      </c>
      <c r="C163">
        <v>4594.6298828125</v>
      </c>
      <c r="D163">
        <f t="shared" si="8"/>
        <v>6.7911931836575068E-3</v>
      </c>
      <c r="E163">
        <f t="shared" si="9"/>
        <v>5.8737421236076948E-3</v>
      </c>
      <c r="F163">
        <f t="shared" si="10"/>
        <v>5.2593092269247249E-3</v>
      </c>
      <c r="G163">
        <f t="shared" si="11"/>
        <v>1.5318839567327819E-3</v>
      </c>
      <c r="H163">
        <f>0</f>
        <v>0</v>
      </c>
    </row>
    <row r="164" spans="1:8" x14ac:dyDescent="0.2">
      <c r="A164" s="6">
        <v>45264</v>
      </c>
      <c r="B164">
        <v>188.0528564453125</v>
      </c>
      <c r="C164">
        <v>4569.77978515625</v>
      </c>
      <c r="D164">
        <f t="shared" si="8"/>
        <v>-9.4645631446418355E-3</v>
      </c>
      <c r="E164">
        <f t="shared" si="9"/>
        <v>-5.4085091269721053E-3</v>
      </c>
      <c r="F164">
        <f t="shared" si="10"/>
        <v>-6.3522635106301861E-3</v>
      </c>
      <c r="G164">
        <f t="shared" si="11"/>
        <v>-3.1122996340116494E-3</v>
      </c>
      <c r="H164">
        <f>0</f>
        <v>0</v>
      </c>
    </row>
    <row r="165" spans="1:8" x14ac:dyDescent="0.2">
      <c r="A165" s="6">
        <v>45265</v>
      </c>
      <c r="B165">
        <v>192.01383972167969</v>
      </c>
      <c r="C165">
        <v>4567.18017578125</v>
      </c>
      <c r="D165">
        <f t="shared" si="8"/>
        <v>2.1063138051928831E-2</v>
      </c>
      <c r="E165">
        <f t="shared" si="9"/>
        <v>-5.6886972616143616E-4</v>
      </c>
      <c r="F165">
        <f t="shared" si="10"/>
        <v>-1.3713582216115764E-3</v>
      </c>
      <c r="G165">
        <f t="shared" si="11"/>
        <v>2.2434496273540407E-2</v>
      </c>
      <c r="H165">
        <f>0</f>
        <v>0</v>
      </c>
    </row>
    <row r="166" spans="1:8" x14ac:dyDescent="0.2">
      <c r="A166" s="6">
        <v>45266</v>
      </c>
      <c r="B166">
        <v>190.92185974121091</v>
      </c>
      <c r="C166">
        <v>4549.33984375</v>
      </c>
      <c r="D166">
        <f t="shared" si="8"/>
        <v>-5.6869858029586773E-3</v>
      </c>
      <c r="E166">
        <f t="shared" si="9"/>
        <v>-3.9062028088695522E-3</v>
      </c>
      <c r="F166">
        <f t="shared" si="10"/>
        <v>-4.806105860060258E-3</v>
      </c>
      <c r="G166">
        <f t="shared" si="11"/>
        <v>-8.8087994289841928E-4</v>
      </c>
      <c r="H166">
        <f>0</f>
        <v>0</v>
      </c>
    </row>
    <row r="167" spans="1:8" x14ac:dyDescent="0.2">
      <c r="A167" s="6">
        <v>45267</v>
      </c>
      <c r="B167">
        <v>192.85768127441409</v>
      </c>
      <c r="C167">
        <v>4585.58984375</v>
      </c>
      <c r="D167">
        <f t="shared" si="8"/>
        <v>1.0139339391660673E-2</v>
      </c>
      <c r="E167">
        <f t="shared" si="9"/>
        <v>7.9681890658929166E-3</v>
      </c>
      <c r="F167">
        <f t="shared" si="10"/>
        <v>7.4148916966950669E-3</v>
      </c>
      <c r="G167">
        <f t="shared" si="11"/>
        <v>2.7244476949656064E-3</v>
      </c>
      <c r="H167">
        <f>0</f>
        <v>0</v>
      </c>
    </row>
    <row r="168" spans="1:8" x14ac:dyDescent="0.2">
      <c r="A168" s="6">
        <v>45268</v>
      </c>
      <c r="B168">
        <v>194.2872009277344</v>
      </c>
      <c r="C168">
        <v>4604.3701171875</v>
      </c>
      <c r="D168">
        <f t="shared" si="8"/>
        <v>7.412303434708889E-3</v>
      </c>
      <c r="E168">
        <f t="shared" si="9"/>
        <v>4.0954978699407896E-3</v>
      </c>
      <c r="F168">
        <f t="shared" si="10"/>
        <v>3.4291591940993887E-3</v>
      </c>
      <c r="G168">
        <f t="shared" si="11"/>
        <v>3.9831442406095003E-3</v>
      </c>
      <c r="H168">
        <f>0</f>
        <v>0</v>
      </c>
    </row>
    <row r="169" spans="1:8" x14ac:dyDescent="0.2">
      <c r="A169" s="6">
        <v>45271</v>
      </c>
      <c r="B169">
        <v>191.77558898925781</v>
      </c>
      <c r="C169">
        <v>4622.43994140625</v>
      </c>
      <c r="D169">
        <f t="shared" si="8"/>
        <v>-1.2927315471546685E-2</v>
      </c>
      <c r="E169">
        <f t="shared" si="9"/>
        <v>3.924494286698943E-3</v>
      </c>
      <c r="F169">
        <f t="shared" si="10"/>
        <v>3.2531641288332091E-3</v>
      </c>
      <c r="G169">
        <f t="shared" si="11"/>
        <v>-1.6180479600379896E-2</v>
      </c>
      <c r="H169">
        <f>0</f>
        <v>0</v>
      </c>
    </row>
    <row r="170" spans="1:8" x14ac:dyDescent="0.2">
      <c r="A170" s="6">
        <v>45272</v>
      </c>
      <c r="B170">
        <v>193.29447937011719</v>
      </c>
      <c r="C170">
        <v>4643.7001953125</v>
      </c>
      <c r="D170">
        <f t="shared" si="8"/>
        <v>7.9201445234224899E-3</v>
      </c>
      <c r="E170">
        <f t="shared" si="9"/>
        <v>4.5993575202152304E-3</v>
      </c>
      <c r="F170">
        <f t="shared" si="10"/>
        <v>3.9477261758779575E-3</v>
      </c>
      <c r="G170">
        <f t="shared" si="11"/>
        <v>3.9724183475445323E-3</v>
      </c>
      <c r="H170">
        <f>0</f>
        <v>0</v>
      </c>
    </row>
    <row r="171" spans="1:8" x14ac:dyDescent="0.2">
      <c r="A171" s="6">
        <v>45273</v>
      </c>
      <c r="B171">
        <v>196.5208740234375</v>
      </c>
      <c r="C171">
        <v>4707.08984375</v>
      </c>
      <c r="D171">
        <f t="shared" si="8"/>
        <v>1.6691602697780361E-2</v>
      </c>
      <c r="E171">
        <f t="shared" si="9"/>
        <v>1.3650676351045998E-2</v>
      </c>
      <c r="F171">
        <f t="shared" si="10"/>
        <v>1.3263247044959011E-2</v>
      </c>
      <c r="G171">
        <f t="shared" si="11"/>
        <v>3.42835565282135E-3</v>
      </c>
      <c r="H171">
        <f>0</f>
        <v>0</v>
      </c>
    </row>
    <row r="172" spans="1:8" x14ac:dyDescent="0.2">
      <c r="A172" s="6">
        <v>45274</v>
      </c>
      <c r="B172">
        <v>196.6697692871094</v>
      </c>
      <c r="C172">
        <v>4719.5498046875</v>
      </c>
      <c r="D172">
        <f t="shared" si="8"/>
        <v>7.5765622563905843E-4</v>
      </c>
      <c r="E172">
        <f t="shared" si="9"/>
        <v>2.6470624846992585E-3</v>
      </c>
      <c r="F172">
        <f t="shared" si="10"/>
        <v>1.9384449334578263E-3</v>
      </c>
      <c r="G172">
        <f t="shared" si="11"/>
        <v>-1.1807887078187679E-3</v>
      </c>
      <c r="H172">
        <f>0</f>
        <v>0</v>
      </c>
    </row>
    <row r="173" spans="1:8" x14ac:dyDescent="0.2">
      <c r="A173" s="6">
        <v>45275</v>
      </c>
      <c r="B173">
        <v>196.1336669921875</v>
      </c>
      <c r="C173">
        <v>4719.18994140625</v>
      </c>
      <c r="D173">
        <f t="shared" si="8"/>
        <v>-2.7259008685736053E-3</v>
      </c>
      <c r="E173">
        <f t="shared" si="9"/>
        <v>-7.62494933082003E-5</v>
      </c>
      <c r="F173">
        <f t="shared" si="10"/>
        <v>-8.643587284499054E-4</v>
      </c>
      <c r="G173">
        <f t="shared" si="11"/>
        <v>-1.8615421401236999E-3</v>
      </c>
      <c r="H173">
        <f>0</f>
        <v>0</v>
      </c>
    </row>
    <row r="174" spans="1:8" x14ac:dyDescent="0.2">
      <c r="A174" s="6">
        <v>45278</v>
      </c>
      <c r="B174">
        <v>194.46589660644531</v>
      </c>
      <c r="C174">
        <v>4740.56005859375</v>
      </c>
      <c r="D174">
        <f t="shared" si="8"/>
        <v>-8.5032335922655689E-3</v>
      </c>
      <c r="E174">
        <f t="shared" si="9"/>
        <v>4.5283443669004164E-3</v>
      </c>
      <c r="F174">
        <f t="shared" si="10"/>
        <v>3.8746401953653597E-3</v>
      </c>
      <c r="G174">
        <f t="shared" si="11"/>
        <v>-1.2377873787630929E-2</v>
      </c>
      <c r="H174">
        <f>0</f>
        <v>0</v>
      </c>
    </row>
    <row r="175" spans="1:8" x14ac:dyDescent="0.2">
      <c r="A175" s="6">
        <v>45279</v>
      </c>
      <c r="B175">
        <v>195.50828552246091</v>
      </c>
      <c r="C175">
        <v>4768.3701171875</v>
      </c>
      <c r="D175">
        <f t="shared" si="8"/>
        <v>5.3602659088609617E-3</v>
      </c>
      <c r="E175">
        <f t="shared" si="9"/>
        <v>5.8664078189105684E-3</v>
      </c>
      <c r="F175">
        <f t="shared" si="10"/>
        <v>5.2517608387016128E-3</v>
      </c>
      <c r="G175">
        <f t="shared" si="11"/>
        <v>1.0850507015934888E-4</v>
      </c>
      <c r="H175">
        <f>0</f>
        <v>0</v>
      </c>
    </row>
    <row r="176" spans="1:8" x14ac:dyDescent="0.2">
      <c r="A176" s="6">
        <v>45280</v>
      </c>
      <c r="B176">
        <v>193.41361999511719</v>
      </c>
      <c r="C176">
        <v>4698.35009765625</v>
      </c>
      <c r="D176">
        <f t="shared" si="8"/>
        <v>-1.0713947604553464E-2</v>
      </c>
      <c r="E176">
        <f t="shared" si="9"/>
        <v>-1.4684266911006771E-2</v>
      </c>
      <c r="F176">
        <f t="shared" si="10"/>
        <v>-1.5898774558212522E-2</v>
      </c>
      <c r="G176">
        <f t="shared" si="11"/>
        <v>5.184826953659058E-3</v>
      </c>
      <c r="H176">
        <f>0</f>
        <v>0</v>
      </c>
    </row>
    <row r="177" spans="1:8" x14ac:dyDescent="0.2">
      <c r="A177" s="6">
        <v>45281</v>
      </c>
      <c r="B177">
        <v>193.2646789550781</v>
      </c>
      <c r="C177">
        <v>4746.75</v>
      </c>
      <c r="D177">
        <f t="shared" si="8"/>
        <v>-7.7006490051145793E-4</v>
      </c>
      <c r="E177">
        <f t="shared" si="9"/>
        <v>1.0301467821202559E-2</v>
      </c>
      <c r="F177">
        <f t="shared" si="10"/>
        <v>9.8162773228906534E-3</v>
      </c>
      <c r="G177">
        <f t="shared" si="11"/>
        <v>-1.0586342223402111E-2</v>
      </c>
      <c r="H177">
        <f>0</f>
        <v>0</v>
      </c>
    </row>
    <row r="178" spans="1:8" x14ac:dyDescent="0.2">
      <c r="A178" s="6">
        <v>45282</v>
      </c>
      <c r="B178">
        <v>192.1925354003906</v>
      </c>
      <c r="C178">
        <v>4754.6298828125</v>
      </c>
      <c r="D178">
        <f t="shared" si="8"/>
        <v>-5.5475400910515171E-3</v>
      </c>
      <c r="E178">
        <f t="shared" si="9"/>
        <v>1.6600585268868873E-3</v>
      </c>
      <c r="F178">
        <f t="shared" si="10"/>
        <v>9.2263097985490882E-4</v>
      </c>
      <c r="G178">
        <f t="shared" si="11"/>
        <v>-6.470171070906426E-3</v>
      </c>
      <c r="H178">
        <f>0</f>
        <v>0</v>
      </c>
    </row>
    <row r="179" spans="1:8" x14ac:dyDescent="0.2">
      <c r="A179" s="6">
        <v>45286</v>
      </c>
      <c r="B179">
        <v>191.64654541015619</v>
      </c>
      <c r="C179">
        <v>4774.75</v>
      </c>
      <c r="D179">
        <f t="shared" si="8"/>
        <v>-2.8408490948774734E-3</v>
      </c>
      <c r="E179">
        <f t="shared" si="9"/>
        <v>4.2316894655107795E-3</v>
      </c>
      <c r="F179">
        <f t="shared" si="10"/>
        <v>3.5693261326900649E-3</v>
      </c>
      <c r="G179">
        <f t="shared" si="11"/>
        <v>-6.4101752275675383E-3</v>
      </c>
      <c r="H179">
        <f>0</f>
        <v>0</v>
      </c>
    </row>
    <row r="180" spans="1:8" x14ac:dyDescent="0.2">
      <c r="A180" s="6">
        <v>45287</v>
      </c>
      <c r="B180">
        <v>191.74583435058591</v>
      </c>
      <c r="C180">
        <v>4781.580078125</v>
      </c>
      <c r="D180">
        <f t="shared" si="8"/>
        <v>5.1808364307959209E-4</v>
      </c>
      <c r="E180">
        <f t="shared" si="9"/>
        <v>1.4304577464787638E-3</v>
      </c>
      <c r="F180">
        <f t="shared" si="10"/>
        <v>6.8632830381130526E-4</v>
      </c>
      <c r="G180">
        <f t="shared" si="11"/>
        <v>-1.6824466073171317E-4</v>
      </c>
      <c r="H180">
        <f>0</f>
        <v>0</v>
      </c>
    </row>
    <row r="181" spans="1:8" x14ac:dyDescent="0.2">
      <c r="A181" s="6">
        <v>45288</v>
      </c>
      <c r="B181">
        <v>192.1726989746094</v>
      </c>
      <c r="C181">
        <v>4783.35009765625</v>
      </c>
      <c r="D181">
        <f t="shared" si="8"/>
        <v>2.226200248204746E-3</v>
      </c>
      <c r="E181">
        <f t="shared" si="9"/>
        <v>3.7017460804378288E-4</v>
      </c>
      <c r="F181">
        <f t="shared" si="10"/>
        <v>-4.0490380145740941E-4</v>
      </c>
      <c r="G181">
        <f t="shared" si="11"/>
        <v>2.6311040496621555E-3</v>
      </c>
      <c r="H181">
        <f>0</f>
        <v>0</v>
      </c>
    </row>
    <row r="182" spans="1:8" x14ac:dyDescent="0.2">
      <c r="A182" s="6">
        <v>45289</v>
      </c>
      <c r="B182">
        <v>191.13032531738281</v>
      </c>
      <c r="C182">
        <v>4769.830078125</v>
      </c>
      <c r="D182">
        <f t="shared" si="8"/>
        <v>-5.4241505832434145E-3</v>
      </c>
      <c r="E182">
        <f t="shared" si="9"/>
        <v>-2.8264750133749628E-3</v>
      </c>
      <c r="F182">
        <f t="shared" si="10"/>
        <v>-3.6948615209926499E-3</v>
      </c>
      <c r="G182">
        <f t="shared" si="11"/>
        <v>-1.7292890622507646E-3</v>
      </c>
      <c r="H182">
        <f>0</f>
        <v>0</v>
      </c>
    </row>
    <row r="183" spans="1:8" x14ac:dyDescent="0.2">
      <c r="A183" s="6">
        <v>45293</v>
      </c>
      <c r="B183">
        <v>184.29042053222659</v>
      </c>
      <c r="C183">
        <v>4742.830078125</v>
      </c>
      <c r="D183">
        <f t="shared" si="8"/>
        <v>-3.5786601491930581E-2</v>
      </c>
      <c r="E183">
        <f t="shared" si="9"/>
        <v>-5.6605790054923277E-3</v>
      </c>
      <c r="F183">
        <f t="shared" si="10"/>
        <v>-6.6116911429685262E-3</v>
      </c>
      <c r="G183">
        <f t="shared" si="11"/>
        <v>-2.9174910348962056E-2</v>
      </c>
      <c r="H183">
        <f>0</f>
        <v>0</v>
      </c>
    </row>
    <row r="184" spans="1:8" x14ac:dyDescent="0.2">
      <c r="A184" s="6">
        <v>45294</v>
      </c>
      <c r="B184">
        <v>182.9105224609375</v>
      </c>
      <c r="C184">
        <v>4704.81005859375</v>
      </c>
      <c r="D184">
        <f t="shared" si="8"/>
        <v>-7.487627774162009E-3</v>
      </c>
      <c r="E184">
        <f t="shared" si="9"/>
        <v>-8.016314922730805E-3</v>
      </c>
      <c r="F184">
        <f t="shared" si="10"/>
        <v>-9.0361894408662533E-3</v>
      </c>
      <c r="G184">
        <f t="shared" si="11"/>
        <v>1.5485616667042443E-3</v>
      </c>
      <c r="H184">
        <f>0</f>
        <v>0</v>
      </c>
    </row>
    <row r="185" spans="1:8" x14ac:dyDescent="0.2">
      <c r="A185" s="6">
        <v>45295</v>
      </c>
      <c r="B185">
        <v>180.58753967285159</v>
      </c>
      <c r="C185">
        <v>4688.68017578125</v>
      </c>
      <c r="D185">
        <f t="shared" si="8"/>
        <v>-1.270010471148264E-2</v>
      </c>
      <c r="E185">
        <f t="shared" si="9"/>
        <v>-3.4283812973570083E-3</v>
      </c>
      <c r="F185">
        <f t="shared" si="10"/>
        <v>-4.3143370531733161E-3</v>
      </c>
      <c r="G185">
        <f t="shared" si="11"/>
        <v>-8.3857676583093243E-3</v>
      </c>
      <c r="H185">
        <f>0</f>
        <v>0</v>
      </c>
    </row>
    <row r="186" spans="1:8" x14ac:dyDescent="0.2">
      <c r="A186" s="6">
        <v>45296</v>
      </c>
      <c r="B186">
        <v>179.86285400390619</v>
      </c>
      <c r="C186">
        <v>4697.240234375</v>
      </c>
      <c r="D186">
        <f t="shared" si="8"/>
        <v>-4.0129328427543909E-3</v>
      </c>
      <c r="E186">
        <f t="shared" si="9"/>
        <v>1.8256861788026324E-3</v>
      </c>
      <c r="F186">
        <f t="shared" si="10"/>
        <v>1.0930931938985171E-3</v>
      </c>
      <c r="G186">
        <f t="shared" si="11"/>
        <v>-5.1060260366529078E-3</v>
      </c>
      <c r="H186">
        <f>0</f>
        <v>0</v>
      </c>
    </row>
    <row r="187" spans="1:8" x14ac:dyDescent="0.2">
      <c r="A187" s="6">
        <v>45299</v>
      </c>
      <c r="B187">
        <v>184.21101379394531</v>
      </c>
      <c r="C187">
        <v>4763.5400390625</v>
      </c>
      <c r="D187">
        <f t="shared" si="8"/>
        <v>2.4174862642537098E-2</v>
      </c>
      <c r="E187">
        <f t="shared" si="9"/>
        <v>1.4114629309846638E-2</v>
      </c>
      <c r="F187">
        <f t="shared" si="10"/>
        <v>1.3740742485209963E-2</v>
      </c>
      <c r="G187">
        <f t="shared" si="11"/>
        <v>1.0434120157327136E-2</v>
      </c>
      <c r="H187">
        <f>0</f>
        <v>0</v>
      </c>
    </row>
    <row r="188" spans="1:8" x14ac:dyDescent="0.2">
      <c r="A188" s="6">
        <v>45300</v>
      </c>
      <c r="B188">
        <v>183.7940673828125</v>
      </c>
      <c r="C188">
        <v>4756.5</v>
      </c>
      <c r="D188">
        <f t="shared" si="8"/>
        <v>-2.263417385016897E-3</v>
      </c>
      <c r="E188">
        <f t="shared" si="9"/>
        <v>-1.4779006799081618E-3</v>
      </c>
      <c r="F188">
        <f t="shared" si="10"/>
        <v>-2.3069231904892708E-3</v>
      </c>
      <c r="G188">
        <f t="shared" si="11"/>
        <v>4.3505805472373801E-5</v>
      </c>
      <c r="H188">
        <f>0</f>
        <v>0</v>
      </c>
    </row>
    <row r="189" spans="1:8" x14ac:dyDescent="0.2">
      <c r="A189" s="6">
        <v>45301</v>
      </c>
      <c r="B189">
        <v>184.83642578125</v>
      </c>
      <c r="C189">
        <v>4783.4501953125</v>
      </c>
      <c r="D189">
        <f t="shared" si="8"/>
        <v>5.6713386524409604E-3</v>
      </c>
      <c r="E189">
        <f t="shared" si="9"/>
        <v>5.6659718937244197E-3</v>
      </c>
      <c r="F189">
        <f t="shared" si="10"/>
        <v>5.0454743208048873E-3</v>
      </c>
      <c r="G189">
        <f t="shared" si="11"/>
        <v>6.2586433163607305E-4</v>
      </c>
      <c r="H189">
        <f>0</f>
        <v>0</v>
      </c>
    </row>
    <row r="190" spans="1:8" x14ac:dyDescent="0.2">
      <c r="A190" s="6">
        <v>45302</v>
      </c>
      <c r="B190">
        <v>184.24078369140619</v>
      </c>
      <c r="C190">
        <v>4780.240234375</v>
      </c>
      <c r="D190">
        <f t="shared" si="8"/>
        <v>-3.2225362902695842E-3</v>
      </c>
      <c r="E190">
        <f t="shared" si="9"/>
        <v>-6.7105557838686991E-4</v>
      </c>
      <c r="F190">
        <f t="shared" si="10"/>
        <v>-1.4765268115952185E-3</v>
      </c>
      <c r="G190">
        <f t="shared" si="11"/>
        <v>-1.7460094786743657E-3</v>
      </c>
      <c r="H190">
        <f>0</f>
        <v>0</v>
      </c>
    </row>
    <row r="191" spans="1:8" x14ac:dyDescent="0.2">
      <c r="A191" s="6">
        <v>45303</v>
      </c>
      <c r="B191">
        <v>184.5683898925781</v>
      </c>
      <c r="C191">
        <v>4783.830078125</v>
      </c>
      <c r="D191">
        <f t="shared" si="8"/>
        <v>1.778141596057381E-3</v>
      </c>
      <c r="E191">
        <f t="shared" si="9"/>
        <v>7.5097559411041459E-4</v>
      </c>
      <c r="F191">
        <f t="shared" si="10"/>
        <v>-1.2987485286193503E-5</v>
      </c>
      <c r="G191">
        <f t="shared" si="11"/>
        <v>1.7911290813435745E-3</v>
      </c>
      <c r="H191">
        <f>0</f>
        <v>0</v>
      </c>
    </row>
    <row r="192" spans="1:8" x14ac:dyDescent="0.2">
      <c r="A192" s="6">
        <v>45307</v>
      </c>
      <c r="B192">
        <v>182.29502868652341</v>
      </c>
      <c r="C192">
        <v>4765.97998046875</v>
      </c>
      <c r="D192">
        <f t="shared" si="8"/>
        <v>-1.2317175261580937E-2</v>
      </c>
      <c r="E192">
        <f t="shared" si="9"/>
        <v>-3.7313402367431525E-3</v>
      </c>
      <c r="F192">
        <f t="shared" si="10"/>
        <v>-4.6261391645643305E-3</v>
      </c>
      <c r="G192">
        <f t="shared" si="11"/>
        <v>-7.6910360970166066E-3</v>
      </c>
      <c r="H192">
        <f>0</f>
        <v>0</v>
      </c>
    </row>
    <row r="193" spans="1:8" x14ac:dyDescent="0.2">
      <c r="A193" s="6">
        <v>45308</v>
      </c>
      <c r="B193">
        <v>181.3519287109375</v>
      </c>
      <c r="C193">
        <v>4739.2099609375</v>
      </c>
      <c r="D193">
        <f t="shared" si="8"/>
        <v>-5.173481593991669E-3</v>
      </c>
      <c r="E193">
        <f t="shared" si="9"/>
        <v>-5.6168971839904991E-3</v>
      </c>
      <c r="F193">
        <f t="shared" si="10"/>
        <v>-6.5667342778525052E-3</v>
      </c>
      <c r="G193">
        <f t="shared" si="11"/>
        <v>1.3932526838608362E-3</v>
      </c>
      <c r="H193">
        <f>0</f>
        <v>0</v>
      </c>
    </row>
    <row r="194" spans="1:8" x14ac:dyDescent="0.2">
      <c r="A194" s="6">
        <v>45309</v>
      </c>
      <c r="B194">
        <v>187.25868225097659</v>
      </c>
      <c r="C194">
        <v>4780.93994140625</v>
      </c>
      <c r="D194">
        <f t="shared" ref="D194:D257" si="12">(B194/B193)-1</f>
        <v>3.2570668434709793E-2</v>
      </c>
      <c r="E194">
        <f t="shared" ref="E194:E257" si="13">(C194/C193)-1</f>
        <v>8.805260963896E-3</v>
      </c>
      <c r="F194">
        <f t="shared" ref="F194:F257" si="14">alpha_apple+beta_apple*E194</f>
        <v>8.2763971723621189E-3</v>
      </c>
      <c r="G194">
        <f t="shared" ref="G194:G257" si="15">D194-F194</f>
        <v>2.4294271262347674E-2</v>
      </c>
      <c r="H194">
        <f>0</f>
        <v>0</v>
      </c>
    </row>
    <row r="195" spans="1:8" x14ac:dyDescent="0.2">
      <c r="A195" s="6">
        <v>45310</v>
      </c>
      <c r="B195">
        <v>190.1673889160156</v>
      </c>
      <c r="C195">
        <v>4839.81005859375</v>
      </c>
      <c r="D195">
        <f t="shared" si="12"/>
        <v>1.5533093740030424E-2</v>
      </c>
      <c r="E195">
        <f t="shared" si="13"/>
        <v>1.2313502764936146E-2</v>
      </c>
      <c r="F195">
        <f t="shared" si="14"/>
        <v>1.1887042242122895E-2</v>
      </c>
      <c r="G195">
        <f t="shared" si="15"/>
        <v>3.6460514979075286E-3</v>
      </c>
      <c r="H195">
        <f>0</f>
        <v>0</v>
      </c>
    </row>
    <row r="196" spans="1:8" x14ac:dyDescent="0.2">
      <c r="A196" s="6">
        <v>45313</v>
      </c>
      <c r="B196">
        <v>192.4804382324219</v>
      </c>
      <c r="C196">
        <v>4850.43017578125</v>
      </c>
      <c r="D196">
        <f t="shared" si="12"/>
        <v>1.2163228036053075E-2</v>
      </c>
      <c r="E196">
        <f t="shared" si="13"/>
        <v>2.1943252026270788E-3</v>
      </c>
      <c r="F196">
        <f t="shared" si="14"/>
        <v>1.4724925481558351E-3</v>
      </c>
      <c r="G196">
        <f t="shared" si="15"/>
        <v>1.069073548789724E-2</v>
      </c>
      <c r="H196">
        <f>0</f>
        <v>0</v>
      </c>
    </row>
    <row r="197" spans="1:8" x14ac:dyDescent="0.2">
      <c r="A197" s="6">
        <v>45314</v>
      </c>
      <c r="B197">
        <v>193.76106262207031</v>
      </c>
      <c r="C197">
        <v>4864.60009765625</v>
      </c>
      <c r="D197">
        <f t="shared" si="12"/>
        <v>6.6532703344224231E-3</v>
      </c>
      <c r="E197">
        <f t="shared" si="13"/>
        <v>2.921374261968035E-3</v>
      </c>
      <c r="F197">
        <f t="shared" si="14"/>
        <v>2.2207636909274998E-3</v>
      </c>
      <c r="G197">
        <f t="shared" si="15"/>
        <v>4.4325066434949233E-3</v>
      </c>
      <c r="H197">
        <f>0</f>
        <v>0</v>
      </c>
    </row>
    <row r="198" spans="1:8" x14ac:dyDescent="0.2">
      <c r="A198" s="6">
        <v>45315</v>
      </c>
      <c r="B198">
        <v>193.08599853515619</v>
      </c>
      <c r="C198">
        <v>4868.5498046875</v>
      </c>
      <c r="D198">
        <f t="shared" si="12"/>
        <v>-3.4840028113947152E-3</v>
      </c>
      <c r="E198">
        <f t="shared" si="13"/>
        <v>8.1192841178312491E-4</v>
      </c>
      <c r="F198">
        <f t="shared" si="14"/>
        <v>4.9744505009557613E-5</v>
      </c>
      <c r="G198">
        <f t="shared" si="15"/>
        <v>-3.5337473164042729E-3</v>
      </c>
      <c r="H198">
        <f>0</f>
        <v>0</v>
      </c>
    </row>
    <row r="199" spans="1:8" x14ac:dyDescent="0.2">
      <c r="A199" s="6">
        <v>45316</v>
      </c>
      <c r="B199">
        <v>192.75840759277341</v>
      </c>
      <c r="C199">
        <v>4894.16015625</v>
      </c>
      <c r="D199">
        <f t="shared" si="12"/>
        <v>-1.6966064078599574E-3</v>
      </c>
      <c r="E199">
        <f t="shared" si="13"/>
        <v>5.2603655277063677E-3</v>
      </c>
      <c r="F199">
        <f t="shared" si="14"/>
        <v>4.6280285719706828E-3</v>
      </c>
      <c r="G199">
        <f t="shared" si="15"/>
        <v>-6.3246349798306402E-3</v>
      </c>
      <c r="H199">
        <f>0</f>
        <v>0</v>
      </c>
    </row>
    <row r="200" spans="1:8" x14ac:dyDescent="0.2">
      <c r="A200" s="6">
        <v>45317</v>
      </c>
      <c r="B200">
        <v>191.02113342285159</v>
      </c>
      <c r="C200">
        <v>4890.97021484375</v>
      </c>
      <c r="D200">
        <f t="shared" si="12"/>
        <v>-9.0127024373019005E-3</v>
      </c>
      <c r="E200">
        <f t="shared" si="13"/>
        <v>-6.5178525107645324E-4</v>
      </c>
      <c r="F200">
        <f t="shared" si="14"/>
        <v>-1.4566939961161362E-3</v>
      </c>
      <c r="G200">
        <f t="shared" si="15"/>
        <v>-7.5560084411857645E-3</v>
      </c>
      <c r="H200">
        <f>0</f>
        <v>0</v>
      </c>
    </row>
    <row r="201" spans="1:8" x14ac:dyDescent="0.2">
      <c r="A201" s="6">
        <v>45320</v>
      </c>
      <c r="B201">
        <v>190.33613586425781</v>
      </c>
      <c r="C201">
        <v>4927.93017578125</v>
      </c>
      <c r="D201">
        <f t="shared" si="12"/>
        <v>-3.5859778775233497E-3</v>
      </c>
      <c r="E201">
        <f t="shared" si="13"/>
        <v>7.5567748961808956E-3</v>
      </c>
      <c r="F201">
        <f t="shared" si="14"/>
        <v>6.9914686182003033E-3</v>
      </c>
      <c r="G201">
        <f t="shared" si="15"/>
        <v>-1.0577446495723654E-2</v>
      </c>
      <c r="H201">
        <f>0</f>
        <v>0</v>
      </c>
    </row>
    <row r="202" spans="1:8" x14ac:dyDescent="0.2">
      <c r="A202" s="6">
        <v>45321</v>
      </c>
      <c r="B202">
        <v>186.67295837402341</v>
      </c>
      <c r="C202">
        <v>4924.97021484375</v>
      </c>
      <c r="D202">
        <f t="shared" si="12"/>
        <v>-1.9245833029030712E-2</v>
      </c>
      <c r="E202">
        <f t="shared" si="13"/>
        <v>-6.0064993453989857E-4</v>
      </c>
      <c r="F202">
        <f t="shared" si="14"/>
        <v>-1.4040660733519107E-3</v>
      </c>
      <c r="G202">
        <f t="shared" si="15"/>
        <v>-1.7841766955678802E-2</v>
      </c>
      <c r="H202">
        <f>0</f>
        <v>0</v>
      </c>
    </row>
    <row r="203" spans="1:8" x14ac:dyDescent="0.2">
      <c r="A203" s="6">
        <v>45322</v>
      </c>
      <c r="B203">
        <v>183.05943298339841</v>
      </c>
      <c r="C203">
        <v>4845.64990234375</v>
      </c>
      <c r="D203">
        <f t="shared" si="12"/>
        <v>-1.9357519279170732E-2</v>
      </c>
      <c r="E203">
        <f t="shared" si="13"/>
        <v>-1.6105744611597972E-2</v>
      </c>
      <c r="F203">
        <f t="shared" si="14"/>
        <v>-1.7361744257134871E-2</v>
      </c>
      <c r="G203">
        <f t="shared" si="15"/>
        <v>-1.995775022035861E-3</v>
      </c>
      <c r="H203">
        <f>0</f>
        <v>0</v>
      </c>
    </row>
    <row r="204" spans="1:8" x14ac:dyDescent="0.2">
      <c r="A204" s="6">
        <v>45323</v>
      </c>
      <c r="B204">
        <v>185.50157165527341</v>
      </c>
      <c r="C204">
        <v>4906.18994140625</v>
      </c>
      <c r="D204">
        <f t="shared" si="12"/>
        <v>1.334068740449168E-2</v>
      </c>
      <c r="E204">
        <f t="shared" si="13"/>
        <v>1.2493688211609788E-2</v>
      </c>
      <c r="F204">
        <f t="shared" si="14"/>
        <v>1.2072487183370086E-2</v>
      </c>
      <c r="G204">
        <f t="shared" si="15"/>
        <v>1.2682002211215938E-3</v>
      </c>
      <c r="H204">
        <f>0</f>
        <v>0</v>
      </c>
    </row>
    <row r="205" spans="1:8" x14ac:dyDescent="0.2">
      <c r="A205" s="6">
        <v>45324</v>
      </c>
      <c r="B205">
        <v>184.4989013671875</v>
      </c>
      <c r="C205">
        <v>4958.60986328125</v>
      </c>
      <c r="D205">
        <f t="shared" si="12"/>
        <v>-5.4051848679169678E-3</v>
      </c>
      <c r="E205">
        <f t="shared" si="13"/>
        <v>1.068444607751462E-2</v>
      </c>
      <c r="F205">
        <f t="shared" si="14"/>
        <v>1.0210434462392479E-2</v>
      </c>
      <c r="G205">
        <f t="shared" si="15"/>
        <v>-1.5615619330309447E-2</v>
      </c>
      <c r="H205">
        <f>0</f>
        <v>0</v>
      </c>
    </row>
    <row r="206" spans="1:8" x14ac:dyDescent="0.2">
      <c r="A206" s="6">
        <v>45327</v>
      </c>
      <c r="B206">
        <v>186.3155822753906</v>
      </c>
      <c r="C206">
        <v>4942.81005859375</v>
      </c>
      <c r="D206">
        <f t="shared" si="12"/>
        <v>9.8465676204084751E-3</v>
      </c>
      <c r="E206">
        <f t="shared" si="13"/>
        <v>-3.1863375266721894E-3</v>
      </c>
      <c r="F206">
        <f t="shared" si="14"/>
        <v>-4.0652281841579759E-3</v>
      </c>
      <c r="G206">
        <f t="shared" si="15"/>
        <v>1.3911795804566451E-2</v>
      </c>
      <c r="H206">
        <f>0</f>
        <v>0</v>
      </c>
    </row>
    <row r="207" spans="1:8" x14ac:dyDescent="0.2">
      <c r="A207" s="6">
        <v>45328</v>
      </c>
      <c r="B207">
        <v>187.92381286621091</v>
      </c>
      <c r="C207">
        <v>4954.22998046875</v>
      </c>
      <c r="D207">
        <f t="shared" si="12"/>
        <v>8.631755708136124E-3</v>
      </c>
      <c r="E207">
        <f t="shared" si="13"/>
        <v>2.3104108269635937E-3</v>
      </c>
      <c r="F207">
        <f t="shared" si="14"/>
        <v>1.5919666354483556E-3</v>
      </c>
      <c r="G207">
        <f t="shared" si="15"/>
        <v>7.0397890726877684E-3</v>
      </c>
      <c r="H207">
        <f>0</f>
        <v>0</v>
      </c>
    </row>
    <row r="208" spans="1:8" x14ac:dyDescent="0.2">
      <c r="A208" s="6">
        <v>45329</v>
      </c>
      <c r="B208">
        <v>188.03302001953119</v>
      </c>
      <c r="C208">
        <v>4995.06005859375</v>
      </c>
      <c r="D208">
        <f t="shared" si="12"/>
        <v>5.8112461456927278E-4</v>
      </c>
      <c r="E208">
        <f t="shared" si="13"/>
        <v>8.241457963390042E-3</v>
      </c>
      <c r="F208">
        <f t="shared" si="14"/>
        <v>7.6961371334190757E-3</v>
      </c>
      <c r="G208">
        <f t="shared" si="15"/>
        <v>-7.115012518849803E-3</v>
      </c>
      <c r="H208">
        <f>0</f>
        <v>0</v>
      </c>
    </row>
    <row r="209" spans="1:8" x14ac:dyDescent="0.2">
      <c r="A209" s="6">
        <v>45330</v>
      </c>
      <c r="B209">
        <v>186.95094299316409</v>
      </c>
      <c r="C209">
        <v>4997.91015625</v>
      </c>
      <c r="D209">
        <f t="shared" si="12"/>
        <v>-5.7547181141626158E-3</v>
      </c>
      <c r="E209">
        <f t="shared" si="13"/>
        <v>5.7058326082515265E-4</v>
      </c>
      <c r="F209">
        <f t="shared" si="14"/>
        <v>-1.9864535202900534E-4</v>
      </c>
      <c r="G209">
        <f t="shared" si="15"/>
        <v>-5.5560727621336101E-3</v>
      </c>
      <c r="H209">
        <f>0</f>
        <v>0</v>
      </c>
    </row>
    <row r="210" spans="1:8" x14ac:dyDescent="0.2">
      <c r="A210" s="6">
        <v>45331</v>
      </c>
      <c r="B210">
        <v>187.71630859375</v>
      </c>
      <c r="C210">
        <v>5026.60986328125</v>
      </c>
      <c r="D210">
        <f t="shared" si="12"/>
        <v>4.0939381654463425E-3</v>
      </c>
      <c r="E210">
        <f t="shared" si="13"/>
        <v>5.7423415255595245E-3</v>
      </c>
      <c r="F210">
        <f t="shared" si="14"/>
        <v>5.1240731319196495E-3</v>
      </c>
      <c r="G210">
        <f t="shared" si="15"/>
        <v>-1.030134966473307E-3</v>
      </c>
      <c r="H210">
        <f>0</f>
        <v>0</v>
      </c>
    </row>
    <row r="211" spans="1:8" x14ac:dyDescent="0.2">
      <c r="A211" s="6">
        <v>45334</v>
      </c>
      <c r="B211">
        <v>186.0265197753906</v>
      </c>
      <c r="C211">
        <v>5021.83984375</v>
      </c>
      <c r="D211">
        <f t="shared" si="12"/>
        <v>-9.0018221166728862E-3</v>
      </c>
      <c r="E211">
        <f t="shared" si="13"/>
        <v>-9.489536011326738E-4</v>
      </c>
      <c r="F211">
        <f t="shared" si="14"/>
        <v>-1.7625364946865928E-3</v>
      </c>
      <c r="G211">
        <f t="shared" si="15"/>
        <v>-7.2392856219862939E-3</v>
      </c>
      <c r="H211">
        <f>0</f>
        <v>0</v>
      </c>
    </row>
    <row r="212" spans="1:8" x14ac:dyDescent="0.2">
      <c r="A212" s="6">
        <v>45335</v>
      </c>
      <c r="B212">
        <v>183.92918395996091</v>
      </c>
      <c r="C212">
        <v>4953.169921875</v>
      </c>
      <c r="D212">
        <f t="shared" si="12"/>
        <v>-1.1274391511285731E-2</v>
      </c>
      <c r="E212">
        <f t="shared" si="13"/>
        <v>-1.3674255653625456E-2</v>
      </c>
      <c r="F212">
        <f t="shared" si="14"/>
        <v>-1.485928173711179E-2</v>
      </c>
      <c r="G212">
        <f t="shared" si="15"/>
        <v>3.5848902258260595E-3</v>
      </c>
      <c r="H212">
        <f>0</f>
        <v>0</v>
      </c>
    </row>
    <row r="213" spans="1:8" x14ac:dyDescent="0.2">
      <c r="A213" s="6">
        <v>45336</v>
      </c>
      <c r="B213">
        <v>183.04450988769531</v>
      </c>
      <c r="C213">
        <v>5000.6201171875</v>
      </c>
      <c r="D213">
        <f t="shared" si="12"/>
        <v>-4.8098624330230599E-3</v>
      </c>
      <c r="E213">
        <f t="shared" si="13"/>
        <v>9.5797632750176387E-3</v>
      </c>
      <c r="F213">
        <f t="shared" si="14"/>
        <v>9.0735066960957907E-3</v>
      </c>
      <c r="G213">
        <f t="shared" si="15"/>
        <v>-1.3883369129118851E-2</v>
      </c>
      <c r="H213">
        <f>0</f>
        <v>0</v>
      </c>
    </row>
    <row r="214" spans="1:8" x14ac:dyDescent="0.2">
      <c r="A214" s="6">
        <v>45337</v>
      </c>
      <c r="B214">
        <v>182.7562561035156</v>
      </c>
      <c r="C214">
        <v>5029.72998046875</v>
      </c>
      <c r="D214">
        <f t="shared" si="12"/>
        <v>-1.5747742686004207E-3</v>
      </c>
      <c r="E214">
        <f t="shared" si="13"/>
        <v>5.8212506847294954E-3</v>
      </c>
      <c r="F214">
        <f t="shared" si="14"/>
        <v>5.2052855975004289E-3</v>
      </c>
      <c r="G214">
        <f t="shared" si="15"/>
        <v>-6.7800598661008496E-3</v>
      </c>
      <c r="H214">
        <f>0</f>
        <v>0</v>
      </c>
    </row>
    <row r="215" spans="1:8" x14ac:dyDescent="0.2">
      <c r="A215" s="6">
        <v>45338</v>
      </c>
      <c r="B215">
        <v>181.2155456542969</v>
      </c>
      <c r="C215">
        <v>5005.56982421875</v>
      </c>
      <c r="D215">
        <f t="shared" si="12"/>
        <v>-8.4304115331954588E-3</v>
      </c>
      <c r="E215">
        <f t="shared" si="13"/>
        <v>-4.8034698371121065E-3</v>
      </c>
      <c r="F215">
        <f t="shared" si="14"/>
        <v>-5.7295635221924265E-3</v>
      </c>
      <c r="G215">
        <f t="shared" si="15"/>
        <v>-2.7008480110030323E-3</v>
      </c>
      <c r="H215">
        <f>0</f>
        <v>0</v>
      </c>
    </row>
    <row r="216" spans="1:8" x14ac:dyDescent="0.2">
      <c r="A216" s="6">
        <v>45342</v>
      </c>
      <c r="B216">
        <v>180.4700622558594</v>
      </c>
      <c r="C216">
        <v>4975.509765625</v>
      </c>
      <c r="D216">
        <f t="shared" si="12"/>
        <v>-4.1137938566244703E-3</v>
      </c>
      <c r="E216">
        <f t="shared" si="13"/>
        <v>-6.0053220011653252E-3</v>
      </c>
      <c r="F216">
        <f t="shared" si="14"/>
        <v>-6.9664969597432475E-3</v>
      </c>
      <c r="G216">
        <f t="shared" si="15"/>
        <v>2.8527031031187772E-3</v>
      </c>
      <c r="H216">
        <f>0</f>
        <v>0</v>
      </c>
    </row>
    <row r="217" spans="1:8" x14ac:dyDescent="0.2">
      <c r="A217" s="6">
        <v>45343</v>
      </c>
      <c r="B217">
        <v>181.22552490234381</v>
      </c>
      <c r="C217">
        <v>4981.7998046875</v>
      </c>
      <c r="D217">
        <f t="shared" si="12"/>
        <v>4.1860829272244438E-3</v>
      </c>
      <c r="E217">
        <f t="shared" si="13"/>
        <v>1.264199922982101E-3</v>
      </c>
      <c r="F217">
        <f t="shared" si="14"/>
        <v>5.1521752389317005E-4</v>
      </c>
      <c r="G217">
        <f t="shared" si="15"/>
        <v>3.6708654033312735E-3</v>
      </c>
      <c r="H217">
        <f>0</f>
        <v>0</v>
      </c>
    </row>
    <row r="218" spans="1:8" x14ac:dyDescent="0.2">
      <c r="A218" s="6">
        <v>45344</v>
      </c>
      <c r="B218">
        <v>183.26319885253909</v>
      </c>
      <c r="C218">
        <v>5087.02978515625</v>
      </c>
      <c r="D218">
        <f t="shared" si="12"/>
        <v>1.1243857350079711E-2</v>
      </c>
      <c r="E218">
        <f t="shared" si="13"/>
        <v>2.112288421741404E-2</v>
      </c>
      <c r="F218">
        <f t="shared" si="14"/>
        <v>2.0953563740042685E-2</v>
      </c>
      <c r="G218">
        <f t="shared" si="15"/>
        <v>-9.7097063899629736E-3</v>
      </c>
      <c r="H218">
        <f>0</f>
        <v>0</v>
      </c>
    </row>
    <row r="219" spans="1:8" x14ac:dyDescent="0.2">
      <c r="A219" s="6">
        <v>45345</v>
      </c>
      <c r="B219">
        <v>181.42431640625</v>
      </c>
      <c r="C219">
        <v>5088.7998046875</v>
      </c>
      <c r="D219">
        <f t="shared" si="12"/>
        <v>-1.003410645346603E-2</v>
      </c>
      <c r="E219">
        <f t="shared" si="13"/>
        <v>3.4794754621159107E-4</v>
      </c>
      <c r="F219">
        <f t="shared" si="14"/>
        <v>-4.2777965659255917E-4</v>
      </c>
      <c r="G219">
        <f t="shared" si="15"/>
        <v>-9.6063267968734701E-3</v>
      </c>
      <c r="H219">
        <f>0</f>
        <v>0</v>
      </c>
    </row>
    <row r="220" spans="1:8" x14ac:dyDescent="0.2">
      <c r="A220" s="6">
        <v>45348</v>
      </c>
      <c r="B220">
        <v>180.07246398925781</v>
      </c>
      <c r="C220">
        <v>5069.52978515625</v>
      </c>
      <c r="D220">
        <f t="shared" si="12"/>
        <v>-7.4513298094235347E-3</v>
      </c>
      <c r="E220">
        <f t="shared" si="13"/>
        <v>-3.7867513501905758E-3</v>
      </c>
      <c r="F220">
        <f t="shared" si="14"/>
        <v>-4.6831676919365257E-3</v>
      </c>
      <c r="G220">
        <f t="shared" si="15"/>
        <v>-2.7681621174870091E-3</v>
      </c>
      <c r="H220">
        <f>0</f>
        <v>0</v>
      </c>
    </row>
    <row r="221" spans="1:8" x14ac:dyDescent="0.2">
      <c r="A221" s="6">
        <v>45349</v>
      </c>
      <c r="B221">
        <v>181.53363037109381</v>
      </c>
      <c r="C221">
        <v>5078.18017578125</v>
      </c>
      <c r="D221">
        <f t="shared" si="12"/>
        <v>8.1143243640136031E-3</v>
      </c>
      <c r="E221">
        <f t="shared" si="13"/>
        <v>1.7063496993998672E-3</v>
      </c>
      <c r="F221">
        <f t="shared" si="14"/>
        <v>9.7027336122037849E-4</v>
      </c>
      <c r="G221">
        <f t="shared" si="15"/>
        <v>7.1440510027932242E-3</v>
      </c>
      <c r="H221">
        <f>0</f>
        <v>0</v>
      </c>
    </row>
    <row r="222" spans="1:8" x14ac:dyDescent="0.2">
      <c r="A222" s="6">
        <v>45350</v>
      </c>
      <c r="B222">
        <v>180.33091735839841</v>
      </c>
      <c r="C222">
        <v>5069.759765625</v>
      </c>
      <c r="D222">
        <f t="shared" si="12"/>
        <v>-6.625290367612835E-3</v>
      </c>
      <c r="E222">
        <f t="shared" si="13"/>
        <v>-1.6581550604305439E-3</v>
      </c>
      <c r="F222">
        <f t="shared" si="14"/>
        <v>-2.4924390777188677E-3</v>
      </c>
      <c r="G222">
        <f t="shared" si="15"/>
        <v>-4.1328512898939672E-3</v>
      </c>
      <c r="H222">
        <f>0</f>
        <v>0</v>
      </c>
    </row>
    <row r="223" spans="1:8" x14ac:dyDescent="0.2">
      <c r="A223" s="6">
        <v>45351</v>
      </c>
      <c r="B223">
        <v>179.6649475097656</v>
      </c>
      <c r="C223">
        <v>5096.27001953125</v>
      </c>
      <c r="D223">
        <f t="shared" si="12"/>
        <v>-3.693043092046322E-3</v>
      </c>
      <c r="E223">
        <f t="shared" si="13"/>
        <v>5.2290946971491614E-3</v>
      </c>
      <c r="F223">
        <f t="shared" si="14"/>
        <v>4.5958449664548866E-3</v>
      </c>
      <c r="G223">
        <f t="shared" si="15"/>
        <v>-8.2888880585012086E-3</v>
      </c>
      <c r="H223">
        <f>0</f>
        <v>0</v>
      </c>
    </row>
    <row r="224" spans="1:8" x14ac:dyDescent="0.2">
      <c r="A224" s="6">
        <v>45352</v>
      </c>
      <c r="B224">
        <v>178.58146667480469</v>
      </c>
      <c r="C224">
        <v>5137.080078125</v>
      </c>
      <c r="D224">
        <f t="shared" si="12"/>
        <v>-6.0305632789168229E-3</v>
      </c>
      <c r="E224">
        <f t="shared" si="13"/>
        <v>8.0078289488876297E-3</v>
      </c>
      <c r="F224">
        <f t="shared" si="14"/>
        <v>7.4556886417797294E-3</v>
      </c>
      <c r="G224">
        <f t="shared" si="15"/>
        <v>-1.3486251920696551E-2</v>
      </c>
      <c r="H224">
        <f>0</f>
        <v>0</v>
      </c>
    </row>
    <row r="225" spans="1:8" x14ac:dyDescent="0.2">
      <c r="A225" s="6">
        <v>45355</v>
      </c>
      <c r="B225">
        <v>174.04887390136719</v>
      </c>
      <c r="C225">
        <v>5130.9501953125</v>
      </c>
      <c r="D225">
        <f t="shared" si="12"/>
        <v>-2.5381092774264813E-2</v>
      </c>
      <c r="E225">
        <f t="shared" si="13"/>
        <v>-1.1932620709189656E-3</v>
      </c>
      <c r="F225">
        <f t="shared" si="14"/>
        <v>-2.0139761678793413E-3</v>
      </c>
      <c r="G225">
        <f t="shared" si="15"/>
        <v>-2.336711660638547E-2</v>
      </c>
      <c r="H225">
        <f>0</f>
        <v>0</v>
      </c>
    </row>
    <row r="226" spans="1:8" x14ac:dyDescent="0.2">
      <c r="A226" s="6">
        <v>45356</v>
      </c>
      <c r="B226">
        <v>169.09873962402341</v>
      </c>
      <c r="C226">
        <v>5078.64990234375</v>
      </c>
      <c r="D226">
        <f t="shared" si="12"/>
        <v>-2.8441058918594275E-2</v>
      </c>
      <c r="E226">
        <f t="shared" si="13"/>
        <v>-1.0193100883444606E-2</v>
      </c>
      <c r="F226">
        <f t="shared" si="14"/>
        <v>-1.1276514350809886E-2</v>
      </c>
      <c r="G226">
        <f t="shared" si="15"/>
        <v>-1.7164544567784389E-2</v>
      </c>
      <c r="H226">
        <f>0</f>
        <v>0</v>
      </c>
    </row>
    <row r="227" spans="1:8" x14ac:dyDescent="0.2">
      <c r="A227" s="6">
        <v>45357</v>
      </c>
      <c r="B227">
        <v>168.104736328125</v>
      </c>
      <c r="C227">
        <v>5104.759765625</v>
      </c>
      <c r="D227">
        <f t="shared" si="12"/>
        <v>-5.8782418964712368E-3</v>
      </c>
      <c r="E227">
        <f t="shared" si="13"/>
        <v>5.1411032032746551E-3</v>
      </c>
      <c r="F227">
        <f t="shared" si="14"/>
        <v>4.5052850587983858E-3</v>
      </c>
      <c r="G227">
        <f t="shared" si="15"/>
        <v>-1.0383526955269623E-2</v>
      </c>
      <c r="H227">
        <f>0</f>
        <v>0</v>
      </c>
    </row>
    <row r="228" spans="1:8" x14ac:dyDescent="0.2">
      <c r="A228" s="6">
        <v>45358</v>
      </c>
      <c r="B228">
        <v>167.9854736328125</v>
      </c>
      <c r="C228">
        <v>5157.35986328125</v>
      </c>
      <c r="D228">
        <f t="shared" si="12"/>
        <v>-7.0945470019190271E-4</v>
      </c>
      <c r="E228">
        <f t="shared" si="13"/>
        <v>1.0304127925951478E-2</v>
      </c>
      <c r="F228">
        <f t="shared" si="14"/>
        <v>9.8190150743460644E-3</v>
      </c>
      <c r="G228">
        <f t="shared" si="15"/>
        <v>-1.0528469774537967E-2</v>
      </c>
      <c r="H228">
        <f>0</f>
        <v>0</v>
      </c>
    </row>
    <row r="229" spans="1:8" x14ac:dyDescent="0.2">
      <c r="A229" s="6">
        <v>45359</v>
      </c>
      <c r="B229">
        <v>169.705078125</v>
      </c>
      <c r="C229">
        <v>5123.68994140625</v>
      </c>
      <c r="D229">
        <f t="shared" si="12"/>
        <v>1.0236626149867423E-2</v>
      </c>
      <c r="E229">
        <f t="shared" si="13"/>
        <v>-6.5285190034379825E-3</v>
      </c>
      <c r="F229">
        <f t="shared" si="14"/>
        <v>-7.5049657380952131E-3</v>
      </c>
      <c r="G229">
        <f t="shared" si="15"/>
        <v>1.7741591887962635E-2</v>
      </c>
      <c r="H229">
        <f>0</f>
        <v>0</v>
      </c>
    </row>
    <row r="230" spans="1:8" x14ac:dyDescent="0.2">
      <c r="A230" s="6">
        <v>45362</v>
      </c>
      <c r="B230">
        <v>171.71295166015619</v>
      </c>
      <c r="C230">
        <v>5117.93994140625</v>
      </c>
      <c r="D230">
        <f t="shared" si="12"/>
        <v>1.183154657091201E-2</v>
      </c>
      <c r="E230">
        <f t="shared" si="13"/>
        <v>-1.122238087346461E-3</v>
      </c>
      <c r="F230">
        <f t="shared" si="14"/>
        <v>-1.940879040980961E-3</v>
      </c>
      <c r="G230">
        <f t="shared" si="15"/>
        <v>1.3772425611892972E-2</v>
      </c>
      <c r="H230">
        <f>0</f>
        <v>0</v>
      </c>
    </row>
    <row r="231" spans="1:8" x14ac:dyDescent="0.2">
      <c r="A231" s="6">
        <v>45363</v>
      </c>
      <c r="B231">
        <v>172.1900634765625</v>
      </c>
      <c r="C231">
        <v>5175.27001953125</v>
      </c>
      <c r="D231">
        <f t="shared" si="12"/>
        <v>2.7785429799760397E-3</v>
      </c>
      <c r="E231">
        <f t="shared" si="13"/>
        <v>1.1201787981366396E-2</v>
      </c>
      <c r="F231">
        <f t="shared" si="14"/>
        <v>1.0742877235855028E-2</v>
      </c>
      <c r="G231">
        <f t="shared" si="15"/>
        <v>-7.9643342558789881E-3</v>
      </c>
      <c r="H231">
        <f>0</f>
        <v>0</v>
      </c>
    </row>
    <row r="232" spans="1:8" x14ac:dyDescent="0.2">
      <c r="A232" s="6">
        <v>45364</v>
      </c>
      <c r="B232">
        <v>170.10267639160159</v>
      </c>
      <c r="C232">
        <v>5165.31005859375</v>
      </c>
      <c r="D232">
        <f t="shared" si="12"/>
        <v>-1.2122575732977925E-2</v>
      </c>
      <c r="E232">
        <f t="shared" si="13"/>
        <v>-1.9245297153407392E-3</v>
      </c>
      <c r="F232">
        <f t="shared" si="14"/>
        <v>-2.7665890334532669E-3</v>
      </c>
      <c r="G232">
        <f t="shared" si="15"/>
        <v>-9.3559866995246571E-3</v>
      </c>
      <c r="H232">
        <f>0</f>
        <v>0</v>
      </c>
    </row>
    <row r="233" spans="1:8" x14ac:dyDescent="0.2">
      <c r="A233" s="6">
        <v>45365</v>
      </c>
      <c r="B233">
        <v>171.9614562988281</v>
      </c>
      <c r="C233">
        <v>5150.47998046875</v>
      </c>
      <c r="D233">
        <f t="shared" si="12"/>
        <v>1.0927399536896809E-2</v>
      </c>
      <c r="E233">
        <f t="shared" si="13"/>
        <v>-2.8710915621273925E-3</v>
      </c>
      <c r="F233">
        <f t="shared" si="14"/>
        <v>-3.7407803974323925E-3</v>
      </c>
      <c r="G233">
        <f t="shared" si="15"/>
        <v>1.4668179934329201E-2</v>
      </c>
      <c r="H233">
        <f>0</f>
        <v>0</v>
      </c>
    </row>
    <row r="234" spans="1:8" x14ac:dyDescent="0.2">
      <c r="A234" s="6">
        <v>45366</v>
      </c>
      <c r="B234">
        <v>171.58372497558591</v>
      </c>
      <c r="C234">
        <v>5117.08984375</v>
      </c>
      <c r="D234">
        <f t="shared" si="12"/>
        <v>-2.1966045843772042E-3</v>
      </c>
      <c r="E234">
        <f t="shared" si="13"/>
        <v>-6.4829174844615034E-3</v>
      </c>
      <c r="F234">
        <f t="shared" si="14"/>
        <v>-7.4580331407989812E-3</v>
      </c>
      <c r="G234">
        <f t="shared" si="15"/>
        <v>5.261428556421777E-3</v>
      </c>
      <c r="H234">
        <f>0</f>
        <v>0</v>
      </c>
    </row>
    <row r="235" spans="1:8" x14ac:dyDescent="0.2">
      <c r="A235" s="6">
        <v>45369</v>
      </c>
      <c r="B235">
        <v>172.67713928222659</v>
      </c>
      <c r="C235">
        <v>5149.419921875</v>
      </c>
      <c r="D235">
        <f t="shared" si="12"/>
        <v>6.3724826279196733E-3</v>
      </c>
      <c r="E235">
        <f t="shared" si="13"/>
        <v>6.3180595049523447E-3</v>
      </c>
      <c r="F235">
        <f t="shared" si="14"/>
        <v>5.7165959401397131E-3</v>
      </c>
      <c r="G235">
        <f t="shared" si="15"/>
        <v>6.5588668777996021E-4</v>
      </c>
      <c r="H235">
        <f>0</f>
        <v>0</v>
      </c>
    </row>
    <row r="236" spans="1:8" x14ac:dyDescent="0.2">
      <c r="A236" s="6">
        <v>45370</v>
      </c>
      <c r="B236">
        <v>175.0229797363281</v>
      </c>
      <c r="C236">
        <v>5178.509765625</v>
      </c>
      <c r="D236">
        <f t="shared" si="12"/>
        <v>1.358512460799699E-2</v>
      </c>
      <c r="E236">
        <f t="shared" si="13"/>
        <v>5.6491496501236416E-3</v>
      </c>
      <c r="F236">
        <f t="shared" si="14"/>
        <v>5.0281610469873712E-3</v>
      </c>
      <c r="G236">
        <f t="shared" si="15"/>
        <v>8.556963561009618E-3</v>
      </c>
      <c r="H236">
        <f>0</f>
        <v>0</v>
      </c>
    </row>
    <row r="237" spans="1:8" x14ac:dyDescent="0.2">
      <c r="A237" s="6">
        <v>45371</v>
      </c>
      <c r="B237">
        <v>177.59742736816409</v>
      </c>
      <c r="C237">
        <v>5224.6201171875</v>
      </c>
      <c r="D237">
        <f t="shared" si="12"/>
        <v>1.4709197819134268E-2</v>
      </c>
      <c r="E237">
        <f t="shared" si="13"/>
        <v>8.9041739128465913E-3</v>
      </c>
      <c r="F237">
        <f t="shared" si="14"/>
        <v>8.3781973251788565E-3</v>
      </c>
      <c r="G237">
        <f t="shared" si="15"/>
        <v>6.3310004939554111E-3</v>
      </c>
      <c r="H237">
        <f>0</f>
        <v>0</v>
      </c>
    </row>
    <row r="238" spans="1:8" x14ac:dyDescent="0.2">
      <c r="A238" s="6">
        <v>45372</v>
      </c>
      <c r="B238">
        <v>170.34123229980469</v>
      </c>
      <c r="C238">
        <v>5241.52978515625</v>
      </c>
      <c r="D238">
        <f t="shared" si="12"/>
        <v>-4.0857546057337379E-2</v>
      </c>
      <c r="E238">
        <f t="shared" si="13"/>
        <v>3.2365354015160275E-3</v>
      </c>
      <c r="F238">
        <f t="shared" si="14"/>
        <v>2.5451241766704623E-3</v>
      </c>
      <c r="G238">
        <f t="shared" si="15"/>
        <v>-4.3402670234007845E-2</v>
      </c>
      <c r="H238">
        <f>0</f>
        <v>0</v>
      </c>
    </row>
    <row r="239" spans="1:8" x14ac:dyDescent="0.2">
      <c r="A239" s="6">
        <v>45373</v>
      </c>
      <c r="B239">
        <v>171.24578857421881</v>
      </c>
      <c r="C239">
        <v>5234.18017578125</v>
      </c>
      <c r="D239">
        <f t="shared" si="12"/>
        <v>5.3102602476309269E-3</v>
      </c>
      <c r="E239">
        <f t="shared" si="13"/>
        <v>-1.4021878490156903E-3</v>
      </c>
      <c r="F239">
        <f t="shared" si="14"/>
        <v>-2.2290003519042896E-3</v>
      </c>
      <c r="G239">
        <f t="shared" si="15"/>
        <v>7.5392605995352165E-3</v>
      </c>
      <c r="H239">
        <f>0</f>
        <v>0</v>
      </c>
    </row>
    <row r="240" spans="1:8" x14ac:dyDescent="0.2">
      <c r="A240" s="6">
        <v>45376</v>
      </c>
      <c r="B240">
        <v>169.82435607910159</v>
      </c>
      <c r="C240">
        <v>5218.18994140625</v>
      </c>
      <c r="D240">
        <f t="shared" si="12"/>
        <v>-8.3005398670061847E-3</v>
      </c>
      <c r="E240">
        <f t="shared" si="13"/>
        <v>-3.0549644525015296E-3</v>
      </c>
      <c r="F240">
        <f t="shared" si="14"/>
        <v>-3.930020416434277E-3</v>
      </c>
      <c r="G240">
        <f t="shared" si="15"/>
        <v>-4.3705194505719077E-3</v>
      </c>
      <c r="H240">
        <f>0</f>
        <v>0</v>
      </c>
    </row>
    <row r="241" spans="1:8" x14ac:dyDescent="0.2">
      <c r="A241" s="6">
        <v>45377</v>
      </c>
      <c r="B241">
        <v>168.69120788574219</v>
      </c>
      <c r="C241">
        <v>5203.580078125</v>
      </c>
      <c r="D241">
        <f t="shared" si="12"/>
        <v>-6.6724716025515773E-3</v>
      </c>
      <c r="E241">
        <f t="shared" si="13"/>
        <v>-2.799795225030266E-3</v>
      </c>
      <c r="F241">
        <f t="shared" si="14"/>
        <v>-3.667402967189295E-3</v>
      </c>
      <c r="G241">
        <f t="shared" si="15"/>
        <v>-3.0050686353622824E-3</v>
      </c>
      <c r="H241">
        <f>0</f>
        <v>0</v>
      </c>
    </row>
    <row r="242" spans="1:8" x14ac:dyDescent="0.2">
      <c r="A242" s="6">
        <v>45378</v>
      </c>
      <c r="B242">
        <v>172.26959228515619</v>
      </c>
      <c r="C242">
        <v>5248.490234375</v>
      </c>
      <c r="D242">
        <f t="shared" si="12"/>
        <v>2.1212631317677921E-2</v>
      </c>
      <c r="E242">
        <f t="shared" si="13"/>
        <v>8.6306265255329251E-3</v>
      </c>
      <c r="F242">
        <f t="shared" si="14"/>
        <v>8.0966652697038906E-3</v>
      </c>
      <c r="G242">
        <f t="shared" si="15"/>
        <v>1.3115966047974031E-2</v>
      </c>
      <c r="H242">
        <f>0</f>
        <v>0</v>
      </c>
    </row>
    <row r="243" spans="1:8" x14ac:dyDescent="0.2">
      <c r="A243" s="6">
        <v>45379</v>
      </c>
      <c r="B243">
        <v>170.4505615234375</v>
      </c>
      <c r="C243">
        <v>5254.35009765625</v>
      </c>
      <c r="D243">
        <f t="shared" si="12"/>
        <v>-1.0559209768765676E-2</v>
      </c>
      <c r="E243">
        <f t="shared" si="13"/>
        <v>1.1164855071790214E-3</v>
      </c>
      <c r="F243">
        <f t="shared" si="14"/>
        <v>3.6319142153219447E-4</v>
      </c>
      <c r="G243">
        <f t="shared" si="15"/>
        <v>-1.0922401190297871E-2</v>
      </c>
      <c r="H243">
        <f>0</f>
        <v>0</v>
      </c>
    </row>
    <row r="244" spans="1:8" x14ac:dyDescent="0.2">
      <c r="A244" s="6">
        <v>45383</v>
      </c>
      <c r="B244">
        <v>169.00929260253909</v>
      </c>
      <c r="C244">
        <v>5243.77001953125</v>
      </c>
      <c r="D244">
        <f t="shared" si="12"/>
        <v>-8.4556419645483993E-3</v>
      </c>
      <c r="E244">
        <f t="shared" si="13"/>
        <v>-2.0135845401164643E-3</v>
      </c>
      <c r="F244">
        <f t="shared" si="14"/>
        <v>-2.8582433099400093E-3</v>
      </c>
      <c r="G244">
        <f t="shared" si="15"/>
        <v>-5.59739865460839E-3</v>
      </c>
      <c r="H244">
        <f>0</f>
        <v>0</v>
      </c>
    </row>
    <row r="245" spans="1:8" x14ac:dyDescent="0.2">
      <c r="A245" s="6">
        <v>45384</v>
      </c>
      <c r="B245">
        <v>167.82643127441409</v>
      </c>
      <c r="C245">
        <v>5205.81005859375</v>
      </c>
      <c r="D245">
        <f t="shared" si="12"/>
        <v>-6.9987946219427499E-3</v>
      </c>
      <c r="E245">
        <f t="shared" si="13"/>
        <v>-7.2390590731691296E-3</v>
      </c>
      <c r="F245">
        <f t="shared" si="14"/>
        <v>-8.2362460047181139E-3</v>
      </c>
      <c r="G245">
        <f t="shared" si="15"/>
        <v>1.237451382775364E-3</v>
      </c>
      <c r="H245">
        <f>0</f>
        <v>0</v>
      </c>
    </row>
    <row r="246" spans="1:8" x14ac:dyDescent="0.2">
      <c r="A246" s="6">
        <v>45385</v>
      </c>
      <c r="B246">
        <v>168.6315612792969</v>
      </c>
      <c r="C246">
        <v>5211.490234375</v>
      </c>
      <c r="D246">
        <f t="shared" si="12"/>
        <v>4.7973969223378266E-3</v>
      </c>
      <c r="E246">
        <f t="shared" si="13"/>
        <v>1.091122364688113E-3</v>
      </c>
      <c r="F246">
        <f t="shared" si="14"/>
        <v>3.3708794560836073E-4</v>
      </c>
      <c r="G246">
        <f t="shared" si="15"/>
        <v>4.460308976729466E-3</v>
      </c>
      <c r="H246">
        <f>0</f>
        <v>0</v>
      </c>
    </row>
    <row r="247" spans="1:8" x14ac:dyDescent="0.2">
      <c r="A247" s="6">
        <v>45386</v>
      </c>
      <c r="B247">
        <v>167.80656433105469</v>
      </c>
      <c r="C247">
        <v>5147.2099609375</v>
      </c>
      <c r="D247">
        <f t="shared" si="12"/>
        <v>-4.8923045127703402E-3</v>
      </c>
      <c r="E247">
        <f t="shared" si="13"/>
        <v>-1.2334336350379616E-2</v>
      </c>
      <c r="F247">
        <f t="shared" si="14"/>
        <v>-1.3480251071463976E-2</v>
      </c>
      <c r="G247">
        <f t="shared" si="15"/>
        <v>8.5879465586936356E-3</v>
      </c>
      <c r="H247">
        <f>0</f>
        <v>0</v>
      </c>
    </row>
    <row r="248" spans="1:8" x14ac:dyDescent="0.2">
      <c r="A248" s="6">
        <v>45387</v>
      </c>
      <c r="B248">
        <v>168.5619812011719</v>
      </c>
      <c r="C248">
        <v>5204.33984375</v>
      </c>
      <c r="D248">
        <f t="shared" si="12"/>
        <v>4.5017122728696624E-3</v>
      </c>
      <c r="E248">
        <f t="shared" si="13"/>
        <v>1.1099194174331695E-2</v>
      </c>
      <c r="F248">
        <f t="shared" si="14"/>
        <v>1.0637288783129792E-2</v>
      </c>
      <c r="G248">
        <f t="shared" si="15"/>
        <v>-6.1355765102601295E-3</v>
      </c>
      <c r="H248">
        <f>0</f>
        <v>0</v>
      </c>
    </row>
    <row r="249" spans="1:8" x14ac:dyDescent="0.2">
      <c r="A249" s="6">
        <v>45390</v>
      </c>
      <c r="B249">
        <v>167.43878173828119</v>
      </c>
      <c r="C249">
        <v>5202.39013671875</v>
      </c>
      <c r="D249">
        <f t="shared" si="12"/>
        <v>-6.6634211041350921E-3</v>
      </c>
      <c r="E249">
        <f t="shared" si="13"/>
        <v>-3.7463099831791524E-4</v>
      </c>
      <c r="F249">
        <f t="shared" si="14"/>
        <v>-1.1714497931683372E-3</v>
      </c>
      <c r="G249">
        <f t="shared" si="15"/>
        <v>-5.491971310966755E-3</v>
      </c>
      <c r="H249">
        <f>0</f>
        <v>0</v>
      </c>
    </row>
    <row r="250" spans="1:8" x14ac:dyDescent="0.2">
      <c r="A250" s="6">
        <v>45391</v>
      </c>
      <c r="B250">
        <v>168.65147399902341</v>
      </c>
      <c r="C250">
        <v>5209.91015625</v>
      </c>
      <c r="D250">
        <f t="shared" si="12"/>
        <v>7.2426008368702277E-3</v>
      </c>
      <c r="E250">
        <f t="shared" si="13"/>
        <v>1.4454931932483817E-3</v>
      </c>
      <c r="F250">
        <f t="shared" si="14"/>
        <v>7.01802625374396E-4</v>
      </c>
      <c r="G250">
        <f t="shared" si="15"/>
        <v>6.5407982114958317E-3</v>
      </c>
      <c r="H250">
        <f>0</f>
        <v>0</v>
      </c>
    </row>
    <row r="251" spans="1:8" x14ac:dyDescent="0.2">
      <c r="A251" s="6">
        <v>45392</v>
      </c>
      <c r="B251">
        <v>166.7727966308594</v>
      </c>
      <c r="C251">
        <v>5160.64013671875</v>
      </c>
      <c r="D251">
        <f t="shared" si="12"/>
        <v>-1.1139406751789704E-2</v>
      </c>
      <c r="E251">
        <f t="shared" si="13"/>
        <v>-9.4569806491084929E-3</v>
      </c>
      <c r="F251">
        <f t="shared" si="14"/>
        <v>-1.0518907251416451E-2</v>
      </c>
      <c r="G251">
        <f t="shared" si="15"/>
        <v>-6.204995003732533E-4</v>
      </c>
      <c r="H251">
        <f>0</f>
        <v>0</v>
      </c>
    </row>
    <row r="252" spans="1:8" x14ac:dyDescent="0.2">
      <c r="A252" s="6">
        <v>45393</v>
      </c>
      <c r="B252">
        <v>173.98919677734381</v>
      </c>
      <c r="C252">
        <v>5199.06005859375</v>
      </c>
      <c r="D252">
        <f t="shared" si="12"/>
        <v>4.3270846878327607E-2</v>
      </c>
      <c r="E252">
        <f t="shared" si="13"/>
        <v>7.4447977105855934E-3</v>
      </c>
      <c r="F252">
        <f t="shared" si="14"/>
        <v>6.8762228922712946E-3</v>
      </c>
      <c r="G252">
        <f t="shared" si="15"/>
        <v>3.6394623986056314E-2</v>
      </c>
      <c r="H252">
        <f>0</f>
        <v>0</v>
      </c>
    </row>
    <row r="253" spans="1:8" x14ac:dyDescent="0.2">
      <c r="A253" s="6">
        <v>45394</v>
      </c>
      <c r="B253">
        <v>175.4901428222656</v>
      </c>
      <c r="C253">
        <v>5123.41015625</v>
      </c>
      <c r="D253">
        <f t="shared" si="12"/>
        <v>8.6266623027322353E-3</v>
      </c>
      <c r="E253">
        <f t="shared" si="13"/>
        <v>-1.4550688295801639E-2</v>
      </c>
      <c r="F253">
        <f t="shared" si="14"/>
        <v>-1.5761296871163448E-2</v>
      </c>
      <c r="G253">
        <f t="shared" si="15"/>
        <v>2.4387959173895683E-2</v>
      </c>
      <c r="H253">
        <f>0</f>
        <v>0</v>
      </c>
    </row>
    <row r="254" spans="1:8" x14ac:dyDescent="0.2">
      <c r="A254" s="6">
        <v>45397</v>
      </c>
      <c r="B254">
        <v>171.6533203125</v>
      </c>
      <c r="C254">
        <v>5061.81982421875</v>
      </c>
      <c r="D254">
        <f t="shared" si="12"/>
        <v>-2.1863464511801545E-2</v>
      </c>
      <c r="E254">
        <f t="shared" si="13"/>
        <v>-1.202135494776202E-2</v>
      </c>
      <c r="F254">
        <f t="shared" si="14"/>
        <v>-1.3158133947737502E-2</v>
      </c>
      <c r="G254">
        <f t="shared" si="15"/>
        <v>-8.7053305640640427E-3</v>
      </c>
      <c r="H254">
        <f>0</f>
        <v>0</v>
      </c>
    </row>
    <row r="255" spans="1:8" x14ac:dyDescent="0.2">
      <c r="A255" s="6">
        <v>45398</v>
      </c>
      <c r="B255">
        <v>168.36317443847659</v>
      </c>
      <c r="C255">
        <v>5051.41015625</v>
      </c>
      <c r="D255">
        <f t="shared" si="12"/>
        <v>-1.9167388478321334E-2</v>
      </c>
      <c r="E255">
        <f t="shared" si="13"/>
        <v>-2.0565070133361507E-3</v>
      </c>
      <c r="F255">
        <f t="shared" si="14"/>
        <v>-2.9024186618974062E-3</v>
      </c>
      <c r="G255">
        <f t="shared" si="15"/>
        <v>-1.6264969816423929E-2</v>
      </c>
      <c r="H255">
        <f>0</f>
        <v>0</v>
      </c>
    </row>
    <row r="256" spans="1:8" x14ac:dyDescent="0.2">
      <c r="A256" s="6">
        <v>45399</v>
      </c>
      <c r="B256">
        <v>166.9914855957031</v>
      </c>
      <c r="C256">
        <v>5022.2099609375</v>
      </c>
      <c r="D256">
        <f t="shared" si="12"/>
        <v>-8.1472023044727448E-3</v>
      </c>
      <c r="E256">
        <f t="shared" si="13"/>
        <v>-5.780602724641426E-3</v>
      </c>
      <c r="F256">
        <f t="shared" si="14"/>
        <v>-6.7352182754687878E-3</v>
      </c>
      <c r="G256">
        <f t="shared" si="15"/>
        <v>-1.411984029003957E-3</v>
      </c>
      <c r="H256">
        <f>0</f>
        <v>0</v>
      </c>
    </row>
    <row r="257" spans="1:8" x14ac:dyDescent="0.2">
      <c r="A257" s="6">
        <v>45400</v>
      </c>
      <c r="B257">
        <v>166.0372314453125</v>
      </c>
      <c r="C257">
        <v>5011.1201171875</v>
      </c>
      <c r="D257">
        <f t="shared" si="12"/>
        <v>-5.7143880538970127E-3</v>
      </c>
      <c r="E257">
        <f t="shared" si="13"/>
        <v>-2.2081601199982481E-3</v>
      </c>
      <c r="F257">
        <f t="shared" si="14"/>
        <v>-3.0584984229107609E-3</v>
      </c>
      <c r="G257">
        <f t="shared" si="15"/>
        <v>-2.6558896309862518E-3</v>
      </c>
      <c r="H257">
        <f>0</f>
        <v>0</v>
      </c>
    </row>
    <row r="258" spans="1:8" x14ac:dyDescent="0.2">
      <c r="A258" s="6">
        <v>45401</v>
      </c>
      <c r="B258">
        <v>164.00947570800781</v>
      </c>
      <c r="C258">
        <v>4967.22998046875</v>
      </c>
      <c r="D258">
        <f t="shared" ref="D258:D300" si="16">(B258/B257)-1</f>
        <v>-1.2212656882155781E-2</v>
      </c>
      <c r="E258">
        <f t="shared" ref="E258:E300" si="17">(C258/C257)-1</f>
        <v>-8.7585481274361499E-3</v>
      </c>
      <c r="F258">
        <f t="shared" ref="F258:F300" si="18">alpha_apple+beta_apple*E258</f>
        <v>-9.8000879442098725E-3</v>
      </c>
      <c r="G258">
        <f t="shared" ref="G258:G300" si="19">D258-F258</f>
        <v>-2.4125689379459088E-3</v>
      </c>
      <c r="H258">
        <f>0</f>
        <v>0</v>
      </c>
    </row>
    <row r="259" spans="1:8" x14ac:dyDescent="0.2">
      <c r="A259" s="6">
        <v>45404</v>
      </c>
      <c r="B259">
        <v>164.8444519042969</v>
      </c>
      <c r="C259">
        <v>5010.60009765625</v>
      </c>
      <c r="D259">
        <f t="shared" si="16"/>
        <v>5.0910241172628101E-3</v>
      </c>
      <c r="E259">
        <f t="shared" si="17"/>
        <v>8.7312480714667462E-3</v>
      </c>
      <c r="F259">
        <f t="shared" si="18"/>
        <v>8.2002238923250398E-3</v>
      </c>
      <c r="G259">
        <f t="shared" si="19"/>
        <v>-3.1091997750622297E-3</v>
      </c>
      <c r="H259">
        <f>0</f>
        <v>0</v>
      </c>
    </row>
    <row r="260" spans="1:8" x14ac:dyDescent="0.2">
      <c r="A260" s="6">
        <v>45405</v>
      </c>
      <c r="B260">
        <v>165.8980712890625</v>
      </c>
      <c r="C260">
        <v>5070.5498046875</v>
      </c>
      <c r="D260">
        <f t="shared" si="16"/>
        <v>6.3915974883843596E-3</v>
      </c>
      <c r="E260">
        <f t="shared" si="17"/>
        <v>1.1964576270872662E-2</v>
      </c>
      <c r="F260">
        <f t="shared" si="18"/>
        <v>1.1527930813393636E-2</v>
      </c>
      <c r="G260">
        <f t="shared" si="19"/>
        <v>-5.1363333250092763E-3</v>
      </c>
      <c r="H260">
        <f>0</f>
        <v>0</v>
      </c>
    </row>
    <row r="261" spans="1:8" x14ac:dyDescent="0.2">
      <c r="A261" s="6">
        <v>45406</v>
      </c>
      <c r="B261">
        <v>168.00535583496091</v>
      </c>
      <c r="C261">
        <v>5071.6298828125</v>
      </c>
      <c r="D261">
        <f t="shared" si="16"/>
        <v>1.2702284779590123E-2</v>
      </c>
      <c r="E261">
        <f t="shared" si="17"/>
        <v>2.130100613548791E-4</v>
      </c>
      <c r="F261">
        <f t="shared" si="18"/>
        <v>-5.6665587780380946E-4</v>
      </c>
      <c r="G261">
        <f t="shared" si="19"/>
        <v>1.3268940657393933E-2</v>
      </c>
      <c r="H261">
        <f>0</f>
        <v>0</v>
      </c>
    </row>
    <row r="262" spans="1:8" x14ac:dyDescent="0.2">
      <c r="A262" s="6">
        <v>45407</v>
      </c>
      <c r="B262">
        <v>168.87013244628909</v>
      </c>
      <c r="C262">
        <v>5048.419921875</v>
      </c>
      <c r="D262">
        <f t="shared" si="16"/>
        <v>5.1473157330632624E-3</v>
      </c>
      <c r="E262">
        <f t="shared" si="17"/>
        <v>-4.5764303535156259E-3</v>
      </c>
      <c r="F262">
        <f t="shared" si="18"/>
        <v>-5.495896905528313E-3</v>
      </c>
      <c r="G262">
        <f t="shared" si="19"/>
        <v>1.0643212638591575E-2</v>
      </c>
      <c r="H262">
        <f>0</f>
        <v>0</v>
      </c>
    </row>
    <row r="263" spans="1:8" x14ac:dyDescent="0.2">
      <c r="A263" s="6">
        <v>45408</v>
      </c>
      <c r="B263">
        <v>168.28364562988281</v>
      </c>
      <c r="C263">
        <v>5099.9599609375</v>
      </c>
      <c r="D263">
        <f t="shared" si="16"/>
        <v>-3.473005012255892E-3</v>
      </c>
      <c r="E263">
        <f t="shared" si="17"/>
        <v>1.020914263474304E-2</v>
      </c>
      <c r="F263">
        <f t="shared" si="18"/>
        <v>9.7212572250154235E-3</v>
      </c>
      <c r="G263">
        <f t="shared" si="19"/>
        <v>-1.3194262237271315E-2</v>
      </c>
      <c r="H263">
        <f>0</f>
        <v>0</v>
      </c>
    </row>
    <row r="264" spans="1:8" x14ac:dyDescent="0.2">
      <c r="A264" s="6">
        <v>45411</v>
      </c>
      <c r="B264">
        <v>172.45845031738281</v>
      </c>
      <c r="C264">
        <v>5116.169921875</v>
      </c>
      <c r="D264">
        <f t="shared" si="16"/>
        <v>2.4808142656250309E-2</v>
      </c>
      <c r="E264">
        <f t="shared" si="17"/>
        <v>3.1784486665891176E-3</v>
      </c>
      <c r="F264">
        <f t="shared" si="18"/>
        <v>2.4853419281891387E-3</v>
      </c>
      <c r="G264">
        <f t="shared" si="19"/>
        <v>2.2322800728061171E-2</v>
      </c>
      <c r="H264">
        <f>0</f>
        <v>0</v>
      </c>
    </row>
    <row r="265" spans="1:8" x14ac:dyDescent="0.2">
      <c r="A265" s="6">
        <v>45412</v>
      </c>
      <c r="B265">
        <v>169.30747985839841</v>
      </c>
      <c r="C265">
        <v>5035.68994140625</v>
      </c>
      <c r="D265">
        <f t="shared" si="16"/>
        <v>-1.8270896283629656E-2</v>
      </c>
      <c r="E265">
        <f t="shared" si="17"/>
        <v>-1.5730513586862171E-2</v>
      </c>
      <c r="F265">
        <f t="shared" si="18"/>
        <v>-1.6975560485799065E-2</v>
      </c>
      <c r="G265">
        <f t="shared" si="19"/>
        <v>-1.2953357978305914E-3</v>
      </c>
      <c r="H265">
        <f>0</f>
        <v>0</v>
      </c>
    </row>
    <row r="266" spans="1:8" x14ac:dyDescent="0.2">
      <c r="A266" s="6">
        <v>45413</v>
      </c>
      <c r="B266">
        <v>168.28364562988281</v>
      </c>
      <c r="C266">
        <v>5018.39013671875</v>
      </c>
      <c r="D266">
        <f t="shared" si="16"/>
        <v>-6.0471884016695121E-3</v>
      </c>
      <c r="E266">
        <f t="shared" si="17"/>
        <v>-3.4354388154940185E-3</v>
      </c>
      <c r="F266">
        <f t="shared" si="18"/>
        <v>-4.3216005756188287E-3</v>
      </c>
      <c r="G266">
        <f t="shared" si="19"/>
        <v>-1.7255878260506834E-3</v>
      </c>
      <c r="H266">
        <f>0</f>
        <v>0</v>
      </c>
    </row>
    <row r="267" spans="1:8" x14ac:dyDescent="0.2">
      <c r="A267" s="6">
        <v>45414</v>
      </c>
      <c r="B267">
        <v>171.99127197265619</v>
      </c>
      <c r="C267">
        <v>5064.2001953125</v>
      </c>
      <c r="D267">
        <f t="shared" si="16"/>
        <v>2.2032006312293628E-2</v>
      </c>
      <c r="E267">
        <f t="shared" si="17"/>
        <v>9.1284370775730483E-3</v>
      </c>
      <c r="F267">
        <f t="shared" si="18"/>
        <v>8.6090065840527599E-3</v>
      </c>
      <c r="G267">
        <f t="shared" si="19"/>
        <v>1.3422999728240868E-2</v>
      </c>
      <c r="H267">
        <f>0</f>
        <v>0</v>
      </c>
    </row>
    <row r="268" spans="1:8" x14ac:dyDescent="0.2">
      <c r="A268" s="6">
        <v>45415</v>
      </c>
      <c r="B268">
        <v>182.27915954589841</v>
      </c>
      <c r="C268">
        <v>5127.7900390625</v>
      </c>
      <c r="D268">
        <f t="shared" si="16"/>
        <v>5.9816335185182146E-2</v>
      </c>
      <c r="E268">
        <f t="shared" si="17"/>
        <v>1.2556739721478527E-2</v>
      </c>
      <c r="F268">
        <f t="shared" si="18"/>
        <v>1.2137379125305513E-2</v>
      </c>
      <c r="G268">
        <f t="shared" si="19"/>
        <v>4.7678956059876633E-2</v>
      </c>
      <c r="H268">
        <f>0</f>
        <v>0</v>
      </c>
    </row>
    <row r="269" spans="1:8" x14ac:dyDescent="0.2">
      <c r="A269" s="6">
        <v>45418</v>
      </c>
      <c r="B269">
        <v>180.61918640136719</v>
      </c>
      <c r="C269">
        <v>5180.740234375</v>
      </c>
      <c r="D269">
        <f t="shared" si="16"/>
        <v>-9.1067632123530418E-3</v>
      </c>
      <c r="E269">
        <f t="shared" si="17"/>
        <v>1.0326123907011819E-2</v>
      </c>
      <c r="F269">
        <f t="shared" si="18"/>
        <v>9.8416531036137518E-3</v>
      </c>
      <c r="G269">
        <f t="shared" si="19"/>
        <v>-1.8948416315966794E-2</v>
      </c>
      <c r="H269">
        <f>0</f>
        <v>0</v>
      </c>
    </row>
    <row r="270" spans="1:8" x14ac:dyDescent="0.2">
      <c r="A270" s="6">
        <v>45419</v>
      </c>
      <c r="B270">
        <v>181.3050231933594</v>
      </c>
      <c r="C270">
        <v>5187.7001953125</v>
      </c>
      <c r="D270">
        <f t="shared" si="16"/>
        <v>3.7971425165661543E-3</v>
      </c>
      <c r="E270">
        <f t="shared" si="17"/>
        <v>1.3434298232750663E-3</v>
      </c>
      <c r="F270">
        <f t="shared" si="18"/>
        <v>5.9676009281918224E-4</v>
      </c>
      <c r="G270">
        <f t="shared" si="19"/>
        <v>3.2003824237469723E-3</v>
      </c>
      <c r="H270">
        <f>0</f>
        <v>0</v>
      </c>
    </row>
    <row r="271" spans="1:8" x14ac:dyDescent="0.2">
      <c r="A271" s="6">
        <v>45420</v>
      </c>
      <c r="B271">
        <v>181.64299011230469</v>
      </c>
      <c r="C271">
        <v>5187.669921875</v>
      </c>
      <c r="D271">
        <f t="shared" si="16"/>
        <v>1.8640791798958389E-3</v>
      </c>
      <c r="E271">
        <f t="shared" si="17"/>
        <v>-5.8356181661389783E-6</v>
      </c>
      <c r="F271">
        <f t="shared" si="18"/>
        <v>-7.9188951864542266E-4</v>
      </c>
      <c r="G271">
        <f t="shared" si="19"/>
        <v>2.6559686985412616E-3</v>
      </c>
      <c r="H271">
        <f>0</f>
        <v>0</v>
      </c>
    </row>
    <row r="272" spans="1:8" x14ac:dyDescent="0.2">
      <c r="A272" s="6">
        <v>45421</v>
      </c>
      <c r="B272">
        <v>183.46202087402341</v>
      </c>
      <c r="C272">
        <v>5214.080078125</v>
      </c>
      <c r="D272">
        <f t="shared" si="16"/>
        <v>1.0014318529958599E-2</v>
      </c>
      <c r="E272">
        <f t="shared" si="17"/>
        <v>5.0909476986258362E-3</v>
      </c>
      <c r="F272">
        <f t="shared" si="18"/>
        <v>4.4536655479858953E-3</v>
      </c>
      <c r="G272">
        <f t="shared" si="19"/>
        <v>5.5606529819727038E-3</v>
      </c>
      <c r="H272">
        <f>0</f>
        <v>0</v>
      </c>
    </row>
    <row r="273" spans="1:16" x14ac:dyDescent="0.2">
      <c r="A273" s="6">
        <v>45422</v>
      </c>
      <c r="B273">
        <v>182.19792175292969</v>
      </c>
      <c r="C273">
        <v>5222.68017578125</v>
      </c>
      <c r="D273">
        <f t="shared" si="16"/>
        <v>-6.890249628078271E-3</v>
      </c>
      <c r="E273">
        <f t="shared" si="17"/>
        <v>1.6493988445498431E-3</v>
      </c>
      <c r="F273">
        <f t="shared" si="18"/>
        <v>9.1166014840764263E-4</v>
      </c>
      <c r="G273">
        <f t="shared" si="19"/>
        <v>-7.8019097764859139E-3</v>
      </c>
      <c r="H273">
        <f>0</f>
        <v>0</v>
      </c>
      <c r="K273" t="s">
        <v>46</v>
      </c>
      <c r="L273" t="s">
        <v>48</v>
      </c>
      <c r="M273" t="s">
        <v>49</v>
      </c>
      <c r="N273" t="s">
        <v>50</v>
      </c>
      <c r="O273" t="s">
        <v>51</v>
      </c>
      <c r="P273" t="s">
        <v>52</v>
      </c>
    </row>
    <row r="274" spans="1:16" x14ac:dyDescent="0.2">
      <c r="A274" s="7">
        <v>45425</v>
      </c>
      <c r="B274" s="5">
        <v>185.41288757324219</v>
      </c>
      <c r="C274" s="5">
        <v>5221.419921875</v>
      </c>
      <c r="D274" s="5">
        <f t="shared" si="16"/>
        <v>1.7645458243328305E-2</v>
      </c>
      <c r="E274" s="5">
        <f t="shared" si="17"/>
        <v>-2.4130405535727206E-4</v>
      </c>
      <c r="F274" s="5">
        <f t="shared" si="18"/>
        <v>-1.0342311245108932E-3</v>
      </c>
      <c r="G274" s="5">
        <f t="shared" si="19"/>
        <v>1.8679689367839199E-2</v>
      </c>
      <c r="H274">
        <f>0</f>
        <v>0</v>
      </c>
      <c r="K274">
        <f>SUM(G273:G275)</f>
        <v>1.2858092129561169E-2</v>
      </c>
      <c r="L274">
        <f>SUM(G272:G276)</f>
        <v>1.9364710180706228E-2</v>
      </c>
      <c r="M274">
        <f>SUM(G271:G277)</f>
        <v>2.558144621507856E-2</v>
      </c>
      <c r="N274">
        <f>SUM(G269:G279)</f>
        <v>1.5583397387008362E-2</v>
      </c>
      <c r="O274">
        <f>SUM(G264:G284)</f>
        <v>9.5163122305570613E-2</v>
      </c>
      <c r="P274">
        <f>SUM(G259:G289)</f>
        <v>0.12709970862430819</v>
      </c>
    </row>
    <row r="275" spans="1:16" x14ac:dyDescent="0.2">
      <c r="A275" s="6">
        <v>45426</v>
      </c>
      <c r="B275">
        <v>186.5575256347656</v>
      </c>
      <c r="C275">
        <v>5246.68017578125</v>
      </c>
      <c r="D275">
        <f t="shared" si="16"/>
        <v>6.1734546961911274E-3</v>
      </c>
      <c r="E275">
        <f t="shared" si="17"/>
        <v>4.8378131397597279E-3</v>
      </c>
      <c r="F275">
        <f t="shared" si="18"/>
        <v>4.1931421579832449E-3</v>
      </c>
      <c r="G275">
        <f t="shared" si="19"/>
        <v>1.9803125382078825E-3</v>
      </c>
      <c r="H275">
        <f>0</f>
        <v>0</v>
      </c>
      <c r="K275">
        <f>_xlfn.T.TEST(G273:G275, H273:H275, 2, 1)</f>
        <v>0.63502637757071145</v>
      </c>
      <c r="L275">
        <f>_xlfn.T.TEST(G272:G276, H272:H276, 2, 1)</f>
        <v>0.41910725383209851</v>
      </c>
      <c r="M275">
        <f>_xlfn.T.TEST(G271:G277, H271:H277, 2, 1)</f>
        <v>0.26532412129324118</v>
      </c>
      <c r="N275">
        <f>_xlfn.T.TEST(G269:G279, H269:H279, 2, 1)</f>
        <v>0.62108373894068825</v>
      </c>
      <c r="O275">
        <f>_xlfn.T.TEST(G264:G284, H264:H284, 2, 1)</f>
        <v>0.14256645734414522</v>
      </c>
      <c r="P275">
        <f>_xlfn.T.TEST(G259:G289, H259:H289, 2, 1)</f>
        <v>7.049938321268083E-2</v>
      </c>
    </row>
    <row r="276" spans="1:16" x14ac:dyDescent="0.2">
      <c r="A276" s="6">
        <v>45427</v>
      </c>
      <c r="B276">
        <v>188.8368835449219</v>
      </c>
      <c r="C276">
        <v>5308.14990234375</v>
      </c>
      <c r="D276">
        <f t="shared" si="16"/>
        <v>1.221798961151932E-2</v>
      </c>
      <c r="E276">
        <f t="shared" si="17"/>
        <v>1.1715927882596233E-2</v>
      </c>
      <c r="F276">
        <f t="shared" si="18"/>
        <v>1.1272024542346964E-2</v>
      </c>
      <c r="G276">
        <f t="shared" si="19"/>
        <v>9.4596506917235534E-4</v>
      </c>
      <c r="H276">
        <f>0</f>
        <v>0</v>
      </c>
    </row>
    <row r="277" spans="1:16" x14ac:dyDescent="0.2">
      <c r="A277" s="6">
        <v>45428</v>
      </c>
      <c r="B277">
        <v>188.95631408691409</v>
      </c>
      <c r="C277">
        <v>5297.10009765625</v>
      </c>
      <c r="D277">
        <f t="shared" si="16"/>
        <v>6.3245346857132567E-4</v>
      </c>
      <c r="E277">
        <f t="shared" si="17"/>
        <v>-2.0816677921287052E-3</v>
      </c>
      <c r="F277">
        <f t="shared" si="18"/>
        <v>-2.9283138672597455E-3</v>
      </c>
      <c r="G277">
        <f t="shared" si="19"/>
        <v>3.5607673358310711E-3</v>
      </c>
      <c r="H277">
        <f>0</f>
        <v>0</v>
      </c>
      <c r="O277" t="s">
        <v>53</v>
      </c>
    </row>
    <row r="278" spans="1:16" x14ac:dyDescent="0.2">
      <c r="A278" s="6">
        <v>45429</v>
      </c>
      <c r="B278">
        <v>188.98616027832031</v>
      </c>
      <c r="C278">
        <v>5303.27001953125</v>
      </c>
      <c r="D278">
        <f t="shared" si="16"/>
        <v>1.5795286625075455E-4</v>
      </c>
      <c r="E278">
        <f t="shared" si="17"/>
        <v>1.1647735102702228E-3</v>
      </c>
      <c r="F278">
        <f t="shared" si="18"/>
        <v>4.1288891964596391E-4</v>
      </c>
      <c r="G278">
        <f t="shared" si="19"/>
        <v>-2.5493605339520936E-4</v>
      </c>
      <c r="H278">
        <f>0</f>
        <v>0</v>
      </c>
    </row>
    <row r="279" spans="1:16" x14ac:dyDescent="0.2">
      <c r="A279" s="6">
        <v>45432</v>
      </c>
      <c r="B279">
        <v>190.1507263183594</v>
      </c>
      <c r="C279">
        <v>5308.1298828125</v>
      </c>
      <c r="D279">
        <f t="shared" si="16"/>
        <v>6.162176311344858E-3</v>
      </c>
      <c r="E279">
        <f t="shared" si="17"/>
        <v>9.163899374069473E-4</v>
      </c>
      <c r="F279">
        <f t="shared" si="18"/>
        <v>1.5725519380002705E-4</v>
      </c>
      <c r="G279">
        <f t="shared" si="19"/>
        <v>6.0049211175448314E-3</v>
      </c>
      <c r="H279">
        <f>0</f>
        <v>0</v>
      </c>
    </row>
    <row r="280" spans="1:16" x14ac:dyDescent="0.2">
      <c r="A280" s="6">
        <v>45433</v>
      </c>
      <c r="B280">
        <v>191.45463562011719</v>
      </c>
      <c r="C280">
        <v>5321.41015625</v>
      </c>
      <c r="D280">
        <f t="shared" si="16"/>
        <v>6.8572407111120448E-3</v>
      </c>
      <c r="E280">
        <f t="shared" si="17"/>
        <v>2.501874243978186E-3</v>
      </c>
      <c r="F280">
        <f t="shared" si="18"/>
        <v>1.7890187435665376E-3</v>
      </c>
      <c r="G280">
        <f t="shared" si="19"/>
        <v>5.0682219675455067E-3</v>
      </c>
      <c r="H280">
        <f>0</f>
        <v>0</v>
      </c>
    </row>
    <row r="281" spans="1:16" x14ac:dyDescent="0.2">
      <c r="A281" s="6">
        <v>45434</v>
      </c>
      <c r="B281">
        <v>190.01136779785159</v>
      </c>
      <c r="C281">
        <v>5307.009765625</v>
      </c>
      <c r="D281">
        <f t="shared" si="16"/>
        <v>-7.5384323685393495E-3</v>
      </c>
      <c r="E281">
        <f t="shared" si="17"/>
        <v>-2.7061230392261271E-3</v>
      </c>
      <c r="F281">
        <f t="shared" si="18"/>
        <v>-3.5709965519452962E-3</v>
      </c>
      <c r="G281">
        <f t="shared" si="19"/>
        <v>-3.9674358165940529E-3</v>
      </c>
      <c r="H281">
        <f>0</f>
        <v>0</v>
      </c>
    </row>
    <row r="282" spans="1:16" x14ac:dyDescent="0.2">
      <c r="A282" s="6">
        <v>45435</v>
      </c>
      <c r="B282">
        <v>186.01008605957031</v>
      </c>
      <c r="C282">
        <v>5267.83984375</v>
      </c>
      <c r="D282">
        <f t="shared" si="16"/>
        <v>-2.1058117651877262E-2</v>
      </c>
      <c r="E282">
        <f t="shared" si="17"/>
        <v>-7.3807894850155265E-3</v>
      </c>
      <c r="F282">
        <f t="shared" si="18"/>
        <v>-8.3821134339861405E-3</v>
      </c>
      <c r="G282">
        <f t="shared" si="19"/>
        <v>-1.2676004217891121E-2</v>
      </c>
      <c r="H282">
        <f>0</f>
        <v>0</v>
      </c>
    </row>
    <row r="283" spans="1:16" x14ac:dyDescent="0.2">
      <c r="A283" s="6">
        <v>45436</v>
      </c>
      <c r="B283">
        <v>189.09565734863281</v>
      </c>
      <c r="C283">
        <v>5304.72021484375</v>
      </c>
      <c r="D283">
        <f t="shared" si="16"/>
        <v>1.6588193438469512E-2</v>
      </c>
      <c r="E283">
        <f t="shared" si="17"/>
        <v>7.0010425881694704E-3</v>
      </c>
      <c r="F283">
        <f t="shared" si="18"/>
        <v>6.4195148499528254E-3</v>
      </c>
      <c r="G283">
        <f t="shared" si="19"/>
        <v>1.0168678588516687E-2</v>
      </c>
      <c r="H283">
        <f>0</f>
        <v>0</v>
      </c>
    </row>
    <row r="284" spans="1:16" x14ac:dyDescent="0.2">
      <c r="A284" s="6">
        <v>45440</v>
      </c>
      <c r="B284">
        <v>189.10560607910159</v>
      </c>
      <c r="C284">
        <v>5306.0400390625</v>
      </c>
      <c r="D284">
        <f t="shared" si="16"/>
        <v>5.2612157297904361E-5</v>
      </c>
      <c r="E284">
        <f t="shared" si="17"/>
        <v>2.4880185293407742E-4</v>
      </c>
      <c r="F284">
        <f t="shared" si="18"/>
        <v>-5.2981934738990737E-4</v>
      </c>
      <c r="G284">
        <f t="shared" si="19"/>
        <v>5.8243150468781173E-4</v>
      </c>
      <c r="H284">
        <f>0</f>
        <v>0</v>
      </c>
    </row>
    <row r="285" spans="1:16" x14ac:dyDescent="0.2">
      <c r="A285" s="6">
        <v>45441</v>
      </c>
      <c r="B285">
        <v>189.40422058105469</v>
      </c>
      <c r="C285">
        <v>5266.9501953125</v>
      </c>
      <c r="D285">
        <f t="shared" si="16"/>
        <v>1.5790885746040928E-3</v>
      </c>
      <c r="E285">
        <f t="shared" si="17"/>
        <v>-7.3670465096804527E-3</v>
      </c>
      <c r="F285">
        <f t="shared" si="18"/>
        <v>-8.3679693102479431E-3</v>
      </c>
      <c r="G285">
        <f t="shared" si="19"/>
        <v>9.9470578848520359E-3</v>
      </c>
      <c r="H285">
        <f>0</f>
        <v>0</v>
      </c>
    </row>
    <row r="286" spans="1:16" x14ac:dyDescent="0.2">
      <c r="A286" s="6">
        <v>45442</v>
      </c>
      <c r="B286">
        <v>190.3995666503906</v>
      </c>
      <c r="C286">
        <v>5235.47998046875</v>
      </c>
      <c r="D286">
        <f t="shared" si="16"/>
        <v>5.2551419724564674E-3</v>
      </c>
      <c r="E286">
        <f t="shared" si="17"/>
        <v>-5.9750355854433224E-3</v>
      </c>
      <c r="F286">
        <f t="shared" si="18"/>
        <v>-6.9353265034836614E-3</v>
      </c>
      <c r="G286">
        <f t="shared" si="19"/>
        <v>1.2190468475940129E-2</v>
      </c>
      <c r="H286">
        <f>0</f>
        <v>0</v>
      </c>
    </row>
    <row r="287" spans="1:16" x14ac:dyDescent="0.2">
      <c r="A287" s="6">
        <v>45443</v>
      </c>
      <c r="B287">
        <v>191.35508728027341</v>
      </c>
      <c r="C287">
        <v>5277.509765625</v>
      </c>
      <c r="D287">
        <f t="shared" si="16"/>
        <v>5.018502125256008E-3</v>
      </c>
      <c r="E287">
        <f t="shared" si="17"/>
        <v>8.0278762048646701E-3</v>
      </c>
      <c r="F287">
        <f t="shared" si="18"/>
        <v>7.4763210639617684E-3</v>
      </c>
      <c r="G287">
        <f t="shared" si="19"/>
        <v>-2.4578189387057603E-3</v>
      </c>
      <c r="H287">
        <f>0</f>
        <v>0</v>
      </c>
    </row>
    <row r="288" spans="1:16" x14ac:dyDescent="0.2">
      <c r="A288" s="6">
        <v>45446</v>
      </c>
      <c r="B288">
        <v>193.1268005371094</v>
      </c>
      <c r="C288">
        <v>5283.39990234375</v>
      </c>
      <c r="D288">
        <f t="shared" si="16"/>
        <v>9.2587726933071046E-3</v>
      </c>
      <c r="E288">
        <f t="shared" si="17"/>
        <v>1.1160825806737495E-3</v>
      </c>
      <c r="F288">
        <f t="shared" si="18"/>
        <v>3.6277673386747762E-4</v>
      </c>
      <c r="G288">
        <f t="shared" si="19"/>
        <v>8.895995959439627E-3</v>
      </c>
      <c r="H288">
        <f>0</f>
        <v>0</v>
      </c>
    </row>
    <row r="289" spans="1:8" x14ac:dyDescent="0.2">
      <c r="A289" s="6">
        <v>45447</v>
      </c>
      <c r="B289">
        <v>193.44532775878909</v>
      </c>
      <c r="C289">
        <v>5291.33984375</v>
      </c>
      <c r="D289">
        <f t="shared" si="16"/>
        <v>1.6493165153350642E-3</v>
      </c>
      <c r="E289">
        <f t="shared" si="17"/>
        <v>1.5028090913065117E-3</v>
      </c>
      <c r="F289">
        <f t="shared" si="18"/>
        <v>7.6079153676617667E-4</v>
      </c>
      <c r="G289">
        <f t="shared" si="19"/>
        <v>8.8852497856888751E-4</v>
      </c>
      <c r="H289">
        <f>0</f>
        <v>0</v>
      </c>
    </row>
    <row r="290" spans="1:8" x14ac:dyDescent="0.2">
      <c r="A290" s="6">
        <v>45448</v>
      </c>
      <c r="B290">
        <v>194.95823669433591</v>
      </c>
      <c r="C290">
        <v>5354.02978515625</v>
      </c>
      <c r="D290">
        <f t="shared" si="16"/>
        <v>7.8208605660059494E-3</v>
      </c>
      <c r="E290">
        <f t="shared" si="17"/>
        <v>1.1847649793331305E-2</v>
      </c>
      <c r="F290">
        <f t="shared" si="18"/>
        <v>1.1407591328944755E-2</v>
      </c>
      <c r="G290">
        <f t="shared" si="19"/>
        <v>-3.5867307629388057E-3</v>
      </c>
      <c r="H290">
        <f>0</f>
        <v>0</v>
      </c>
    </row>
    <row r="291" spans="1:8" x14ac:dyDescent="0.2">
      <c r="A291" s="6">
        <v>45449</v>
      </c>
      <c r="B291">
        <v>193.57470703125</v>
      </c>
      <c r="C291">
        <v>5352.9599609375</v>
      </c>
      <c r="D291">
        <f t="shared" si="16"/>
        <v>-7.0965437857086755E-3</v>
      </c>
      <c r="E291">
        <f t="shared" si="17"/>
        <v>-1.9981663563317653E-4</v>
      </c>
      <c r="F291">
        <f t="shared" si="18"/>
        <v>-9.9153271431593783E-4</v>
      </c>
      <c r="G291">
        <f t="shared" si="19"/>
        <v>-6.1050110713927377E-3</v>
      </c>
      <c r="H291">
        <f>0</f>
        <v>0</v>
      </c>
    </row>
    <row r="292" spans="1:8" x14ac:dyDescent="0.2">
      <c r="A292" s="6">
        <v>45450</v>
      </c>
      <c r="B292">
        <v>195.97349548339841</v>
      </c>
      <c r="C292">
        <v>5346.990234375</v>
      </c>
      <c r="D292">
        <f t="shared" si="16"/>
        <v>1.2392055186017492E-2</v>
      </c>
      <c r="E292">
        <f t="shared" si="17"/>
        <v>-1.1152197300303701E-3</v>
      </c>
      <c r="F292">
        <f t="shared" si="18"/>
        <v>-1.9336558224349503E-3</v>
      </c>
      <c r="G292">
        <f t="shared" si="19"/>
        <v>1.4325711008452442E-2</v>
      </c>
      <c r="H292">
        <f>0</f>
        <v>0</v>
      </c>
    </row>
    <row r="293" spans="1:8" x14ac:dyDescent="0.2">
      <c r="A293" s="6">
        <v>45453</v>
      </c>
      <c r="B293">
        <v>192.2210388183594</v>
      </c>
      <c r="C293">
        <v>5360.7900390625</v>
      </c>
      <c r="D293">
        <f t="shared" si="16"/>
        <v>-1.9147776365283531E-2</v>
      </c>
      <c r="E293">
        <f t="shared" si="17"/>
        <v>2.5808546645145203E-3</v>
      </c>
      <c r="F293">
        <f t="shared" si="18"/>
        <v>1.8703045505860535E-3</v>
      </c>
      <c r="G293">
        <f t="shared" si="19"/>
        <v>-2.1018080915869583E-2</v>
      </c>
      <c r="H293">
        <f>0</f>
        <v>0</v>
      </c>
    </row>
    <row r="294" spans="1:8" x14ac:dyDescent="0.2">
      <c r="A294" s="6">
        <v>45454</v>
      </c>
      <c r="B294">
        <v>206.18571472167969</v>
      </c>
      <c r="C294">
        <v>5375.31982421875</v>
      </c>
      <c r="D294">
        <f t="shared" si="16"/>
        <v>7.2649050224498524E-2</v>
      </c>
      <c r="E294">
        <f t="shared" si="17"/>
        <v>2.7103813151374556E-3</v>
      </c>
      <c r="F294">
        <f t="shared" si="18"/>
        <v>2.0036119988741589E-3</v>
      </c>
      <c r="G294">
        <f t="shared" si="19"/>
        <v>7.0645438225624371E-2</v>
      </c>
      <c r="H294">
        <f>0</f>
        <v>0</v>
      </c>
    </row>
    <row r="295" spans="1:8" x14ac:dyDescent="0.2">
      <c r="A295" s="6">
        <v>45455</v>
      </c>
      <c r="B295">
        <v>212.07820129394531</v>
      </c>
      <c r="C295">
        <v>5421.02978515625</v>
      </c>
      <c r="D295">
        <f t="shared" si="16"/>
        <v>2.8578539401818537E-2</v>
      </c>
      <c r="E295">
        <f t="shared" si="17"/>
        <v>8.5036727919987065E-3</v>
      </c>
      <c r="F295">
        <f t="shared" si="18"/>
        <v>7.9660058402605885E-3</v>
      </c>
      <c r="G295">
        <f t="shared" si="19"/>
        <v>2.0612533561557948E-2</v>
      </c>
      <c r="H295">
        <f>0</f>
        <v>0</v>
      </c>
    </row>
    <row r="296" spans="1:8" x14ac:dyDescent="0.2">
      <c r="A296" s="6">
        <v>45456</v>
      </c>
      <c r="B296">
        <v>213.24273681640619</v>
      </c>
      <c r="C296">
        <v>5433.740234375</v>
      </c>
      <c r="D296">
        <f t="shared" si="16"/>
        <v>5.4910665752336829E-3</v>
      </c>
      <c r="E296">
        <f t="shared" si="17"/>
        <v>2.3446558536817097E-3</v>
      </c>
      <c r="F296">
        <f t="shared" si="18"/>
        <v>1.627211251953105E-3</v>
      </c>
      <c r="G296">
        <f t="shared" si="19"/>
        <v>3.8638553232805779E-3</v>
      </c>
      <c r="H296">
        <f>0</f>
        <v>0</v>
      </c>
    </row>
    <row r="297" spans="1:8" x14ac:dyDescent="0.2">
      <c r="A297" s="6">
        <v>45457</v>
      </c>
      <c r="B297">
        <v>211.50086975097659</v>
      </c>
      <c r="C297">
        <v>5431.60009765625</v>
      </c>
      <c r="D297">
        <f t="shared" si="16"/>
        <v>-8.1684707832712089E-3</v>
      </c>
      <c r="E297">
        <f t="shared" si="17"/>
        <v>-3.9386069750091401E-4</v>
      </c>
      <c r="F297">
        <f t="shared" si="18"/>
        <v>-1.1912407946117075E-3</v>
      </c>
      <c r="G297">
        <f t="shared" si="19"/>
        <v>-6.9772299886595012E-3</v>
      </c>
      <c r="H297">
        <f>0</f>
        <v>0</v>
      </c>
    </row>
    <row r="298" spans="1:8" x14ac:dyDescent="0.2">
      <c r="A298" s="6">
        <v>45460</v>
      </c>
      <c r="B298">
        <v>215.66142272949219</v>
      </c>
      <c r="C298">
        <v>5473.22998046875</v>
      </c>
      <c r="D298">
        <f t="shared" si="16"/>
        <v>1.9671564393159535E-2</v>
      </c>
      <c r="E298">
        <f t="shared" si="17"/>
        <v>7.6643865645527054E-3</v>
      </c>
      <c r="F298">
        <f t="shared" si="18"/>
        <v>7.1022214003318559E-3</v>
      </c>
      <c r="G298">
        <f t="shared" si="19"/>
        <v>1.2569342992827678E-2</v>
      </c>
      <c r="H298">
        <f>0</f>
        <v>0</v>
      </c>
    </row>
    <row r="299" spans="1:8" x14ac:dyDescent="0.2">
      <c r="A299" s="6">
        <v>45461</v>
      </c>
      <c r="B299">
        <v>213.29248046875</v>
      </c>
      <c r="C299">
        <v>5487.02978515625</v>
      </c>
      <c r="D299">
        <f t="shared" si="16"/>
        <v>-1.0984543414208958E-2</v>
      </c>
      <c r="E299">
        <f t="shared" si="17"/>
        <v>2.5213273947457537E-3</v>
      </c>
      <c r="F299">
        <f t="shared" si="18"/>
        <v>1.8090397189991338E-3</v>
      </c>
      <c r="G299">
        <f t="shared" si="19"/>
        <v>-1.2793583133208091E-2</v>
      </c>
      <c r="H299">
        <f>0</f>
        <v>0</v>
      </c>
    </row>
    <row r="300" spans="1:8" x14ac:dyDescent="0.2">
      <c r="A300" s="6">
        <v>45463</v>
      </c>
      <c r="B300">
        <v>208.7039489746094</v>
      </c>
      <c r="C300">
        <v>5473.169921875</v>
      </c>
      <c r="D300">
        <f t="shared" si="16"/>
        <v>-2.151286104440453E-2</v>
      </c>
      <c r="E300">
        <f t="shared" si="17"/>
        <v>-2.5259318472709014E-3</v>
      </c>
      <c r="F300">
        <f t="shared" si="18"/>
        <v>-3.3855456977155344E-3</v>
      </c>
      <c r="G300">
        <f t="shared" si="19"/>
        <v>-1.8127315346688995E-2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19BD-92D1-2546-B1BA-EC470D342F74}">
  <dimension ref="A1:B283"/>
  <sheetViews>
    <sheetView zoomScale="97" workbookViewId="0">
      <selection activeCell="F275" sqref="F275"/>
    </sheetView>
  </sheetViews>
  <sheetFormatPr baseColWidth="10" defaultRowHeight="15" x14ac:dyDescent="0.2"/>
  <sheetData>
    <row r="1" spans="1:2" x14ac:dyDescent="0.2">
      <c r="A1" t="s">
        <v>0</v>
      </c>
      <c r="B1" s="18" t="s">
        <v>18</v>
      </c>
    </row>
    <row r="2" spans="1:2" x14ac:dyDescent="0.2">
      <c r="A2" s="2">
        <v>45051</v>
      </c>
      <c r="B2" s="18">
        <v>1.8474751389515376E-2</v>
      </c>
    </row>
    <row r="3" spans="1:2" x14ac:dyDescent="0.2">
      <c r="A3" s="2">
        <v>45054</v>
      </c>
      <c r="B3" s="18">
        <v>4.5212866424892972E-4</v>
      </c>
    </row>
    <row r="4" spans="1:2" x14ac:dyDescent="0.2">
      <c r="A4" s="2">
        <v>45055</v>
      </c>
      <c r="B4" s="18">
        <v>-4.5794212772585219E-3</v>
      </c>
    </row>
    <row r="5" spans="1:2" x14ac:dyDescent="0.2">
      <c r="A5" s="2">
        <v>45056</v>
      </c>
      <c r="B5" s="18">
        <v>4.4839652634049987E-3</v>
      </c>
    </row>
    <row r="6" spans="1:2" x14ac:dyDescent="0.2">
      <c r="A6" s="2">
        <v>45057</v>
      </c>
      <c r="B6" s="18">
        <v>-1.6966239932159066E-3</v>
      </c>
    </row>
    <row r="7" spans="1:2" x14ac:dyDescent="0.2">
      <c r="A7" s="2">
        <v>45058</v>
      </c>
      <c r="B7" s="18">
        <v>-1.5833068345566526E-3</v>
      </c>
    </row>
    <row r="8" spans="1:2" x14ac:dyDescent="0.2">
      <c r="A8" s="2">
        <v>45061</v>
      </c>
      <c r="B8" s="18">
        <v>2.9581644391338813E-3</v>
      </c>
    </row>
    <row r="9" spans="1:2" hidden="1" x14ac:dyDescent="0.2">
      <c r="A9" s="2">
        <v>45062</v>
      </c>
      <c r="B9" s="18">
        <v>-6.3776833731530314E-3</v>
      </c>
    </row>
    <row r="10" spans="1:2" hidden="1" x14ac:dyDescent="0.2">
      <c r="A10" s="2">
        <v>45063</v>
      </c>
      <c r="B10" s="18">
        <v>1.1890829058788244E-2</v>
      </c>
    </row>
    <row r="11" spans="1:2" hidden="1" x14ac:dyDescent="0.2">
      <c r="A11" s="2">
        <v>45064</v>
      </c>
      <c r="B11" s="18">
        <v>9.445048649426635E-3</v>
      </c>
    </row>
    <row r="12" spans="1:2" hidden="1" x14ac:dyDescent="0.2">
      <c r="A12" s="2">
        <v>45065</v>
      </c>
      <c r="B12" s="18">
        <v>-1.4458676054706077E-3</v>
      </c>
    </row>
    <row r="13" spans="1:2" hidden="1" x14ac:dyDescent="0.2">
      <c r="A13" s="2">
        <v>45068</v>
      </c>
      <c r="B13" s="18">
        <v>1.550346964389604E-4</v>
      </c>
    </row>
    <row r="14" spans="1:2" hidden="1" x14ac:dyDescent="0.2">
      <c r="A14" s="2">
        <v>45069</v>
      </c>
      <c r="B14" s="18">
        <v>-1.1222026747550129E-2</v>
      </c>
    </row>
    <row r="15" spans="1:2" hidden="1" x14ac:dyDescent="0.2">
      <c r="A15" s="2">
        <v>45070</v>
      </c>
      <c r="B15" s="18">
        <v>-7.3186003353533646E-3</v>
      </c>
    </row>
    <row r="16" spans="1:2" hidden="1" x14ac:dyDescent="0.2">
      <c r="A16" s="2">
        <v>45071</v>
      </c>
      <c r="B16" s="18">
        <v>8.7575812659024255E-3</v>
      </c>
    </row>
    <row r="17" spans="1:2" hidden="1" x14ac:dyDescent="0.2">
      <c r="A17" s="2">
        <v>45072</v>
      </c>
      <c r="B17" s="18">
        <v>1.3049086777997321E-2</v>
      </c>
    </row>
    <row r="18" spans="1:2" hidden="1" x14ac:dyDescent="0.2">
      <c r="A18" s="2">
        <v>45076</v>
      </c>
      <c r="B18" s="18">
        <v>1.660326849850513E-5</v>
      </c>
    </row>
    <row r="19" spans="1:2" hidden="1" x14ac:dyDescent="0.2">
      <c r="A19" s="2">
        <v>45077</v>
      </c>
      <c r="B19" s="18">
        <v>-6.1086242098339349E-3</v>
      </c>
    </row>
    <row r="20" spans="1:2" hidden="1" x14ac:dyDescent="0.2">
      <c r="A20" s="2">
        <v>45078</v>
      </c>
      <c r="B20" s="18">
        <v>9.8544535630327168E-3</v>
      </c>
    </row>
    <row r="21" spans="1:2" hidden="1" x14ac:dyDescent="0.2">
      <c r="A21" s="2">
        <v>45079</v>
      </c>
      <c r="B21" s="18">
        <v>1.4534424705965554E-2</v>
      </c>
    </row>
    <row r="22" spans="1:2" hidden="1" x14ac:dyDescent="0.2">
      <c r="A22" s="2">
        <v>45082</v>
      </c>
      <c r="B22" s="18">
        <v>-2.0035816359177394E-3</v>
      </c>
    </row>
    <row r="23" spans="1:2" hidden="1" x14ac:dyDescent="0.2">
      <c r="A23" s="2">
        <v>45083</v>
      </c>
      <c r="B23" s="18">
        <v>2.3538963079141606E-3</v>
      </c>
    </row>
    <row r="24" spans="1:2" hidden="1" x14ac:dyDescent="0.2">
      <c r="A24" s="2">
        <v>45084</v>
      </c>
      <c r="B24" s="18">
        <v>-3.8120096998572883E-3</v>
      </c>
    </row>
    <row r="25" spans="1:2" hidden="1" x14ac:dyDescent="0.2">
      <c r="A25" s="2">
        <v>45085</v>
      </c>
      <c r="B25" s="18">
        <v>6.1886426142414575E-3</v>
      </c>
    </row>
    <row r="26" spans="1:2" hidden="1" x14ac:dyDescent="0.2">
      <c r="A26" s="2">
        <v>45086</v>
      </c>
      <c r="B26" s="18">
        <v>1.148059539441082E-3</v>
      </c>
    </row>
    <row r="27" spans="1:2" hidden="1" x14ac:dyDescent="0.2">
      <c r="A27" s="2">
        <v>45089</v>
      </c>
      <c r="B27" s="18">
        <v>9.3211488102371565E-3</v>
      </c>
    </row>
    <row r="28" spans="1:2" hidden="1" x14ac:dyDescent="0.2">
      <c r="A28" s="2">
        <v>45090</v>
      </c>
      <c r="B28" s="18">
        <v>6.9324899514737748E-3</v>
      </c>
    </row>
    <row r="29" spans="1:2" hidden="1" x14ac:dyDescent="0.2">
      <c r="A29" s="2">
        <v>45091</v>
      </c>
      <c r="B29" s="18">
        <v>8.1942552593217144E-4</v>
      </c>
    </row>
    <row r="30" spans="1:2" hidden="1" x14ac:dyDescent="0.2">
      <c r="A30" s="2">
        <v>45092</v>
      </c>
      <c r="B30" s="18">
        <v>1.217813742034668E-2</v>
      </c>
    </row>
    <row r="31" spans="1:2" hidden="1" x14ac:dyDescent="0.2">
      <c r="A31" s="2">
        <v>45093</v>
      </c>
      <c r="B31" s="18">
        <v>-3.6716195284263176E-3</v>
      </c>
    </row>
    <row r="32" spans="1:2" hidden="1" x14ac:dyDescent="0.2">
      <c r="A32" s="2">
        <v>45097</v>
      </c>
      <c r="B32" s="18">
        <v>-4.7351076976228645E-3</v>
      </c>
    </row>
    <row r="33" spans="1:2" hidden="1" x14ac:dyDescent="0.2">
      <c r="A33" s="2">
        <v>45098</v>
      </c>
      <c r="B33" s="18">
        <v>-5.2452815830036359E-3</v>
      </c>
    </row>
    <row r="34" spans="1:2" hidden="1" x14ac:dyDescent="0.2">
      <c r="A34" s="2">
        <v>45099</v>
      </c>
      <c r="B34" s="18">
        <v>3.7107984144384432E-3</v>
      </c>
    </row>
    <row r="35" spans="1:2" hidden="1" x14ac:dyDescent="0.2">
      <c r="A35" s="2">
        <v>45100</v>
      </c>
      <c r="B35" s="18">
        <v>-7.6588087666845661E-3</v>
      </c>
    </row>
    <row r="36" spans="1:2" hidden="1" x14ac:dyDescent="0.2">
      <c r="A36" s="2">
        <v>45103</v>
      </c>
      <c r="B36" s="18">
        <v>-4.4868382932564677E-3</v>
      </c>
    </row>
    <row r="37" spans="1:2" hidden="1" x14ac:dyDescent="0.2">
      <c r="A37" s="2">
        <v>45104</v>
      </c>
      <c r="B37" s="18">
        <v>1.1455854954693034E-2</v>
      </c>
    </row>
    <row r="38" spans="1:2" hidden="1" x14ac:dyDescent="0.2">
      <c r="A38" s="2">
        <v>45105</v>
      </c>
      <c r="B38" s="18">
        <v>-3.5407668843834283E-4</v>
      </c>
    </row>
    <row r="39" spans="1:2" hidden="1" x14ac:dyDescent="0.2">
      <c r="A39" s="2">
        <v>45106</v>
      </c>
      <c r="B39" s="18">
        <v>4.4735446728059181E-3</v>
      </c>
    </row>
    <row r="40" spans="1:2" hidden="1" x14ac:dyDescent="0.2">
      <c r="A40" s="2">
        <v>45107</v>
      </c>
      <c r="B40" s="18">
        <v>1.2269004495714109E-2</v>
      </c>
    </row>
    <row r="41" spans="1:2" hidden="1" x14ac:dyDescent="0.2">
      <c r="A41" s="2">
        <v>45110</v>
      </c>
      <c r="B41" s="18">
        <v>1.1706778016009611E-3</v>
      </c>
    </row>
    <row r="42" spans="1:2" hidden="1" x14ac:dyDescent="0.2">
      <c r="A42" s="2">
        <v>45112</v>
      </c>
      <c r="B42" s="18">
        <v>-1.9683184132291975E-3</v>
      </c>
    </row>
    <row r="43" spans="1:2" hidden="1" x14ac:dyDescent="0.2">
      <c r="A43" s="2">
        <v>45113</v>
      </c>
      <c r="B43" s="18">
        <v>-7.9225113365009037E-3</v>
      </c>
    </row>
    <row r="44" spans="1:2" hidden="1" x14ac:dyDescent="0.2">
      <c r="A44" s="2">
        <v>45114</v>
      </c>
      <c r="B44" s="18">
        <v>-2.8651005386203243E-3</v>
      </c>
    </row>
    <row r="45" spans="1:2" hidden="1" x14ac:dyDescent="0.2">
      <c r="A45" s="2">
        <v>45117</v>
      </c>
      <c r="B45" s="18">
        <v>2.405026057131332E-3</v>
      </c>
    </row>
    <row r="46" spans="1:2" hidden="1" x14ac:dyDescent="0.2">
      <c r="A46" s="2">
        <v>45118</v>
      </c>
      <c r="B46" s="18">
        <v>6.7422110558885695E-3</v>
      </c>
    </row>
    <row r="47" spans="1:2" hidden="1" x14ac:dyDescent="0.2">
      <c r="A47" s="2">
        <v>45119</v>
      </c>
      <c r="B47" s="18">
        <v>7.4112334853124739E-3</v>
      </c>
    </row>
    <row r="48" spans="1:2" hidden="1" x14ac:dyDescent="0.2">
      <c r="A48" s="2">
        <v>45120</v>
      </c>
      <c r="B48" s="18">
        <v>8.4701534580691185E-3</v>
      </c>
    </row>
    <row r="49" spans="1:2" hidden="1" x14ac:dyDescent="0.2">
      <c r="A49" s="2">
        <v>45121</v>
      </c>
      <c r="B49" s="18">
        <v>-1.0244071333035398E-3</v>
      </c>
    </row>
    <row r="50" spans="1:2" hidden="1" x14ac:dyDescent="0.2">
      <c r="A50" s="2">
        <v>45124</v>
      </c>
      <c r="B50" s="18">
        <v>3.8553825145495324E-3</v>
      </c>
    </row>
    <row r="51" spans="1:2" hidden="1" x14ac:dyDescent="0.2">
      <c r="A51" s="2">
        <v>45125</v>
      </c>
      <c r="B51" s="18">
        <v>7.1172752058423772E-3</v>
      </c>
    </row>
    <row r="52" spans="1:2" hidden="1" x14ac:dyDescent="0.2">
      <c r="A52" s="2">
        <v>45126</v>
      </c>
      <c r="B52" s="18">
        <v>2.3579103357320719E-3</v>
      </c>
    </row>
    <row r="53" spans="1:2" hidden="1" x14ac:dyDescent="0.2">
      <c r="A53" s="2">
        <v>45127</v>
      </c>
      <c r="B53" s="18">
        <v>-6.7568962189037407E-3</v>
      </c>
    </row>
    <row r="54" spans="1:2" hidden="1" x14ac:dyDescent="0.2">
      <c r="A54" s="2">
        <v>45128</v>
      </c>
      <c r="B54" s="18">
        <v>3.240945218980773E-4</v>
      </c>
    </row>
    <row r="55" spans="1:2" hidden="1" x14ac:dyDescent="0.2">
      <c r="A55" s="2">
        <v>45131</v>
      </c>
      <c r="B55" s="18">
        <v>4.0341538771535568E-3</v>
      </c>
    </row>
    <row r="56" spans="1:2" hidden="1" x14ac:dyDescent="0.2">
      <c r="A56" s="2">
        <v>45132</v>
      </c>
      <c r="B56" s="18">
        <v>2.8146733515561628E-3</v>
      </c>
    </row>
    <row r="57" spans="1:2" hidden="1" x14ac:dyDescent="0.2">
      <c r="A57" s="2">
        <v>45133</v>
      </c>
      <c r="B57" s="18">
        <v>-1.5543889679858758E-4</v>
      </c>
    </row>
    <row r="58" spans="1:2" hidden="1" x14ac:dyDescent="0.2">
      <c r="A58" s="2">
        <v>45134</v>
      </c>
      <c r="B58" s="18">
        <v>-6.4246660644878828E-3</v>
      </c>
    </row>
    <row r="59" spans="1:2" hidden="1" x14ac:dyDescent="0.2">
      <c r="A59" s="2">
        <v>45135</v>
      </c>
      <c r="B59" s="18">
        <v>9.8778427947523451E-3</v>
      </c>
    </row>
    <row r="60" spans="1:2" hidden="1" x14ac:dyDescent="0.2">
      <c r="A60" s="2">
        <v>45138</v>
      </c>
      <c r="B60" s="18">
        <v>1.4687129405193122E-3</v>
      </c>
    </row>
    <row r="61" spans="1:2" hidden="1" x14ac:dyDescent="0.2">
      <c r="A61" s="2">
        <v>45139</v>
      </c>
      <c r="B61" s="18">
        <v>-2.6650876392156908E-3</v>
      </c>
    </row>
    <row r="62" spans="1:2" hidden="1" x14ac:dyDescent="0.2">
      <c r="A62" s="2">
        <v>45140</v>
      </c>
      <c r="B62" s="18">
        <v>-1.3839541336347905E-2</v>
      </c>
    </row>
    <row r="63" spans="1:2" hidden="1" x14ac:dyDescent="0.2">
      <c r="A63" s="2">
        <v>45141</v>
      </c>
      <c r="B63" s="18">
        <v>-2.5479738404268204E-3</v>
      </c>
    </row>
    <row r="64" spans="1:2" hidden="1" x14ac:dyDescent="0.2">
      <c r="A64" s="2">
        <v>45142</v>
      </c>
      <c r="B64" s="18">
        <v>-5.3000741550505159E-3</v>
      </c>
    </row>
    <row r="65" spans="1:2" hidden="1" x14ac:dyDescent="0.2">
      <c r="A65" s="2">
        <v>45145</v>
      </c>
      <c r="B65" s="18">
        <v>9.0240927793627801E-3</v>
      </c>
    </row>
    <row r="66" spans="1:2" hidden="1" x14ac:dyDescent="0.2">
      <c r="A66" s="2">
        <v>45146</v>
      </c>
      <c r="B66" s="18">
        <v>-4.218283044793103E-3</v>
      </c>
    </row>
    <row r="67" spans="1:2" hidden="1" x14ac:dyDescent="0.2">
      <c r="A67" s="2">
        <v>45147</v>
      </c>
      <c r="B67" s="18">
        <v>-7.0387303805971024E-3</v>
      </c>
    </row>
    <row r="68" spans="1:2" hidden="1" x14ac:dyDescent="0.2">
      <c r="A68" s="2">
        <v>45148</v>
      </c>
      <c r="B68" s="18">
        <v>2.5071394456976925E-4</v>
      </c>
    </row>
    <row r="69" spans="1:2" hidden="1" x14ac:dyDescent="0.2">
      <c r="A69" s="2">
        <v>45149</v>
      </c>
      <c r="B69" s="18">
        <v>-1.0696923700230787E-3</v>
      </c>
    </row>
    <row r="70" spans="1:2" hidden="1" x14ac:dyDescent="0.2">
      <c r="A70" s="2">
        <v>45152</v>
      </c>
      <c r="B70" s="18">
        <v>5.7504757517030658E-3</v>
      </c>
    </row>
    <row r="71" spans="1:2" hidden="1" x14ac:dyDescent="0.2">
      <c r="A71" s="2">
        <v>45153</v>
      </c>
      <c r="B71" s="18">
        <v>-1.1550909428841738E-2</v>
      </c>
    </row>
    <row r="72" spans="1:2" hidden="1" x14ac:dyDescent="0.2">
      <c r="A72" s="2">
        <v>45154</v>
      </c>
      <c r="B72" s="18">
        <v>-7.5553952105776867E-3</v>
      </c>
    </row>
    <row r="73" spans="1:2" hidden="1" x14ac:dyDescent="0.2">
      <c r="A73" s="2">
        <v>45155</v>
      </c>
      <c r="B73" s="18">
        <v>-7.7129130290369829E-3</v>
      </c>
    </row>
    <row r="74" spans="1:2" hidden="1" x14ac:dyDescent="0.2">
      <c r="A74" s="2">
        <v>45156</v>
      </c>
      <c r="B74" s="18">
        <v>-1.4870682600087726E-4</v>
      </c>
    </row>
    <row r="75" spans="1:2" hidden="1" x14ac:dyDescent="0.2">
      <c r="A75" s="2">
        <v>45159</v>
      </c>
      <c r="B75" s="18">
        <v>6.8791885187959867E-3</v>
      </c>
    </row>
    <row r="76" spans="1:2" hidden="1" x14ac:dyDescent="0.2">
      <c r="A76" s="2">
        <v>45160</v>
      </c>
      <c r="B76" s="18">
        <v>-2.777466728829614E-3</v>
      </c>
    </row>
    <row r="77" spans="1:2" hidden="1" x14ac:dyDescent="0.2">
      <c r="A77" s="2">
        <v>45161</v>
      </c>
      <c r="B77" s="18">
        <v>1.1044879965972587E-2</v>
      </c>
    </row>
    <row r="78" spans="1:2" hidden="1" x14ac:dyDescent="0.2">
      <c r="A78" s="2">
        <v>45162</v>
      </c>
      <c r="B78" s="18">
        <v>-1.3457974663146133E-2</v>
      </c>
    </row>
    <row r="79" spans="1:2" hidden="1" x14ac:dyDescent="0.2">
      <c r="A79" s="2">
        <v>45163</v>
      </c>
      <c r="B79" s="18">
        <v>6.7179660376250894E-3</v>
      </c>
    </row>
    <row r="80" spans="1:2" hidden="1" x14ac:dyDescent="0.2">
      <c r="A80" s="2">
        <v>45166</v>
      </c>
      <c r="B80" s="18">
        <v>6.2646197550364491E-3</v>
      </c>
    </row>
    <row r="81" spans="1:2" hidden="1" x14ac:dyDescent="0.2">
      <c r="A81" s="2">
        <v>45167</v>
      </c>
      <c r="B81" s="18">
        <v>1.4508307194546211E-2</v>
      </c>
    </row>
    <row r="82" spans="1:2" hidden="1" x14ac:dyDescent="0.2">
      <c r="A82" s="2">
        <v>45168</v>
      </c>
      <c r="B82" s="18">
        <v>3.833182103508026E-3</v>
      </c>
    </row>
    <row r="83" spans="1:2" hidden="1" x14ac:dyDescent="0.2">
      <c r="A83" s="2">
        <v>45169</v>
      </c>
      <c r="B83" s="18">
        <v>-1.5969365120942491E-3</v>
      </c>
    </row>
    <row r="84" spans="1:2" hidden="1" x14ac:dyDescent="0.2">
      <c r="A84" s="2">
        <v>45170</v>
      </c>
      <c r="B84" s="18">
        <v>1.7991292600010311E-3</v>
      </c>
    </row>
    <row r="85" spans="1:2" hidden="1" x14ac:dyDescent="0.2">
      <c r="A85" s="2">
        <v>45174</v>
      </c>
      <c r="B85" s="18">
        <v>-4.194177587506065E-3</v>
      </c>
    </row>
    <row r="86" spans="1:2" hidden="1" x14ac:dyDescent="0.2">
      <c r="A86" s="2">
        <v>45175</v>
      </c>
      <c r="B86" s="18">
        <v>-6.9715993514528618E-3</v>
      </c>
    </row>
    <row r="87" spans="1:2" hidden="1" x14ac:dyDescent="0.2">
      <c r="A87" s="2">
        <v>45176</v>
      </c>
      <c r="B87" s="18">
        <v>-3.2112659361860363E-3</v>
      </c>
    </row>
    <row r="88" spans="1:2" hidden="1" x14ac:dyDescent="0.2">
      <c r="A88" s="2">
        <v>45177</v>
      </c>
      <c r="B88" s="18">
        <v>1.4266227216406246E-3</v>
      </c>
    </row>
    <row r="89" spans="1:2" hidden="1" x14ac:dyDescent="0.2">
      <c r="A89" s="2">
        <v>45180</v>
      </c>
      <c r="B89" s="18">
        <v>6.7234531062752012E-3</v>
      </c>
    </row>
    <row r="90" spans="1:2" hidden="1" x14ac:dyDescent="0.2">
      <c r="A90" s="2">
        <v>45181</v>
      </c>
      <c r="B90" s="18">
        <v>-5.6958856048289208E-3</v>
      </c>
    </row>
    <row r="91" spans="1:2" hidden="1" x14ac:dyDescent="0.2">
      <c r="A91" s="2">
        <v>45182</v>
      </c>
      <c r="B91" s="18">
        <v>1.2416323054647016E-3</v>
      </c>
    </row>
    <row r="92" spans="1:2" hidden="1" x14ac:dyDescent="0.2">
      <c r="A92" s="2">
        <v>45183</v>
      </c>
      <c r="B92" s="18">
        <v>8.4299188671679293E-3</v>
      </c>
    </row>
    <row r="93" spans="1:2" hidden="1" x14ac:dyDescent="0.2">
      <c r="A93" s="2">
        <v>45184</v>
      </c>
      <c r="B93" s="18">
        <v>-1.2159612938677844E-2</v>
      </c>
    </row>
    <row r="94" spans="1:2" hidden="1" x14ac:dyDescent="0.2">
      <c r="A94" s="2">
        <v>45187</v>
      </c>
      <c r="B94" s="18">
        <v>7.2128769712942464E-4</v>
      </c>
    </row>
    <row r="95" spans="1:2" hidden="1" x14ac:dyDescent="0.2">
      <c r="A95" s="2">
        <v>45188</v>
      </c>
      <c r="B95" s="18">
        <v>-2.151010615372817E-3</v>
      </c>
    </row>
    <row r="96" spans="1:2" hidden="1" x14ac:dyDescent="0.2">
      <c r="A96" s="2">
        <v>45189</v>
      </c>
      <c r="B96" s="18">
        <v>-9.3947947580595992E-3</v>
      </c>
    </row>
    <row r="97" spans="1:2" hidden="1" x14ac:dyDescent="0.2">
      <c r="A97" s="2">
        <v>45190</v>
      </c>
      <c r="B97" s="18">
        <v>-1.6400934103219411E-2</v>
      </c>
    </row>
    <row r="98" spans="1:2" hidden="1" x14ac:dyDescent="0.2">
      <c r="A98" s="2">
        <v>45191</v>
      </c>
      <c r="B98" s="18">
        <v>-2.2955984771939608E-3</v>
      </c>
    </row>
    <row r="99" spans="1:2" hidden="1" x14ac:dyDescent="0.2">
      <c r="A99" s="2">
        <v>45194</v>
      </c>
      <c r="B99" s="18">
        <v>4.0230650909416354E-3</v>
      </c>
    </row>
    <row r="100" spans="1:2" hidden="1" x14ac:dyDescent="0.2">
      <c r="A100" s="2">
        <v>45195</v>
      </c>
      <c r="B100" s="18">
        <v>-1.4734533990868215E-2</v>
      </c>
    </row>
    <row r="101" spans="1:2" hidden="1" x14ac:dyDescent="0.2">
      <c r="A101" s="2">
        <v>45196</v>
      </c>
      <c r="B101" s="18">
        <v>2.2931406074522265E-4</v>
      </c>
    </row>
    <row r="102" spans="1:2" hidden="1" x14ac:dyDescent="0.2">
      <c r="A102" s="2">
        <v>45197</v>
      </c>
      <c r="B102" s="18">
        <v>5.8931739705165853E-3</v>
      </c>
    </row>
    <row r="103" spans="1:2" hidden="1" x14ac:dyDescent="0.2">
      <c r="A103" s="2">
        <v>45198</v>
      </c>
      <c r="B103" s="18">
        <v>-2.7095820861420261E-3</v>
      </c>
    </row>
    <row r="104" spans="1:2" hidden="1" x14ac:dyDescent="0.2">
      <c r="A104" s="2">
        <v>45201</v>
      </c>
      <c r="B104" s="18">
        <v>7.9367555590792449E-5</v>
      </c>
    </row>
    <row r="105" spans="1:2" hidden="1" x14ac:dyDescent="0.2">
      <c r="A105" s="2">
        <v>45202</v>
      </c>
      <c r="B105" s="18">
        <v>-1.3744071674259506E-2</v>
      </c>
    </row>
    <row r="106" spans="1:2" hidden="1" x14ac:dyDescent="0.2">
      <c r="A106" s="2">
        <v>45203</v>
      </c>
      <c r="B106" s="18">
        <v>8.1097549571607086E-3</v>
      </c>
    </row>
    <row r="107" spans="1:2" hidden="1" x14ac:dyDescent="0.2">
      <c r="A107" s="2">
        <v>45204</v>
      </c>
      <c r="B107" s="18">
        <v>-1.304030159777203E-3</v>
      </c>
    </row>
    <row r="108" spans="1:2" hidden="1" x14ac:dyDescent="0.2">
      <c r="A108" s="2">
        <v>45205</v>
      </c>
      <c r="B108" s="18">
        <v>1.1814893014644445E-2</v>
      </c>
    </row>
    <row r="109" spans="1:2" hidden="1" x14ac:dyDescent="0.2">
      <c r="A109" s="2">
        <v>45208</v>
      </c>
      <c r="B109" s="18">
        <v>6.3038542996403102E-3</v>
      </c>
    </row>
    <row r="110" spans="1:2" hidden="1" x14ac:dyDescent="0.2">
      <c r="A110" s="2">
        <v>45209</v>
      </c>
      <c r="B110" s="18">
        <v>5.2079907813922244E-3</v>
      </c>
    </row>
    <row r="111" spans="1:2" hidden="1" x14ac:dyDescent="0.2">
      <c r="A111" s="2">
        <v>45210</v>
      </c>
      <c r="B111" s="18">
        <v>4.2930081710337298E-3</v>
      </c>
    </row>
    <row r="112" spans="1:2" hidden="1" x14ac:dyDescent="0.2">
      <c r="A112" s="2">
        <v>45211</v>
      </c>
      <c r="B112" s="18">
        <v>-6.2464343461184901E-3</v>
      </c>
    </row>
    <row r="113" spans="1:2" hidden="1" x14ac:dyDescent="0.2">
      <c r="A113" s="2">
        <v>45212</v>
      </c>
      <c r="B113" s="18">
        <v>-5.018858888767519E-3</v>
      </c>
    </row>
    <row r="114" spans="1:2" hidden="1" x14ac:dyDescent="0.2">
      <c r="A114" s="2">
        <v>45215</v>
      </c>
      <c r="B114" s="18">
        <v>1.059436938392988E-2</v>
      </c>
    </row>
    <row r="115" spans="1:2" hidden="1" x14ac:dyDescent="0.2">
      <c r="A115" s="2">
        <v>45216</v>
      </c>
      <c r="B115" s="18">
        <v>-9.824505308242415E-5</v>
      </c>
    </row>
    <row r="116" spans="1:2" hidden="1" x14ac:dyDescent="0.2">
      <c r="A116" s="2">
        <v>45217</v>
      </c>
      <c r="B116" s="18">
        <v>-1.3399820506516447E-2</v>
      </c>
    </row>
    <row r="117" spans="1:2" hidden="1" x14ac:dyDescent="0.2">
      <c r="A117" s="2">
        <v>45218</v>
      </c>
      <c r="B117" s="18">
        <v>-8.4828481963210578E-3</v>
      </c>
    </row>
    <row r="118" spans="1:2" hidden="1" x14ac:dyDescent="0.2">
      <c r="A118" s="2">
        <v>45219</v>
      </c>
      <c r="B118" s="18">
        <v>-1.2585283719027562E-2</v>
      </c>
    </row>
    <row r="119" spans="1:2" hidden="1" x14ac:dyDescent="0.2">
      <c r="A119" s="2">
        <v>45222</v>
      </c>
      <c r="B119" s="18">
        <v>-1.6855698941634634E-3</v>
      </c>
    </row>
    <row r="120" spans="1:2" hidden="1" x14ac:dyDescent="0.2">
      <c r="A120" s="2">
        <v>45223</v>
      </c>
      <c r="B120" s="18">
        <v>7.2657922227272742E-3</v>
      </c>
    </row>
    <row r="121" spans="1:2" hidden="1" x14ac:dyDescent="0.2">
      <c r="A121" s="2">
        <v>45224</v>
      </c>
      <c r="B121" s="18">
        <v>-1.4339628627712542E-2</v>
      </c>
    </row>
    <row r="122" spans="1:2" hidden="1" x14ac:dyDescent="0.2">
      <c r="A122" s="2">
        <v>45225</v>
      </c>
      <c r="B122" s="18">
        <v>-1.1832519778109618E-2</v>
      </c>
    </row>
    <row r="123" spans="1:2" hidden="1" x14ac:dyDescent="0.2">
      <c r="A123" s="2">
        <v>45226</v>
      </c>
      <c r="B123" s="18">
        <v>-4.8002802297685276E-3</v>
      </c>
    </row>
    <row r="124" spans="1:2" hidden="1" x14ac:dyDescent="0.2">
      <c r="A124" s="2">
        <v>45229</v>
      </c>
      <c r="B124" s="18">
        <v>1.2010022325859904E-2</v>
      </c>
    </row>
    <row r="125" spans="1:2" hidden="1" x14ac:dyDescent="0.2">
      <c r="A125" s="2">
        <v>45230</v>
      </c>
      <c r="B125" s="18">
        <v>6.4749573072333533E-3</v>
      </c>
    </row>
    <row r="126" spans="1:2" hidden="1" x14ac:dyDescent="0.2">
      <c r="A126" s="2">
        <v>45231</v>
      </c>
      <c r="B126" s="18">
        <v>1.0505999486313922E-2</v>
      </c>
    </row>
    <row r="127" spans="1:2" hidden="1" x14ac:dyDescent="0.2">
      <c r="A127" s="2">
        <v>45232</v>
      </c>
      <c r="B127" s="18">
        <v>1.885855702012762E-2</v>
      </c>
    </row>
    <row r="128" spans="1:2" hidden="1" x14ac:dyDescent="0.2">
      <c r="A128" s="2">
        <v>45233</v>
      </c>
      <c r="B128" s="18">
        <v>9.3937302530313627E-3</v>
      </c>
    </row>
    <row r="129" spans="1:2" hidden="1" x14ac:dyDescent="0.2">
      <c r="A129" s="2">
        <v>45236</v>
      </c>
      <c r="B129" s="18">
        <v>1.7529924220356374E-3</v>
      </c>
    </row>
    <row r="130" spans="1:2" hidden="1" x14ac:dyDescent="0.2">
      <c r="A130" s="2">
        <v>45237</v>
      </c>
      <c r="B130" s="18">
        <v>2.8401189192852616E-3</v>
      </c>
    </row>
    <row r="131" spans="1:2" hidden="1" x14ac:dyDescent="0.2">
      <c r="A131" s="2">
        <v>45238</v>
      </c>
      <c r="B131" s="18">
        <v>1.0049156221052513E-3</v>
      </c>
    </row>
    <row r="132" spans="1:2" hidden="1" x14ac:dyDescent="0.2">
      <c r="A132" s="2">
        <v>45239</v>
      </c>
      <c r="B132" s="18">
        <v>-8.0838393067328429E-3</v>
      </c>
    </row>
    <row r="133" spans="1:2" hidden="1" x14ac:dyDescent="0.2">
      <c r="A133" s="2">
        <v>45240</v>
      </c>
      <c r="B133" s="18">
        <v>1.5616441094852496E-2</v>
      </c>
    </row>
    <row r="134" spans="1:2" hidden="1" x14ac:dyDescent="0.2">
      <c r="A134" s="2">
        <v>45243</v>
      </c>
      <c r="B134" s="18">
        <v>-8.3583893324035152E-4</v>
      </c>
    </row>
    <row r="135" spans="1:2" hidden="1" x14ac:dyDescent="0.2">
      <c r="A135" s="2">
        <v>45244</v>
      </c>
      <c r="B135" s="18">
        <v>1.9075017703661823E-2</v>
      </c>
    </row>
    <row r="136" spans="1:2" hidden="1" x14ac:dyDescent="0.2">
      <c r="A136" s="2">
        <v>45245</v>
      </c>
      <c r="B136" s="18">
        <v>1.5970120755575135E-3</v>
      </c>
    </row>
    <row r="137" spans="1:2" hidden="1" x14ac:dyDescent="0.2">
      <c r="A137" s="2">
        <v>45246</v>
      </c>
      <c r="B137" s="18">
        <v>1.1904273935798848E-3</v>
      </c>
    </row>
    <row r="138" spans="1:2" hidden="1" x14ac:dyDescent="0.2">
      <c r="A138" s="2">
        <v>45247</v>
      </c>
      <c r="B138" s="18">
        <v>1.2820490603360213E-3</v>
      </c>
    </row>
    <row r="139" spans="1:2" hidden="1" x14ac:dyDescent="0.2">
      <c r="A139" s="2">
        <v>45250</v>
      </c>
      <c r="B139" s="18">
        <v>7.3902780973298388E-3</v>
      </c>
    </row>
    <row r="140" spans="1:2" hidden="1" x14ac:dyDescent="0.2">
      <c r="A140" s="2">
        <v>45251</v>
      </c>
      <c r="B140" s="18">
        <v>-2.0209310950652926E-3</v>
      </c>
    </row>
    <row r="141" spans="1:2" hidden="1" x14ac:dyDescent="0.2">
      <c r="A141" s="2">
        <v>45252</v>
      </c>
      <c r="B141" s="18">
        <v>4.06112922094648E-3</v>
      </c>
    </row>
    <row r="142" spans="1:2" hidden="1" x14ac:dyDescent="0.2">
      <c r="A142" s="2">
        <v>45254</v>
      </c>
      <c r="B142" s="18">
        <v>5.9687366788407914E-4</v>
      </c>
    </row>
    <row r="143" spans="1:2" hidden="1" x14ac:dyDescent="0.2">
      <c r="A143" s="2">
        <v>45257</v>
      </c>
      <c r="B143" s="18">
        <v>-1.9541574600900891E-3</v>
      </c>
    </row>
    <row r="144" spans="1:2" hidden="1" x14ac:dyDescent="0.2">
      <c r="A144" s="2">
        <v>45258</v>
      </c>
      <c r="B144" s="18">
        <v>9.8011853060331333E-4</v>
      </c>
    </row>
    <row r="145" spans="1:2" hidden="1" x14ac:dyDescent="0.2">
      <c r="A145" s="2">
        <v>45259</v>
      </c>
      <c r="B145" s="18">
        <v>-9.4624863923831182E-4</v>
      </c>
    </row>
    <row r="146" spans="1:2" hidden="1" x14ac:dyDescent="0.2">
      <c r="A146" s="2">
        <v>45260</v>
      </c>
      <c r="B146" s="18">
        <v>3.7840728581564065E-3</v>
      </c>
    </row>
    <row r="147" spans="1:2" hidden="1" x14ac:dyDescent="0.2">
      <c r="A147" s="2">
        <v>45261</v>
      </c>
      <c r="B147" s="18">
        <v>5.8737421236076948E-3</v>
      </c>
    </row>
    <row r="148" spans="1:2" hidden="1" x14ac:dyDescent="0.2">
      <c r="A148" s="2">
        <v>45264</v>
      </c>
      <c r="B148" s="18">
        <v>-5.4085091269721053E-3</v>
      </c>
    </row>
    <row r="149" spans="1:2" hidden="1" x14ac:dyDescent="0.2">
      <c r="A149" s="2">
        <v>45265</v>
      </c>
      <c r="B149" s="18">
        <v>-5.6886972616143616E-4</v>
      </c>
    </row>
    <row r="150" spans="1:2" hidden="1" x14ac:dyDescent="0.2">
      <c r="A150" s="2">
        <v>45266</v>
      </c>
      <c r="B150" s="18">
        <v>-3.9062028088695522E-3</v>
      </c>
    </row>
    <row r="151" spans="1:2" hidden="1" x14ac:dyDescent="0.2">
      <c r="A151" s="2">
        <v>45267</v>
      </c>
      <c r="B151" s="18">
        <v>7.9681890658929166E-3</v>
      </c>
    </row>
    <row r="152" spans="1:2" hidden="1" x14ac:dyDescent="0.2">
      <c r="A152" s="2">
        <v>45268</v>
      </c>
      <c r="B152" s="18">
        <v>4.0954978699407896E-3</v>
      </c>
    </row>
    <row r="153" spans="1:2" hidden="1" x14ac:dyDescent="0.2">
      <c r="A153" s="2">
        <v>45271</v>
      </c>
      <c r="B153" s="18">
        <v>3.924494286698943E-3</v>
      </c>
    </row>
    <row r="154" spans="1:2" hidden="1" x14ac:dyDescent="0.2">
      <c r="A154" s="2">
        <v>45272</v>
      </c>
      <c r="B154" s="18">
        <v>4.5993575202152304E-3</v>
      </c>
    </row>
    <row r="155" spans="1:2" hidden="1" x14ac:dyDescent="0.2">
      <c r="A155" s="2">
        <v>45273</v>
      </c>
      <c r="B155" s="18">
        <v>1.3650676351045998E-2</v>
      </c>
    </row>
    <row r="156" spans="1:2" hidden="1" x14ac:dyDescent="0.2">
      <c r="A156" s="2">
        <v>45274</v>
      </c>
      <c r="B156" s="18">
        <v>2.6470624846992585E-3</v>
      </c>
    </row>
    <row r="157" spans="1:2" hidden="1" x14ac:dyDescent="0.2">
      <c r="A157" s="2">
        <v>45275</v>
      </c>
      <c r="B157" s="18">
        <v>-7.62494933082003E-5</v>
      </c>
    </row>
    <row r="158" spans="1:2" hidden="1" x14ac:dyDescent="0.2">
      <c r="A158" s="2">
        <v>45278</v>
      </c>
      <c r="B158" s="18">
        <v>4.5283443669004164E-3</v>
      </c>
    </row>
    <row r="159" spans="1:2" hidden="1" x14ac:dyDescent="0.2">
      <c r="A159" s="2">
        <v>45279</v>
      </c>
      <c r="B159" s="18">
        <v>5.8664078189105684E-3</v>
      </c>
    </row>
    <row r="160" spans="1:2" hidden="1" x14ac:dyDescent="0.2">
      <c r="A160" s="2">
        <v>45280</v>
      </c>
      <c r="B160" s="18">
        <v>-1.4684266911006771E-2</v>
      </c>
    </row>
    <row r="161" spans="1:2" hidden="1" x14ac:dyDescent="0.2">
      <c r="A161" s="2">
        <v>45281</v>
      </c>
      <c r="B161" s="18">
        <v>1.0301467821202559E-2</v>
      </c>
    </row>
    <row r="162" spans="1:2" hidden="1" x14ac:dyDescent="0.2">
      <c r="A162" s="2">
        <v>45282</v>
      </c>
      <c r="B162" s="18">
        <v>1.6600585268868873E-3</v>
      </c>
    </row>
    <row r="163" spans="1:2" hidden="1" x14ac:dyDescent="0.2">
      <c r="A163" s="2">
        <v>45286</v>
      </c>
      <c r="B163" s="18">
        <v>4.2316894655107795E-3</v>
      </c>
    </row>
    <row r="164" spans="1:2" hidden="1" x14ac:dyDescent="0.2">
      <c r="A164" s="2">
        <v>45287</v>
      </c>
      <c r="B164" s="18">
        <v>1.4304577464787638E-3</v>
      </c>
    </row>
    <row r="165" spans="1:2" hidden="1" x14ac:dyDescent="0.2">
      <c r="A165" s="2">
        <v>45288</v>
      </c>
      <c r="B165" s="18">
        <v>3.7017460804378288E-4</v>
      </c>
    </row>
    <row r="166" spans="1:2" hidden="1" x14ac:dyDescent="0.2">
      <c r="A166" s="2">
        <v>45289</v>
      </c>
      <c r="B166" s="18">
        <v>-2.8264750133749628E-3</v>
      </c>
    </row>
    <row r="167" spans="1:2" hidden="1" x14ac:dyDescent="0.2">
      <c r="A167" s="2">
        <v>45293</v>
      </c>
      <c r="B167" s="18">
        <v>-5.6605790054923277E-3</v>
      </c>
    </row>
    <row r="168" spans="1:2" hidden="1" x14ac:dyDescent="0.2">
      <c r="A168" s="2">
        <v>45294</v>
      </c>
      <c r="B168" s="18">
        <v>-8.016314922730805E-3</v>
      </c>
    </row>
    <row r="169" spans="1:2" hidden="1" x14ac:dyDescent="0.2">
      <c r="A169" s="2">
        <v>45295</v>
      </c>
      <c r="B169" s="18">
        <v>-3.4283812973570083E-3</v>
      </c>
    </row>
    <row r="170" spans="1:2" hidden="1" x14ac:dyDescent="0.2">
      <c r="A170" s="2">
        <v>45296</v>
      </c>
      <c r="B170" s="18">
        <v>1.8256861788026324E-3</v>
      </c>
    </row>
    <row r="171" spans="1:2" hidden="1" x14ac:dyDescent="0.2">
      <c r="A171" s="2">
        <v>45299</v>
      </c>
      <c r="B171" s="18">
        <v>1.4114629309846638E-2</v>
      </c>
    </row>
    <row r="172" spans="1:2" hidden="1" x14ac:dyDescent="0.2">
      <c r="A172" s="2">
        <v>45300</v>
      </c>
      <c r="B172" s="18">
        <v>-1.4779006799081618E-3</v>
      </c>
    </row>
    <row r="173" spans="1:2" hidden="1" x14ac:dyDescent="0.2">
      <c r="A173" s="2">
        <v>45301</v>
      </c>
      <c r="B173" s="18">
        <v>5.6659718937244197E-3</v>
      </c>
    </row>
    <row r="174" spans="1:2" hidden="1" x14ac:dyDescent="0.2">
      <c r="A174" s="2">
        <v>45302</v>
      </c>
      <c r="B174" s="18">
        <v>-6.7105557838686991E-4</v>
      </c>
    </row>
    <row r="175" spans="1:2" hidden="1" x14ac:dyDescent="0.2">
      <c r="A175" s="2">
        <v>45303</v>
      </c>
      <c r="B175" s="18">
        <v>7.5097559411041459E-4</v>
      </c>
    </row>
    <row r="176" spans="1:2" hidden="1" x14ac:dyDescent="0.2">
      <c r="A176" s="2">
        <v>45307</v>
      </c>
      <c r="B176" s="18">
        <v>-3.7313402367431525E-3</v>
      </c>
    </row>
    <row r="177" spans="1:2" hidden="1" x14ac:dyDescent="0.2">
      <c r="A177" s="2">
        <v>45308</v>
      </c>
      <c r="B177" s="18">
        <v>-5.6168971839904991E-3</v>
      </c>
    </row>
    <row r="178" spans="1:2" hidden="1" x14ac:dyDescent="0.2">
      <c r="A178" s="2">
        <v>45309</v>
      </c>
      <c r="B178" s="18">
        <v>8.805260963896E-3</v>
      </c>
    </row>
    <row r="179" spans="1:2" hidden="1" x14ac:dyDescent="0.2">
      <c r="A179" s="2">
        <v>45310</v>
      </c>
      <c r="B179" s="18">
        <v>1.2313502764936146E-2</v>
      </c>
    </row>
    <row r="180" spans="1:2" hidden="1" x14ac:dyDescent="0.2">
      <c r="A180" s="2">
        <v>45313</v>
      </c>
      <c r="B180" s="18">
        <v>2.1943252026270788E-3</v>
      </c>
    </row>
    <row r="181" spans="1:2" hidden="1" x14ac:dyDescent="0.2">
      <c r="A181" s="2">
        <v>45314</v>
      </c>
      <c r="B181" s="18">
        <v>2.921374261968035E-3</v>
      </c>
    </row>
    <row r="182" spans="1:2" hidden="1" x14ac:dyDescent="0.2">
      <c r="A182" s="2">
        <v>45315</v>
      </c>
      <c r="B182" s="18">
        <v>8.1192841178312491E-4</v>
      </c>
    </row>
    <row r="183" spans="1:2" hidden="1" x14ac:dyDescent="0.2">
      <c r="A183" s="2">
        <v>45316</v>
      </c>
      <c r="B183" s="18">
        <v>5.2603655277063677E-3</v>
      </c>
    </row>
    <row r="184" spans="1:2" hidden="1" x14ac:dyDescent="0.2">
      <c r="A184" s="2">
        <v>45317</v>
      </c>
      <c r="B184" s="18">
        <v>-6.5178525107645324E-4</v>
      </c>
    </row>
    <row r="185" spans="1:2" hidden="1" x14ac:dyDescent="0.2">
      <c r="A185" s="2">
        <v>45320</v>
      </c>
      <c r="B185" s="18">
        <v>7.5567748961808956E-3</v>
      </c>
    </row>
    <row r="186" spans="1:2" hidden="1" x14ac:dyDescent="0.2">
      <c r="A186" s="2">
        <v>45321</v>
      </c>
      <c r="B186" s="18">
        <v>-6.0064993453989857E-4</v>
      </c>
    </row>
    <row r="187" spans="1:2" hidden="1" x14ac:dyDescent="0.2">
      <c r="A187" s="2">
        <v>45322</v>
      </c>
      <c r="B187" s="18">
        <v>-1.6105744611597972E-2</v>
      </c>
    </row>
    <row r="188" spans="1:2" hidden="1" x14ac:dyDescent="0.2">
      <c r="A188" s="2">
        <v>45323</v>
      </c>
      <c r="B188" s="18">
        <v>1.2493688211609788E-2</v>
      </c>
    </row>
    <row r="189" spans="1:2" hidden="1" x14ac:dyDescent="0.2">
      <c r="A189" s="2">
        <v>45324</v>
      </c>
      <c r="B189" s="18">
        <v>1.068444607751462E-2</v>
      </c>
    </row>
    <row r="190" spans="1:2" hidden="1" x14ac:dyDescent="0.2">
      <c r="A190" s="2">
        <v>45327</v>
      </c>
      <c r="B190" s="18">
        <v>-3.1863375266721894E-3</v>
      </c>
    </row>
    <row r="191" spans="1:2" hidden="1" x14ac:dyDescent="0.2">
      <c r="A191" s="2">
        <v>45328</v>
      </c>
      <c r="B191" s="18">
        <v>2.3104108269635937E-3</v>
      </c>
    </row>
    <row r="192" spans="1:2" hidden="1" x14ac:dyDescent="0.2">
      <c r="A192" s="2">
        <v>45329</v>
      </c>
      <c r="B192" s="18">
        <v>8.241457963390042E-3</v>
      </c>
    </row>
    <row r="193" spans="1:2" hidden="1" x14ac:dyDescent="0.2">
      <c r="A193" s="2">
        <v>45330</v>
      </c>
      <c r="B193" s="18">
        <v>5.7058326082515265E-4</v>
      </c>
    </row>
    <row r="194" spans="1:2" hidden="1" x14ac:dyDescent="0.2">
      <c r="A194" s="2">
        <v>45331</v>
      </c>
      <c r="B194" s="18">
        <v>5.7423415255595245E-3</v>
      </c>
    </row>
    <row r="195" spans="1:2" hidden="1" x14ac:dyDescent="0.2">
      <c r="A195" s="2">
        <v>45334</v>
      </c>
      <c r="B195" s="18">
        <v>-9.489536011326738E-4</v>
      </c>
    </row>
    <row r="196" spans="1:2" hidden="1" x14ac:dyDescent="0.2">
      <c r="A196" s="2">
        <v>45335</v>
      </c>
      <c r="B196" s="18">
        <v>-1.3674255653625456E-2</v>
      </c>
    </row>
    <row r="197" spans="1:2" hidden="1" x14ac:dyDescent="0.2">
      <c r="A197" s="2">
        <v>45336</v>
      </c>
      <c r="B197" s="18">
        <v>9.5797632750176387E-3</v>
      </c>
    </row>
    <row r="198" spans="1:2" hidden="1" x14ac:dyDescent="0.2">
      <c r="A198" s="2">
        <v>45337</v>
      </c>
      <c r="B198" s="18">
        <v>5.8212506847294954E-3</v>
      </c>
    </row>
    <row r="199" spans="1:2" hidden="1" x14ac:dyDescent="0.2">
      <c r="A199" s="2">
        <v>45338</v>
      </c>
      <c r="B199" s="18">
        <v>-4.8034698371121065E-3</v>
      </c>
    </row>
    <row r="200" spans="1:2" hidden="1" x14ac:dyDescent="0.2">
      <c r="A200" s="2">
        <v>45342</v>
      </c>
      <c r="B200" s="18">
        <v>-6.0053220011653252E-3</v>
      </c>
    </row>
    <row r="201" spans="1:2" hidden="1" x14ac:dyDescent="0.2">
      <c r="A201" s="2">
        <v>45343</v>
      </c>
      <c r="B201" s="18">
        <v>1.264199922982101E-3</v>
      </c>
    </row>
    <row r="202" spans="1:2" hidden="1" x14ac:dyDescent="0.2">
      <c r="A202" s="2">
        <v>45344</v>
      </c>
      <c r="B202" s="18">
        <v>2.112288421741404E-2</v>
      </c>
    </row>
    <row r="203" spans="1:2" hidden="1" x14ac:dyDescent="0.2">
      <c r="A203" s="2">
        <v>45345</v>
      </c>
      <c r="B203" s="18">
        <v>3.4794754621159107E-4</v>
      </c>
    </row>
    <row r="204" spans="1:2" hidden="1" x14ac:dyDescent="0.2">
      <c r="A204" s="2">
        <v>45348</v>
      </c>
      <c r="B204" s="18">
        <v>-3.7867513501905758E-3</v>
      </c>
    </row>
    <row r="205" spans="1:2" hidden="1" x14ac:dyDescent="0.2">
      <c r="A205" s="2">
        <v>45349</v>
      </c>
      <c r="B205" s="18">
        <v>1.7063496993998672E-3</v>
      </c>
    </row>
    <row r="206" spans="1:2" hidden="1" x14ac:dyDescent="0.2">
      <c r="A206" s="2">
        <v>45350</v>
      </c>
      <c r="B206" s="18">
        <v>-1.6581550604305439E-3</v>
      </c>
    </row>
    <row r="207" spans="1:2" hidden="1" x14ac:dyDescent="0.2">
      <c r="A207" s="2">
        <v>45351</v>
      </c>
      <c r="B207" s="18">
        <v>5.2290946971491614E-3</v>
      </c>
    </row>
    <row r="208" spans="1:2" hidden="1" x14ac:dyDescent="0.2">
      <c r="A208" s="2">
        <v>45352</v>
      </c>
      <c r="B208" s="18">
        <v>8.0078289488876297E-3</v>
      </c>
    </row>
    <row r="209" spans="1:2" hidden="1" x14ac:dyDescent="0.2">
      <c r="A209" s="2">
        <v>45355</v>
      </c>
      <c r="B209" s="18">
        <v>-1.1932620709189656E-3</v>
      </c>
    </row>
    <row r="210" spans="1:2" hidden="1" x14ac:dyDescent="0.2">
      <c r="A210" s="2">
        <v>45356</v>
      </c>
      <c r="B210" s="18">
        <v>-1.0193100883444606E-2</v>
      </c>
    </row>
    <row r="211" spans="1:2" hidden="1" x14ac:dyDescent="0.2">
      <c r="A211" s="2">
        <v>45357</v>
      </c>
      <c r="B211" s="18">
        <v>5.1411032032746551E-3</v>
      </c>
    </row>
    <row r="212" spans="1:2" hidden="1" x14ac:dyDescent="0.2">
      <c r="A212" s="2">
        <v>45358</v>
      </c>
      <c r="B212" s="18">
        <v>1.0304127925951478E-2</v>
      </c>
    </row>
    <row r="213" spans="1:2" hidden="1" x14ac:dyDescent="0.2">
      <c r="A213" s="2">
        <v>45359</v>
      </c>
      <c r="B213" s="18">
        <v>-6.5285190034379825E-3</v>
      </c>
    </row>
    <row r="214" spans="1:2" hidden="1" x14ac:dyDescent="0.2">
      <c r="A214" s="2">
        <v>45362</v>
      </c>
      <c r="B214" s="18">
        <v>-1.122238087346461E-3</v>
      </c>
    </row>
    <row r="215" spans="1:2" hidden="1" x14ac:dyDescent="0.2">
      <c r="A215" s="2">
        <v>45363</v>
      </c>
      <c r="B215" s="18">
        <v>1.1201787981366396E-2</v>
      </c>
    </row>
    <row r="216" spans="1:2" hidden="1" x14ac:dyDescent="0.2">
      <c r="A216" s="2">
        <v>45364</v>
      </c>
      <c r="B216" s="18">
        <v>-1.9245297153407392E-3</v>
      </c>
    </row>
    <row r="217" spans="1:2" hidden="1" x14ac:dyDescent="0.2">
      <c r="A217" s="2">
        <v>45365</v>
      </c>
      <c r="B217" s="18">
        <v>-2.8710915621273925E-3</v>
      </c>
    </row>
    <row r="218" spans="1:2" hidden="1" x14ac:dyDescent="0.2">
      <c r="A218" s="2">
        <v>45366</v>
      </c>
      <c r="B218" s="18">
        <v>-6.4829174844615034E-3</v>
      </c>
    </row>
    <row r="219" spans="1:2" hidden="1" x14ac:dyDescent="0.2">
      <c r="A219" s="2">
        <v>45369</v>
      </c>
      <c r="B219" s="18">
        <v>6.3180595049523447E-3</v>
      </c>
    </row>
    <row r="220" spans="1:2" hidden="1" x14ac:dyDescent="0.2">
      <c r="A220" s="2">
        <v>45370</v>
      </c>
      <c r="B220" s="18">
        <v>5.6491496501236416E-3</v>
      </c>
    </row>
    <row r="221" spans="1:2" hidden="1" x14ac:dyDescent="0.2">
      <c r="A221" s="2">
        <v>45371</v>
      </c>
      <c r="B221" s="18">
        <v>8.9041739128465913E-3</v>
      </c>
    </row>
    <row r="222" spans="1:2" hidden="1" x14ac:dyDescent="0.2">
      <c r="A222" s="2">
        <v>45372</v>
      </c>
      <c r="B222" s="18">
        <v>3.2365354015160275E-3</v>
      </c>
    </row>
    <row r="223" spans="1:2" hidden="1" x14ac:dyDescent="0.2">
      <c r="A223" s="2">
        <v>45373</v>
      </c>
      <c r="B223" s="18">
        <v>-1.4021878490156903E-3</v>
      </c>
    </row>
    <row r="224" spans="1:2" hidden="1" x14ac:dyDescent="0.2">
      <c r="A224" s="2">
        <v>45376</v>
      </c>
      <c r="B224" s="18">
        <v>-3.0549644525015296E-3</v>
      </c>
    </row>
    <row r="225" spans="1:2" hidden="1" x14ac:dyDescent="0.2">
      <c r="A225" s="2">
        <v>45377</v>
      </c>
      <c r="B225" s="18">
        <v>-2.799795225030266E-3</v>
      </c>
    </row>
    <row r="226" spans="1:2" hidden="1" x14ac:dyDescent="0.2">
      <c r="A226" s="2">
        <v>45378</v>
      </c>
      <c r="B226" s="18">
        <v>8.6306265255329251E-3</v>
      </c>
    </row>
    <row r="227" spans="1:2" hidden="1" x14ac:dyDescent="0.2">
      <c r="A227" s="2">
        <v>45379</v>
      </c>
      <c r="B227" s="18">
        <v>1.1164855071790214E-3</v>
      </c>
    </row>
    <row r="228" spans="1:2" hidden="1" x14ac:dyDescent="0.2">
      <c r="A228" s="2">
        <v>45383</v>
      </c>
      <c r="B228" s="18">
        <v>-2.0135845401164643E-3</v>
      </c>
    </row>
    <row r="229" spans="1:2" hidden="1" x14ac:dyDescent="0.2">
      <c r="A229" s="2">
        <v>45384</v>
      </c>
      <c r="B229" s="18">
        <v>-7.2390590731691296E-3</v>
      </c>
    </row>
    <row r="230" spans="1:2" hidden="1" x14ac:dyDescent="0.2">
      <c r="A230" s="2">
        <v>45385</v>
      </c>
      <c r="B230" s="18">
        <v>1.091122364688113E-3</v>
      </c>
    </row>
    <row r="231" spans="1:2" hidden="1" x14ac:dyDescent="0.2">
      <c r="A231" s="2">
        <v>45386</v>
      </c>
      <c r="B231" s="18">
        <v>-1.2334336350379616E-2</v>
      </c>
    </row>
    <row r="232" spans="1:2" hidden="1" x14ac:dyDescent="0.2">
      <c r="A232" s="2">
        <v>45387</v>
      </c>
      <c r="B232" s="18">
        <v>1.1099194174331695E-2</v>
      </c>
    </row>
    <row r="233" spans="1:2" hidden="1" x14ac:dyDescent="0.2">
      <c r="A233" s="2">
        <v>45390</v>
      </c>
      <c r="B233" s="18">
        <v>-3.7463099831791524E-4</v>
      </c>
    </row>
    <row r="234" spans="1:2" hidden="1" x14ac:dyDescent="0.2">
      <c r="A234" s="2">
        <v>45391</v>
      </c>
      <c r="B234" s="18">
        <v>1.4454931932483817E-3</v>
      </c>
    </row>
    <row r="235" spans="1:2" hidden="1" x14ac:dyDescent="0.2">
      <c r="A235" s="2">
        <v>45392</v>
      </c>
      <c r="B235" s="18">
        <v>-9.4569806491084929E-3</v>
      </c>
    </row>
    <row r="236" spans="1:2" hidden="1" x14ac:dyDescent="0.2">
      <c r="A236" s="2">
        <v>45393</v>
      </c>
      <c r="B236" s="18">
        <v>7.4447977105855934E-3</v>
      </c>
    </row>
    <row r="237" spans="1:2" hidden="1" x14ac:dyDescent="0.2">
      <c r="A237" s="2">
        <v>45394</v>
      </c>
      <c r="B237" s="18">
        <v>-1.4550688295801639E-2</v>
      </c>
    </row>
    <row r="238" spans="1:2" hidden="1" x14ac:dyDescent="0.2">
      <c r="A238" s="2">
        <v>45397</v>
      </c>
      <c r="B238" s="18">
        <v>-1.202135494776202E-2</v>
      </c>
    </row>
    <row r="239" spans="1:2" hidden="1" x14ac:dyDescent="0.2">
      <c r="A239" s="2">
        <v>45398</v>
      </c>
      <c r="B239" s="18">
        <v>-2.0565070133361507E-3</v>
      </c>
    </row>
    <row r="240" spans="1:2" hidden="1" x14ac:dyDescent="0.2">
      <c r="A240" s="2">
        <v>45399</v>
      </c>
      <c r="B240" s="18">
        <v>-5.780602724641426E-3</v>
      </c>
    </row>
    <row r="241" spans="1:2" hidden="1" x14ac:dyDescent="0.2">
      <c r="A241" s="2">
        <v>45400</v>
      </c>
      <c r="B241" s="18">
        <v>-2.2081601199982481E-3</v>
      </c>
    </row>
    <row r="242" spans="1:2" hidden="1" x14ac:dyDescent="0.2">
      <c r="A242" s="2">
        <v>45401</v>
      </c>
      <c r="B242" s="18">
        <v>-8.7585481274361499E-3</v>
      </c>
    </row>
    <row r="243" spans="1:2" hidden="1" x14ac:dyDescent="0.2">
      <c r="A243" s="2">
        <v>45404</v>
      </c>
      <c r="B243" s="18">
        <v>8.7312480714667462E-3</v>
      </c>
    </row>
    <row r="244" spans="1:2" hidden="1" x14ac:dyDescent="0.2">
      <c r="A244" s="2">
        <v>45405</v>
      </c>
      <c r="B244" s="18">
        <v>1.1964576270872662E-2</v>
      </c>
    </row>
    <row r="245" spans="1:2" hidden="1" x14ac:dyDescent="0.2">
      <c r="A245" s="2">
        <v>45406</v>
      </c>
      <c r="B245" s="18">
        <v>2.130100613548791E-4</v>
      </c>
    </row>
    <row r="246" spans="1:2" hidden="1" x14ac:dyDescent="0.2">
      <c r="A246" s="2">
        <v>45407</v>
      </c>
      <c r="B246" s="18">
        <v>-4.5764303535156259E-3</v>
      </c>
    </row>
    <row r="247" spans="1:2" hidden="1" x14ac:dyDescent="0.2">
      <c r="A247" s="2">
        <v>45408</v>
      </c>
      <c r="B247" s="18">
        <v>1.020914263474304E-2</v>
      </c>
    </row>
    <row r="248" spans="1:2" hidden="1" x14ac:dyDescent="0.2">
      <c r="A248" s="2">
        <v>45411</v>
      </c>
      <c r="B248" s="18">
        <v>3.1784486665891176E-3</v>
      </c>
    </row>
    <row r="249" spans="1:2" hidden="1" x14ac:dyDescent="0.2">
      <c r="A249" s="2">
        <v>45412</v>
      </c>
      <c r="B249" s="18">
        <v>-1.5730513586862171E-2</v>
      </c>
    </row>
    <row r="250" spans="1:2" hidden="1" x14ac:dyDescent="0.2">
      <c r="A250" s="2">
        <v>45413</v>
      </c>
      <c r="B250" s="18">
        <v>-3.4354388154940185E-3</v>
      </c>
    </row>
    <row r="251" spans="1:2" hidden="1" x14ac:dyDescent="0.2">
      <c r="A251" s="2">
        <v>45414</v>
      </c>
      <c r="B251" s="18">
        <v>9.1284370775730483E-3</v>
      </c>
    </row>
    <row r="252" spans="1:2" hidden="1" x14ac:dyDescent="0.2">
      <c r="A252" s="2">
        <v>45415</v>
      </c>
      <c r="B252" s="18">
        <v>1.2556739721478527E-2</v>
      </c>
    </row>
    <row r="253" spans="1:2" hidden="1" x14ac:dyDescent="0.2">
      <c r="A253" s="2">
        <v>45418</v>
      </c>
      <c r="B253" s="18">
        <v>1.0326123907011819E-2</v>
      </c>
    </row>
    <row r="254" spans="1:2" x14ac:dyDescent="0.2">
      <c r="A254" s="41">
        <v>45419</v>
      </c>
      <c r="B254" s="18">
        <v>1.3434298232750663E-3</v>
      </c>
    </row>
    <row r="255" spans="1:2" x14ac:dyDescent="0.2">
      <c r="A255" s="41">
        <v>45420</v>
      </c>
      <c r="B255" s="18">
        <v>-5.8356181661389783E-6</v>
      </c>
    </row>
    <row r="256" spans="1:2" x14ac:dyDescent="0.2">
      <c r="A256" s="41">
        <v>45421</v>
      </c>
      <c r="B256" s="18">
        <v>5.0909476986258362E-3</v>
      </c>
    </row>
    <row r="257" spans="1:2" x14ac:dyDescent="0.2">
      <c r="A257" s="41">
        <v>45422</v>
      </c>
      <c r="B257" s="18">
        <v>1.6493988445498431E-3</v>
      </c>
    </row>
    <row r="258" spans="1:2" x14ac:dyDescent="0.2">
      <c r="A258" s="42">
        <v>45425</v>
      </c>
      <c r="B258" s="18">
        <v>-2.4130405535727206E-4</v>
      </c>
    </row>
    <row r="259" spans="1:2" x14ac:dyDescent="0.2">
      <c r="A259" s="41">
        <v>45426</v>
      </c>
      <c r="B259" s="18">
        <v>4.8378131397597279E-3</v>
      </c>
    </row>
    <row r="260" spans="1:2" x14ac:dyDescent="0.2">
      <c r="A260" s="41">
        <v>45427</v>
      </c>
      <c r="B260" s="18">
        <v>1.1715927882596233E-2</v>
      </c>
    </row>
    <row r="261" spans="1:2" x14ac:dyDescent="0.2">
      <c r="A261" s="41">
        <v>45428</v>
      </c>
      <c r="B261" s="18">
        <v>-2.0816677921287052E-3</v>
      </c>
    </row>
    <row r="262" spans="1:2" x14ac:dyDescent="0.2">
      <c r="A262" s="41">
        <v>45429</v>
      </c>
      <c r="B262" s="18">
        <v>1.1647735102702228E-3</v>
      </c>
    </row>
    <row r="263" spans="1:2" x14ac:dyDescent="0.2">
      <c r="A263" s="41">
        <v>45432</v>
      </c>
      <c r="B263" s="18">
        <v>9.163899374069473E-4</v>
      </c>
    </row>
    <row r="264" spans="1:2" x14ac:dyDescent="0.2">
      <c r="A264" s="41">
        <v>45433</v>
      </c>
      <c r="B264" s="18">
        <v>2.501874243978186E-3</v>
      </c>
    </row>
    <row r="265" spans="1:2" x14ac:dyDescent="0.2">
      <c r="A265" s="41">
        <v>45434</v>
      </c>
      <c r="B265" s="18">
        <v>-2.7061230392261271E-3</v>
      </c>
    </row>
    <row r="266" spans="1:2" x14ac:dyDescent="0.2">
      <c r="A266" s="41">
        <v>45435</v>
      </c>
      <c r="B266" s="18">
        <v>-7.3807894850155265E-3</v>
      </c>
    </row>
    <row r="267" spans="1:2" x14ac:dyDescent="0.2">
      <c r="A267" s="41">
        <v>45436</v>
      </c>
      <c r="B267" s="18">
        <v>7.0010425881694704E-3</v>
      </c>
    </row>
    <row r="268" spans="1:2" x14ac:dyDescent="0.2">
      <c r="A268" s="41">
        <v>45440</v>
      </c>
      <c r="B268" s="18">
        <v>2.4880185293407742E-4</v>
      </c>
    </row>
    <row r="269" spans="1:2" x14ac:dyDescent="0.2">
      <c r="A269" s="41">
        <v>45441</v>
      </c>
      <c r="B269" s="18">
        <v>-7.3670465096804527E-3</v>
      </c>
    </row>
    <row r="270" spans="1:2" x14ac:dyDescent="0.2">
      <c r="A270" s="46">
        <v>45442</v>
      </c>
      <c r="B270" s="18">
        <v>-5.9750355854433224E-3</v>
      </c>
    </row>
    <row r="271" spans="1:2" x14ac:dyDescent="0.2">
      <c r="A271" s="41">
        <v>45443</v>
      </c>
      <c r="B271" s="18">
        <v>8.0278762048646701E-3</v>
      </c>
    </row>
    <row r="272" spans="1:2" x14ac:dyDescent="0.2">
      <c r="A272" s="41">
        <v>45446</v>
      </c>
      <c r="B272" s="18">
        <v>1.1160825806737495E-3</v>
      </c>
    </row>
    <row r="273" spans="1:2" x14ac:dyDescent="0.2">
      <c r="A273" s="41">
        <v>45447</v>
      </c>
      <c r="B273" s="18">
        <v>1.5028090913065117E-3</v>
      </c>
    </row>
    <row r="274" spans="1:2" x14ac:dyDescent="0.2">
      <c r="A274" s="2">
        <v>45448</v>
      </c>
      <c r="B274" s="18">
        <v>1.1847649793331305E-2</v>
      </c>
    </row>
    <row r="275" spans="1:2" x14ac:dyDescent="0.2">
      <c r="A275" s="2">
        <v>45449</v>
      </c>
      <c r="B275" s="18">
        <v>-1.9981663563317653E-4</v>
      </c>
    </row>
    <row r="276" spans="1:2" x14ac:dyDescent="0.2">
      <c r="A276" s="2">
        <v>45450</v>
      </c>
      <c r="B276" s="18">
        <v>-1.1152197300303701E-3</v>
      </c>
    </row>
    <row r="277" spans="1:2" x14ac:dyDescent="0.2">
      <c r="A277" s="2">
        <v>45453</v>
      </c>
      <c r="B277" s="18">
        <v>2.5808546645145203E-3</v>
      </c>
    </row>
    <row r="278" spans="1:2" x14ac:dyDescent="0.2">
      <c r="A278" s="2">
        <v>45454</v>
      </c>
      <c r="B278" s="18">
        <v>2.7103813151374556E-3</v>
      </c>
    </row>
    <row r="279" spans="1:2" x14ac:dyDescent="0.2">
      <c r="A279" s="2">
        <v>45455</v>
      </c>
      <c r="B279" s="18">
        <v>8.5036727919987065E-3</v>
      </c>
    </row>
    <row r="280" spans="1:2" x14ac:dyDescent="0.2">
      <c r="A280" s="2">
        <v>45456</v>
      </c>
      <c r="B280" s="18">
        <v>2.3446558536817097E-3</v>
      </c>
    </row>
    <row r="281" spans="1:2" x14ac:dyDescent="0.2">
      <c r="A281" s="2">
        <v>45457</v>
      </c>
      <c r="B281" s="18">
        <v>-3.9386069750091401E-4</v>
      </c>
    </row>
    <row r="282" spans="1:2" x14ac:dyDescent="0.2">
      <c r="A282" s="2">
        <v>45460</v>
      </c>
      <c r="B282" s="18">
        <v>7.6643865645527054E-3</v>
      </c>
    </row>
    <row r="283" spans="1:2" x14ac:dyDescent="0.2">
      <c r="A283" s="2">
        <v>45461</v>
      </c>
      <c r="B283" s="18">
        <v>2.5213273947457537E-3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6399-7B56-B449-8BBB-AD6C005A1CCC}">
  <sheetPr codeName="Sheet2"/>
  <dimension ref="A1:R294"/>
  <sheetViews>
    <sheetView topLeftCell="F1" zoomScale="75" workbookViewId="0">
      <selection activeCell="H7" sqref="H7"/>
    </sheetView>
  </sheetViews>
  <sheetFormatPr baseColWidth="10" defaultRowHeight="15" x14ac:dyDescent="0.2"/>
  <cols>
    <col min="1" max="1" width="21.83203125" customWidth="1"/>
    <col min="4" max="4" width="14" customWidth="1"/>
    <col min="5" max="5" width="15" customWidth="1"/>
    <col min="6" max="6" width="18.83203125" customWidth="1"/>
    <col min="7" max="7" width="17.83203125" customWidth="1"/>
    <col min="8" max="8" width="26.6640625" customWidth="1"/>
    <col min="11" max="11" width="4.6640625" customWidth="1"/>
    <col min="12" max="12" width="3.5" customWidth="1"/>
    <col min="13" max="13" width="3.33203125" customWidth="1"/>
    <col min="14" max="14" width="17.33203125" customWidth="1"/>
    <col min="15" max="15" width="13.5" customWidth="1"/>
  </cols>
  <sheetData>
    <row r="1" spans="1:18" ht="60" customHeight="1" x14ac:dyDescent="0.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8" x14ac:dyDescent="0.2">
      <c r="A2" s="16" t="s">
        <v>30</v>
      </c>
      <c r="B2">
        <f>INTERCEPT(D12:D263, E12:E263)</f>
        <v>-5.8536997623360402E-4</v>
      </c>
      <c r="D2" t="s">
        <v>114</v>
      </c>
      <c r="E2">
        <f>_xlfn.STDEV.S(G12:G263)</f>
        <v>1.0404352794407335E-2</v>
      </c>
    </row>
    <row r="3" spans="1:18" x14ac:dyDescent="0.2">
      <c r="A3" s="16" t="s">
        <v>76</v>
      </c>
      <c r="B3">
        <f>SLOPE(D12:D263, E12:E263)</f>
        <v>1.0614232308335592</v>
      </c>
      <c r="N3" s="67" t="s">
        <v>119</v>
      </c>
      <c r="O3" s="67">
        <v>4.3026527300000001</v>
      </c>
    </row>
    <row r="4" spans="1:18" x14ac:dyDescent="0.2">
      <c r="A4" s="16" t="s">
        <v>77</v>
      </c>
      <c r="B4">
        <f>RSQ(D12:D263, E12:E263)</f>
        <v>0.36134930496116796</v>
      </c>
      <c r="N4" s="67" t="s">
        <v>120</v>
      </c>
      <c r="O4" s="67">
        <v>2.77644511</v>
      </c>
    </row>
    <row r="5" spans="1:18" x14ac:dyDescent="0.2">
      <c r="A5" s="16" t="s">
        <v>78</v>
      </c>
      <c r="B5">
        <f>STEYX(D12:D263, E12:E263)</f>
        <v>1.0425140732804226E-2</v>
      </c>
      <c r="N5" s="67" t="s">
        <v>121</v>
      </c>
      <c r="O5" s="67">
        <v>2.57058184</v>
      </c>
    </row>
    <row r="6" spans="1:18" x14ac:dyDescent="0.2">
      <c r="A6" s="16"/>
      <c r="N6" s="67" t="s">
        <v>122</v>
      </c>
      <c r="O6" s="67">
        <v>2.2281388500000001</v>
      </c>
    </row>
    <row r="7" spans="1:18" x14ac:dyDescent="0.2">
      <c r="A7" s="16" t="s">
        <v>79</v>
      </c>
      <c r="B7">
        <f>COUNT(A12:A263)</f>
        <v>252</v>
      </c>
      <c r="N7" s="67" t="s">
        <v>123</v>
      </c>
      <c r="O7" s="67">
        <v>2.1314495500000001</v>
      </c>
    </row>
    <row r="10" spans="1:18" x14ac:dyDescent="0.2">
      <c r="A10" s="21" t="s">
        <v>0</v>
      </c>
      <c r="B10" s="1" t="s">
        <v>1</v>
      </c>
      <c r="C10" s="1" t="s">
        <v>16</v>
      </c>
      <c r="D10" t="s">
        <v>80</v>
      </c>
      <c r="E10" t="s">
        <v>18</v>
      </c>
      <c r="F10" s="70" t="s">
        <v>81</v>
      </c>
      <c r="G10" s="69"/>
      <c r="H10" s="69"/>
      <c r="I10" s="70" t="s">
        <v>86</v>
      </c>
      <c r="J10" s="69"/>
      <c r="N10" t="s">
        <v>115</v>
      </c>
    </row>
    <row r="11" spans="1:18" x14ac:dyDescent="0.2">
      <c r="A11" s="21">
        <v>45050</v>
      </c>
      <c r="B11">
        <v>163.9197998046875</v>
      </c>
      <c r="C11">
        <v>4061.219970703125</v>
      </c>
      <c r="F11" t="s">
        <v>82</v>
      </c>
      <c r="G11" t="s">
        <v>83</v>
      </c>
      <c r="H11" t="s">
        <v>84</v>
      </c>
      <c r="I11" t="s">
        <v>87</v>
      </c>
      <c r="J11" t="s">
        <v>88</v>
      </c>
    </row>
    <row r="12" spans="1:18" x14ac:dyDescent="0.2">
      <c r="A12" s="21">
        <v>45051</v>
      </c>
      <c r="B12">
        <v>171.6120300292969</v>
      </c>
      <c r="C12">
        <v>4136.25</v>
      </c>
      <c r="D12" s="18">
        <f t="shared" ref="D12:D59" si="0">(B12/B11)-1</f>
        <v>4.6926791234340071E-2</v>
      </c>
      <c r="E12" s="18">
        <f t="shared" ref="E12:E59" si="1">(C12/C11)-1</f>
        <v>1.8474751389515376E-2</v>
      </c>
      <c r="F12" s="18">
        <f>$B$2+$B$3*E12</f>
        <v>1.9024160332472593E-2</v>
      </c>
      <c r="G12" s="18">
        <f>D12-F12</f>
        <v>2.7902630901867478E-2</v>
      </c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1">
        <v>45054</v>
      </c>
      <c r="B13">
        <v>171.5428161621094</v>
      </c>
      <c r="C13">
        <v>4138.1201171875</v>
      </c>
      <c r="D13" s="18">
        <f t="shared" si="0"/>
        <v>-4.0331593988884862E-4</v>
      </c>
      <c r="E13" s="18">
        <f t="shared" si="1"/>
        <v>4.5212866424892972E-4</v>
      </c>
      <c r="F13" s="18">
        <f t="shared" ref="F13:F76" si="2">$B$2+$B$3*E13</f>
        <v>-1.0547010867404354E-4</v>
      </c>
      <c r="G13" s="18">
        <f t="shared" ref="G13:G76" si="3">D13-F13</f>
        <v>-2.9784583121480508E-4</v>
      </c>
      <c r="N13" s="18">
        <f>SUM(G267:G269)</f>
        <v>1.2055221466704482E-2</v>
      </c>
      <c r="O13" s="18">
        <f>SUM(G266:G270)</f>
        <v>1.7619061381011224E-2</v>
      </c>
      <c r="P13" s="18">
        <f>SUM(G268:G273)</f>
        <v>2.9187840829243986E-2</v>
      </c>
      <c r="Q13" s="18">
        <f>SUM(G268:G278)</f>
        <v>2.7371969524591477E-2</v>
      </c>
      <c r="R13" s="18">
        <f>SUM(G268:G283)</f>
        <v>5.5920510412395395E-2</v>
      </c>
    </row>
    <row r="14" spans="1:18" x14ac:dyDescent="0.2">
      <c r="A14" s="21">
        <v>45055</v>
      </c>
      <c r="B14">
        <v>169.8323669433594</v>
      </c>
      <c r="C14">
        <v>4119.169921875</v>
      </c>
      <c r="D14" s="18">
        <f t="shared" si="0"/>
        <v>-9.9709755093073671E-3</v>
      </c>
      <c r="E14" s="18">
        <f t="shared" si="1"/>
        <v>-4.5794212772585219E-3</v>
      </c>
      <c r="F14" s="18">
        <f t="shared" si="2"/>
        <v>-5.4460741036892885E-3</v>
      </c>
      <c r="G14" s="18">
        <f t="shared" si="3"/>
        <v>-4.5249014056180786E-3</v>
      </c>
    </row>
    <row r="15" spans="1:18" x14ac:dyDescent="0.2">
      <c r="A15" s="21">
        <v>45056</v>
      </c>
      <c r="B15">
        <v>171.60212707519531</v>
      </c>
      <c r="C15">
        <v>4137.64013671875</v>
      </c>
      <c r="D15" s="18">
        <f t="shared" si="0"/>
        <v>1.0420629257473335E-2</v>
      </c>
      <c r="E15" s="18">
        <f t="shared" si="1"/>
        <v>4.4839652634049987E-3</v>
      </c>
      <c r="F15" s="18">
        <f t="shared" si="2"/>
        <v>4.174014920595181E-3</v>
      </c>
      <c r="G15" s="18">
        <f t="shared" si="3"/>
        <v>6.246614336878154E-3</v>
      </c>
      <c r="N15">
        <f>N13/(E2 * SQRT(3))</f>
        <v>0.66895899211372867</v>
      </c>
      <c r="O15">
        <f>O13/(E2 * SQRT(5))</f>
        <v>0.75732570254364617</v>
      </c>
      <c r="P15">
        <f>P13/(E2 * SQRT(6))</f>
        <v>1.1452789381839648</v>
      </c>
      <c r="Q15">
        <f>Q13/(E2*SQRT(11))</f>
        <v>0.79322178882067207</v>
      </c>
      <c r="R15">
        <f>R13/(E2*SQRT(16))</f>
        <v>1.3436806574469105</v>
      </c>
    </row>
    <row r="16" spans="1:18" x14ac:dyDescent="0.2">
      <c r="A16" s="21">
        <v>45057</v>
      </c>
      <c r="B16">
        <v>171.78999328613281</v>
      </c>
      <c r="C16">
        <v>4130.6201171875</v>
      </c>
      <c r="D16" s="18">
        <f t="shared" si="0"/>
        <v>1.0947778686634102E-3</v>
      </c>
      <c r="E16" s="18">
        <f t="shared" si="1"/>
        <v>-1.6966239932159066E-3</v>
      </c>
      <c r="F16" s="18">
        <f t="shared" si="2"/>
        <v>-2.3862060966225659E-3</v>
      </c>
      <c r="G16" s="18">
        <f t="shared" si="3"/>
        <v>3.4809839652859761E-3</v>
      </c>
      <c r="N16" t="str">
        <f>IF(ABS(N15)&lt;O3, "no", "yes")</f>
        <v>no</v>
      </c>
      <c r="O16" t="str">
        <f>IF(ABS(O15)&lt;O4, "no", "yes")</f>
        <v>no</v>
      </c>
      <c r="P16" t="str">
        <f>IF(ABS(P15)&lt;O5, "no", "yes")</f>
        <v>no</v>
      </c>
      <c r="Q16" t="str">
        <f>IF(ABS(Q15)&lt;O6, "no", "yes")</f>
        <v>no</v>
      </c>
      <c r="R16" t="str">
        <f>IF(ABS(R15)&lt;O7, "no", "yes")</f>
        <v>no</v>
      </c>
    </row>
    <row r="17" spans="1:7" x14ac:dyDescent="0.2">
      <c r="A17" s="21">
        <v>45058</v>
      </c>
      <c r="B17">
        <v>170.85932922363281</v>
      </c>
      <c r="C17">
        <v>4124.080078125</v>
      </c>
      <c r="D17" s="18">
        <f t="shared" si="0"/>
        <v>-5.4174521152107191E-3</v>
      </c>
      <c r="E17" s="18">
        <f t="shared" si="1"/>
        <v>-1.5833068345566526E-3</v>
      </c>
      <c r="F17" s="18">
        <f t="shared" si="2"/>
        <v>-2.2659286319695817E-3</v>
      </c>
      <c r="G17" s="18">
        <f t="shared" si="3"/>
        <v>-3.1515234832411375E-3</v>
      </c>
    </row>
    <row r="18" spans="1:7" hidden="1" x14ac:dyDescent="0.2">
      <c r="A18" s="21">
        <v>45061</v>
      </c>
      <c r="B18">
        <v>170.36427307128909</v>
      </c>
      <c r="C18">
        <v>4136.27978515625</v>
      </c>
      <c r="D18" s="18">
        <f t="shared" si="0"/>
        <v>-2.8974487643911306E-3</v>
      </c>
      <c r="E18" s="18">
        <f t="shared" si="1"/>
        <v>2.9581644391338813E-3</v>
      </c>
      <c r="F18" s="18">
        <f t="shared" si="2"/>
        <v>2.5544944800888238E-3</v>
      </c>
      <c r="G18" s="18">
        <f t="shared" si="3"/>
        <v>-5.4519432444799544E-3</v>
      </c>
    </row>
    <row r="19" spans="1:7" hidden="1" x14ac:dyDescent="0.2">
      <c r="A19" s="21">
        <v>45062</v>
      </c>
      <c r="B19">
        <v>170.36427307128909</v>
      </c>
      <c r="C19">
        <v>4109.89990234375</v>
      </c>
      <c r="D19" s="18">
        <f t="shared" si="0"/>
        <v>0</v>
      </c>
      <c r="E19" s="18">
        <f t="shared" si="1"/>
        <v>-6.3776833731530314E-3</v>
      </c>
      <c r="F19" s="18">
        <f t="shared" si="2"/>
        <v>-7.3547912673991665E-3</v>
      </c>
      <c r="G19" s="18">
        <f t="shared" si="3"/>
        <v>7.3547912673991665E-3</v>
      </c>
    </row>
    <row r="20" spans="1:7" hidden="1" x14ac:dyDescent="0.2">
      <c r="A20" s="21">
        <v>45063</v>
      </c>
      <c r="B20">
        <v>170.9781188964844</v>
      </c>
      <c r="C20">
        <v>4158.77001953125</v>
      </c>
      <c r="D20" s="18">
        <f t="shared" si="0"/>
        <v>3.6031370552582764E-3</v>
      </c>
      <c r="E20" s="18">
        <f t="shared" si="1"/>
        <v>1.1890829058788244E-2</v>
      </c>
      <c r="F20" s="18">
        <f t="shared" si="2"/>
        <v>1.2035832220634982E-2</v>
      </c>
      <c r="G20" s="18">
        <f t="shared" si="3"/>
        <v>-8.4326951653767059E-3</v>
      </c>
    </row>
    <row r="21" spans="1:7" hidden="1" x14ac:dyDescent="0.2">
      <c r="A21" s="21">
        <v>45064</v>
      </c>
      <c r="B21">
        <v>173.31471252441409</v>
      </c>
      <c r="C21">
        <v>4198.0498046875</v>
      </c>
      <c r="D21" s="18">
        <f t="shared" si="0"/>
        <v>1.3666038923637602E-2</v>
      </c>
      <c r="E21" s="18">
        <f t="shared" si="1"/>
        <v>9.445048649426635E-3</v>
      </c>
      <c r="F21" s="18">
        <f t="shared" si="2"/>
        <v>9.439824076620959E-3</v>
      </c>
      <c r="G21" s="18">
        <f t="shared" si="3"/>
        <v>4.2262148470166433E-3</v>
      </c>
    </row>
    <row r="22" spans="1:7" hidden="1" x14ac:dyDescent="0.2">
      <c r="A22" s="21">
        <v>45065</v>
      </c>
      <c r="B22">
        <v>173.42364501953119</v>
      </c>
      <c r="C22">
        <v>4191.97998046875</v>
      </c>
      <c r="D22" s="18">
        <f t="shared" si="0"/>
        <v>6.2852422353798509E-4</v>
      </c>
      <c r="E22" s="18">
        <f t="shared" si="1"/>
        <v>-1.4458676054706077E-3</v>
      </c>
      <c r="F22" s="18">
        <f t="shared" si="2"/>
        <v>-2.1200474413897983E-3</v>
      </c>
      <c r="G22" s="18">
        <f t="shared" si="3"/>
        <v>2.7485716649277834E-3</v>
      </c>
    </row>
    <row r="23" spans="1:7" hidden="1" x14ac:dyDescent="0.2">
      <c r="A23" s="21">
        <v>45068</v>
      </c>
      <c r="B23">
        <v>172.47314453125</v>
      </c>
      <c r="C23">
        <v>4192.6298828125</v>
      </c>
      <c r="D23" s="18">
        <f t="shared" si="0"/>
        <v>-5.4808010071184521E-3</v>
      </c>
      <c r="E23" s="18">
        <f t="shared" si="1"/>
        <v>1.550346964389604E-4</v>
      </c>
      <c r="F23" s="18">
        <f t="shared" si="2"/>
        <v>-4.2081254784806261E-4</v>
      </c>
      <c r="G23" s="18">
        <f t="shared" si="3"/>
        <v>-5.0599884592703896E-3</v>
      </c>
    </row>
    <row r="24" spans="1:7" hidden="1" x14ac:dyDescent="0.2">
      <c r="A24" s="21">
        <v>45069</v>
      </c>
      <c r="B24">
        <v>169.85932922363281</v>
      </c>
      <c r="C24">
        <v>4145.580078125</v>
      </c>
      <c r="D24" s="18">
        <f t="shared" si="0"/>
        <v>-1.5154911883360489E-2</v>
      </c>
      <c r="E24" s="18">
        <f t="shared" si="1"/>
        <v>-1.1222026747550129E-2</v>
      </c>
      <c r="F24" s="18">
        <f t="shared" si="2"/>
        <v>-1.249668986311888E-2</v>
      </c>
      <c r="G24" s="18">
        <f t="shared" si="3"/>
        <v>-2.6582220202416088E-3</v>
      </c>
    </row>
    <row r="25" spans="1:7" hidden="1" x14ac:dyDescent="0.2">
      <c r="A25" s="21">
        <v>45070</v>
      </c>
      <c r="B25">
        <v>170.13655090332031</v>
      </c>
      <c r="C25">
        <v>4115.240234375</v>
      </c>
      <c r="D25" s="18">
        <f t="shared" si="0"/>
        <v>1.632066257146958E-3</v>
      </c>
      <c r="E25" s="18">
        <f t="shared" si="1"/>
        <v>-7.3186003353533646E-3</v>
      </c>
      <c r="F25" s="18">
        <f t="shared" si="2"/>
        <v>-8.3535023893639426E-3</v>
      </c>
      <c r="G25" s="18">
        <f t="shared" si="3"/>
        <v>9.9855686465109006E-3</v>
      </c>
    </row>
    <row r="26" spans="1:7" hidden="1" x14ac:dyDescent="0.2">
      <c r="A26" s="21">
        <v>45071</v>
      </c>
      <c r="B26">
        <v>171.27516174316409</v>
      </c>
      <c r="C26">
        <v>4151.27978515625</v>
      </c>
      <c r="D26" s="18">
        <f t="shared" si="0"/>
        <v>6.6923352671630632E-3</v>
      </c>
      <c r="E26" s="18">
        <f t="shared" si="1"/>
        <v>8.7575812659024255E-3</v>
      </c>
      <c r="F26" s="18">
        <f t="shared" si="2"/>
        <v>8.7101302253079979E-3</v>
      </c>
      <c r="G26" s="18">
        <f t="shared" si="3"/>
        <v>-2.0177949581449348E-3</v>
      </c>
    </row>
    <row r="27" spans="1:7" hidden="1" x14ac:dyDescent="0.2">
      <c r="A27" s="21">
        <v>45072</v>
      </c>
      <c r="B27">
        <v>173.69096374511719</v>
      </c>
      <c r="C27">
        <v>4205.4501953125</v>
      </c>
      <c r="D27" s="18">
        <f t="shared" si="0"/>
        <v>1.4104800587347865E-2</v>
      </c>
      <c r="E27" s="18">
        <f t="shared" si="1"/>
        <v>1.3049086777997321E-2</v>
      </c>
      <c r="F27" s="18">
        <f t="shared" si="2"/>
        <v>1.3265233871095791E-2</v>
      </c>
      <c r="G27" s="18">
        <f t="shared" si="3"/>
        <v>8.3956671625207493E-4</v>
      </c>
    </row>
    <row r="28" spans="1:7" hidden="1" x14ac:dyDescent="0.2">
      <c r="A28" s="21">
        <v>45076</v>
      </c>
      <c r="B28">
        <v>175.54241943359381</v>
      </c>
      <c r="C28">
        <v>4205.52001953125</v>
      </c>
      <c r="D28" s="18">
        <f t="shared" si="0"/>
        <v>1.0659481924422565E-2</v>
      </c>
      <c r="E28" s="18">
        <f t="shared" si="1"/>
        <v>1.660326849850513E-5</v>
      </c>
      <c r="F28" s="18">
        <f t="shared" si="2"/>
        <v>-5.6774688134152368E-4</v>
      </c>
      <c r="G28" s="18">
        <f t="shared" si="3"/>
        <v>1.1227228805764088E-2</v>
      </c>
    </row>
    <row r="29" spans="1:7" hidden="1" x14ac:dyDescent="0.2">
      <c r="A29" s="21">
        <v>45077</v>
      </c>
      <c r="B29">
        <v>175.492919921875</v>
      </c>
      <c r="C29">
        <v>4179.830078125</v>
      </c>
      <c r="D29" s="18">
        <f t="shared" si="0"/>
        <v>-2.8198034343218659E-4</v>
      </c>
      <c r="E29" s="18">
        <f t="shared" si="1"/>
        <v>-6.1086242098339349E-3</v>
      </c>
      <c r="F29" s="18">
        <f t="shared" si="2"/>
        <v>-7.0692056209836363E-3</v>
      </c>
      <c r="G29" s="18">
        <f t="shared" si="3"/>
        <v>6.7872252775514497E-3</v>
      </c>
    </row>
    <row r="30" spans="1:7" hidden="1" x14ac:dyDescent="0.2">
      <c r="A30" s="21">
        <v>45078</v>
      </c>
      <c r="B30">
        <v>178.30473327636719</v>
      </c>
      <c r="C30">
        <v>4221.02001953125</v>
      </c>
      <c r="D30" s="18">
        <f t="shared" si="0"/>
        <v>1.6022374895488189E-2</v>
      </c>
      <c r="E30" s="18">
        <f t="shared" si="1"/>
        <v>9.8544535630327168E-3</v>
      </c>
      <c r="F30" s="18">
        <f t="shared" si="2"/>
        <v>9.8743759627398613E-3</v>
      </c>
      <c r="G30" s="18">
        <f t="shared" si="3"/>
        <v>6.1479989327483282E-3</v>
      </c>
    </row>
    <row r="31" spans="1:7" hidden="1" x14ac:dyDescent="0.2">
      <c r="A31" s="21">
        <v>45079</v>
      </c>
      <c r="B31">
        <v>179.15625</v>
      </c>
      <c r="C31">
        <v>4282.3701171875</v>
      </c>
      <c r="D31" s="18">
        <f t="shared" si="0"/>
        <v>4.7756260194897759E-3</v>
      </c>
      <c r="E31" s="18">
        <f t="shared" si="1"/>
        <v>1.4534424705965554E-2</v>
      </c>
      <c r="F31" s="18">
        <f t="shared" si="2"/>
        <v>1.4841806053479456E-2</v>
      </c>
      <c r="G31" s="18">
        <f t="shared" si="3"/>
        <v>-1.006618003398968E-2</v>
      </c>
    </row>
    <row r="32" spans="1:7" hidden="1" x14ac:dyDescent="0.2">
      <c r="A32" s="21">
        <v>45082</v>
      </c>
      <c r="B32">
        <v>177.7998352050781</v>
      </c>
      <c r="C32">
        <v>4273.7900390625</v>
      </c>
      <c r="D32" s="18">
        <f t="shared" si="0"/>
        <v>-7.5711274092972181E-3</v>
      </c>
      <c r="E32" s="18">
        <f t="shared" si="1"/>
        <v>-2.0035816359177394E-3</v>
      </c>
      <c r="F32" s="18">
        <f t="shared" si="2"/>
        <v>-2.7120180694681986E-3</v>
      </c>
      <c r="G32" s="18">
        <f t="shared" si="3"/>
        <v>-4.8591093398290194E-3</v>
      </c>
    </row>
    <row r="33" spans="1:7" hidden="1" x14ac:dyDescent="0.2">
      <c r="A33" s="21">
        <v>45083</v>
      </c>
      <c r="B33">
        <v>177.4335021972656</v>
      </c>
      <c r="C33">
        <v>4283.85009765625</v>
      </c>
      <c r="D33" s="18">
        <f t="shared" si="0"/>
        <v>-2.0603675329055049E-3</v>
      </c>
      <c r="E33" s="18">
        <f t="shared" si="1"/>
        <v>2.3538963079141606E-3</v>
      </c>
      <c r="F33" s="18">
        <f t="shared" si="2"/>
        <v>1.9131102479598306E-3</v>
      </c>
      <c r="G33" s="18">
        <f t="shared" si="3"/>
        <v>-3.9734777808653355E-3</v>
      </c>
    </row>
    <row r="34" spans="1:7" hidden="1" x14ac:dyDescent="0.2">
      <c r="A34" s="21">
        <v>45084</v>
      </c>
      <c r="B34">
        <v>176.0572814941406</v>
      </c>
      <c r="C34">
        <v>4267.52001953125</v>
      </c>
      <c r="D34" s="18">
        <f t="shared" si="0"/>
        <v>-7.7562618450429666E-3</v>
      </c>
      <c r="E34" s="18">
        <f t="shared" si="1"/>
        <v>-3.8120096998572883E-3</v>
      </c>
      <c r="F34" s="18">
        <f t="shared" si="2"/>
        <v>-4.6315256278249934E-3</v>
      </c>
      <c r="G34" s="18">
        <f t="shared" si="3"/>
        <v>-3.1247362172179731E-3</v>
      </c>
    </row>
    <row r="35" spans="1:7" hidden="1" x14ac:dyDescent="0.2">
      <c r="A35" s="21">
        <v>45085</v>
      </c>
      <c r="B35">
        <v>178.7799987792969</v>
      </c>
      <c r="C35">
        <v>4293.93017578125</v>
      </c>
      <c r="D35" s="18">
        <f t="shared" si="0"/>
        <v>1.5464951304765773E-2</v>
      </c>
      <c r="E35" s="18">
        <f t="shared" si="1"/>
        <v>6.1886426142414575E-3</v>
      </c>
      <c r="F35" s="18">
        <f t="shared" si="2"/>
        <v>5.9833990618488077E-3</v>
      </c>
      <c r="G35" s="18">
        <f t="shared" si="3"/>
        <v>9.4815522429169651E-3</v>
      </c>
    </row>
    <row r="36" spans="1:7" hidden="1" x14ac:dyDescent="0.2">
      <c r="A36" s="21">
        <v>45086</v>
      </c>
      <c r="B36">
        <v>179.16615295410159</v>
      </c>
      <c r="C36">
        <v>4298.85986328125</v>
      </c>
      <c r="D36" s="18">
        <f t="shared" si="0"/>
        <v>2.1599405830703411E-3</v>
      </c>
      <c r="E36" s="18">
        <f t="shared" si="1"/>
        <v>1.148059539441082E-3</v>
      </c>
      <c r="F36" s="18">
        <f t="shared" si="2"/>
        <v>6.3320708930923709E-4</v>
      </c>
      <c r="G36" s="18">
        <f t="shared" si="3"/>
        <v>1.526733493761104E-3</v>
      </c>
    </row>
    <row r="37" spans="1:7" hidden="1" x14ac:dyDescent="0.2">
      <c r="A37" s="21">
        <v>45089</v>
      </c>
      <c r="B37">
        <v>181.96807861328119</v>
      </c>
      <c r="C37">
        <v>4338.93017578125</v>
      </c>
      <c r="D37" s="18">
        <f t="shared" si="0"/>
        <v>1.5638699681727264E-2</v>
      </c>
      <c r="E37" s="18">
        <f t="shared" si="1"/>
        <v>9.3211488102371565E-3</v>
      </c>
      <c r="F37" s="18">
        <f t="shared" si="2"/>
        <v>9.3083139090087037E-3</v>
      </c>
      <c r="G37" s="18">
        <f t="shared" si="3"/>
        <v>6.3303857727185602E-3</v>
      </c>
    </row>
    <row r="38" spans="1:7" hidden="1" x14ac:dyDescent="0.2">
      <c r="A38" s="21">
        <v>45090</v>
      </c>
      <c r="B38">
        <v>181.4928283691406</v>
      </c>
      <c r="C38">
        <v>4369.009765625</v>
      </c>
      <c r="D38" s="18">
        <f t="shared" si="0"/>
        <v>-2.6117231536559871E-3</v>
      </c>
      <c r="E38" s="18">
        <f t="shared" si="1"/>
        <v>6.9324899514737748E-3</v>
      </c>
      <c r="F38" s="18">
        <f t="shared" si="2"/>
        <v>6.7729359057808738E-3</v>
      </c>
      <c r="G38" s="18">
        <f t="shared" si="3"/>
        <v>-9.3846590594368617E-3</v>
      </c>
    </row>
    <row r="39" spans="1:7" hidden="1" x14ac:dyDescent="0.2">
      <c r="A39" s="21">
        <v>45091</v>
      </c>
      <c r="B39">
        <v>182.12648010253909</v>
      </c>
      <c r="C39">
        <v>4372.58984375</v>
      </c>
      <c r="D39" s="18">
        <f t="shared" si="0"/>
        <v>3.4913320768228395E-3</v>
      </c>
      <c r="E39" s="18">
        <f t="shared" si="1"/>
        <v>8.1942552593217144E-4</v>
      </c>
      <c r="F39" s="18">
        <f t="shared" si="2"/>
        <v>2.843873129288098E-4</v>
      </c>
      <c r="G39" s="18">
        <f t="shared" si="3"/>
        <v>3.2069447638940298E-3</v>
      </c>
    </row>
    <row r="40" spans="1:7" hidden="1" x14ac:dyDescent="0.2">
      <c r="A40" s="21">
        <v>45092</v>
      </c>
      <c r="B40">
        <v>184.16609191894531</v>
      </c>
      <c r="C40">
        <v>4425.83984375</v>
      </c>
      <c r="D40" s="18">
        <f t="shared" si="0"/>
        <v>1.1198875722288726E-2</v>
      </c>
      <c r="E40" s="18">
        <f t="shared" si="1"/>
        <v>1.217813742034668E-2</v>
      </c>
      <c r="F40" s="18">
        <f t="shared" si="2"/>
        <v>1.2340787990005833E-2</v>
      </c>
      <c r="G40" s="18">
        <f t="shared" si="3"/>
        <v>-1.1419122677171073E-3</v>
      </c>
    </row>
    <row r="41" spans="1:7" hidden="1" x14ac:dyDescent="0.2">
      <c r="A41" s="21">
        <v>45093</v>
      </c>
      <c r="B41">
        <v>183.08689880371091</v>
      </c>
      <c r="C41">
        <v>4409.58984375</v>
      </c>
      <c r="D41" s="18">
        <f t="shared" si="0"/>
        <v>-5.8598904064781632E-3</v>
      </c>
      <c r="E41" s="18">
        <f t="shared" si="1"/>
        <v>-3.6716195284263176E-3</v>
      </c>
      <c r="F41" s="18">
        <f t="shared" si="2"/>
        <v>-4.4825122384874547E-3</v>
      </c>
      <c r="G41" s="18">
        <f t="shared" si="3"/>
        <v>-1.3773781679907084E-3</v>
      </c>
    </row>
    <row r="42" spans="1:7" hidden="1" x14ac:dyDescent="0.2">
      <c r="A42" s="21">
        <v>45097</v>
      </c>
      <c r="B42">
        <v>183.17597961425781</v>
      </c>
      <c r="C42">
        <v>4388.7099609375</v>
      </c>
      <c r="D42" s="18">
        <f t="shared" si="0"/>
        <v>4.8654934421277218E-4</v>
      </c>
      <c r="E42" s="18">
        <f t="shared" si="1"/>
        <v>-4.7351076976228645E-3</v>
      </c>
      <c r="F42" s="18">
        <f t="shared" si="2"/>
        <v>-5.6113232869893209E-3</v>
      </c>
      <c r="G42" s="18">
        <f t="shared" si="3"/>
        <v>6.097872631202093E-3</v>
      </c>
    </row>
    <row r="43" spans="1:7" hidden="1" x14ac:dyDescent="0.2">
      <c r="A43" s="21">
        <v>45098</v>
      </c>
      <c r="B43">
        <v>182.13639831542969</v>
      </c>
      <c r="C43">
        <v>4365.68994140625</v>
      </c>
      <c r="D43" s="18">
        <f t="shared" si="0"/>
        <v>-5.6753145309627051E-3</v>
      </c>
      <c r="E43" s="18">
        <f t="shared" si="1"/>
        <v>-5.2452815830036359E-3</v>
      </c>
      <c r="F43" s="18">
        <f t="shared" si="2"/>
        <v>-6.1528337006970888E-3</v>
      </c>
      <c r="G43" s="18">
        <f t="shared" si="3"/>
        <v>4.775191697343837E-4</v>
      </c>
    </row>
    <row r="44" spans="1:7" hidden="1" x14ac:dyDescent="0.2">
      <c r="A44" s="21">
        <v>45099</v>
      </c>
      <c r="B44">
        <v>185.1462707519531</v>
      </c>
      <c r="C44">
        <v>4381.89013671875</v>
      </c>
      <c r="D44" s="18">
        <f t="shared" si="0"/>
        <v>1.6525375841191403E-2</v>
      </c>
      <c r="E44" s="18">
        <f t="shared" si="1"/>
        <v>3.7107984144384432E-3</v>
      </c>
      <c r="F44" s="18">
        <f t="shared" si="2"/>
        <v>3.3533576657916973E-3</v>
      </c>
      <c r="G44" s="18">
        <f t="shared" si="3"/>
        <v>1.3172018175399706E-2</v>
      </c>
    </row>
    <row r="45" spans="1:7" hidden="1" x14ac:dyDescent="0.2">
      <c r="A45" s="21">
        <v>45100</v>
      </c>
      <c r="B45">
        <v>184.8294372558594</v>
      </c>
      <c r="C45">
        <v>4348.330078125</v>
      </c>
      <c r="D45" s="18">
        <f t="shared" si="0"/>
        <v>-1.711260479656973E-3</v>
      </c>
      <c r="E45" s="18">
        <f t="shared" si="1"/>
        <v>-7.6588087666845661E-3</v>
      </c>
      <c r="F45" s="18">
        <f t="shared" si="2"/>
        <v>-8.7146075217043213E-3</v>
      </c>
      <c r="G45" s="18">
        <f t="shared" si="3"/>
        <v>7.0033470420473483E-3</v>
      </c>
    </row>
    <row r="46" spans="1:7" hidden="1" x14ac:dyDescent="0.2">
      <c r="A46" s="21">
        <v>45103</v>
      </c>
      <c r="B46">
        <v>183.43342590332031</v>
      </c>
      <c r="C46">
        <v>4328.81982421875</v>
      </c>
      <c r="D46" s="18">
        <f t="shared" si="0"/>
        <v>-7.552970853915375E-3</v>
      </c>
      <c r="E46" s="18">
        <f t="shared" si="1"/>
        <v>-4.4868382932564677E-3</v>
      </c>
      <c r="F46" s="18">
        <f t="shared" si="2"/>
        <v>-5.347804373689616E-3</v>
      </c>
      <c r="G46" s="18">
        <f t="shared" si="3"/>
        <v>-2.2051664802257591E-3</v>
      </c>
    </row>
    <row r="47" spans="1:7" hidden="1" x14ac:dyDescent="0.2">
      <c r="A47" s="21">
        <v>45104</v>
      </c>
      <c r="B47">
        <v>186.1957702636719</v>
      </c>
      <c r="C47">
        <v>4378.41015625</v>
      </c>
      <c r="D47" s="18">
        <f t="shared" si="0"/>
        <v>1.5059111210230069E-2</v>
      </c>
      <c r="E47" s="18">
        <f t="shared" si="1"/>
        <v>1.1455854954693034E-2</v>
      </c>
      <c r="F47" s="18">
        <f t="shared" si="2"/>
        <v>1.1574140601737313E-2</v>
      </c>
      <c r="G47" s="18">
        <f t="shared" si="3"/>
        <v>3.4849706084927566E-3</v>
      </c>
    </row>
    <row r="48" spans="1:7" hidden="1" x14ac:dyDescent="0.2">
      <c r="A48" s="21">
        <v>45105</v>
      </c>
      <c r="B48">
        <v>187.37397766113281</v>
      </c>
      <c r="C48">
        <v>4376.85986328125</v>
      </c>
      <c r="D48" s="18">
        <f t="shared" si="0"/>
        <v>6.3277881972960692E-3</v>
      </c>
      <c r="E48" s="18">
        <f t="shared" si="1"/>
        <v>-3.5407668843834283E-4</v>
      </c>
      <c r="F48" s="18">
        <f t="shared" si="2"/>
        <v>-9.6119519883867738E-4</v>
      </c>
      <c r="G48" s="18">
        <f t="shared" si="3"/>
        <v>7.2889833961347463E-3</v>
      </c>
    </row>
    <row r="49" spans="1:7" hidden="1" x14ac:dyDescent="0.2">
      <c r="A49" s="21">
        <v>45106</v>
      </c>
      <c r="B49">
        <v>187.71058654785159</v>
      </c>
      <c r="C49">
        <v>4396.43994140625</v>
      </c>
      <c r="D49" s="18">
        <f t="shared" si="0"/>
        <v>1.7964548275082315E-3</v>
      </c>
      <c r="E49" s="18">
        <f t="shared" si="1"/>
        <v>4.4735446728059181E-3</v>
      </c>
      <c r="F49" s="18">
        <f t="shared" si="2"/>
        <v>4.162954263654311E-3</v>
      </c>
      <c r="G49" s="18">
        <f t="shared" si="3"/>
        <v>-2.3664994361460795E-3</v>
      </c>
    </row>
    <row r="50" spans="1:7" hidden="1" x14ac:dyDescent="0.2">
      <c r="A50" s="21">
        <v>45107</v>
      </c>
      <c r="B50">
        <v>192.04718017578119</v>
      </c>
      <c r="C50">
        <v>4450.3798828125</v>
      </c>
      <c r="D50" s="18">
        <f t="shared" si="0"/>
        <v>2.3102552219792294E-2</v>
      </c>
      <c r="E50" s="18">
        <f t="shared" si="1"/>
        <v>1.2269004495714109E-2</v>
      </c>
      <c r="F50" s="18">
        <f t="shared" si="2"/>
        <v>1.2437236414718729E-2</v>
      </c>
      <c r="G50" s="18">
        <f t="shared" si="3"/>
        <v>1.0665315805073565E-2</v>
      </c>
    </row>
    <row r="51" spans="1:7" hidden="1" x14ac:dyDescent="0.2">
      <c r="A51" s="21">
        <v>45110</v>
      </c>
      <c r="B51">
        <v>190.5521240234375</v>
      </c>
      <c r="C51">
        <v>4455.58984375</v>
      </c>
      <c r="D51" s="18">
        <f t="shared" si="0"/>
        <v>-7.7848378246182515E-3</v>
      </c>
      <c r="E51" s="18">
        <f t="shared" si="1"/>
        <v>1.1706778016009611E-3</v>
      </c>
      <c r="F51" s="18">
        <f t="shared" si="2"/>
        <v>6.5721463820681654E-4</v>
      </c>
      <c r="G51" s="18">
        <f t="shared" si="3"/>
        <v>-8.4420524628250684E-3</v>
      </c>
    </row>
    <row r="52" spans="1:7" hidden="1" x14ac:dyDescent="0.2">
      <c r="A52" s="21">
        <v>45112</v>
      </c>
      <c r="B52">
        <v>189.43333435058591</v>
      </c>
      <c r="C52">
        <v>4446.81982421875</v>
      </c>
      <c r="D52" s="18">
        <f t="shared" si="0"/>
        <v>-5.8713051800670657E-3</v>
      </c>
      <c r="E52" s="18">
        <f t="shared" si="1"/>
        <v>-1.9683184132291975E-3</v>
      </c>
      <c r="F52" s="18">
        <f t="shared" si="2"/>
        <v>-2.6745888657125232E-3</v>
      </c>
      <c r="G52" s="18">
        <f t="shared" si="3"/>
        <v>-3.1967163143545425E-3</v>
      </c>
    </row>
    <row r="53" spans="1:7" hidden="1" x14ac:dyDescent="0.2">
      <c r="A53" s="21">
        <v>45113</v>
      </c>
      <c r="B53">
        <v>189.90858459472659</v>
      </c>
      <c r="C53">
        <v>4411.58984375</v>
      </c>
      <c r="D53" s="18">
        <f t="shared" si="0"/>
        <v>2.5087994453032447E-3</v>
      </c>
      <c r="E53" s="18">
        <f t="shared" si="1"/>
        <v>-7.9225113365009037E-3</v>
      </c>
      <c r="F53" s="18">
        <f t="shared" si="2"/>
        <v>-8.9945075553378925E-3</v>
      </c>
      <c r="G53" s="18">
        <f t="shared" si="3"/>
        <v>1.1503307000641137E-2</v>
      </c>
    </row>
    <row r="54" spans="1:7" hidden="1" x14ac:dyDescent="0.2">
      <c r="A54" s="21">
        <v>45114</v>
      </c>
      <c r="B54">
        <v>188.789794921875</v>
      </c>
      <c r="C54">
        <v>4398.9501953125</v>
      </c>
      <c r="D54" s="18">
        <f t="shared" si="0"/>
        <v>-5.8912011546984333E-3</v>
      </c>
      <c r="E54" s="18">
        <f t="shared" si="1"/>
        <v>-2.8651005386203243E-3</v>
      </c>
      <c r="F54" s="18">
        <f t="shared" si="2"/>
        <v>-3.626454246598959E-3</v>
      </c>
      <c r="G54" s="18">
        <f t="shared" si="3"/>
        <v>-2.2647469080994743E-3</v>
      </c>
    </row>
    <row r="55" spans="1:7" hidden="1" x14ac:dyDescent="0.2">
      <c r="A55" s="21">
        <v>45117</v>
      </c>
      <c r="B55">
        <v>186.74031066894531</v>
      </c>
      <c r="C55">
        <v>4409.52978515625</v>
      </c>
      <c r="D55" s="18">
        <f t="shared" si="0"/>
        <v>-1.0855905923187192E-2</v>
      </c>
      <c r="E55" s="18">
        <f t="shared" si="1"/>
        <v>2.405026057131332E-3</v>
      </c>
      <c r="F55" s="18">
        <f t="shared" si="2"/>
        <v>1.9673805515656303E-3</v>
      </c>
      <c r="G55" s="18">
        <f t="shared" si="3"/>
        <v>-1.2823286474752824E-2</v>
      </c>
    </row>
    <row r="56" spans="1:7" hidden="1" x14ac:dyDescent="0.2">
      <c r="A56" s="21">
        <v>45118</v>
      </c>
      <c r="B56">
        <v>186.215576171875</v>
      </c>
      <c r="C56">
        <v>4439.259765625</v>
      </c>
      <c r="D56" s="18">
        <f t="shared" si="0"/>
        <v>-2.8099690698306645E-3</v>
      </c>
      <c r="E56" s="18">
        <f t="shared" si="1"/>
        <v>6.7422110558885695E-3</v>
      </c>
      <c r="F56" s="18">
        <f t="shared" si="2"/>
        <v>6.5709694656693836E-3</v>
      </c>
      <c r="G56" s="18">
        <f t="shared" si="3"/>
        <v>-9.3809385355000489E-3</v>
      </c>
    </row>
    <row r="57" spans="1:7" hidden="1" x14ac:dyDescent="0.2">
      <c r="A57" s="21">
        <v>45119</v>
      </c>
      <c r="B57">
        <v>187.8888244628906</v>
      </c>
      <c r="C57">
        <v>4472.16015625</v>
      </c>
      <c r="D57" s="18">
        <f t="shared" si="0"/>
        <v>8.9855442031938626E-3</v>
      </c>
      <c r="E57" s="18">
        <f t="shared" si="1"/>
        <v>7.4112334853124739E-3</v>
      </c>
      <c r="F57" s="18">
        <f t="shared" si="2"/>
        <v>7.281085414208621E-3</v>
      </c>
      <c r="G57" s="18">
        <f t="shared" si="3"/>
        <v>1.7044587889852416E-3</v>
      </c>
    </row>
    <row r="58" spans="1:7" hidden="1" x14ac:dyDescent="0.2">
      <c r="A58" s="21">
        <v>45120</v>
      </c>
      <c r="B58">
        <v>188.65118408203119</v>
      </c>
      <c r="C58">
        <v>4510.0400390625</v>
      </c>
      <c r="D58" s="18">
        <f t="shared" si="0"/>
        <v>4.0575037994938778E-3</v>
      </c>
      <c r="E58" s="18">
        <f t="shared" si="1"/>
        <v>8.4701534580691185E-3</v>
      </c>
      <c r="F58" s="18">
        <f t="shared" si="2"/>
        <v>8.4050476728861623E-3</v>
      </c>
      <c r="G58" s="18">
        <f t="shared" si="3"/>
        <v>-4.3475438733922844E-3</v>
      </c>
    </row>
    <row r="59" spans="1:7" hidden="1" x14ac:dyDescent="0.2">
      <c r="A59" s="21">
        <v>45121</v>
      </c>
      <c r="B59">
        <v>188.7996826171875</v>
      </c>
      <c r="C59">
        <v>4505.419921875</v>
      </c>
      <c r="D59" s="18">
        <f t="shared" si="0"/>
        <v>7.8715930609662976E-4</v>
      </c>
      <c r="E59" s="18">
        <f t="shared" si="1"/>
        <v>-1.0244071333035398E-3</v>
      </c>
      <c r="F59" s="18">
        <f t="shared" si="2"/>
        <v>-1.6726995053535918E-3</v>
      </c>
      <c r="G59" s="18">
        <f t="shared" si="3"/>
        <v>2.4598588114502218E-3</v>
      </c>
    </row>
    <row r="60" spans="1:7" hidden="1" x14ac:dyDescent="0.2">
      <c r="A60" s="21">
        <v>45124</v>
      </c>
      <c r="B60">
        <v>192.0669860839844</v>
      </c>
      <c r="C60">
        <v>4522.7900390625</v>
      </c>
      <c r="D60" s="18">
        <f t="shared" ref="D60:D123" si="4">(B60/B59)-1</f>
        <v>1.7305661860786747E-2</v>
      </c>
      <c r="E60" s="18">
        <f t="shared" ref="E60:E123" si="5">(C60/C59)-1</f>
        <v>3.8553825145495324E-3</v>
      </c>
      <c r="F60" s="18">
        <f t="shared" si="2"/>
        <v>3.5068225884587719E-3</v>
      </c>
      <c r="G60" s="18">
        <f t="shared" si="3"/>
        <v>1.3798839272327976E-2</v>
      </c>
    </row>
    <row r="61" spans="1:7" hidden="1" x14ac:dyDescent="0.2">
      <c r="A61" s="21">
        <v>45125</v>
      </c>
      <c r="B61">
        <v>191.8095703125</v>
      </c>
      <c r="C61">
        <v>4554.97998046875</v>
      </c>
      <c r="D61" s="18">
        <f t="shared" si="4"/>
        <v>-1.3402395525269339E-3</v>
      </c>
      <c r="E61" s="18">
        <f t="shared" si="5"/>
        <v>7.1172752058423772E-3</v>
      </c>
      <c r="F61" s="18">
        <f t="shared" si="2"/>
        <v>6.9690712674831965E-3</v>
      </c>
      <c r="G61" s="18">
        <f t="shared" si="3"/>
        <v>-8.3093108200101296E-3</v>
      </c>
    </row>
    <row r="62" spans="1:7" hidden="1" x14ac:dyDescent="0.2">
      <c r="A62" s="21">
        <v>45126</v>
      </c>
      <c r="B62">
        <v>193.16596984863281</v>
      </c>
      <c r="C62">
        <v>4565.72021484375</v>
      </c>
      <c r="D62" s="18">
        <f t="shared" si="4"/>
        <v>7.0715946755051107E-3</v>
      </c>
      <c r="E62" s="18">
        <f t="shared" si="5"/>
        <v>2.3579103357320719E-3</v>
      </c>
      <c r="F62" s="18">
        <f t="shared" si="2"/>
        <v>1.9173708303349738E-3</v>
      </c>
      <c r="G62" s="18">
        <f t="shared" si="3"/>
        <v>5.1542238451701364E-3</v>
      </c>
    </row>
    <row r="63" spans="1:7" hidden="1" x14ac:dyDescent="0.2">
      <c r="A63" s="21">
        <v>45127</v>
      </c>
      <c r="B63">
        <v>191.21551513671881</v>
      </c>
      <c r="C63">
        <v>4534.8701171875</v>
      </c>
      <c r="D63" s="18">
        <f t="shared" si="4"/>
        <v>-1.0097299816538063E-2</v>
      </c>
      <c r="E63" s="18">
        <f t="shared" si="5"/>
        <v>-6.7568962189037407E-3</v>
      </c>
      <c r="F63" s="18">
        <f t="shared" si="2"/>
        <v>-7.7572965913094722E-3</v>
      </c>
      <c r="G63" s="18">
        <f t="shared" si="3"/>
        <v>-2.3400032252285912E-3</v>
      </c>
    </row>
    <row r="64" spans="1:7" hidden="1" x14ac:dyDescent="0.2">
      <c r="A64" s="21">
        <v>45128</v>
      </c>
      <c r="B64">
        <v>190.03729248046881</v>
      </c>
      <c r="C64">
        <v>4536.33984375</v>
      </c>
      <c r="D64" s="18">
        <f t="shared" si="4"/>
        <v>-6.1617523839923027E-3</v>
      </c>
      <c r="E64" s="18">
        <f t="shared" si="5"/>
        <v>3.240945218980773E-4</v>
      </c>
      <c r="F64" s="18">
        <f t="shared" si="2"/>
        <v>-2.4136852170508912E-4</v>
      </c>
      <c r="G64" s="18">
        <f t="shared" si="3"/>
        <v>-5.9203838622872134E-3</v>
      </c>
    </row>
    <row r="65" spans="1:7" hidden="1" x14ac:dyDescent="0.2">
      <c r="A65" s="21">
        <v>45131</v>
      </c>
      <c r="B65">
        <v>190.8392639160156</v>
      </c>
      <c r="C65">
        <v>4554.64013671875</v>
      </c>
      <c r="D65" s="18">
        <f t="shared" si="4"/>
        <v>4.2200739922098052E-3</v>
      </c>
      <c r="E65" s="18">
        <f t="shared" si="5"/>
        <v>4.0341538771535568E-3</v>
      </c>
      <c r="F65" s="18">
        <f t="shared" si="2"/>
        <v>3.696574665734453E-3</v>
      </c>
      <c r="G65" s="18">
        <f t="shared" si="3"/>
        <v>5.2349932647535215E-4</v>
      </c>
    </row>
    <row r="66" spans="1:7" hidden="1" x14ac:dyDescent="0.2">
      <c r="A66" s="21">
        <v>45132</v>
      </c>
      <c r="B66">
        <v>191.70062255859381</v>
      </c>
      <c r="C66">
        <v>4567.4599609375</v>
      </c>
      <c r="D66" s="18">
        <f t="shared" si="4"/>
        <v>4.5135294745073384E-3</v>
      </c>
      <c r="E66" s="18">
        <f t="shared" si="5"/>
        <v>2.8146733515561628E-3</v>
      </c>
      <c r="F66" s="18">
        <f t="shared" si="2"/>
        <v>2.4021897063162606E-3</v>
      </c>
      <c r="G66" s="18">
        <f t="shared" si="3"/>
        <v>2.1113397681910779E-3</v>
      </c>
    </row>
    <row r="67" spans="1:7" hidden="1" x14ac:dyDescent="0.2">
      <c r="A67" s="21">
        <v>45133</v>
      </c>
      <c r="B67">
        <v>192.57191467285159</v>
      </c>
      <c r="C67">
        <v>4566.75</v>
      </c>
      <c r="D67" s="18">
        <f t="shared" si="4"/>
        <v>4.5450666911186488E-3</v>
      </c>
      <c r="E67" s="18">
        <f t="shared" si="5"/>
        <v>-1.5543889679858758E-4</v>
      </c>
      <c r="F67" s="18">
        <f t="shared" si="2"/>
        <v>-7.5035643227076496E-4</v>
      </c>
      <c r="G67" s="18">
        <f t="shared" si="3"/>
        <v>5.2954231233894138E-3</v>
      </c>
    </row>
    <row r="68" spans="1:7" hidden="1" x14ac:dyDescent="0.2">
      <c r="A68" s="21">
        <v>45134</v>
      </c>
      <c r="B68">
        <v>191.30461120605469</v>
      </c>
      <c r="C68">
        <v>4537.41015625</v>
      </c>
      <c r="D68" s="18">
        <f t="shared" si="4"/>
        <v>-6.5809361087251217E-3</v>
      </c>
      <c r="E68" s="18">
        <f t="shared" si="5"/>
        <v>-6.4246660644878828E-3</v>
      </c>
      <c r="F68" s="18">
        <f t="shared" si="2"/>
        <v>-7.4046597874290604E-3</v>
      </c>
      <c r="G68" s="18">
        <f t="shared" si="3"/>
        <v>8.237236787039387E-4</v>
      </c>
    </row>
    <row r="69" spans="1:7" hidden="1" x14ac:dyDescent="0.2">
      <c r="A69" s="21">
        <v>45135</v>
      </c>
      <c r="B69">
        <v>193.88871765136719</v>
      </c>
      <c r="C69">
        <v>4582.22998046875</v>
      </c>
      <c r="D69" s="18">
        <f t="shared" si="4"/>
        <v>1.3507810548953003E-2</v>
      </c>
      <c r="E69" s="18">
        <f t="shared" si="5"/>
        <v>9.8778427947523451E-3</v>
      </c>
      <c r="F69" s="18">
        <f t="shared" si="2"/>
        <v>9.899201836638425E-3</v>
      </c>
      <c r="G69" s="18">
        <f t="shared" si="3"/>
        <v>3.6086087123145781E-3</v>
      </c>
    </row>
    <row r="70" spans="1:7" hidden="1" x14ac:dyDescent="0.2">
      <c r="A70" s="21">
        <v>45138</v>
      </c>
      <c r="B70">
        <v>194.5025939941406</v>
      </c>
      <c r="C70">
        <v>4588.9599609375</v>
      </c>
      <c r="D70" s="18">
        <f t="shared" si="4"/>
        <v>3.1661272002283525E-3</v>
      </c>
      <c r="E70" s="18">
        <f t="shared" si="5"/>
        <v>1.4687129405193122E-3</v>
      </c>
      <c r="F70" s="18">
        <f t="shared" si="2"/>
        <v>9.7355605825946126E-4</v>
      </c>
      <c r="G70" s="18">
        <f t="shared" si="3"/>
        <v>2.1925711419688914E-3</v>
      </c>
    </row>
    <row r="71" spans="1:7" hidden="1" x14ac:dyDescent="0.2">
      <c r="A71" s="21">
        <v>45139</v>
      </c>
      <c r="B71">
        <v>193.67091369628909</v>
      </c>
      <c r="C71">
        <v>4576.72998046875</v>
      </c>
      <c r="D71" s="18">
        <f t="shared" si="4"/>
        <v>-4.2759342216102114E-3</v>
      </c>
      <c r="E71" s="18">
        <f t="shared" si="5"/>
        <v>-2.6650876392156908E-3</v>
      </c>
      <c r="F71" s="18">
        <f t="shared" si="2"/>
        <v>-3.4141559087045056E-3</v>
      </c>
      <c r="G71" s="18">
        <f t="shared" si="3"/>
        <v>-8.617783129057058E-4</v>
      </c>
    </row>
    <row r="72" spans="1:7" hidden="1" x14ac:dyDescent="0.2">
      <c r="A72" s="21">
        <v>45140</v>
      </c>
      <c r="B72">
        <v>190.67094421386719</v>
      </c>
      <c r="C72">
        <v>4513.39013671875</v>
      </c>
      <c r="D72" s="18">
        <f t="shared" si="4"/>
        <v>-1.5490036294899645E-2</v>
      </c>
      <c r="E72" s="18">
        <f t="shared" si="5"/>
        <v>-1.3839541336347905E-2</v>
      </c>
      <c r="F72" s="18">
        <f t="shared" si="2"/>
        <v>-1.5274980654714589E-2</v>
      </c>
      <c r="G72" s="18">
        <f t="shared" si="3"/>
        <v>-2.1505564018505646E-4</v>
      </c>
    </row>
    <row r="73" spans="1:7" hidden="1" x14ac:dyDescent="0.2">
      <c r="A73" s="21">
        <v>45141</v>
      </c>
      <c r="B73">
        <v>189.27491760253909</v>
      </c>
      <c r="C73">
        <v>4501.89013671875</v>
      </c>
      <c r="D73" s="18">
        <f t="shared" si="4"/>
        <v>-7.321653632565206E-3</v>
      </c>
      <c r="E73" s="18">
        <f t="shared" si="5"/>
        <v>-2.5479738404268204E-3</v>
      </c>
      <c r="F73" s="18">
        <f t="shared" si="2"/>
        <v>-3.2898486020188312E-3</v>
      </c>
      <c r="G73" s="18">
        <f t="shared" si="3"/>
        <v>-4.0318050305463747E-3</v>
      </c>
    </row>
    <row r="74" spans="1:7" hidden="1" x14ac:dyDescent="0.2">
      <c r="A74" s="21">
        <v>45142</v>
      </c>
      <c r="B74">
        <v>180.1859436035156</v>
      </c>
      <c r="C74">
        <v>4478.02978515625</v>
      </c>
      <c r="D74" s="18">
        <f t="shared" si="4"/>
        <v>-4.8019960141309159E-2</v>
      </c>
      <c r="E74" s="18">
        <f t="shared" si="5"/>
        <v>-5.3000741550505159E-3</v>
      </c>
      <c r="F74" s="18">
        <f t="shared" si="2"/>
        <v>-6.2109918095447688E-3</v>
      </c>
      <c r="G74" s="18">
        <f t="shared" si="3"/>
        <v>-4.1808968331764389E-2</v>
      </c>
    </row>
    <row r="75" spans="1:7" hidden="1" x14ac:dyDescent="0.2">
      <c r="A75" s="21">
        <v>45145</v>
      </c>
      <c r="B75">
        <v>177.07707214355469</v>
      </c>
      <c r="C75">
        <v>4518.43994140625</v>
      </c>
      <c r="D75" s="18">
        <f t="shared" si="4"/>
        <v>-1.7253684709178652E-2</v>
      </c>
      <c r="E75" s="18">
        <f t="shared" si="5"/>
        <v>9.0240927793627801E-3</v>
      </c>
      <c r="F75" s="18">
        <f t="shared" si="2"/>
        <v>8.993011736979431E-3</v>
      </c>
      <c r="G75" s="18">
        <f t="shared" si="3"/>
        <v>-2.6246696446158083E-2</v>
      </c>
    </row>
    <row r="76" spans="1:7" hidden="1" x14ac:dyDescent="0.2">
      <c r="A76" s="21">
        <v>45146</v>
      </c>
      <c r="B76">
        <v>178.01763916015619</v>
      </c>
      <c r="C76">
        <v>4499.3798828125</v>
      </c>
      <c r="D76" s="18">
        <f t="shared" si="4"/>
        <v>5.3116250749787319E-3</v>
      </c>
      <c r="E76" s="18">
        <f t="shared" si="5"/>
        <v>-4.218283044793103E-3</v>
      </c>
      <c r="F76" s="18">
        <f t="shared" si="2"/>
        <v>-5.0627535942083229E-3</v>
      </c>
      <c r="G76" s="18">
        <f t="shared" si="3"/>
        <v>1.0374378669187055E-2</v>
      </c>
    </row>
    <row r="77" spans="1:7" hidden="1" x14ac:dyDescent="0.2">
      <c r="A77" s="21">
        <v>45147</v>
      </c>
      <c r="B77">
        <v>176.42359924316409</v>
      </c>
      <c r="C77">
        <v>4467.7099609375</v>
      </c>
      <c r="D77" s="18">
        <f t="shared" si="4"/>
        <v>-8.954393084372958E-3</v>
      </c>
      <c r="E77" s="18">
        <f t="shared" si="5"/>
        <v>-7.0387303805971024E-3</v>
      </c>
      <c r="F77" s="18">
        <f t="shared" ref="F77:F140" si="6">$B$2+$B$3*E77</f>
        <v>-8.056441917773308E-3</v>
      </c>
      <c r="G77" s="18">
        <f t="shared" ref="G77:G140" si="7">D77-F77</f>
        <v>-8.9795116659965001E-4</v>
      </c>
    </row>
    <row r="78" spans="1:7" hidden="1" x14ac:dyDescent="0.2">
      <c r="A78" s="21">
        <v>45148</v>
      </c>
      <c r="B78">
        <v>176.2057800292969</v>
      </c>
      <c r="C78">
        <v>4468.830078125</v>
      </c>
      <c r="D78" s="18">
        <f t="shared" si="4"/>
        <v>-1.2346376267211578E-3</v>
      </c>
      <c r="E78" s="18">
        <f t="shared" si="5"/>
        <v>2.5071394456976925E-4</v>
      </c>
      <c r="F78" s="18">
        <f t="shared" si="6"/>
        <v>-3.1925637117333368E-4</v>
      </c>
      <c r="G78" s="18">
        <f t="shared" si="7"/>
        <v>-9.1538125554782416E-4</v>
      </c>
    </row>
    <row r="79" spans="1:7" hidden="1" x14ac:dyDescent="0.2">
      <c r="A79" s="21">
        <v>45149</v>
      </c>
      <c r="B79">
        <v>176.26524353027341</v>
      </c>
      <c r="C79">
        <v>4464.0498046875</v>
      </c>
      <c r="D79" s="18">
        <f t="shared" si="4"/>
        <v>3.3746623389219188E-4</v>
      </c>
      <c r="E79" s="18">
        <f t="shared" si="5"/>
        <v>-1.0696923700230787E-3</v>
      </c>
      <c r="F79" s="18">
        <f t="shared" si="6"/>
        <v>-1.7207663076215074E-3</v>
      </c>
      <c r="G79" s="18">
        <f t="shared" si="7"/>
        <v>2.0582325415136994E-3</v>
      </c>
    </row>
    <row r="80" spans="1:7" hidden="1" x14ac:dyDescent="0.2">
      <c r="A80" s="21">
        <v>45152</v>
      </c>
      <c r="B80">
        <v>177.92095947265619</v>
      </c>
      <c r="C80">
        <v>4489.72021484375</v>
      </c>
      <c r="D80" s="18">
        <f t="shared" si="4"/>
        <v>9.3933205958349753E-3</v>
      </c>
      <c r="E80" s="18">
        <f t="shared" si="5"/>
        <v>5.7504757517030658E-3</v>
      </c>
      <c r="F80" s="18">
        <f t="shared" si="6"/>
        <v>5.5183185749691039E-3</v>
      </c>
      <c r="G80" s="18">
        <f t="shared" si="7"/>
        <v>3.8750020208658713E-3</v>
      </c>
    </row>
    <row r="81" spans="1:7" hidden="1" x14ac:dyDescent="0.2">
      <c r="A81" s="21">
        <v>45153</v>
      </c>
      <c r="B81">
        <v>175.92816162109381</v>
      </c>
      <c r="C81">
        <v>4437.85986328125</v>
      </c>
      <c r="D81" s="18">
        <f t="shared" si="4"/>
        <v>-1.1200467092066568E-2</v>
      </c>
      <c r="E81" s="18">
        <f t="shared" si="5"/>
        <v>-1.1550909428841738E-2</v>
      </c>
      <c r="F81" s="18">
        <f t="shared" si="6"/>
        <v>-1.2845773581260624E-2</v>
      </c>
      <c r="G81" s="18">
        <f t="shared" si="7"/>
        <v>1.6453064891940559E-3</v>
      </c>
    </row>
    <row r="82" spans="1:7" hidden="1" x14ac:dyDescent="0.2">
      <c r="A82" s="21">
        <v>45154</v>
      </c>
      <c r="B82">
        <v>175.05572509765619</v>
      </c>
      <c r="C82">
        <v>4404.330078125</v>
      </c>
      <c r="D82" s="18">
        <f t="shared" si="4"/>
        <v>-4.9590498496575597E-3</v>
      </c>
      <c r="E82" s="18">
        <f t="shared" si="5"/>
        <v>-7.5553952105776867E-3</v>
      </c>
      <c r="F82" s="18">
        <f t="shared" si="6"/>
        <v>-8.604841970869373E-3</v>
      </c>
      <c r="G82" s="18">
        <f t="shared" si="7"/>
        <v>3.6457921212118133E-3</v>
      </c>
    </row>
    <row r="83" spans="1:7" hidden="1" x14ac:dyDescent="0.2">
      <c r="A83" s="21">
        <v>45155</v>
      </c>
      <c r="B83">
        <v>172.5077819824219</v>
      </c>
      <c r="C83">
        <v>4370.35986328125</v>
      </c>
      <c r="D83" s="18">
        <f t="shared" si="4"/>
        <v>-1.4555040195417202E-2</v>
      </c>
      <c r="E83" s="18">
        <f t="shared" si="5"/>
        <v>-7.7129130290369829E-3</v>
      </c>
      <c r="F83" s="18">
        <f t="shared" si="6"/>
        <v>-8.7720350426522924E-3</v>
      </c>
      <c r="G83" s="18">
        <f t="shared" si="7"/>
        <v>-5.7830051527649091E-3</v>
      </c>
    </row>
    <row r="84" spans="1:7" hidden="1" x14ac:dyDescent="0.2">
      <c r="A84" s="21">
        <v>45156</v>
      </c>
      <c r="B84">
        <v>172.99359130859381</v>
      </c>
      <c r="C84">
        <v>4369.7099609375</v>
      </c>
      <c r="D84" s="18">
        <f t="shared" si="4"/>
        <v>2.8161589036106438E-3</v>
      </c>
      <c r="E84" s="18">
        <f t="shared" si="5"/>
        <v>-1.4870682600087726E-4</v>
      </c>
      <c r="F84" s="18">
        <f t="shared" si="6"/>
        <v>-7.4321085593445906E-4</v>
      </c>
      <c r="G84" s="18">
        <f t="shared" si="7"/>
        <v>3.5593697595451028E-3</v>
      </c>
    </row>
    <row r="85" spans="1:7" hidden="1" x14ac:dyDescent="0.2">
      <c r="A85" s="21">
        <v>45159</v>
      </c>
      <c r="B85">
        <v>174.33198547363281</v>
      </c>
      <c r="C85">
        <v>4399.77001953125</v>
      </c>
      <c r="D85" s="18">
        <f t="shared" si="4"/>
        <v>7.7366690575926267E-3</v>
      </c>
      <c r="E85" s="18">
        <f t="shared" si="5"/>
        <v>6.8791885187959867E-3</v>
      </c>
      <c r="F85" s="18">
        <f t="shared" si="6"/>
        <v>6.7163605268999588E-3</v>
      </c>
      <c r="G85" s="18">
        <f t="shared" si="7"/>
        <v>1.0203085306926679E-3</v>
      </c>
    </row>
    <row r="86" spans="1:7" hidden="1" x14ac:dyDescent="0.2">
      <c r="A86" s="21">
        <v>45160</v>
      </c>
      <c r="B86">
        <v>175.7100524902344</v>
      </c>
      <c r="C86">
        <v>4387.5498046875</v>
      </c>
      <c r="D86" s="18">
        <f t="shared" si="4"/>
        <v>7.9048432383626022E-3</v>
      </c>
      <c r="E86" s="18">
        <f t="shared" si="5"/>
        <v>-2.777466728829614E-3</v>
      </c>
      <c r="F86" s="18">
        <f t="shared" si="6"/>
        <v>-3.5334376850806497E-3</v>
      </c>
      <c r="G86" s="18">
        <f t="shared" si="7"/>
        <v>1.1438280923443251E-2</v>
      </c>
    </row>
    <row r="87" spans="1:7" hidden="1" x14ac:dyDescent="0.2">
      <c r="A87" s="21">
        <v>45161</v>
      </c>
      <c r="B87">
        <v>179.56671142578119</v>
      </c>
      <c r="C87">
        <v>4436.009765625</v>
      </c>
      <c r="D87" s="18">
        <f t="shared" si="4"/>
        <v>2.1948994271463906E-2</v>
      </c>
      <c r="E87" s="18">
        <f t="shared" si="5"/>
        <v>1.1044879965972587E-2</v>
      </c>
      <c r="F87" s="18">
        <f t="shared" si="6"/>
        <v>1.113792220141787E-2</v>
      </c>
      <c r="G87" s="18">
        <f t="shared" si="7"/>
        <v>1.0811072070046036E-2</v>
      </c>
    </row>
    <row r="88" spans="1:7" hidden="1" x14ac:dyDescent="0.2">
      <c r="A88" s="21">
        <v>45162</v>
      </c>
      <c r="B88">
        <v>174.86735534667969</v>
      </c>
      <c r="C88">
        <v>4376.31005859375</v>
      </c>
      <c r="D88" s="18">
        <f t="shared" si="4"/>
        <v>-2.617053039390238E-2</v>
      </c>
      <c r="E88" s="18">
        <f t="shared" si="5"/>
        <v>-1.3457974663146133E-2</v>
      </c>
      <c r="F88" s="18">
        <f t="shared" si="6"/>
        <v>-1.4869976923666352E-2</v>
      </c>
      <c r="G88" s="18">
        <f t="shared" si="7"/>
        <v>-1.1300553470236029E-2</v>
      </c>
    </row>
    <row r="89" spans="1:7" hidden="1" x14ac:dyDescent="0.2">
      <c r="A89" s="21">
        <v>45163</v>
      </c>
      <c r="B89">
        <v>177.07826232910159</v>
      </c>
      <c r="C89">
        <v>4405.7099609375</v>
      </c>
      <c r="D89" s="18">
        <f t="shared" si="4"/>
        <v>1.264333744876911E-2</v>
      </c>
      <c r="E89" s="18">
        <f t="shared" si="5"/>
        <v>6.7179660376250894E-3</v>
      </c>
      <c r="F89" s="18">
        <f t="shared" si="6"/>
        <v>6.545235240052542E-3</v>
      </c>
      <c r="G89" s="18">
        <f t="shared" si="7"/>
        <v>6.0981022087165677E-3</v>
      </c>
    </row>
    <row r="90" spans="1:7" hidden="1" x14ac:dyDescent="0.2">
      <c r="A90" s="21">
        <v>45166</v>
      </c>
      <c r="B90">
        <v>178.64469909667969</v>
      </c>
      <c r="C90">
        <v>4433.31005859375</v>
      </c>
      <c r="D90" s="18">
        <f t="shared" si="4"/>
        <v>8.8460138865993354E-3</v>
      </c>
      <c r="E90" s="18">
        <f t="shared" si="5"/>
        <v>6.2646197550364491E-3</v>
      </c>
      <c r="F90" s="18">
        <f t="shared" si="6"/>
        <v>6.0640429641009236E-3</v>
      </c>
      <c r="G90" s="18">
        <f t="shared" si="7"/>
        <v>2.7819709224984118E-3</v>
      </c>
    </row>
    <row r="91" spans="1:7" hidden="1" x14ac:dyDescent="0.2">
      <c r="A91" s="21">
        <v>45167</v>
      </c>
      <c r="B91">
        <v>182.5409851074219</v>
      </c>
      <c r="C91">
        <v>4497.6298828125</v>
      </c>
      <c r="D91" s="18">
        <f t="shared" si="4"/>
        <v>2.1810252587643797E-2</v>
      </c>
      <c r="E91" s="18">
        <f t="shared" si="5"/>
        <v>1.4508307194546211E-2</v>
      </c>
      <c r="F91" s="18">
        <f t="shared" si="6"/>
        <v>1.4814084320127405E-2</v>
      </c>
      <c r="G91" s="18">
        <f t="shared" si="7"/>
        <v>6.9961682675163915E-3</v>
      </c>
    </row>
    <row r="92" spans="1:7" hidden="1" x14ac:dyDescent="0.2">
      <c r="A92" s="21">
        <v>45168</v>
      </c>
      <c r="B92">
        <v>186.04072570800781</v>
      </c>
      <c r="C92">
        <v>4514.8701171875</v>
      </c>
      <c r="D92" s="18">
        <f t="shared" si="4"/>
        <v>1.9172355175613776E-2</v>
      </c>
      <c r="E92" s="18">
        <f t="shared" si="5"/>
        <v>3.833182103508026E-3</v>
      </c>
      <c r="F92" s="18">
        <f t="shared" si="6"/>
        <v>3.4832585564452635E-3</v>
      </c>
      <c r="G92" s="18">
        <f t="shared" si="7"/>
        <v>1.5689096619168511E-2</v>
      </c>
    </row>
    <row r="93" spans="1:7" hidden="1" x14ac:dyDescent="0.2">
      <c r="A93" s="21">
        <v>45169</v>
      </c>
      <c r="B93">
        <v>186.25880432128909</v>
      </c>
      <c r="C93">
        <v>4507.66015625</v>
      </c>
      <c r="D93" s="18">
        <f t="shared" si="4"/>
        <v>1.1722090012891151E-3</v>
      </c>
      <c r="E93" s="18">
        <f t="shared" si="5"/>
        <v>-1.5969365120942491E-3</v>
      </c>
      <c r="F93" s="18">
        <f t="shared" si="6"/>
        <v>-2.280395488336757E-3</v>
      </c>
      <c r="G93" s="18">
        <f t="shared" si="7"/>
        <v>3.4526044896258721E-3</v>
      </c>
    </row>
    <row r="94" spans="1:7" hidden="1" x14ac:dyDescent="0.2">
      <c r="A94" s="21">
        <v>45170</v>
      </c>
      <c r="B94">
        <v>187.83518981933591</v>
      </c>
      <c r="C94">
        <v>4515.77001953125</v>
      </c>
      <c r="D94" s="18">
        <f t="shared" si="4"/>
        <v>8.463414676106451E-3</v>
      </c>
      <c r="E94" s="18">
        <f t="shared" si="5"/>
        <v>1.7991292600010311E-3</v>
      </c>
      <c r="F94" s="18">
        <f t="shared" si="6"/>
        <v>1.3242676156038809E-3</v>
      </c>
      <c r="G94" s="18">
        <f t="shared" si="7"/>
        <v>7.1391470605025702E-3</v>
      </c>
    </row>
    <row r="95" spans="1:7" hidden="1" x14ac:dyDescent="0.2">
      <c r="A95" s="21">
        <v>45174</v>
      </c>
      <c r="B95">
        <v>188.0731201171875</v>
      </c>
      <c r="C95">
        <v>4496.830078125</v>
      </c>
      <c r="D95" s="18">
        <f t="shared" si="4"/>
        <v>1.2666971406178895E-3</v>
      </c>
      <c r="E95" s="18">
        <f t="shared" si="5"/>
        <v>-4.194177587506065E-3</v>
      </c>
      <c r="F95" s="18">
        <f t="shared" si="6"/>
        <v>-5.0371675018539945E-3</v>
      </c>
      <c r="G95" s="18">
        <f t="shared" si="7"/>
        <v>6.303864642471884E-3</v>
      </c>
    </row>
    <row r="96" spans="1:7" hidden="1" x14ac:dyDescent="0.2">
      <c r="A96" s="21">
        <v>45175</v>
      </c>
      <c r="B96">
        <v>181.34135437011719</v>
      </c>
      <c r="C96">
        <v>4465.47998046875</v>
      </c>
      <c r="D96" s="18">
        <f t="shared" si="4"/>
        <v>-3.5793343263916588E-2</v>
      </c>
      <c r="E96" s="18">
        <f t="shared" si="5"/>
        <v>-6.9715993514528618E-3</v>
      </c>
      <c r="F96" s="18">
        <f t="shared" si="6"/>
        <v>-7.9851874839298453E-3</v>
      </c>
      <c r="G96" s="18">
        <f t="shared" si="7"/>
        <v>-2.7808155779986743E-2</v>
      </c>
    </row>
    <row r="97" spans="1:7" hidden="1" x14ac:dyDescent="0.2">
      <c r="A97" s="21">
        <v>45176</v>
      </c>
      <c r="B97">
        <v>176.03727722167969</v>
      </c>
      <c r="C97">
        <v>4451.14013671875</v>
      </c>
      <c r="D97" s="18">
        <f t="shared" si="4"/>
        <v>-2.9249131654834226E-2</v>
      </c>
      <c r="E97" s="18">
        <f t="shared" si="5"/>
        <v>-3.2112659361860363E-3</v>
      </c>
      <c r="F97" s="18">
        <f t="shared" si="6"/>
        <v>-3.9938822412859407E-3</v>
      </c>
      <c r="G97" s="18">
        <f t="shared" si="7"/>
        <v>-2.5255249413548286E-2</v>
      </c>
    </row>
    <row r="98" spans="1:7" hidden="1" x14ac:dyDescent="0.2">
      <c r="A98" s="21">
        <v>45177</v>
      </c>
      <c r="B98">
        <v>176.65191650390619</v>
      </c>
      <c r="C98">
        <v>4457.490234375</v>
      </c>
      <c r="D98" s="18">
        <f t="shared" si="4"/>
        <v>3.4915291347781263E-3</v>
      </c>
      <c r="E98" s="18">
        <f t="shared" si="5"/>
        <v>1.4266227216406246E-3</v>
      </c>
      <c r="F98" s="18">
        <f t="shared" si="6"/>
        <v>9.2888052215075317E-4</v>
      </c>
      <c r="G98" s="18">
        <f t="shared" si="7"/>
        <v>2.5626486126273731E-3</v>
      </c>
    </row>
    <row r="99" spans="1:7" hidden="1" x14ac:dyDescent="0.2">
      <c r="A99" s="21">
        <v>45180</v>
      </c>
      <c r="B99">
        <v>177.8218078613281</v>
      </c>
      <c r="C99">
        <v>4487.4599609375</v>
      </c>
      <c r="D99" s="18">
        <f t="shared" si="4"/>
        <v>6.622579480455526E-3</v>
      </c>
      <c r="E99" s="18">
        <f t="shared" si="5"/>
        <v>6.7234531062752012E-3</v>
      </c>
      <c r="F99" s="18">
        <f t="shared" si="6"/>
        <v>6.5510593421869495E-3</v>
      </c>
      <c r="G99" s="18">
        <f t="shared" si="7"/>
        <v>7.152013826857654E-5</v>
      </c>
    </row>
    <row r="100" spans="1:7" hidden="1" x14ac:dyDescent="0.2">
      <c r="A100" s="21">
        <v>45181</v>
      </c>
      <c r="B100">
        <v>174.78804016113281</v>
      </c>
      <c r="C100">
        <v>4461.89990234375</v>
      </c>
      <c r="D100" s="18">
        <f t="shared" si="4"/>
        <v>-1.7060717898904287E-2</v>
      </c>
      <c r="E100" s="18">
        <f t="shared" si="5"/>
        <v>-5.6958856048289208E-3</v>
      </c>
      <c r="F100" s="18">
        <f t="shared" si="6"/>
        <v>-6.631115277369478E-3</v>
      </c>
      <c r="G100" s="18">
        <f t="shared" si="7"/>
        <v>-1.0429602621534809E-2</v>
      </c>
    </row>
    <row r="101" spans="1:7" hidden="1" x14ac:dyDescent="0.2">
      <c r="A101" s="21">
        <v>45182</v>
      </c>
      <c r="B101">
        <v>172.71598815917969</v>
      </c>
      <c r="C101">
        <v>4467.43994140625</v>
      </c>
      <c r="D101" s="18">
        <f t="shared" si="4"/>
        <v>-1.1854655501846389E-2</v>
      </c>
      <c r="E101" s="18">
        <f t="shared" si="5"/>
        <v>1.2416323054647016E-3</v>
      </c>
      <c r="F101" s="18">
        <f t="shared" si="6"/>
        <v>7.3252739694006021E-4</v>
      </c>
      <c r="G101" s="18">
        <f t="shared" si="7"/>
        <v>-1.258718289878645E-2</v>
      </c>
    </row>
    <row r="102" spans="1:7" hidden="1" x14ac:dyDescent="0.2">
      <c r="A102" s="21">
        <v>45183</v>
      </c>
      <c r="B102">
        <v>174.23284912109381</v>
      </c>
      <c r="C102">
        <v>4505.10009765625</v>
      </c>
      <c r="D102" s="18">
        <f t="shared" si="4"/>
        <v>8.7824003908436588E-3</v>
      </c>
      <c r="E102" s="18">
        <f t="shared" si="5"/>
        <v>8.4299188671679293E-3</v>
      </c>
      <c r="F102" s="18">
        <f t="shared" si="6"/>
        <v>8.3623417434205566E-3</v>
      </c>
      <c r="G102" s="18">
        <f t="shared" si="7"/>
        <v>4.2005864742310217E-4</v>
      </c>
    </row>
    <row r="103" spans="1:7" hidden="1" x14ac:dyDescent="0.2">
      <c r="A103" s="21">
        <v>45184</v>
      </c>
      <c r="B103">
        <v>173.50910949707031</v>
      </c>
      <c r="C103">
        <v>4450.31982421875</v>
      </c>
      <c r="D103" s="18">
        <f t="shared" si="4"/>
        <v>-4.1538643698610933E-3</v>
      </c>
      <c r="E103" s="18">
        <f t="shared" si="5"/>
        <v>-1.2159612938677844E-2</v>
      </c>
      <c r="F103" s="18">
        <f t="shared" si="6"/>
        <v>-1.349186562729059E-2</v>
      </c>
      <c r="G103" s="18">
        <f t="shared" si="7"/>
        <v>9.3380012574294964E-3</v>
      </c>
    </row>
    <row r="104" spans="1:7" hidden="1" x14ac:dyDescent="0.2">
      <c r="A104" s="21">
        <v>45187</v>
      </c>
      <c r="B104">
        <v>176.4437255859375</v>
      </c>
      <c r="C104">
        <v>4453.52978515625</v>
      </c>
      <c r="D104" s="18">
        <f t="shared" si="4"/>
        <v>1.691332574625859E-2</v>
      </c>
      <c r="E104" s="18">
        <f t="shared" si="5"/>
        <v>7.2128769712942464E-4</v>
      </c>
      <c r="F104" s="18">
        <f t="shared" si="6"/>
        <v>1.802215416140076E-4</v>
      </c>
      <c r="G104" s="18">
        <f t="shared" si="7"/>
        <v>1.6733104204644581E-2</v>
      </c>
    </row>
    <row r="105" spans="1:7" hidden="1" x14ac:dyDescent="0.2">
      <c r="A105" s="21">
        <v>45188</v>
      </c>
      <c r="B105">
        <v>177.5343017578125</v>
      </c>
      <c r="C105">
        <v>4443.9501953125</v>
      </c>
      <c r="D105" s="18">
        <f t="shared" si="4"/>
        <v>6.1808725034193657E-3</v>
      </c>
      <c r="E105" s="18">
        <f t="shared" si="5"/>
        <v>-2.151010615372817E-3</v>
      </c>
      <c r="F105" s="18">
        <f t="shared" si="6"/>
        <v>-2.8685026131599015E-3</v>
      </c>
      <c r="G105" s="18">
        <f t="shared" si="7"/>
        <v>9.0493751165792672E-3</v>
      </c>
    </row>
    <row r="106" spans="1:7" hidden="1" x14ac:dyDescent="0.2">
      <c r="A106" s="21">
        <v>45189</v>
      </c>
      <c r="B106">
        <v>173.98500061035159</v>
      </c>
      <c r="C106">
        <v>4402.2001953125</v>
      </c>
      <c r="D106" s="18">
        <f t="shared" si="4"/>
        <v>-1.999219932327656E-2</v>
      </c>
      <c r="E106" s="18">
        <f t="shared" si="5"/>
        <v>-9.3947947580595992E-3</v>
      </c>
      <c r="F106" s="18">
        <f t="shared" si="6"/>
        <v>-1.055722338135141E-2</v>
      </c>
      <c r="G106" s="18">
        <f t="shared" si="7"/>
        <v>-9.4349759419251507E-3</v>
      </c>
    </row>
    <row r="107" spans="1:7" hidden="1" x14ac:dyDescent="0.2">
      <c r="A107" s="21">
        <v>45190</v>
      </c>
      <c r="B107">
        <v>172.4383544921875</v>
      </c>
      <c r="C107">
        <v>4330</v>
      </c>
      <c r="D107" s="18">
        <f t="shared" si="4"/>
        <v>-8.8895371022694736E-3</v>
      </c>
      <c r="E107" s="18">
        <f t="shared" si="5"/>
        <v>-1.6400934103219411E-2</v>
      </c>
      <c r="F107" s="18">
        <f t="shared" si="6"/>
        <v>-1.7993702440761053E-2</v>
      </c>
      <c r="G107" s="18">
        <f t="shared" si="7"/>
        <v>9.1041653384915794E-3</v>
      </c>
    </row>
    <row r="108" spans="1:7" hidden="1" x14ac:dyDescent="0.2">
      <c r="A108" s="21">
        <v>45191</v>
      </c>
      <c r="B108">
        <v>173.29096984863281</v>
      </c>
      <c r="C108">
        <v>4320.06005859375</v>
      </c>
      <c r="D108" s="18">
        <f t="shared" si="4"/>
        <v>4.9444646984493357E-3</v>
      </c>
      <c r="E108" s="18">
        <f t="shared" si="5"/>
        <v>-2.2955984771939608E-3</v>
      </c>
      <c r="F108" s="18">
        <f t="shared" si="6"/>
        <v>-3.0219715285934165E-3</v>
      </c>
      <c r="G108" s="18">
        <f t="shared" si="7"/>
        <v>7.966436227042753E-3</v>
      </c>
    </row>
    <row r="109" spans="1:7" hidden="1" x14ac:dyDescent="0.2">
      <c r="A109" s="21">
        <v>45194</v>
      </c>
      <c r="B109">
        <v>174.5699157714844</v>
      </c>
      <c r="C109">
        <v>4337.43994140625</v>
      </c>
      <c r="D109" s="18">
        <f t="shared" si="4"/>
        <v>7.3803379597259244E-3</v>
      </c>
      <c r="E109" s="18">
        <f t="shared" si="5"/>
        <v>4.0230650909416354E-3</v>
      </c>
      <c r="F109" s="18">
        <f t="shared" si="6"/>
        <v>3.6848047704473733E-3</v>
      </c>
      <c r="G109" s="18">
        <f t="shared" si="7"/>
        <v>3.6955331892785511E-3</v>
      </c>
    </row>
    <row r="110" spans="1:7" hidden="1" x14ac:dyDescent="0.2">
      <c r="A110" s="21">
        <v>45195</v>
      </c>
      <c r="B110">
        <v>170.48527526855469</v>
      </c>
      <c r="C110">
        <v>4273.52978515625</v>
      </c>
      <c r="D110" s="18">
        <f t="shared" si="4"/>
        <v>-2.3398307118831396E-2</v>
      </c>
      <c r="E110" s="18">
        <f t="shared" si="5"/>
        <v>-1.4734533990868215E-2</v>
      </c>
      <c r="F110" s="18">
        <f t="shared" si="6"/>
        <v>-1.622494664964784E-2</v>
      </c>
      <c r="G110" s="18">
        <f t="shared" si="7"/>
        <v>-7.1733604691835567E-3</v>
      </c>
    </row>
    <row r="111" spans="1:7" hidden="1" x14ac:dyDescent="0.2">
      <c r="A111" s="21">
        <v>45196</v>
      </c>
      <c r="B111">
        <v>168.9683532714844</v>
      </c>
      <c r="C111">
        <v>4274.509765625</v>
      </c>
      <c r="D111" s="18">
        <f t="shared" si="4"/>
        <v>-8.8976716298857506E-3</v>
      </c>
      <c r="E111" s="18">
        <f t="shared" si="5"/>
        <v>2.2931406074522265E-4</v>
      </c>
      <c r="F111" s="18">
        <f t="shared" si="6"/>
        <v>-3.4197070500184676E-4</v>
      </c>
      <c r="G111" s="18">
        <f t="shared" si="7"/>
        <v>-8.5557009248839033E-3</v>
      </c>
    </row>
    <row r="112" spans="1:7" hidden="1" x14ac:dyDescent="0.2">
      <c r="A112" s="21">
        <v>45197</v>
      </c>
      <c r="B112">
        <v>169.2261657714844</v>
      </c>
      <c r="C112">
        <v>4299.7001953125</v>
      </c>
      <c r="D112" s="18">
        <f t="shared" si="4"/>
        <v>1.5258034715279756E-3</v>
      </c>
      <c r="E112" s="18">
        <f t="shared" si="5"/>
        <v>5.8931739705165853E-3</v>
      </c>
      <c r="F112" s="18">
        <f t="shared" si="6"/>
        <v>5.6697817794163436E-3</v>
      </c>
      <c r="G112" s="18">
        <f t="shared" si="7"/>
        <v>-4.143978307888368E-3</v>
      </c>
    </row>
    <row r="113" spans="1:7" hidden="1" x14ac:dyDescent="0.2">
      <c r="A113" s="21">
        <v>45198</v>
      </c>
      <c r="B113">
        <v>169.74171447753909</v>
      </c>
      <c r="C113">
        <v>4288.0498046875</v>
      </c>
      <c r="D113" s="18">
        <f t="shared" si="4"/>
        <v>3.0465070440162112E-3</v>
      </c>
      <c r="E113" s="18">
        <f t="shared" si="5"/>
        <v>-2.7095820861420261E-3</v>
      </c>
      <c r="F113" s="18">
        <f t="shared" si="6"/>
        <v>-3.4613833483152084E-3</v>
      </c>
      <c r="G113" s="18">
        <f t="shared" si="7"/>
        <v>6.5078903923314196E-3</v>
      </c>
    </row>
    <row r="114" spans="1:7" hidden="1" x14ac:dyDescent="0.2">
      <c r="A114" s="21">
        <v>45201</v>
      </c>
      <c r="B114">
        <v>172.25990295410159</v>
      </c>
      <c r="C114">
        <v>4288.39013671875</v>
      </c>
      <c r="D114" s="18">
        <f t="shared" si="4"/>
        <v>1.4835413229525862E-2</v>
      </c>
      <c r="E114" s="18">
        <f t="shared" si="5"/>
        <v>7.9367555590792449E-5</v>
      </c>
      <c r="F114" s="18">
        <f t="shared" si="6"/>
        <v>-5.0112740895506304E-4</v>
      </c>
      <c r="G114" s="18">
        <f t="shared" si="7"/>
        <v>1.5336540638480925E-2</v>
      </c>
    </row>
    <row r="115" spans="1:7" hidden="1" x14ac:dyDescent="0.2">
      <c r="A115" s="21">
        <v>45202</v>
      </c>
      <c r="B115">
        <v>170.9214782714844</v>
      </c>
      <c r="C115">
        <v>4229.4501953125</v>
      </c>
      <c r="D115" s="18">
        <f t="shared" si="4"/>
        <v>-7.7697981925243242E-3</v>
      </c>
      <c r="E115" s="18">
        <f t="shared" si="5"/>
        <v>-1.3744071674259506E-2</v>
      </c>
      <c r="F115" s="18">
        <f t="shared" si="6"/>
        <v>-1.5173646937534133E-2</v>
      </c>
      <c r="G115" s="18">
        <f t="shared" si="7"/>
        <v>7.4038487450098084E-3</v>
      </c>
    </row>
    <row r="116" spans="1:7" hidden="1" x14ac:dyDescent="0.2">
      <c r="A116" s="21">
        <v>45203</v>
      </c>
      <c r="B116">
        <v>172.17066955566409</v>
      </c>
      <c r="C116">
        <v>4263.75</v>
      </c>
      <c r="D116" s="18">
        <f t="shared" si="4"/>
        <v>7.3085682198203994E-3</v>
      </c>
      <c r="E116" s="18">
        <f t="shared" si="5"/>
        <v>8.1097549571607086E-3</v>
      </c>
      <c r="F116" s="18">
        <f t="shared" si="6"/>
        <v>8.0225123316643859E-3</v>
      </c>
      <c r="G116" s="18">
        <f t="shared" si="7"/>
        <v>-7.1394411184398654E-4</v>
      </c>
    </row>
    <row r="117" spans="1:7" hidden="1" x14ac:dyDescent="0.2">
      <c r="A117" s="21">
        <v>45204</v>
      </c>
      <c r="B117">
        <v>173.40997314453119</v>
      </c>
      <c r="C117">
        <v>4258.18994140625</v>
      </c>
      <c r="D117" s="18">
        <f t="shared" si="4"/>
        <v>7.1981109910619345E-3</v>
      </c>
      <c r="E117" s="18">
        <f t="shared" si="5"/>
        <v>-1.304030159777203E-3</v>
      </c>
      <c r="F117" s="18">
        <f t="shared" si="6"/>
        <v>-1.9694978815287252E-3</v>
      </c>
      <c r="G117" s="18">
        <f t="shared" si="7"/>
        <v>9.1676088725906602E-3</v>
      </c>
    </row>
    <row r="118" spans="1:7" hidden="1" x14ac:dyDescent="0.2">
      <c r="A118" s="21">
        <v>45205</v>
      </c>
      <c r="B118">
        <v>175.96784973144531</v>
      </c>
      <c r="C118">
        <v>4308.5</v>
      </c>
      <c r="D118" s="18">
        <f t="shared" si="4"/>
        <v>1.4750458353293361E-2</v>
      </c>
      <c r="E118" s="18">
        <f t="shared" si="5"/>
        <v>1.1814893014644445E-2</v>
      </c>
      <c r="F118" s="18">
        <f t="shared" si="6"/>
        <v>1.1955231939323154E-2</v>
      </c>
      <c r="G118" s="18">
        <f t="shared" si="7"/>
        <v>2.7952264139702067E-3</v>
      </c>
    </row>
    <row r="119" spans="1:7" hidden="1" x14ac:dyDescent="0.2">
      <c r="A119" s="21">
        <v>45208</v>
      </c>
      <c r="B119">
        <v>177.45497131347659</v>
      </c>
      <c r="C119">
        <v>4335.66015625</v>
      </c>
      <c r="D119" s="18">
        <f t="shared" si="4"/>
        <v>8.4510982222085751E-3</v>
      </c>
      <c r="E119" s="18">
        <f t="shared" si="5"/>
        <v>6.3038542996403102E-3</v>
      </c>
      <c r="F119" s="18">
        <f t="shared" si="6"/>
        <v>6.1056874211946376E-3</v>
      </c>
      <c r="G119" s="18">
        <f t="shared" si="7"/>
        <v>2.3454108010139375E-3</v>
      </c>
    </row>
    <row r="120" spans="1:7" hidden="1" x14ac:dyDescent="0.2">
      <c r="A120" s="21">
        <v>45209</v>
      </c>
      <c r="B120">
        <v>176.86012268066409</v>
      </c>
      <c r="C120">
        <v>4358.240234375</v>
      </c>
      <c r="D120" s="18">
        <f t="shared" si="4"/>
        <v>-3.352110275691822E-3</v>
      </c>
      <c r="E120" s="18">
        <f t="shared" si="5"/>
        <v>5.2079907813922244E-3</v>
      </c>
      <c r="F120" s="18">
        <f t="shared" si="6"/>
        <v>4.9425124251031233E-3</v>
      </c>
      <c r="G120" s="18">
        <f t="shared" si="7"/>
        <v>-8.2946227007949444E-3</v>
      </c>
    </row>
    <row r="121" spans="1:7" hidden="1" x14ac:dyDescent="0.2">
      <c r="A121" s="21">
        <v>45210</v>
      </c>
      <c r="B121">
        <v>178.2580261230469</v>
      </c>
      <c r="C121">
        <v>4376.9501953125</v>
      </c>
      <c r="D121" s="18">
        <f t="shared" si="4"/>
        <v>7.9040058391617318E-3</v>
      </c>
      <c r="E121" s="18">
        <f t="shared" si="5"/>
        <v>4.2930081710337298E-3</v>
      </c>
      <c r="F121" s="18">
        <f t="shared" si="6"/>
        <v>3.971328626659886E-3</v>
      </c>
      <c r="G121" s="18">
        <f t="shared" si="7"/>
        <v>3.9326772125018459E-3</v>
      </c>
    </row>
    <row r="122" spans="1:7" hidden="1" x14ac:dyDescent="0.2">
      <c r="A122" s="21">
        <v>45211</v>
      </c>
      <c r="B122">
        <v>179.16021728515619</v>
      </c>
      <c r="C122">
        <v>4349.60986328125</v>
      </c>
      <c r="D122" s="18">
        <f t="shared" si="4"/>
        <v>5.0611531033477597E-3</v>
      </c>
      <c r="E122" s="18">
        <f t="shared" si="5"/>
        <v>-6.2464343461184901E-3</v>
      </c>
      <c r="F122" s="18">
        <f t="shared" si="6"/>
        <v>-7.2154805010804027E-3</v>
      </c>
      <c r="G122" s="18">
        <f t="shared" si="7"/>
        <v>1.2276633604428162E-2</v>
      </c>
    </row>
    <row r="123" spans="1:7" hidden="1" x14ac:dyDescent="0.2">
      <c r="A123" s="21">
        <v>45212</v>
      </c>
      <c r="B123">
        <v>177.31617736816409</v>
      </c>
      <c r="C123">
        <v>4327.77978515625</v>
      </c>
      <c r="D123" s="18">
        <f t="shared" si="4"/>
        <v>-1.0292686316946575E-2</v>
      </c>
      <c r="E123" s="18">
        <f t="shared" si="5"/>
        <v>-5.018858888767519E-3</v>
      </c>
      <c r="F123" s="18">
        <f t="shared" si="6"/>
        <v>-5.9125033930469504E-3</v>
      </c>
      <c r="G123" s="18">
        <f t="shared" si="7"/>
        <v>-4.380182923899625E-3</v>
      </c>
    </row>
    <row r="124" spans="1:7" hidden="1" x14ac:dyDescent="0.2">
      <c r="A124" s="21">
        <v>45215</v>
      </c>
      <c r="B124">
        <v>177.1872863769531</v>
      </c>
      <c r="C124">
        <v>4373.6298828125</v>
      </c>
      <c r="D124" s="18">
        <f t="shared" ref="D124:D187" si="8">(B124/B123)-1</f>
        <v>-7.2689922106417004E-4</v>
      </c>
      <c r="E124" s="18">
        <f t="shared" ref="E124:E187" si="9">(C124/C123)-1</f>
        <v>1.059436938392988E-2</v>
      </c>
      <c r="F124" s="18">
        <f t="shared" si="6"/>
        <v>1.0659739803901395E-2</v>
      </c>
      <c r="G124" s="18">
        <f t="shared" si="7"/>
        <v>-1.1386639024965565E-2</v>
      </c>
    </row>
    <row r="125" spans="1:7" hidden="1" x14ac:dyDescent="0.2">
      <c r="A125" s="21">
        <v>45216</v>
      </c>
      <c r="B125">
        <v>175.63075256347659</v>
      </c>
      <c r="C125">
        <v>4373.2001953125</v>
      </c>
      <c r="D125" s="18">
        <f t="shared" si="8"/>
        <v>-8.7846811433472949E-3</v>
      </c>
      <c r="E125" s="18">
        <f t="shared" si="9"/>
        <v>-9.824505308242415E-5</v>
      </c>
      <c r="F125" s="18">
        <f t="shared" si="6"/>
        <v>-6.8964955788976517E-4</v>
      </c>
      <c r="G125" s="18">
        <f t="shared" si="7"/>
        <v>-8.0950315854575305E-3</v>
      </c>
    </row>
    <row r="126" spans="1:7" hidden="1" x14ac:dyDescent="0.2">
      <c r="A126" s="21">
        <v>45217</v>
      </c>
      <c r="B126">
        <v>174.33198547363281</v>
      </c>
      <c r="C126">
        <v>4314.60009765625</v>
      </c>
      <c r="D126" s="18">
        <f t="shared" si="8"/>
        <v>-7.3948728846582323E-3</v>
      </c>
      <c r="E126" s="18">
        <f t="shared" si="9"/>
        <v>-1.3399820506516447E-2</v>
      </c>
      <c r="F126" s="18">
        <f t="shared" si="6"/>
        <v>-1.4808250750850072E-2</v>
      </c>
      <c r="G126" s="18">
        <f t="shared" si="7"/>
        <v>7.4133778661918392E-3</v>
      </c>
    </row>
    <row r="127" spans="1:7" hidden="1" x14ac:dyDescent="0.2">
      <c r="A127" s="21">
        <v>45218</v>
      </c>
      <c r="B127">
        <v>173.95527648925781</v>
      </c>
      <c r="C127">
        <v>4278</v>
      </c>
      <c r="D127" s="18">
        <f t="shared" si="8"/>
        <v>-2.1608713016807446E-3</v>
      </c>
      <c r="E127" s="18">
        <f t="shared" si="9"/>
        <v>-8.4828481963210578E-3</v>
      </c>
      <c r="F127" s="18">
        <f t="shared" si="6"/>
        <v>-9.5892621154433297E-3</v>
      </c>
      <c r="G127" s="18">
        <f t="shared" si="7"/>
        <v>7.4283908137625851E-3</v>
      </c>
    </row>
    <row r="128" spans="1:7" hidden="1" x14ac:dyDescent="0.2">
      <c r="A128" s="21">
        <v>45219</v>
      </c>
      <c r="B128">
        <v>171.39739990234381</v>
      </c>
      <c r="C128">
        <v>4224.16015625</v>
      </c>
      <c r="D128" s="18">
        <f t="shared" si="8"/>
        <v>-1.470421960481294E-2</v>
      </c>
      <c r="E128" s="18">
        <f t="shared" si="9"/>
        <v>-1.2585283719027562E-2</v>
      </c>
      <c r="F128" s="18">
        <f t="shared" si="6"/>
        <v>-1.394368248224083E-2</v>
      </c>
      <c r="G128" s="18">
        <f t="shared" si="7"/>
        <v>-7.6053712257211081E-4</v>
      </c>
    </row>
    <row r="129" spans="1:7" hidden="1" x14ac:dyDescent="0.2">
      <c r="A129" s="21">
        <v>45222</v>
      </c>
      <c r="B129">
        <v>171.5163269042969</v>
      </c>
      <c r="C129">
        <v>4217.0400390625</v>
      </c>
      <c r="D129" s="18">
        <f t="shared" si="8"/>
        <v>6.9386701327367462E-4</v>
      </c>
      <c r="E129" s="18">
        <f t="shared" si="9"/>
        <v>-1.6855698941634634E-3</v>
      </c>
      <c r="F129" s="18">
        <f t="shared" si="6"/>
        <v>-2.3744730190923677E-3</v>
      </c>
      <c r="G129" s="18">
        <f t="shared" si="7"/>
        <v>3.0683400323660423E-3</v>
      </c>
    </row>
    <row r="130" spans="1:7" hidden="1" x14ac:dyDescent="0.2">
      <c r="A130" s="21">
        <v>45223</v>
      </c>
      <c r="B130">
        <v>171.95257568359381</v>
      </c>
      <c r="C130">
        <v>4247.68017578125</v>
      </c>
      <c r="D130" s="18">
        <f t="shared" si="8"/>
        <v>2.5434825195407296E-3</v>
      </c>
      <c r="E130" s="18">
        <f t="shared" si="9"/>
        <v>7.2657922227272742E-3</v>
      </c>
      <c r="F130" s="18">
        <f t="shared" si="6"/>
        <v>7.126710679378926E-3</v>
      </c>
      <c r="G130" s="18">
        <f t="shared" si="7"/>
        <v>-4.5832281598381965E-3</v>
      </c>
    </row>
    <row r="131" spans="1:7" hidden="1" x14ac:dyDescent="0.2">
      <c r="A131" s="21">
        <v>45224</v>
      </c>
      <c r="B131">
        <v>169.6326599121094</v>
      </c>
      <c r="C131">
        <v>4186.77001953125</v>
      </c>
      <c r="D131" s="18">
        <f t="shared" si="8"/>
        <v>-1.34916023343159E-2</v>
      </c>
      <c r="E131" s="18">
        <f t="shared" si="9"/>
        <v>-1.4339628627712542E-2</v>
      </c>
      <c r="F131" s="18">
        <f t="shared" si="6"/>
        <v>-1.5805784923213648E-2</v>
      </c>
      <c r="G131" s="18">
        <f t="shared" si="7"/>
        <v>2.314182588897748E-3</v>
      </c>
    </row>
    <row r="132" spans="1:7" hidden="1" x14ac:dyDescent="0.2">
      <c r="A132" s="21">
        <v>45225</v>
      </c>
      <c r="B132">
        <v>165.45875549316409</v>
      </c>
      <c r="C132">
        <v>4137.22998046875</v>
      </c>
      <c r="D132" s="18">
        <f t="shared" si="8"/>
        <v>-2.4605547193022326E-2</v>
      </c>
      <c r="E132" s="18">
        <f t="shared" si="9"/>
        <v>-1.1832519778109618E-2</v>
      </c>
      <c r="F132" s="18">
        <f t="shared" si="6"/>
        <v>-1.3144681348016704E-2</v>
      </c>
      <c r="G132" s="18">
        <f t="shared" si="7"/>
        <v>-1.1460865845005622E-2</v>
      </c>
    </row>
    <row r="133" spans="1:7" hidden="1" x14ac:dyDescent="0.2">
      <c r="A133" s="21">
        <v>45226</v>
      </c>
      <c r="B133">
        <v>166.77734375</v>
      </c>
      <c r="C133">
        <v>4117.3701171875</v>
      </c>
      <c r="D133" s="18">
        <f t="shared" si="8"/>
        <v>7.9692866835952003E-3</v>
      </c>
      <c r="E133" s="18">
        <f t="shared" si="9"/>
        <v>-4.8002802297685276E-3</v>
      </c>
      <c r="F133" s="18">
        <f t="shared" si="6"/>
        <v>-5.6804989266209744E-3</v>
      </c>
      <c r="G133" s="18">
        <f t="shared" si="7"/>
        <v>1.3649785610216174E-2</v>
      </c>
    </row>
    <row r="134" spans="1:7" hidden="1" x14ac:dyDescent="0.2">
      <c r="A134" s="21">
        <v>45229</v>
      </c>
      <c r="B134">
        <v>168.82957458496091</v>
      </c>
      <c r="C134">
        <v>4166.81982421875</v>
      </c>
      <c r="D134" s="18">
        <f t="shared" si="8"/>
        <v>1.2305213578873264E-2</v>
      </c>
      <c r="E134" s="18">
        <f t="shared" si="9"/>
        <v>1.2010022325859904E-2</v>
      </c>
      <c r="F134" s="18">
        <f t="shared" si="6"/>
        <v>1.216234672326379E-2</v>
      </c>
      <c r="G134" s="18">
        <f t="shared" si="7"/>
        <v>1.4286685560947407E-4</v>
      </c>
    </row>
    <row r="135" spans="1:7" hidden="1" x14ac:dyDescent="0.2">
      <c r="A135" s="21">
        <v>45230</v>
      </c>
      <c r="B135">
        <v>169.30548095703119</v>
      </c>
      <c r="C135">
        <v>4193.7998046875</v>
      </c>
      <c r="D135" s="18">
        <f t="shared" si="8"/>
        <v>2.8188566679754334E-3</v>
      </c>
      <c r="E135" s="18">
        <f t="shared" si="9"/>
        <v>6.4749573072333533E-3</v>
      </c>
      <c r="F135" s="18">
        <f t="shared" si="6"/>
        <v>6.2873001283193838E-3</v>
      </c>
      <c r="G135" s="18">
        <f t="shared" si="7"/>
        <v>-3.4684434603439503E-3</v>
      </c>
    </row>
    <row r="136" spans="1:7" hidden="1" x14ac:dyDescent="0.2">
      <c r="A136" s="21">
        <v>45231</v>
      </c>
      <c r="B136">
        <v>172.47802734375</v>
      </c>
      <c r="C136">
        <v>4237.85986328125</v>
      </c>
      <c r="D136" s="18">
        <f t="shared" si="8"/>
        <v>1.8738592328998438E-2</v>
      </c>
      <c r="E136" s="18">
        <f t="shared" si="9"/>
        <v>1.0505999486313922E-2</v>
      </c>
      <c r="F136" s="18">
        <f t="shared" si="6"/>
        <v>1.0565941941665432E-2</v>
      </c>
      <c r="G136" s="18">
        <f t="shared" si="7"/>
        <v>8.172650387333006E-3</v>
      </c>
    </row>
    <row r="137" spans="1:7" hidden="1" x14ac:dyDescent="0.2">
      <c r="A137" s="21">
        <v>45232</v>
      </c>
      <c r="B137">
        <v>176.04718017578119</v>
      </c>
      <c r="C137">
        <v>4317.77978515625</v>
      </c>
      <c r="D137" s="18">
        <f t="shared" si="8"/>
        <v>2.0693376930371876E-2</v>
      </c>
      <c r="E137" s="18">
        <f t="shared" si="9"/>
        <v>1.885855702012762E-2</v>
      </c>
      <c r="F137" s="18">
        <f t="shared" si="6"/>
        <v>1.9431540544929155E-2</v>
      </c>
      <c r="G137" s="18">
        <f t="shared" si="7"/>
        <v>1.2618363854427217E-3</v>
      </c>
    </row>
    <row r="138" spans="1:7" hidden="1" x14ac:dyDescent="0.2">
      <c r="A138" s="21">
        <v>45233</v>
      </c>
      <c r="B138">
        <v>175.13502502441409</v>
      </c>
      <c r="C138">
        <v>4358.33984375</v>
      </c>
      <c r="D138" s="18">
        <f t="shared" si="8"/>
        <v>-5.1813107739432374E-3</v>
      </c>
      <c r="E138" s="18">
        <f t="shared" si="9"/>
        <v>9.3937302530313627E-3</v>
      </c>
      <c r="F138" s="18">
        <f t="shared" si="6"/>
        <v>9.3853535385178925E-3</v>
      </c>
      <c r="G138" s="18">
        <f t="shared" si="7"/>
        <v>-1.456666431246113E-2</v>
      </c>
    </row>
    <row r="139" spans="1:7" hidden="1" x14ac:dyDescent="0.2">
      <c r="A139" s="21">
        <v>45236</v>
      </c>
      <c r="B139">
        <v>177.6929016113281</v>
      </c>
      <c r="C139">
        <v>4365.97998046875</v>
      </c>
      <c r="D139" s="18">
        <f t="shared" si="8"/>
        <v>1.4605168706587568E-2</v>
      </c>
      <c r="E139" s="18">
        <f t="shared" si="9"/>
        <v>1.7529924220356374E-3</v>
      </c>
      <c r="F139" s="18">
        <f t="shared" si="6"/>
        <v>1.2752969039902084E-3</v>
      </c>
      <c r="G139" s="18">
        <f t="shared" si="7"/>
        <v>1.332987180259736E-2</v>
      </c>
    </row>
    <row r="140" spans="1:7" hidden="1" x14ac:dyDescent="0.2">
      <c r="A140" s="21">
        <v>45237</v>
      </c>
      <c r="B140">
        <v>180.26069641113281</v>
      </c>
      <c r="C140">
        <v>4378.3798828125</v>
      </c>
      <c r="D140" s="18">
        <f t="shared" si="8"/>
        <v>1.4450744945463834E-2</v>
      </c>
      <c r="E140" s="18">
        <f t="shared" si="9"/>
        <v>2.8401189192852616E-3</v>
      </c>
      <c r="F140" s="18">
        <f t="shared" si="6"/>
        <v>2.4291982230256748E-3</v>
      </c>
      <c r="G140" s="18">
        <f t="shared" si="7"/>
        <v>1.2021546722438159E-2</v>
      </c>
    </row>
    <row r="141" spans="1:7" hidden="1" x14ac:dyDescent="0.2">
      <c r="A141" s="21">
        <v>45238</v>
      </c>
      <c r="B141">
        <v>181.321533203125</v>
      </c>
      <c r="C141">
        <v>4382.77978515625</v>
      </c>
      <c r="D141" s="18">
        <f t="shared" si="8"/>
        <v>5.885014388120835E-3</v>
      </c>
      <c r="E141" s="18">
        <f t="shared" si="9"/>
        <v>1.0049156221052513E-3</v>
      </c>
      <c r="F141" s="18">
        <f t="shared" ref="F141:F204" si="10">$B$2+$B$3*E141</f>
        <v>4.8127081009646778E-4</v>
      </c>
      <c r="G141" s="18">
        <f t="shared" ref="G141:G204" si="11">D141-F141</f>
        <v>5.403743578024367E-3</v>
      </c>
    </row>
    <row r="142" spans="1:7" hidden="1" x14ac:dyDescent="0.2">
      <c r="A142" s="21">
        <v>45239</v>
      </c>
      <c r="B142">
        <v>180.84564208984381</v>
      </c>
      <c r="C142">
        <v>4347.35009765625</v>
      </c>
      <c r="D142" s="18">
        <f t="shared" si="8"/>
        <v>-2.6245703137094401E-3</v>
      </c>
      <c r="E142" s="18">
        <f t="shared" si="9"/>
        <v>-8.0838393067328429E-3</v>
      </c>
      <c r="F142" s="18">
        <f t="shared" si="10"/>
        <v>-9.1657448107252959E-3</v>
      </c>
      <c r="G142" s="18">
        <f t="shared" si="11"/>
        <v>6.5411744970158558E-3</v>
      </c>
    </row>
    <row r="143" spans="1:7" hidden="1" x14ac:dyDescent="0.2">
      <c r="A143" s="21">
        <v>45240</v>
      </c>
      <c r="B143">
        <v>185.0448913574219</v>
      </c>
      <c r="C143">
        <v>4415.240234375</v>
      </c>
      <c r="D143" s="18">
        <f t="shared" si="8"/>
        <v>2.3220074418447423E-2</v>
      </c>
      <c r="E143" s="18">
        <f t="shared" si="9"/>
        <v>1.5616441094852496E-2</v>
      </c>
      <c r="F143" s="18">
        <f t="shared" si="10"/>
        <v>1.5990283384786697E-2</v>
      </c>
      <c r="G143" s="18">
        <f t="shared" si="11"/>
        <v>7.2297910336607263E-3</v>
      </c>
    </row>
    <row r="144" spans="1:7" hidden="1" x14ac:dyDescent="0.2">
      <c r="A144" s="21">
        <v>45243</v>
      </c>
      <c r="B144">
        <v>183.45654296875</v>
      </c>
      <c r="C144">
        <v>4411.5498046875</v>
      </c>
      <c r="D144" s="18">
        <f t="shared" si="8"/>
        <v>-8.5835841077284147E-3</v>
      </c>
      <c r="E144" s="18">
        <f t="shared" si="9"/>
        <v>-8.3583893324035152E-4</v>
      </c>
      <c r="F144" s="18">
        <f t="shared" si="10"/>
        <v>-1.4725488372100536E-3</v>
      </c>
      <c r="G144" s="18">
        <f t="shared" si="11"/>
        <v>-7.1110352705183611E-3</v>
      </c>
    </row>
    <row r="145" spans="1:7" hidden="1" x14ac:dyDescent="0.2">
      <c r="A145" s="21">
        <v>45244</v>
      </c>
      <c r="B145">
        <v>186.07733154296881</v>
      </c>
      <c r="C145">
        <v>4495.7001953125</v>
      </c>
      <c r="D145" s="18">
        <f t="shared" si="8"/>
        <v>1.4285609724288939E-2</v>
      </c>
      <c r="E145" s="18">
        <f t="shared" si="9"/>
        <v>1.9075017703661823E-2</v>
      </c>
      <c r="F145" s="18">
        <f t="shared" si="10"/>
        <v>1.9661296942994469E-2</v>
      </c>
      <c r="G145" s="18">
        <f t="shared" si="11"/>
        <v>-5.3756872187055299E-3</v>
      </c>
    </row>
    <row r="146" spans="1:7" hidden="1" x14ac:dyDescent="0.2">
      <c r="A146" s="21">
        <v>45245</v>
      </c>
      <c r="B146">
        <v>186.6431884765625</v>
      </c>
      <c r="C146">
        <v>4502.8798828125</v>
      </c>
      <c r="D146" s="18">
        <f t="shared" si="8"/>
        <v>3.040977258764288E-3</v>
      </c>
      <c r="E146" s="18">
        <f t="shared" si="9"/>
        <v>1.5970120755575135E-3</v>
      </c>
      <c r="F146" s="18">
        <f t="shared" si="10"/>
        <v>1.1097357406848599E-3</v>
      </c>
      <c r="G146" s="18">
        <f t="shared" si="11"/>
        <v>1.9312415180794281E-3</v>
      </c>
    </row>
    <row r="147" spans="1:7" hidden="1" x14ac:dyDescent="0.2">
      <c r="A147" s="21">
        <v>45246</v>
      </c>
      <c r="B147">
        <v>188.33082580566409</v>
      </c>
      <c r="C147">
        <v>4508.240234375</v>
      </c>
      <c r="D147" s="18">
        <f t="shared" si="8"/>
        <v>9.0420515362847897E-3</v>
      </c>
      <c r="E147" s="18">
        <f t="shared" si="9"/>
        <v>1.1904273935798848E-3</v>
      </c>
      <c r="F147" s="18">
        <f t="shared" si="10"/>
        <v>6.7817731393273015E-4</v>
      </c>
      <c r="G147" s="18">
        <f t="shared" si="11"/>
        <v>8.3638742223520589E-3</v>
      </c>
    </row>
    <row r="148" spans="1:7" hidden="1" x14ac:dyDescent="0.2">
      <c r="A148" s="21">
        <v>45247</v>
      </c>
      <c r="B148">
        <v>188.31098937988281</v>
      </c>
      <c r="C148">
        <v>4514.02001953125</v>
      </c>
      <c r="D148" s="18">
        <f t="shared" si="8"/>
        <v>-1.0532755695424889E-4</v>
      </c>
      <c r="E148" s="18">
        <f t="shared" si="9"/>
        <v>1.2820490603360213E-3</v>
      </c>
      <c r="F148" s="18">
        <f t="shared" si="10"/>
        <v>7.7542667947538423E-4</v>
      </c>
      <c r="G148" s="18">
        <f t="shared" si="11"/>
        <v>-8.8075423642963312E-4</v>
      </c>
    </row>
    <row r="149" spans="1:7" hidden="1" x14ac:dyDescent="0.2">
      <c r="A149" s="21">
        <v>45250</v>
      </c>
      <c r="B149">
        <v>190.05818176269531</v>
      </c>
      <c r="C149">
        <v>4547.3798828125</v>
      </c>
      <c r="D149" s="18">
        <f t="shared" si="8"/>
        <v>9.2782284696506512E-3</v>
      </c>
      <c r="E149" s="18">
        <f t="shared" si="9"/>
        <v>7.3902780973298388E-3</v>
      </c>
      <c r="F149" s="18">
        <f t="shared" si="10"/>
        <v>7.2588428785927217E-3</v>
      </c>
      <c r="G149" s="18">
        <f t="shared" si="11"/>
        <v>2.0193855910579294E-3</v>
      </c>
    </row>
    <row r="150" spans="1:7" hidden="1" x14ac:dyDescent="0.2">
      <c r="A150" s="21">
        <v>45251</v>
      </c>
      <c r="B150">
        <v>189.2540588378906</v>
      </c>
      <c r="C150">
        <v>4538.18994140625</v>
      </c>
      <c r="D150" s="18">
        <f t="shared" si="8"/>
        <v>-4.2309303253712516E-3</v>
      </c>
      <c r="E150" s="18">
        <f t="shared" si="9"/>
        <v>-2.0209310950652926E-3</v>
      </c>
      <c r="F150" s="18">
        <f t="shared" si="10"/>
        <v>-2.7304331884498096E-3</v>
      </c>
      <c r="G150" s="18">
        <f t="shared" si="11"/>
        <v>-1.500497136921442E-3</v>
      </c>
    </row>
    <row r="151" spans="1:7" hidden="1" x14ac:dyDescent="0.2">
      <c r="A151" s="21">
        <v>45252</v>
      </c>
      <c r="B151">
        <v>189.91917419433591</v>
      </c>
      <c r="C151">
        <v>4556.6201171875</v>
      </c>
      <c r="D151" s="18">
        <f t="shared" si="8"/>
        <v>3.5144047135868828E-3</v>
      </c>
      <c r="E151" s="18">
        <f t="shared" si="9"/>
        <v>4.06112922094648E-3</v>
      </c>
      <c r="F151" s="18">
        <f t="shared" si="10"/>
        <v>3.7252069222959835E-3</v>
      </c>
      <c r="G151" s="18">
        <f t="shared" si="11"/>
        <v>-2.1080220870910073E-4</v>
      </c>
    </row>
    <row r="152" spans="1:7" hidden="1" x14ac:dyDescent="0.2">
      <c r="A152" s="21">
        <v>45254</v>
      </c>
      <c r="B152">
        <v>188.58892822265619</v>
      </c>
      <c r="C152">
        <v>4559.33984375</v>
      </c>
      <c r="D152" s="18">
        <f t="shared" si="8"/>
        <v>-7.0042741988680657E-3</v>
      </c>
      <c r="E152" s="18">
        <f t="shared" si="9"/>
        <v>5.9687366788407914E-4</v>
      </c>
      <c r="F152" s="18">
        <f t="shared" si="10"/>
        <v>4.816560073139201E-5</v>
      </c>
      <c r="G152" s="18">
        <f t="shared" si="11"/>
        <v>-7.0524397995994576E-3</v>
      </c>
    </row>
    <row r="153" spans="1:7" hidden="1" x14ac:dyDescent="0.2">
      <c r="A153" s="21">
        <v>45257</v>
      </c>
      <c r="B153">
        <v>188.41023254394531</v>
      </c>
      <c r="C153">
        <v>4550.43017578125</v>
      </c>
      <c r="D153" s="18">
        <f t="shared" si="8"/>
        <v>-9.475406663317365E-4</v>
      </c>
      <c r="E153" s="18">
        <f t="shared" si="9"/>
        <v>-1.9541574600900891E-3</v>
      </c>
      <c r="F153" s="18">
        <f t="shared" si="10"/>
        <v>-2.6595581010799281E-3</v>
      </c>
      <c r="G153" s="18">
        <f t="shared" si="11"/>
        <v>1.7120174347481916E-3</v>
      </c>
    </row>
    <row r="154" spans="1:7" hidden="1" x14ac:dyDescent="0.2">
      <c r="A154" s="21">
        <v>45258</v>
      </c>
      <c r="B154">
        <v>189.01579284667969</v>
      </c>
      <c r="C154">
        <v>4554.89013671875</v>
      </c>
      <c r="D154" s="18">
        <f t="shared" si="8"/>
        <v>3.2140520955683538E-3</v>
      </c>
      <c r="E154" s="18">
        <f t="shared" si="9"/>
        <v>9.8011853060331333E-4</v>
      </c>
      <c r="F154" s="18">
        <f t="shared" si="10"/>
        <v>4.5495060111920538E-4</v>
      </c>
      <c r="G154" s="18">
        <f t="shared" si="11"/>
        <v>2.7591014944491482E-3</v>
      </c>
    </row>
    <row r="155" spans="1:7" hidden="1" x14ac:dyDescent="0.2">
      <c r="A155" s="21">
        <v>45259</v>
      </c>
      <c r="B155">
        <v>187.99330139160159</v>
      </c>
      <c r="C155">
        <v>4550.580078125</v>
      </c>
      <c r="D155" s="18">
        <f t="shared" si="8"/>
        <v>-5.4095556761624142E-3</v>
      </c>
      <c r="E155" s="18">
        <f t="shared" si="9"/>
        <v>-9.4624863923831182E-4</v>
      </c>
      <c r="F155" s="18">
        <f t="shared" si="10"/>
        <v>-1.5897402640657919E-3</v>
      </c>
      <c r="G155" s="18">
        <f t="shared" si="11"/>
        <v>-3.8198154120966223E-3</v>
      </c>
    </row>
    <row r="156" spans="1:7" hidden="1" x14ac:dyDescent="0.2">
      <c r="A156" s="21">
        <v>45260</v>
      </c>
      <c r="B156">
        <v>188.569091796875</v>
      </c>
      <c r="C156">
        <v>4567.7998046875</v>
      </c>
      <c r="D156" s="18">
        <f t="shared" si="8"/>
        <v>3.0628240528316475E-3</v>
      </c>
      <c r="E156" s="18">
        <f t="shared" si="9"/>
        <v>3.7840728581564065E-3</v>
      </c>
      <c r="F156" s="18">
        <f t="shared" si="10"/>
        <v>3.4311328625803491E-3</v>
      </c>
      <c r="G156" s="18">
        <f t="shared" si="11"/>
        <v>-3.683088097487016E-4</v>
      </c>
    </row>
    <row r="157" spans="1:7" hidden="1" x14ac:dyDescent="0.2">
      <c r="A157" s="21">
        <v>45261</v>
      </c>
      <c r="B157">
        <v>189.8497009277344</v>
      </c>
      <c r="C157">
        <v>4594.6298828125</v>
      </c>
      <c r="D157" s="18">
        <f t="shared" si="8"/>
        <v>6.7911931836575068E-3</v>
      </c>
      <c r="E157" s="18">
        <f t="shared" si="9"/>
        <v>5.8737421236076948E-3</v>
      </c>
      <c r="F157" s="18">
        <f t="shared" si="10"/>
        <v>5.649156365689246E-3</v>
      </c>
      <c r="G157" s="18">
        <f t="shared" si="11"/>
        <v>1.1420368179682608E-3</v>
      </c>
    </row>
    <row r="158" spans="1:7" hidden="1" x14ac:dyDescent="0.2">
      <c r="A158" s="21">
        <v>45264</v>
      </c>
      <c r="B158">
        <v>188.0528564453125</v>
      </c>
      <c r="C158">
        <v>4569.77978515625</v>
      </c>
      <c r="D158" s="18">
        <f t="shared" si="8"/>
        <v>-9.4645631446418355E-3</v>
      </c>
      <c r="E158" s="18">
        <f t="shared" si="9"/>
        <v>-5.4085091269721053E-3</v>
      </c>
      <c r="F158" s="18">
        <f t="shared" si="10"/>
        <v>-6.3260872077771282E-3</v>
      </c>
      <c r="G158" s="18">
        <f t="shared" si="11"/>
        <v>-3.1384759368647073E-3</v>
      </c>
    </row>
    <row r="159" spans="1:7" hidden="1" x14ac:dyDescent="0.2">
      <c r="A159" s="21">
        <v>45265</v>
      </c>
      <c r="B159">
        <v>192.01383972167969</v>
      </c>
      <c r="C159">
        <v>4567.18017578125</v>
      </c>
      <c r="D159" s="18">
        <f t="shared" si="8"/>
        <v>2.1063138051928831E-2</v>
      </c>
      <c r="E159" s="18">
        <f t="shared" si="9"/>
        <v>-5.6886972616143616E-4</v>
      </c>
      <c r="F159" s="18">
        <f t="shared" si="10"/>
        <v>-1.1891815188992778E-3</v>
      </c>
      <c r="G159" s="18">
        <f t="shared" si="11"/>
        <v>2.225231957082811E-2</v>
      </c>
    </row>
    <row r="160" spans="1:7" hidden="1" x14ac:dyDescent="0.2">
      <c r="A160" s="21">
        <v>45266</v>
      </c>
      <c r="B160">
        <v>190.92185974121091</v>
      </c>
      <c r="C160">
        <v>4549.33984375</v>
      </c>
      <c r="D160" s="18">
        <f t="shared" si="8"/>
        <v>-5.6869858029586773E-3</v>
      </c>
      <c r="E160" s="18">
        <f t="shared" si="9"/>
        <v>-3.9062028088695522E-3</v>
      </c>
      <c r="F160" s="18">
        <f t="shared" si="10"/>
        <v>-4.7315043819150483E-3</v>
      </c>
      <c r="G160" s="18">
        <f t="shared" si="11"/>
        <v>-9.5548142104362899E-4</v>
      </c>
    </row>
    <row r="161" spans="1:7" hidden="1" x14ac:dyDescent="0.2">
      <c r="A161" s="21">
        <v>45267</v>
      </c>
      <c r="B161">
        <v>192.85768127441409</v>
      </c>
      <c r="C161">
        <v>4585.58984375</v>
      </c>
      <c r="D161" s="18">
        <f t="shared" si="8"/>
        <v>1.0139339391660673E-2</v>
      </c>
      <c r="E161" s="18">
        <f t="shared" si="9"/>
        <v>7.9681890658929166E-3</v>
      </c>
      <c r="F161" s="18">
        <f t="shared" si="10"/>
        <v>7.8722510059790959E-3</v>
      </c>
      <c r="G161" s="18">
        <f t="shared" si="11"/>
        <v>2.2670883856815774E-3</v>
      </c>
    </row>
    <row r="162" spans="1:7" hidden="1" x14ac:dyDescent="0.2">
      <c r="A162" s="21">
        <v>45268</v>
      </c>
      <c r="B162">
        <v>194.2872009277344</v>
      </c>
      <c r="C162">
        <v>4604.3701171875</v>
      </c>
      <c r="D162" s="18">
        <f t="shared" si="8"/>
        <v>7.412303434708889E-3</v>
      </c>
      <c r="E162" s="18">
        <f t="shared" si="9"/>
        <v>4.0954978699407896E-3</v>
      </c>
      <c r="F162" s="18">
        <f t="shared" si="10"/>
        <v>3.7616866047509084E-3</v>
      </c>
      <c r="G162" s="18">
        <f t="shared" si="11"/>
        <v>3.6506168299579806E-3</v>
      </c>
    </row>
    <row r="163" spans="1:7" hidden="1" x14ac:dyDescent="0.2">
      <c r="A163" s="21">
        <v>45271</v>
      </c>
      <c r="B163">
        <v>191.77558898925781</v>
      </c>
      <c r="C163">
        <v>4622.43994140625</v>
      </c>
      <c r="D163" s="18">
        <f t="shared" si="8"/>
        <v>-1.2927315471546685E-2</v>
      </c>
      <c r="E163" s="18">
        <f t="shared" si="9"/>
        <v>3.924494286698943E-3</v>
      </c>
      <c r="F163" s="18">
        <f t="shared" si="10"/>
        <v>3.5801794289422326E-3</v>
      </c>
      <c r="G163" s="18">
        <f t="shared" si="11"/>
        <v>-1.6507494900488917E-2</v>
      </c>
    </row>
    <row r="164" spans="1:7" hidden="1" x14ac:dyDescent="0.2">
      <c r="A164" s="21">
        <v>45272</v>
      </c>
      <c r="B164">
        <v>193.29447937011719</v>
      </c>
      <c r="C164">
        <v>4643.7001953125</v>
      </c>
      <c r="D164" s="18">
        <f t="shared" si="8"/>
        <v>7.9201445234224899E-3</v>
      </c>
      <c r="E164" s="18">
        <f t="shared" si="9"/>
        <v>4.5993575202152304E-3</v>
      </c>
      <c r="F164" s="18">
        <f t="shared" si="10"/>
        <v>4.2964949426318724E-3</v>
      </c>
      <c r="G164" s="18">
        <f t="shared" si="11"/>
        <v>3.6236495807906175E-3</v>
      </c>
    </row>
    <row r="165" spans="1:7" hidden="1" x14ac:dyDescent="0.2">
      <c r="A165" s="21">
        <v>45273</v>
      </c>
      <c r="B165">
        <v>196.5208740234375</v>
      </c>
      <c r="C165">
        <v>4707.08984375</v>
      </c>
      <c r="D165" s="18">
        <f t="shared" si="8"/>
        <v>1.6691602697780361E-2</v>
      </c>
      <c r="E165" s="18">
        <f t="shared" si="9"/>
        <v>1.3650676351045998E-2</v>
      </c>
      <c r="F165" s="18">
        <f t="shared" si="10"/>
        <v>1.3903775019356898E-2</v>
      </c>
      <c r="G165" s="18">
        <f t="shared" si="11"/>
        <v>2.7878276784234629E-3</v>
      </c>
    </row>
    <row r="166" spans="1:7" hidden="1" x14ac:dyDescent="0.2">
      <c r="A166" s="21">
        <v>45274</v>
      </c>
      <c r="B166">
        <v>196.6697692871094</v>
      </c>
      <c r="C166">
        <v>4719.5498046875</v>
      </c>
      <c r="D166" s="18">
        <f t="shared" si="8"/>
        <v>7.5765622563905843E-4</v>
      </c>
      <c r="E166" s="18">
        <f t="shared" si="9"/>
        <v>2.6470624846992585E-3</v>
      </c>
      <c r="F166" s="18">
        <f t="shared" si="10"/>
        <v>2.2242836384941916E-3</v>
      </c>
      <c r="G166" s="18">
        <f t="shared" si="11"/>
        <v>-1.4666274128551332E-3</v>
      </c>
    </row>
    <row r="167" spans="1:7" hidden="1" x14ac:dyDescent="0.2">
      <c r="A167" s="21">
        <v>45275</v>
      </c>
      <c r="B167">
        <v>196.1336669921875</v>
      </c>
      <c r="C167">
        <v>4719.18994140625</v>
      </c>
      <c r="D167" s="18">
        <f t="shared" si="8"/>
        <v>-2.7259008685736053E-3</v>
      </c>
      <c r="E167" s="18">
        <f t="shared" si="9"/>
        <v>-7.62494933082003E-5</v>
      </c>
      <c r="F167" s="18">
        <f t="shared" si="10"/>
        <v>-6.6630295977021579E-4</v>
      </c>
      <c r="G167" s="18">
        <f t="shared" si="11"/>
        <v>-2.0595979088033896E-3</v>
      </c>
    </row>
    <row r="168" spans="1:7" hidden="1" x14ac:dyDescent="0.2">
      <c r="A168" s="21">
        <v>45278</v>
      </c>
      <c r="B168">
        <v>194.46589660644531</v>
      </c>
      <c r="C168">
        <v>4740.56005859375</v>
      </c>
      <c r="D168" s="18">
        <f t="shared" si="8"/>
        <v>-8.5032335922655689E-3</v>
      </c>
      <c r="E168" s="18">
        <f t="shared" si="9"/>
        <v>4.5283443669004164E-3</v>
      </c>
      <c r="F168" s="18">
        <f t="shared" si="10"/>
        <v>4.2211199320087841E-3</v>
      </c>
      <c r="G168" s="18">
        <f t="shared" si="11"/>
        <v>-1.2724353524274354E-2</v>
      </c>
    </row>
    <row r="169" spans="1:7" hidden="1" x14ac:dyDescent="0.2">
      <c r="A169" s="21">
        <v>45279</v>
      </c>
      <c r="B169">
        <v>195.50828552246091</v>
      </c>
      <c r="C169">
        <v>4768.3701171875</v>
      </c>
      <c r="D169" s="18">
        <f t="shared" si="8"/>
        <v>5.3602659088609617E-3</v>
      </c>
      <c r="E169" s="18">
        <f t="shared" si="9"/>
        <v>5.8664078189105684E-3</v>
      </c>
      <c r="F169" s="18">
        <f t="shared" si="10"/>
        <v>5.6413715643017044E-3</v>
      </c>
      <c r="G169" s="18">
        <f t="shared" si="11"/>
        <v>-2.8110565544074272E-4</v>
      </c>
    </row>
    <row r="170" spans="1:7" hidden="1" x14ac:dyDescent="0.2">
      <c r="A170" s="21">
        <v>45280</v>
      </c>
      <c r="B170">
        <v>193.41361999511719</v>
      </c>
      <c r="C170">
        <v>4698.35009765625</v>
      </c>
      <c r="D170" s="18">
        <f t="shared" si="8"/>
        <v>-1.0713947604553464E-2</v>
      </c>
      <c r="E170" s="18">
        <f t="shared" si="9"/>
        <v>-1.4684266911006771E-2</v>
      </c>
      <c r="F170" s="18">
        <f t="shared" si="10"/>
        <v>-1.6171592003336739E-2</v>
      </c>
      <c r="G170" s="18">
        <f t="shared" si="11"/>
        <v>5.4576443987832748E-3</v>
      </c>
    </row>
    <row r="171" spans="1:7" hidden="1" x14ac:dyDescent="0.2">
      <c r="A171" s="21">
        <v>45281</v>
      </c>
      <c r="B171">
        <v>193.2646789550781</v>
      </c>
      <c r="C171">
        <v>4746.75</v>
      </c>
      <c r="D171" s="18">
        <f t="shared" si="8"/>
        <v>-7.7006490051145793E-4</v>
      </c>
      <c r="E171" s="18">
        <f t="shared" si="9"/>
        <v>1.0301467821202559E-2</v>
      </c>
      <c r="F171" s="18">
        <f t="shared" si="10"/>
        <v>1.0348847280875161E-2</v>
      </c>
      <c r="G171" s="18">
        <f t="shared" si="11"/>
        <v>-1.1118912181386619E-2</v>
      </c>
    </row>
    <row r="172" spans="1:7" hidden="1" x14ac:dyDescent="0.2">
      <c r="A172" s="21">
        <v>45282</v>
      </c>
      <c r="B172">
        <v>192.1925354003906</v>
      </c>
      <c r="C172">
        <v>4754.6298828125</v>
      </c>
      <c r="D172" s="18">
        <f t="shared" si="8"/>
        <v>-5.5475400910515171E-3</v>
      </c>
      <c r="E172" s="18">
        <f t="shared" si="9"/>
        <v>1.6600585268868873E-3</v>
      </c>
      <c r="F172" s="18">
        <f t="shared" si="10"/>
        <v>1.1766547087474746E-3</v>
      </c>
      <c r="G172" s="18">
        <f t="shared" si="11"/>
        <v>-6.724194799798992E-3</v>
      </c>
    </row>
    <row r="173" spans="1:7" hidden="1" x14ac:dyDescent="0.2">
      <c r="A173" s="21">
        <v>45286</v>
      </c>
      <c r="B173">
        <v>191.64654541015619</v>
      </c>
      <c r="C173">
        <v>4774.75</v>
      </c>
      <c r="D173" s="18">
        <f t="shared" si="8"/>
        <v>-2.8408490948774734E-3</v>
      </c>
      <c r="E173" s="18">
        <f t="shared" si="9"/>
        <v>4.2316894655107795E-3</v>
      </c>
      <c r="F173" s="18">
        <f t="shared" si="10"/>
        <v>3.906243528133185E-3</v>
      </c>
      <c r="G173" s="18">
        <f t="shared" si="11"/>
        <v>-6.7470926230106584E-3</v>
      </c>
    </row>
    <row r="174" spans="1:7" hidden="1" x14ac:dyDescent="0.2">
      <c r="A174" s="21">
        <v>45287</v>
      </c>
      <c r="B174">
        <v>191.74583435058591</v>
      </c>
      <c r="C174">
        <v>4781.580078125</v>
      </c>
      <c r="D174" s="18">
        <f t="shared" si="8"/>
        <v>5.1808364307959209E-4</v>
      </c>
      <c r="E174" s="18">
        <f t="shared" si="9"/>
        <v>1.4304577464787638E-3</v>
      </c>
      <c r="F174" s="18">
        <f t="shared" si="10"/>
        <v>9.3295110660477775E-4</v>
      </c>
      <c r="G174" s="18">
        <f t="shared" si="11"/>
        <v>-4.1486746352518565E-4</v>
      </c>
    </row>
    <row r="175" spans="1:7" hidden="1" x14ac:dyDescent="0.2">
      <c r="A175" s="21">
        <v>45288</v>
      </c>
      <c r="B175">
        <v>192.1726989746094</v>
      </c>
      <c r="C175">
        <v>4783.35009765625</v>
      </c>
      <c r="D175" s="18">
        <f t="shared" si="8"/>
        <v>2.226200248204746E-3</v>
      </c>
      <c r="E175" s="18">
        <f t="shared" si="9"/>
        <v>3.7017460804378288E-4</v>
      </c>
      <c r="F175" s="18">
        <f t="shared" si="10"/>
        <v>-1.9245804779122557E-4</v>
      </c>
      <c r="G175" s="18">
        <f t="shared" si="11"/>
        <v>2.4186582959959714E-3</v>
      </c>
    </row>
    <row r="176" spans="1:7" hidden="1" x14ac:dyDescent="0.2">
      <c r="A176" s="21">
        <v>45289</v>
      </c>
      <c r="B176">
        <v>191.13032531738281</v>
      </c>
      <c r="C176">
        <v>4769.830078125</v>
      </c>
      <c r="D176" s="18">
        <f t="shared" si="8"/>
        <v>-5.4241505832434145E-3</v>
      </c>
      <c r="E176" s="18">
        <f t="shared" si="9"/>
        <v>-2.8264750133749628E-3</v>
      </c>
      <c r="F176" s="18">
        <f t="shared" si="10"/>
        <v>-3.5854562168003844E-3</v>
      </c>
      <c r="G176" s="18">
        <f t="shared" si="11"/>
        <v>-1.8386943664430301E-3</v>
      </c>
    </row>
    <row r="177" spans="1:7" hidden="1" x14ac:dyDescent="0.2">
      <c r="A177" s="21">
        <v>45293</v>
      </c>
      <c r="B177">
        <v>184.29042053222659</v>
      </c>
      <c r="C177">
        <v>4742.830078125</v>
      </c>
      <c r="D177" s="18">
        <f t="shared" si="8"/>
        <v>-3.5786601491930581E-2</v>
      </c>
      <c r="E177" s="18">
        <f t="shared" si="9"/>
        <v>-5.6605790054923277E-3</v>
      </c>
      <c r="F177" s="18">
        <f t="shared" si="10"/>
        <v>-6.5936400326318855E-3</v>
      </c>
      <c r="G177" s="18">
        <f t="shared" si="11"/>
        <v>-2.9192961459298696E-2</v>
      </c>
    </row>
    <row r="178" spans="1:7" hidden="1" x14ac:dyDescent="0.2">
      <c r="A178" s="21">
        <v>45294</v>
      </c>
      <c r="B178">
        <v>182.9105224609375</v>
      </c>
      <c r="C178">
        <v>4704.81005859375</v>
      </c>
      <c r="D178" s="18">
        <f t="shared" si="8"/>
        <v>-7.487627774162009E-3</v>
      </c>
      <c r="E178" s="18">
        <f t="shared" si="9"/>
        <v>-8.016314922730805E-3</v>
      </c>
      <c r="F178" s="18">
        <f t="shared" si="10"/>
        <v>-9.0940728608978096E-3</v>
      </c>
      <c r="G178" s="18">
        <f t="shared" si="11"/>
        <v>1.6064450867358006E-3</v>
      </c>
    </row>
    <row r="179" spans="1:7" hidden="1" x14ac:dyDescent="0.2">
      <c r="A179" s="21">
        <v>45295</v>
      </c>
      <c r="B179">
        <v>180.58753967285159</v>
      </c>
      <c r="C179">
        <v>4688.68017578125</v>
      </c>
      <c r="D179" s="18">
        <f t="shared" si="8"/>
        <v>-1.270010471148264E-2</v>
      </c>
      <c r="E179" s="18">
        <f t="shared" si="9"/>
        <v>-3.4283812973570083E-3</v>
      </c>
      <c r="F179" s="18">
        <f t="shared" si="10"/>
        <v>-4.2243335294036288E-3</v>
      </c>
      <c r="G179" s="18">
        <f t="shared" si="11"/>
        <v>-8.4757711820790116E-3</v>
      </c>
    </row>
    <row r="180" spans="1:7" hidden="1" x14ac:dyDescent="0.2">
      <c r="A180" s="21">
        <v>45296</v>
      </c>
      <c r="B180">
        <v>179.86285400390619</v>
      </c>
      <c r="C180">
        <v>4697.240234375</v>
      </c>
      <c r="D180" s="18">
        <f t="shared" si="8"/>
        <v>-4.0129328427543909E-3</v>
      </c>
      <c r="E180" s="18">
        <f t="shared" si="9"/>
        <v>1.8256861788026324E-3</v>
      </c>
      <c r="F180" s="18">
        <f t="shared" si="10"/>
        <v>1.3524557461592611E-3</v>
      </c>
      <c r="G180" s="18">
        <f t="shared" si="11"/>
        <v>-5.3653885889136518E-3</v>
      </c>
    </row>
    <row r="181" spans="1:7" hidden="1" x14ac:dyDescent="0.2">
      <c r="A181" s="21">
        <v>45299</v>
      </c>
      <c r="B181">
        <v>184.21101379394531</v>
      </c>
      <c r="C181">
        <v>4763.5400390625</v>
      </c>
      <c r="D181" s="18">
        <f t="shared" si="8"/>
        <v>2.4174862642537098E-2</v>
      </c>
      <c r="E181" s="18">
        <f t="shared" si="9"/>
        <v>1.4114629309846638E-2</v>
      </c>
      <c r="F181" s="18">
        <f t="shared" si="10"/>
        <v>1.4396225467841865E-2</v>
      </c>
      <c r="G181" s="18">
        <f t="shared" si="11"/>
        <v>9.7786371746952337E-3</v>
      </c>
    </row>
    <row r="182" spans="1:7" hidden="1" x14ac:dyDescent="0.2">
      <c r="A182" s="21">
        <v>45300</v>
      </c>
      <c r="B182">
        <v>183.7940673828125</v>
      </c>
      <c r="C182">
        <v>4756.5</v>
      </c>
      <c r="D182" s="18">
        <f t="shared" si="8"/>
        <v>-2.263417385016897E-3</v>
      </c>
      <c r="E182" s="18">
        <f t="shared" si="9"/>
        <v>-1.4779006799081618E-3</v>
      </c>
      <c r="F182" s="18">
        <f t="shared" si="10"/>
        <v>-2.1540480907528388E-3</v>
      </c>
      <c r="G182" s="18">
        <f t="shared" si="11"/>
        <v>-1.0936929426405822E-4</v>
      </c>
    </row>
    <row r="183" spans="1:7" hidden="1" x14ac:dyDescent="0.2">
      <c r="A183" s="21">
        <v>45301</v>
      </c>
      <c r="B183">
        <v>184.83642578125</v>
      </c>
      <c r="C183">
        <v>4783.4501953125</v>
      </c>
      <c r="D183" s="18">
        <f t="shared" si="8"/>
        <v>5.6713386524409604E-3</v>
      </c>
      <c r="E183" s="18">
        <f t="shared" si="9"/>
        <v>5.6659718937244197E-3</v>
      </c>
      <c r="F183" s="18">
        <f t="shared" si="10"/>
        <v>5.4286242170155088E-3</v>
      </c>
      <c r="G183" s="18">
        <f t="shared" si="11"/>
        <v>2.4271443542545155E-4</v>
      </c>
    </row>
    <row r="184" spans="1:7" hidden="1" x14ac:dyDescent="0.2">
      <c r="A184" s="21">
        <v>45302</v>
      </c>
      <c r="B184">
        <v>184.24078369140619</v>
      </c>
      <c r="C184">
        <v>4780.240234375</v>
      </c>
      <c r="D184" s="18">
        <f t="shared" si="8"/>
        <v>-3.2225362902695842E-3</v>
      </c>
      <c r="E184" s="18">
        <f t="shared" si="9"/>
        <v>-6.7105557838686991E-4</v>
      </c>
      <c r="F184" s="18">
        <f t="shared" si="10"/>
        <v>-1.2976439563138781E-3</v>
      </c>
      <c r="G184" s="18">
        <f t="shared" si="11"/>
        <v>-1.9248923339557061E-3</v>
      </c>
    </row>
    <row r="185" spans="1:7" hidden="1" x14ac:dyDescent="0.2">
      <c r="A185" s="21">
        <v>45303</v>
      </c>
      <c r="B185">
        <v>184.5683898925781</v>
      </c>
      <c r="C185">
        <v>4783.830078125</v>
      </c>
      <c r="D185" s="18">
        <f t="shared" si="8"/>
        <v>1.778141596057381E-3</v>
      </c>
      <c r="E185" s="18">
        <f t="shared" si="9"/>
        <v>7.5097559411041459E-4</v>
      </c>
      <c r="F185" s="18">
        <f t="shared" si="10"/>
        <v>2.1173296514422383E-4</v>
      </c>
      <c r="G185" s="18">
        <f t="shared" si="11"/>
        <v>1.5664086309131573E-3</v>
      </c>
    </row>
    <row r="186" spans="1:7" hidden="1" x14ac:dyDescent="0.2">
      <c r="A186" s="21">
        <v>45307</v>
      </c>
      <c r="B186">
        <v>182.29502868652341</v>
      </c>
      <c r="C186">
        <v>4765.97998046875</v>
      </c>
      <c r="D186" s="18">
        <f t="shared" si="8"/>
        <v>-1.2317175261580937E-2</v>
      </c>
      <c r="E186" s="18">
        <f t="shared" si="9"/>
        <v>-3.7313402367431525E-3</v>
      </c>
      <c r="F186" s="18">
        <f t="shared" si="10"/>
        <v>-4.5459011856567788E-3</v>
      </c>
      <c r="G186" s="18">
        <f t="shared" si="11"/>
        <v>-7.7712740759241583E-3</v>
      </c>
    </row>
    <row r="187" spans="1:7" hidden="1" x14ac:dyDescent="0.2">
      <c r="A187" s="21">
        <v>45308</v>
      </c>
      <c r="B187">
        <v>181.3519287109375</v>
      </c>
      <c r="C187">
        <v>4739.2099609375</v>
      </c>
      <c r="D187" s="18">
        <f t="shared" si="8"/>
        <v>-5.173481593991669E-3</v>
      </c>
      <c r="E187" s="18">
        <f t="shared" si="9"/>
        <v>-5.6168971839904991E-3</v>
      </c>
      <c r="F187" s="18">
        <f t="shared" si="10"/>
        <v>-6.5472751325247203E-3</v>
      </c>
      <c r="G187" s="18">
        <f t="shared" si="11"/>
        <v>1.3737935385330514E-3</v>
      </c>
    </row>
    <row r="188" spans="1:7" hidden="1" x14ac:dyDescent="0.2">
      <c r="A188" s="21">
        <v>45309</v>
      </c>
      <c r="B188">
        <v>187.25868225097659</v>
      </c>
      <c r="C188">
        <v>4780.93994140625</v>
      </c>
      <c r="D188" s="18">
        <f t="shared" ref="D188:D251" si="12">(B188/B187)-1</f>
        <v>3.2570668434709793E-2</v>
      </c>
      <c r="E188" s="18">
        <f t="shared" ref="E188:E251" si="13">(C188/C187)-1</f>
        <v>8.805260963896E-3</v>
      </c>
      <c r="F188" s="18">
        <f t="shared" si="10"/>
        <v>8.7607385643975084E-3</v>
      </c>
      <c r="G188" s="18">
        <f t="shared" si="11"/>
        <v>2.3809929870312285E-2</v>
      </c>
    </row>
    <row r="189" spans="1:7" hidden="1" x14ac:dyDescent="0.2">
      <c r="A189" s="21">
        <v>45310</v>
      </c>
      <c r="B189">
        <v>190.1673889160156</v>
      </c>
      <c r="C189">
        <v>4839.81005859375</v>
      </c>
      <c r="D189" s="18">
        <f t="shared" si="12"/>
        <v>1.5533093740030424E-2</v>
      </c>
      <c r="E189" s="18">
        <f t="shared" si="13"/>
        <v>1.2313502764936146E-2</v>
      </c>
      <c r="F189" s="18">
        <f t="shared" si="10"/>
        <v>1.2484467911402883E-2</v>
      </c>
      <c r="G189" s="18">
        <f t="shared" si="11"/>
        <v>3.0486258286275408E-3</v>
      </c>
    </row>
    <row r="190" spans="1:7" hidden="1" x14ac:dyDescent="0.2">
      <c r="A190" s="21">
        <v>45313</v>
      </c>
      <c r="B190">
        <v>192.4804382324219</v>
      </c>
      <c r="C190">
        <v>4850.43017578125</v>
      </c>
      <c r="D190" s="18">
        <f t="shared" si="12"/>
        <v>1.2163228036053075E-2</v>
      </c>
      <c r="E190" s="18">
        <f t="shared" si="13"/>
        <v>2.1943252026270788E-3</v>
      </c>
      <c r="F190" s="18">
        <f t="shared" si="10"/>
        <v>1.7437377698383341E-3</v>
      </c>
      <c r="G190" s="18">
        <f t="shared" si="11"/>
        <v>1.0419490266214741E-2</v>
      </c>
    </row>
    <row r="191" spans="1:7" hidden="1" x14ac:dyDescent="0.2">
      <c r="A191" s="21">
        <v>45314</v>
      </c>
      <c r="B191">
        <v>193.76106262207031</v>
      </c>
      <c r="C191">
        <v>4864.60009765625</v>
      </c>
      <c r="D191" s="18">
        <f t="shared" si="12"/>
        <v>6.6532703344224231E-3</v>
      </c>
      <c r="E191" s="18">
        <f t="shared" si="13"/>
        <v>2.921374261968035E-3</v>
      </c>
      <c r="F191" s="18">
        <f t="shared" si="10"/>
        <v>2.5154445313785123E-3</v>
      </c>
      <c r="G191" s="18">
        <f t="shared" si="11"/>
        <v>4.1378258030439104E-3</v>
      </c>
    </row>
    <row r="192" spans="1:7" hidden="1" x14ac:dyDescent="0.2">
      <c r="A192" s="21">
        <v>45315</v>
      </c>
      <c r="B192">
        <v>193.08599853515619</v>
      </c>
      <c r="C192">
        <v>4868.5498046875</v>
      </c>
      <c r="D192" s="18">
        <f t="shared" si="12"/>
        <v>-3.4840028113947152E-3</v>
      </c>
      <c r="E192" s="18">
        <f t="shared" si="13"/>
        <v>8.1192841178312491E-4</v>
      </c>
      <c r="F192" s="18">
        <f t="shared" si="10"/>
        <v>2.7642970180680084E-4</v>
      </c>
      <c r="G192" s="18">
        <f t="shared" si="11"/>
        <v>-3.7604325132015162E-3</v>
      </c>
    </row>
    <row r="193" spans="1:7" hidden="1" x14ac:dyDescent="0.2">
      <c r="A193" s="21">
        <v>45316</v>
      </c>
      <c r="B193">
        <v>192.75840759277341</v>
      </c>
      <c r="C193">
        <v>4894.16015625</v>
      </c>
      <c r="D193" s="18">
        <f t="shared" si="12"/>
        <v>-1.6966064078599574E-3</v>
      </c>
      <c r="E193" s="18">
        <f t="shared" si="13"/>
        <v>5.2603655277063677E-3</v>
      </c>
      <c r="F193" s="18">
        <f t="shared" si="10"/>
        <v>4.9981041975499692E-3</v>
      </c>
      <c r="G193" s="18">
        <f t="shared" si="11"/>
        <v>-6.6947106054099266E-3</v>
      </c>
    </row>
    <row r="194" spans="1:7" hidden="1" x14ac:dyDescent="0.2">
      <c r="A194" s="21">
        <v>45317</v>
      </c>
      <c r="B194">
        <v>191.02113342285159</v>
      </c>
      <c r="C194">
        <v>4890.97021484375</v>
      </c>
      <c r="D194" s="18">
        <f t="shared" si="12"/>
        <v>-9.0127024373019005E-3</v>
      </c>
      <c r="E194" s="18">
        <f t="shared" si="13"/>
        <v>-6.5178525107645324E-4</v>
      </c>
      <c r="F194" s="18">
        <f t="shared" si="10"/>
        <v>-1.2771899832408355E-3</v>
      </c>
      <c r="G194" s="18">
        <f t="shared" si="11"/>
        <v>-7.7355124540610647E-3</v>
      </c>
    </row>
    <row r="195" spans="1:7" hidden="1" x14ac:dyDescent="0.2">
      <c r="A195" s="21">
        <v>45320</v>
      </c>
      <c r="B195">
        <v>190.33613586425781</v>
      </c>
      <c r="C195">
        <v>4927.93017578125</v>
      </c>
      <c r="D195" s="18">
        <f t="shared" si="12"/>
        <v>-3.5859778775233497E-3</v>
      </c>
      <c r="E195" s="18">
        <f t="shared" si="13"/>
        <v>7.5567748961808956E-3</v>
      </c>
      <c r="F195" s="18">
        <f t="shared" si="10"/>
        <v>7.4355664487526551E-3</v>
      </c>
      <c r="G195" s="18">
        <f t="shared" si="11"/>
        <v>-1.1021544326276004E-2</v>
      </c>
    </row>
    <row r="196" spans="1:7" hidden="1" x14ac:dyDescent="0.2">
      <c r="A196" s="21">
        <v>45321</v>
      </c>
      <c r="B196">
        <v>186.67295837402341</v>
      </c>
      <c r="C196">
        <v>4924.97021484375</v>
      </c>
      <c r="D196" s="18">
        <f t="shared" si="12"/>
        <v>-1.9245833029030712E-2</v>
      </c>
      <c r="E196" s="18">
        <f t="shared" si="13"/>
        <v>-6.0064993453989857E-4</v>
      </c>
      <c r="F196" s="18">
        <f t="shared" si="10"/>
        <v>-1.222913770352909E-3</v>
      </c>
      <c r="G196" s="18">
        <f t="shared" si="11"/>
        <v>-1.8022919258677803E-2</v>
      </c>
    </row>
    <row r="197" spans="1:7" hidden="1" x14ac:dyDescent="0.2">
      <c r="A197" s="21">
        <v>45322</v>
      </c>
      <c r="B197">
        <v>183.05943298339841</v>
      </c>
      <c r="C197">
        <v>4845.64990234375</v>
      </c>
      <c r="D197" s="18">
        <f t="shared" si="12"/>
        <v>-1.9357519279170732E-2</v>
      </c>
      <c r="E197" s="18">
        <f t="shared" si="13"/>
        <v>-1.6105744611597972E-2</v>
      </c>
      <c r="F197" s="18">
        <f t="shared" si="10"/>
        <v>-1.768038145685611E-2</v>
      </c>
      <c r="G197" s="18">
        <f t="shared" si="11"/>
        <v>-1.6771378223146213E-3</v>
      </c>
    </row>
    <row r="198" spans="1:7" hidden="1" x14ac:dyDescent="0.2">
      <c r="A198" s="21">
        <v>45323</v>
      </c>
      <c r="B198">
        <v>185.50157165527341</v>
      </c>
      <c r="C198">
        <v>4906.18994140625</v>
      </c>
      <c r="D198" s="18">
        <f t="shared" si="12"/>
        <v>1.334068740449168E-2</v>
      </c>
      <c r="E198" s="18">
        <f t="shared" si="13"/>
        <v>1.2493688211609788E-2</v>
      </c>
      <c r="F198" s="18">
        <f t="shared" si="10"/>
        <v>1.2675720930360408E-2</v>
      </c>
      <c r="G198" s="18">
        <f t="shared" si="11"/>
        <v>6.6496647413127191E-4</v>
      </c>
    </row>
    <row r="199" spans="1:7" hidden="1" x14ac:dyDescent="0.2">
      <c r="A199" s="21">
        <v>45324</v>
      </c>
      <c r="B199">
        <v>184.4989013671875</v>
      </c>
      <c r="C199">
        <v>4958.60986328125</v>
      </c>
      <c r="D199" s="18">
        <f t="shared" si="12"/>
        <v>-5.4051848679169678E-3</v>
      </c>
      <c r="E199" s="18">
        <f t="shared" si="13"/>
        <v>1.068444607751462E-2</v>
      </c>
      <c r="F199" s="18">
        <f t="shared" si="10"/>
        <v>1.0755349299028914E-2</v>
      </c>
      <c r="G199" s="18">
        <f t="shared" si="11"/>
        <v>-1.6160534166945881E-2</v>
      </c>
    </row>
    <row r="200" spans="1:7" hidden="1" x14ac:dyDescent="0.2">
      <c r="A200" s="21">
        <v>45327</v>
      </c>
      <c r="B200">
        <v>186.3155822753906</v>
      </c>
      <c r="C200">
        <v>4942.81005859375</v>
      </c>
      <c r="D200" s="18">
        <f t="shared" si="12"/>
        <v>9.8465676204084751E-3</v>
      </c>
      <c r="E200" s="18">
        <f t="shared" si="13"/>
        <v>-3.1863375266721894E-3</v>
      </c>
      <c r="F200" s="18">
        <f t="shared" si="10"/>
        <v>-3.9674226483202117E-3</v>
      </c>
      <c r="G200" s="18">
        <f t="shared" si="11"/>
        <v>1.3813990268728687E-2</v>
      </c>
    </row>
    <row r="201" spans="1:7" hidden="1" x14ac:dyDescent="0.2">
      <c r="A201" s="21">
        <v>45328</v>
      </c>
      <c r="B201">
        <v>187.92381286621091</v>
      </c>
      <c r="C201">
        <v>4954.22998046875</v>
      </c>
      <c r="D201" s="18">
        <f t="shared" si="12"/>
        <v>8.631755708136124E-3</v>
      </c>
      <c r="E201" s="18">
        <f t="shared" si="13"/>
        <v>2.3104108269635937E-3</v>
      </c>
      <c r="F201" s="18">
        <f t="shared" si="10"/>
        <v>1.8669537482749288E-3</v>
      </c>
      <c r="G201" s="18">
        <f t="shared" si="11"/>
        <v>6.7648019598611948E-3</v>
      </c>
    </row>
    <row r="202" spans="1:7" hidden="1" x14ac:dyDescent="0.2">
      <c r="A202" s="21">
        <v>45329</v>
      </c>
      <c r="B202">
        <v>188.03302001953119</v>
      </c>
      <c r="C202">
        <v>4995.06005859375</v>
      </c>
      <c r="D202" s="18">
        <f t="shared" si="12"/>
        <v>5.8112461456927278E-4</v>
      </c>
      <c r="E202" s="18">
        <f t="shared" si="13"/>
        <v>8.241457963390042E-3</v>
      </c>
      <c r="F202" s="18">
        <f t="shared" si="10"/>
        <v>8.1623049620468194E-3</v>
      </c>
      <c r="G202" s="18">
        <f t="shared" si="11"/>
        <v>-7.5811803474775466E-3</v>
      </c>
    </row>
    <row r="203" spans="1:7" hidden="1" x14ac:dyDescent="0.2">
      <c r="A203" s="21">
        <v>45330</v>
      </c>
      <c r="B203">
        <v>186.95094299316409</v>
      </c>
      <c r="C203">
        <v>4997.91015625</v>
      </c>
      <c r="D203" s="18">
        <f t="shared" si="12"/>
        <v>-5.7547181141626158E-3</v>
      </c>
      <c r="E203" s="18">
        <f t="shared" si="13"/>
        <v>5.7058326082515265E-4</v>
      </c>
      <c r="F203" s="18">
        <f t="shared" si="10"/>
        <v>2.02603519309769E-5</v>
      </c>
      <c r="G203" s="18">
        <f t="shared" si="11"/>
        <v>-5.7749784660935926E-3</v>
      </c>
    </row>
    <row r="204" spans="1:7" hidden="1" x14ac:dyDescent="0.2">
      <c r="A204" s="21">
        <v>45331</v>
      </c>
      <c r="B204">
        <v>187.71630859375</v>
      </c>
      <c r="C204">
        <v>5026.60986328125</v>
      </c>
      <c r="D204" s="18">
        <f t="shared" si="12"/>
        <v>4.0939381654463425E-3</v>
      </c>
      <c r="E204" s="18">
        <f t="shared" si="13"/>
        <v>5.7423415255595245E-3</v>
      </c>
      <c r="F204" s="18">
        <f t="shared" si="10"/>
        <v>5.5096847183754953E-3</v>
      </c>
      <c r="G204" s="18">
        <f t="shared" si="11"/>
        <v>-1.4157465529291528E-3</v>
      </c>
    </row>
    <row r="205" spans="1:7" hidden="1" x14ac:dyDescent="0.2">
      <c r="A205" s="21">
        <v>45334</v>
      </c>
      <c r="B205">
        <v>186.0265197753906</v>
      </c>
      <c r="C205">
        <v>5021.83984375</v>
      </c>
      <c r="D205" s="18">
        <f t="shared" si="12"/>
        <v>-9.0018221166728862E-3</v>
      </c>
      <c r="E205" s="18">
        <f t="shared" si="13"/>
        <v>-9.489536011326738E-4</v>
      </c>
      <c r="F205" s="18">
        <f t="shared" ref="F205:F264" si="14">$B$2+$B$3*E205</f>
        <v>-1.5926113734589873E-3</v>
      </c>
      <c r="G205" s="18">
        <f t="shared" ref="G205:G264" si="15">D205-F205</f>
        <v>-7.4092107432138987E-3</v>
      </c>
    </row>
    <row r="206" spans="1:7" hidden="1" x14ac:dyDescent="0.2">
      <c r="A206" s="21">
        <v>45335</v>
      </c>
      <c r="B206">
        <v>183.92918395996091</v>
      </c>
      <c r="C206">
        <v>4953.169921875</v>
      </c>
      <c r="D206" s="18">
        <f t="shared" si="12"/>
        <v>-1.1274391511285731E-2</v>
      </c>
      <c r="E206" s="18">
        <f t="shared" si="13"/>
        <v>-1.3674255653625456E-2</v>
      </c>
      <c r="F206" s="18">
        <f t="shared" si="14"/>
        <v>-1.5099542591348797E-2</v>
      </c>
      <c r="G206" s="18">
        <f t="shared" si="15"/>
        <v>3.8251510800630661E-3</v>
      </c>
    </row>
    <row r="207" spans="1:7" hidden="1" x14ac:dyDescent="0.2">
      <c r="A207" s="21">
        <v>45336</v>
      </c>
      <c r="B207">
        <v>183.04450988769531</v>
      </c>
      <c r="C207">
        <v>5000.6201171875</v>
      </c>
      <c r="D207" s="18">
        <f t="shared" si="12"/>
        <v>-4.8098624330230599E-3</v>
      </c>
      <c r="E207" s="18">
        <f t="shared" si="13"/>
        <v>9.5797632750176387E-3</v>
      </c>
      <c r="F207" s="18">
        <f t="shared" si="14"/>
        <v>9.5828133097562961E-3</v>
      </c>
      <c r="G207" s="18">
        <f t="shared" si="15"/>
        <v>-1.4392675742779356E-2</v>
      </c>
    </row>
    <row r="208" spans="1:7" hidden="1" x14ac:dyDescent="0.2">
      <c r="A208" s="21">
        <v>45337</v>
      </c>
      <c r="B208">
        <v>182.7562561035156</v>
      </c>
      <c r="C208">
        <v>5029.72998046875</v>
      </c>
      <c r="D208" s="18">
        <f t="shared" si="12"/>
        <v>-1.5747742686004207E-3</v>
      </c>
      <c r="E208" s="18">
        <f t="shared" si="13"/>
        <v>5.8212506847294954E-3</v>
      </c>
      <c r="F208" s="18">
        <f t="shared" si="14"/>
        <v>5.5934407330440455E-3</v>
      </c>
      <c r="G208" s="18">
        <f t="shared" si="15"/>
        <v>-7.1682150016444662E-3</v>
      </c>
    </row>
    <row r="209" spans="1:7" hidden="1" x14ac:dyDescent="0.2">
      <c r="A209" s="21">
        <v>45338</v>
      </c>
      <c r="B209">
        <v>181.2155456542969</v>
      </c>
      <c r="C209">
        <v>5005.56982421875</v>
      </c>
      <c r="D209" s="18">
        <f t="shared" si="12"/>
        <v>-8.4304115331954588E-3</v>
      </c>
      <c r="E209" s="18">
        <f t="shared" si="13"/>
        <v>-4.8034698371121065E-3</v>
      </c>
      <c r="F209" s="18">
        <f t="shared" si="14"/>
        <v>-5.6838844499526864E-3</v>
      </c>
      <c r="G209" s="18">
        <f t="shared" si="15"/>
        <v>-2.7465270832427724E-3</v>
      </c>
    </row>
    <row r="210" spans="1:7" hidden="1" x14ac:dyDescent="0.2">
      <c r="A210" s="21">
        <v>45342</v>
      </c>
      <c r="B210">
        <v>180.4700622558594</v>
      </c>
      <c r="C210">
        <v>4975.509765625</v>
      </c>
      <c r="D210" s="18">
        <f t="shared" si="12"/>
        <v>-4.1137938566244703E-3</v>
      </c>
      <c r="E210" s="18">
        <f t="shared" si="13"/>
        <v>-6.0053220011653252E-3</v>
      </c>
      <c r="F210" s="18">
        <f t="shared" si="14"/>
        <v>-6.9595582569063584E-3</v>
      </c>
      <c r="G210" s="18">
        <f t="shared" si="15"/>
        <v>2.8457644002818881E-3</v>
      </c>
    </row>
    <row r="211" spans="1:7" hidden="1" x14ac:dyDescent="0.2">
      <c r="A211" s="21">
        <v>45343</v>
      </c>
      <c r="B211">
        <v>181.22552490234381</v>
      </c>
      <c r="C211">
        <v>4981.7998046875</v>
      </c>
      <c r="D211" s="18">
        <f t="shared" si="12"/>
        <v>4.1860829272244438E-3</v>
      </c>
      <c r="E211" s="18">
        <f t="shared" si="13"/>
        <v>1.264199922982101E-3</v>
      </c>
      <c r="F211" s="18">
        <f t="shared" si="14"/>
        <v>7.5648119043759433E-4</v>
      </c>
      <c r="G211" s="18">
        <f t="shared" si="15"/>
        <v>3.4296017367868494E-3</v>
      </c>
    </row>
    <row r="212" spans="1:7" hidden="1" x14ac:dyDescent="0.2">
      <c r="A212" s="21">
        <v>45344</v>
      </c>
      <c r="B212">
        <v>183.26319885253909</v>
      </c>
      <c r="C212">
        <v>5087.02978515625</v>
      </c>
      <c r="D212" s="18">
        <f t="shared" si="12"/>
        <v>1.1243857350079711E-2</v>
      </c>
      <c r="E212" s="18">
        <f t="shared" si="13"/>
        <v>2.112288421741404E-2</v>
      </c>
      <c r="F212" s="18">
        <f t="shared" si="14"/>
        <v>2.1834950034337202E-2</v>
      </c>
      <c r="G212" s="18">
        <f t="shared" si="15"/>
        <v>-1.0591092684257491E-2</v>
      </c>
    </row>
    <row r="213" spans="1:7" hidden="1" x14ac:dyDescent="0.2">
      <c r="A213" s="21">
        <v>45345</v>
      </c>
      <c r="B213">
        <v>181.42431640625</v>
      </c>
      <c r="C213">
        <v>5088.7998046875</v>
      </c>
      <c r="D213" s="18">
        <f t="shared" si="12"/>
        <v>-1.003410645346603E-2</v>
      </c>
      <c r="E213" s="18">
        <f t="shared" si="13"/>
        <v>3.4794754621159107E-4</v>
      </c>
      <c r="F213" s="18">
        <f t="shared" si="14"/>
        <v>-2.1605036757308787E-4</v>
      </c>
      <c r="G213" s="18">
        <f t="shared" si="15"/>
        <v>-9.8180560858929424E-3</v>
      </c>
    </row>
    <row r="214" spans="1:7" hidden="1" x14ac:dyDescent="0.2">
      <c r="A214" s="21">
        <v>45348</v>
      </c>
      <c r="B214">
        <v>180.07246398925781</v>
      </c>
      <c r="C214">
        <v>5069.52978515625</v>
      </c>
      <c r="D214" s="18">
        <f t="shared" si="12"/>
        <v>-7.4513298094235347E-3</v>
      </c>
      <c r="E214" s="18">
        <f t="shared" si="13"/>
        <v>-3.7867513501905758E-3</v>
      </c>
      <c r="F214" s="18">
        <f t="shared" si="14"/>
        <v>-4.6047158287162273E-3</v>
      </c>
      <c r="G214" s="18">
        <f t="shared" si="15"/>
        <v>-2.8466139807073075E-3</v>
      </c>
    </row>
    <row r="215" spans="1:7" hidden="1" x14ac:dyDescent="0.2">
      <c r="A215" s="21">
        <v>45349</v>
      </c>
      <c r="B215">
        <v>181.53363037109381</v>
      </c>
      <c r="C215">
        <v>5078.18017578125</v>
      </c>
      <c r="D215" s="18">
        <f t="shared" si="12"/>
        <v>8.1143243640136031E-3</v>
      </c>
      <c r="E215" s="18">
        <f t="shared" si="13"/>
        <v>1.7063496993998672E-3</v>
      </c>
      <c r="F215" s="18">
        <f t="shared" si="14"/>
        <v>1.2257892346352755E-3</v>
      </c>
      <c r="G215" s="18">
        <f t="shared" si="15"/>
        <v>6.8885351293783278E-3</v>
      </c>
    </row>
    <row r="216" spans="1:7" hidden="1" x14ac:dyDescent="0.2">
      <c r="A216" s="21">
        <v>45350</v>
      </c>
      <c r="B216">
        <v>180.33091735839841</v>
      </c>
      <c r="C216">
        <v>5069.759765625</v>
      </c>
      <c r="D216" s="18">
        <f t="shared" si="12"/>
        <v>-6.625290367612835E-3</v>
      </c>
      <c r="E216" s="18">
        <f t="shared" si="13"/>
        <v>-1.6581550604305439E-3</v>
      </c>
      <c r="F216" s="18">
        <f t="shared" si="14"/>
        <v>-2.3453742776988074E-3</v>
      </c>
      <c r="G216" s="18">
        <f t="shared" si="15"/>
        <v>-4.2799160899140275E-3</v>
      </c>
    </row>
    <row r="217" spans="1:7" hidden="1" x14ac:dyDescent="0.2">
      <c r="A217" s="21">
        <v>45351</v>
      </c>
      <c r="B217">
        <v>179.6649475097656</v>
      </c>
      <c r="C217">
        <v>5096.27001953125</v>
      </c>
      <c r="D217" s="18">
        <f t="shared" si="12"/>
        <v>-3.693043092046322E-3</v>
      </c>
      <c r="E217" s="18">
        <f t="shared" si="13"/>
        <v>5.2290946971491614E-3</v>
      </c>
      <c r="F217" s="18">
        <f t="shared" si="14"/>
        <v>4.9649126115490902E-3</v>
      </c>
      <c r="G217" s="18">
        <f t="shared" si="15"/>
        <v>-8.657955703595413E-3</v>
      </c>
    </row>
    <row r="218" spans="1:7" hidden="1" x14ac:dyDescent="0.2">
      <c r="A218" s="21">
        <v>45352</v>
      </c>
      <c r="B218">
        <v>178.58146667480469</v>
      </c>
      <c r="C218">
        <v>5137.080078125</v>
      </c>
      <c r="D218" s="18">
        <f t="shared" si="12"/>
        <v>-6.0305632789168229E-3</v>
      </c>
      <c r="E218" s="18">
        <f t="shared" si="13"/>
        <v>8.0078289488876297E-3</v>
      </c>
      <c r="F218" s="18">
        <f t="shared" si="14"/>
        <v>7.9143256986572083E-3</v>
      </c>
      <c r="G218" s="18">
        <f t="shared" si="15"/>
        <v>-1.3944888977574031E-2</v>
      </c>
    </row>
    <row r="219" spans="1:7" hidden="1" x14ac:dyDescent="0.2">
      <c r="A219" s="21">
        <v>45355</v>
      </c>
      <c r="B219">
        <v>174.04887390136719</v>
      </c>
      <c r="C219">
        <v>5130.9501953125</v>
      </c>
      <c r="D219" s="18">
        <f t="shared" si="12"/>
        <v>-2.5381092774264813E-2</v>
      </c>
      <c r="E219" s="18">
        <f t="shared" si="13"/>
        <v>-1.1932620709189656E-3</v>
      </c>
      <c r="F219" s="18">
        <f t="shared" si="14"/>
        <v>-1.8519260587795561E-3</v>
      </c>
      <c r="G219" s="18">
        <f t="shared" si="15"/>
        <v>-2.3529166715485259E-2</v>
      </c>
    </row>
    <row r="220" spans="1:7" hidden="1" x14ac:dyDescent="0.2">
      <c r="A220" s="21">
        <v>45356</v>
      </c>
      <c r="B220">
        <v>169.09873962402341</v>
      </c>
      <c r="C220">
        <v>5078.64990234375</v>
      </c>
      <c r="D220" s="18">
        <f t="shared" si="12"/>
        <v>-2.8441058918594275E-2</v>
      </c>
      <c r="E220" s="18">
        <f t="shared" si="13"/>
        <v>-1.0193100883444606E-2</v>
      </c>
      <c r="F220" s="18">
        <f t="shared" si="14"/>
        <v>-1.1404564048151784E-2</v>
      </c>
      <c r="G220" s="18">
        <f t="shared" si="15"/>
        <v>-1.7036494870442492E-2</v>
      </c>
    </row>
    <row r="221" spans="1:7" hidden="1" x14ac:dyDescent="0.2">
      <c r="A221" s="21">
        <v>45357</v>
      </c>
      <c r="B221">
        <v>168.104736328125</v>
      </c>
      <c r="C221">
        <v>5104.759765625</v>
      </c>
      <c r="D221" s="18">
        <f t="shared" si="12"/>
        <v>-5.8782418964712368E-3</v>
      </c>
      <c r="E221" s="18">
        <f t="shared" si="13"/>
        <v>5.1411032032746551E-3</v>
      </c>
      <c r="F221" s="18">
        <f t="shared" si="14"/>
        <v>4.8715163958349406E-3</v>
      </c>
      <c r="G221" s="18">
        <f t="shared" si="15"/>
        <v>-1.0749758292306177E-2</v>
      </c>
    </row>
    <row r="222" spans="1:7" hidden="1" x14ac:dyDescent="0.2">
      <c r="A222" s="21">
        <v>45358</v>
      </c>
      <c r="B222">
        <v>167.9854736328125</v>
      </c>
      <c r="C222">
        <v>5157.35986328125</v>
      </c>
      <c r="D222" s="18">
        <f t="shared" si="12"/>
        <v>-7.0945470019190271E-4</v>
      </c>
      <c r="E222" s="18">
        <f t="shared" si="13"/>
        <v>1.0304127925951478E-2</v>
      </c>
      <c r="F222" s="18">
        <f t="shared" si="14"/>
        <v>1.0351670777852116E-2</v>
      </c>
      <c r="G222" s="18">
        <f t="shared" si="15"/>
        <v>-1.1061125478044019E-2</v>
      </c>
    </row>
    <row r="223" spans="1:7" hidden="1" x14ac:dyDescent="0.2">
      <c r="A223" s="21">
        <v>45359</v>
      </c>
      <c r="B223">
        <v>169.705078125</v>
      </c>
      <c r="C223">
        <v>5123.68994140625</v>
      </c>
      <c r="D223" s="18">
        <f t="shared" si="12"/>
        <v>1.0236626149867423E-2</v>
      </c>
      <c r="E223" s="18">
        <f t="shared" si="13"/>
        <v>-6.5285190034379825E-3</v>
      </c>
      <c r="F223" s="18">
        <f t="shared" si="14"/>
        <v>-7.514891709421035E-3</v>
      </c>
      <c r="G223" s="18">
        <f t="shared" si="15"/>
        <v>1.7751517859288458E-2</v>
      </c>
    </row>
    <row r="224" spans="1:7" hidden="1" x14ac:dyDescent="0.2">
      <c r="A224" s="21">
        <v>45362</v>
      </c>
      <c r="B224">
        <v>171.71295166015619</v>
      </c>
      <c r="C224">
        <v>5117.93994140625</v>
      </c>
      <c r="D224" s="18">
        <f t="shared" si="12"/>
        <v>1.183154657091201E-2</v>
      </c>
      <c r="E224" s="18">
        <f t="shared" si="13"/>
        <v>-1.122238087346461E-3</v>
      </c>
      <c r="F224" s="18">
        <f t="shared" si="14"/>
        <v>-1.7765395526693586E-3</v>
      </c>
      <c r="G224" s="18">
        <f t="shared" si="15"/>
        <v>1.3608086123581369E-2</v>
      </c>
    </row>
    <row r="225" spans="1:7" hidden="1" x14ac:dyDescent="0.2">
      <c r="A225" s="21">
        <v>45363</v>
      </c>
      <c r="B225">
        <v>172.1900634765625</v>
      </c>
      <c r="C225">
        <v>5175.27001953125</v>
      </c>
      <c r="D225" s="18">
        <f t="shared" si="12"/>
        <v>2.7785429799760397E-3</v>
      </c>
      <c r="E225" s="18">
        <f t="shared" si="13"/>
        <v>1.1201787981366396E-2</v>
      </c>
      <c r="F225" s="18">
        <f t="shared" si="14"/>
        <v>1.1304468014060848E-2</v>
      </c>
      <c r="G225" s="18">
        <f t="shared" si="15"/>
        <v>-8.5259250340848081E-3</v>
      </c>
    </row>
    <row r="226" spans="1:7" hidden="1" x14ac:dyDescent="0.2">
      <c r="A226" s="21">
        <v>45364</v>
      </c>
      <c r="B226">
        <v>170.10267639160159</v>
      </c>
      <c r="C226">
        <v>5165.31005859375</v>
      </c>
      <c r="D226" s="18">
        <f t="shared" si="12"/>
        <v>-1.2122575732977925E-2</v>
      </c>
      <c r="E226" s="18">
        <f t="shared" si="13"/>
        <v>-1.9245297153407392E-3</v>
      </c>
      <c r="F226" s="18">
        <f t="shared" si="14"/>
        <v>-2.6281105245257613E-3</v>
      </c>
      <c r="G226" s="18">
        <f t="shared" si="15"/>
        <v>-9.4944652084521641E-3</v>
      </c>
    </row>
    <row r="227" spans="1:7" hidden="1" x14ac:dyDescent="0.2">
      <c r="A227" s="21">
        <v>45365</v>
      </c>
      <c r="B227">
        <v>171.9614562988281</v>
      </c>
      <c r="C227">
        <v>5150.47998046875</v>
      </c>
      <c r="D227" s="18">
        <f t="shared" si="12"/>
        <v>1.0927399536896809E-2</v>
      </c>
      <c r="E227" s="18">
        <f t="shared" si="13"/>
        <v>-2.8710915621273925E-3</v>
      </c>
      <c r="F227" s="18">
        <f t="shared" si="14"/>
        <v>-3.6328132581258314E-3</v>
      </c>
      <c r="G227" s="18">
        <f t="shared" si="15"/>
        <v>1.4560212795022641E-2</v>
      </c>
    </row>
    <row r="228" spans="1:7" hidden="1" x14ac:dyDescent="0.2">
      <c r="A228" s="21">
        <v>45366</v>
      </c>
      <c r="B228">
        <v>171.58372497558591</v>
      </c>
      <c r="C228">
        <v>5117.08984375</v>
      </c>
      <c r="D228" s="18">
        <f t="shared" si="12"/>
        <v>-2.1966045843772042E-3</v>
      </c>
      <c r="E228" s="18">
        <f t="shared" si="13"/>
        <v>-6.4829174844615034E-3</v>
      </c>
      <c r="F228" s="18">
        <f t="shared" si="14"/>
        <v>-7.4664891978181028E-3</v>
      </c>
      <c r="G228" s="18">
        <f t="shared" si="15"/>
        <v>5.2698846134408986E-3</v>
      </c>
    </row>
    <row r="229" spans="1:7" hidden="1" x14ac:dyDescent="0.2">
      <c r="A229" s="21">
        <v>45369</v>
      </c>
      <c r="B229">
        <v>172.67713928222659</v>
      </c>
      <c r="C229">
        <v>5149.419921875</v>
      </c>
      <c r="D229" s="18">
        <f t="shared" si="12"/>
        <v>6.3724826279196733E-3</v>
      </c>
      <c r="E229" s="18">
        <f t="shared" si="13"/>
        <v>6.3180595049523447E-3</v>
      </c>
      <c r="F229" s="18">
        <f t="shared" si="14"/>
        <v>6.1207651561115909E-3</v>
      </c>
      <c r="G229" s="18">
        <f t="shared" si="15"/>
        <v>2.5171747180808245E-4</v>
      </c>
    </row>
    <row r="230" spans="1:7" hidden="1" x14ac:dyDescent="0.2">
      <c r="A230" s="21">
        <v>45370</v>
      </c>
      <c r="B230">
        <v>175.0229797363281</v>
      </c>
      <c r="C230">
        <v>5178.509765625</v>
      </c>
      <c r="D230" s="18">
        <f t="shared" si="12"/>
        <v>1.358512460799699E-2</v>
      </c>
      <c r="E230" s="18">
        <f t="shared" si="13"/>
        <v>5.6491496501236416E-3</v>
      </c>
      <c r="F230" s="18">
        <f t="shared" si="14"/>
        <v>5.4107686968629023E-3</v>
      </c>
      <c r="G230" s="18">
        <f t="shared" si="15"/>
        <v>8.1743559111340878E-3</v>
      </c>
    </row>
    <row r="231" spans="1:7" hidden="1" x14ac:dyDescent="0.2">
      <c r="A231" s="21">
        <v>45371</v>
      </c>
      <c r="B231">
        <v>177.59742736816409</v>
      </c>
      <c r="C231">
        <v>5224.6201171875</v>
      </c>
      <c r="D231" s="18">
        <f t="shared" si="12"/>
        <v>1.4709197819134268E-2</v>
      </c>
      <c r="E231" s="18">
        <f t="shared" si="13"/>
        <v>8.9041739128465913E-3</v>
      </c>
      <c r="F231" s="18">
        <f t="shared" si="14"/>
        <v>8.8657270662439204E-3</v>
      </c>
      <c r="G231" s="18">
        <f t="shared" si="15"/>
        <v>5.8434707528903472E-3</v>
      </c>
    </row>
    <row r="232" spans="1:7" hidden="1" x14ac:dyDescent="0.2">
      <c r="A232" s="21">
        <v>45372</v>
      </c>
      <c r="B232">
        <v>170.34123229980469</v>
      </c>
      <c r="C232">
        <v>5241.52978515625</v>
      </c>
      <c r="D232" s="18">
        <f t="shared" si="12"/>
        <v>-4.0857546057337379E-2</v>
      </c>
      <c r="E232" s="18">
        <f t="shared" si="13"/>
        <v>3.2365354015160275E-3</v>
      </c>
      <c r="F232" s="18">
        <f t="shared" si="14"/>
        <v>2.8499638863507286E-3</v>
      </c>
      <c r="G232" s="18">
        <f t="shared" si="15"/>
        <v>-4.3707509943688105E-2</v>
      </c>
    </row>
    <row r="233" spans="1:7" hidden="1" x14ac:dyDescent="0.2">
      <c r="A233" s="21">
        <v>45373</v>
      </c>
      <c r="B233">
        <v>171.24578857421881</v>
      </c>
      <c r="C233">
        <v>5234.18017578125</v>
      </c>
      <c r="D233" s="18">
        <f t="shared" si="12"/>
        <v>5.3102602476309269E-3</v>
      </c>
      <c r="E233" s="18">
        <f t="shared" si="13"/>
        <v>-1.4021878490156903E-3</v>
      </c>
      <c r="F233" s="18">
        <f t="shared" si="14"/>
        <v>-2.073684733171397E-3</v>
      </c>
      <c r="G233" s="18">
        <f t="shared" si="15"/>
        <v>7.3839449808023238E-3</v>
      </c>
    </row>
    <row r="234" spans="1:7" hidden="1" x14ac:dyDescent="0.2">
      <c r="A234" s="21">
        <v>45376</v>
      </c>
      <c r="B234">
        <v>169.82435607910159</v>
      </c>
      <c r="C234">
        <v>5218.18994140625</v>
      </c>
      <c r="D234" s="18">
        <f t="shared" si="12"/>
        <v>-8.3005398670061847E-3</v>
      </c>
      <c r="E234" s="18">
        <f t="shared" si="13"/>
        <v>-3.0549644525015296E-3</v>
      </c>
      <c r="F234" s="18">
        <f t="shared" si="14"/>
        <v>-3.8279802154894526E-3</v>
      </c>
      <c r="G234" s="18">
        <f t="shared" si="15"/>
        <v>-4.4725596515167321E-3</v>
      </c>
    </row>
    <row r="235" spans="1:7" hidden="1" x14ac:dyDescent="0.2">
      <c r="A235" s="21">
        <v>45377</v>
      </c>
      <c r="B235">
        <v>168.69120788574219</v>
      </c>
      <c r="C235">
        <v>5203.580078125</v>
      </c>
      <c r="D235" s="18">
        <f t="shared" si="12"/>
        <v>-6.6724716025515773E-3</v>
      </c>
      <c r="E235" s="18">
        <f t="shared" si="13"/>
        <v>-2.799795225030266E-3</v>
      </c>
      <c r="F235" s="18">
        <f t="shared" si="14"/>
        <v>-3.5571376696576008E-3</v>
      </c>
      <c r="G235" s="18">
        <f t="shared" si="15"/>
        <v>-3.1153339328939766E-3</v>
      </c>
    </row>
    <row r="236" spans="1:7" hidden="1" x14ac:dyDescent="0.2">
      <c r="A236" s="21">
        <v>45378</v>
      </c>
      <c r="B236">
        <v>172.26959228515619</v>
      </c>
      <c r="C236">
        <v>5248.490234375</v>
      </c>
      <c r="D236" s="18">
        <f t="shared" si="12"/>
        <v>2.1212631317677921E-2</v>
      </c>
      <c r="E236" s="18">
        <f t="shared" si="13"/>
        <v>8.6306265255329251E-3</v>
      </c>
      <c r="F236" s="18">
        <f t="shared" si="14"/>
        <v>8.5753775146153698E-3</v>
      </c>
      <c r="G236" s="18">
        <f t="shared" si="15"/>
        <v>1.2637253803062552E-2</v>
      </c>
    </row>
    <row r="237" spans="1:7" hidden="1" x14ac:dyDescent="0.2">
      <c r="A237" s="21">
        <v>45379</v>
      </c>
      <c r="B237">
        <v>170.4505615234375</v>
      </c>
      <c r="C237">
        <v>5254.35009765625</v>
      </c>
      <c r="D237" s="18">
        <f t="shared" si="12"/>
        <v>-1.0559209768765676E-2</v>
      </c>
      <c r="E237" s="18">
        <f t="shared" si="13"/>
        <v>1.1164855071790214E-3</v>
      </c>
      <c r="F237" s="18">
        <f t="shared" si="14"/>
        <v>5.9969367797519779E-4</v>
      </c>
      <c r="G237" s="18">
        <f t="shared" si="15"/>
        <v>-1.1158903446740875E-2</v>
      </c>
    </row>
    <row r="238" spans="1:7" hidden="1" x14ac:dyDescent="0.2">
      <c r="A238" s="21">
        <v>45383</v>
      </c>
      <c r="B238">
        <v>169.00929260253909</v>
      </c>
      <c r="C238">
        <v>5243.77001953125</v>
      </c>
      <c r="D238" s="18">
        <f t="shared" si="12"/>
        <v>-8.4556419645483993E-3</v>
      </c>
      <c r="E238" s="18">
        <f t="shared" si="13"/>
        <v>-2.0135845401164643E-3</v>
      </c>
      <c r="F238" s="18">
        <f t="shared" si="14"/>
        <v>-2.7226353843605279E-3</v>
      </c>
      <c r="G238" s="18">
        <f t="shared" si="15"/>
        <v>-5.7330065801878714E-3</v>
      </c>
    </row>
    <row r="239" spans="1:7" hidden="1" x14ac:dyDescent="0.2">
      <c r="A239" s="21">
        <v>45384</v>
      </c>
      <c r="B239">
        <v>167.82643127441409</v>
      </c>
      <c r="C239">
        <v>5205.81005859375</v>
      </c>
      <c r="D239" s="18">
        <f t="shared" si="12"/>
        <v>-6.9987946219427499E-3</v>
      </c>
      <c r="E239" s="18">
        <f t="shared" si="13"/>
        <v>-7.2390590731691296E-3</v>
      </c>
      <c r="F239" s="18">
        <f t="shared" si="14"/>
        <v>-8.2690754458717708E-3</v>
      </c>
      <c r="G239" s="18">
        <f t="shared" si="15"/>
        <v>1.2702808239290209E-3</v>
      </c>
    </row>
    <row r="240" spans="1:7" hidden="1" x14ac:dyDescent="0.2">
      <c r="A240" s="21">
        <v>45385</v>
      </c>
      <c r="B240">
        <v>168.6315612792969</v>
      </c>
      <c r="C240">
        <v>5211.490234375</v>
      </c>
      <c r="D240" s="18">
        <f t="shared" si="12"/>
        <v>4.7973969223378266E-3</v>
      </c>
      <c r="E240" s="18">
        <f t="shared" si="13"/>
        <v>1.091122364688113E-3</v>
      </c>
      <c r="F240" s="18">
        <f t="shared" si="14"/>
        <v>5.7277264932840575E-4</v>
      </c>
      <c r="G240" s="18">
        <f t="shared" si="15"/>
        <v>4.2246242730094204E-3</v>
      </c>
    </row>
    <row r="241" spans="1:7" hidden="1" x14ac:dyDescent="0.2">
      <c r="A241" s="21">
        <v>45386</v>
      </c>
      <c r="B241">
        <v>167.80656433105469</v>
      </c>
      <c r="C241">
        <v>5147.2099609375</v>
      </c>
      <c r="D241" s="18">
        <f t="shared" si="12"/>
        <v>-4.8923045127703402E-3</v>
      </c>
      <c r="E241" s="18">
        <f t="shared" si="13"/>
        <v>-1.2334336350379616E-2</v>
      </c>
      <c r="F241" s="18">
        <f t="shared" si="14"/>
        <v>-1.3677321115441347E-2</v>
      </c>
      <c r="G241" s="18">
        <f t="shared" si="15"/>
        <v>8.7850166026710065E-3</v>
      </c>
    </row>
    <row r="242" spans="1:7" hidden="1" x14ac:dyDescent="0.2">
      <c r="A242" s="21">
        <v>45387</v>
      </c>
      <c r="B242">
        <v>168.5619812011719</v>
      </c>
      <c r="C242">
        <v>5204.33984375</v>
      </c>
      <c r="D242" s="18">
        <f t="shared" si="12"/>
        <v>4.5017122728696624E-3</v>
      </c>
      <c r="E242" s="18">
        <f t="shared" si="13"/>
        <v>1.1099194174331695E-2</v>
      </c>
      <c r="F242" s="18">
        <f t="shared" si="14"/>
        <v>1.1195572563934563E-2</v>
      </c>
      <c r="G242" s="18">
        <f t="shared" si="15"/>
        <v>-6.6938602910649007E-3</v>
      </c>
    </row>
    <row r="243" spans="1:7" hidden="1" x14ac:dyDescent="0.2">
      <c r="A243" s="21">
        <v>45390</v>
      </c>
      <c r="B243">
        <v>167.43878173828119</v>
      </c>
      <c r="C243">
        <v>5202.39013671875</v>
      </c>
      <c r="D243" s="18">
        <f t="shared" si="12"/>
        <v>-6.6634211041350921E-3</v>
      </c>
      <c r="E243" s="18">
        <f t="shared" si="13"/>
        <v>-3.7463099831791524E-4</v>
      </c>
      <c r="F243" s="18">
        <f t="shared" si="14"/>
        <v>-9.8301202083860722E-4</v>
      </c>
      <c r="G243" s="18">
        <f t="shared" si="15"/>
        <v>-5.6804090832964851E-3</v>
      </c>
    </row>
    <row r="244" spans="1:7" hidden="1" x14ac:dyDescent="0.2">
      <c r="A244" s="21">
        <v>45391</v>
      </c>
      <c r="B244">
        <v>168.65147399902341</v>
      </c>
      <c r="C244">
        <v>5209.91015625</v>
      </c>
      <c r="D244" s="18">
        <f t="shared" si="12"/>
        <v>7.2426008368702277E-3</v>
      </c>
      <c r="E244" s="18">
        <f t="shared" si="13"/>
        <v>1.4454931932483817E-3</v>
      </c>
      <c r="F244" s="18">
        <f t="shared" si="14"/>
        <v>9.4891007909201144E-4</v>
      </c>
      <c r="G244" s="18">
        <f t="shared" si="15"/>
        <v>6.2936907577782163E-3</v>
      </c>
    </row>
    <row r="245" spans="1:7" hidden="1" x14ac:dyDescent="0.2">
      <c r="A245" s="21">
        <v>45392</v>
      </c>
      <c r="B245">
        <v>166.7727966308594</v>
      </c>
      <c r="C245">
        <v>5160.64013671875</v>
      </c>
      <c r="D245" s="18">
        <f t="shared" si="12"/>
        <v>-1.1139406751789704E-2</v>
      </c>
      <c r="E245" s="18">
        <f t="shared" si="13"/>
        <v>-9.4569806491084929E-3</v>
      </c>
      <c r="F245" s="18">
        <f t="shared" si="14"/>
        <v>-1.0623228930740788E-2</v>
      </c>
      <c r="G245" s="18">
        <f t="shared" si="15"/>
        <v>-5.1617782104891596E-4</v>
      </c>
    </row>
    <row r="246" spans="1:7" hidden="1" x14ac:dyDescent="0.2">
      <c r="A246" s="21">
        <v>45393</v>
      </c>
      <c r="B246">
        <v>173.98919677734381</v>
      </c>
      <c r="C246">
        <v>5199.06005859375</v>
      </c>
      <c r="D246" s="18">
        <f t="shared" si="12"/>
        <v>4.3270846878327607E-2</v>
      </c>
      <c r="E246" s="18">
        <f t="shared" si="13"/>
        <v>7.4447977105855934E-3</v>
      </c>
      <c r="F246" s="18">
        <f t="shared" si="14"/>
        <v>7.3167112626384414E-3</v>
      </c>
      <c r="G246" s="18">
        <f t="shared" si="15"/>
        <v>3.5954135615689164E-2</v>
      </c>
    </row>
    <row r="247" spans="1:7" hidden="1" x14ac:dyDescent="0.2">
      <c r="A247" s="21">
        <v>45394</v>
      </c>
      <c r="B247">
        <v>175.4901428222656</v>
      </c>
      <c r="C247">
        <v>5123.41015625</v>
      </c>
      <c r="D247" s="18">
        <f t="shared" si="12"/>
        <v>8.6266623027322353E-3</v>
      </c>
      <c r="E247" s="18">
        <f t="shared" si="13"/>
        <v>-1.4550688295801639E-2</v>
      </c>
      <c r="F247" s="18">
        <f t="shared" si="14"/>
        <v>-1.6029808558015435E-2</v>
      </c>
      <c r="G247" s="18">
        <f t="shared" si="15"/>
        <v>2.4656470860747671E-2</v>
      </c>
    </row>
    <row r="248" spans="1:7" hidden="1" x14ac:dyDescent="0.2">
      <c r="A248" s="21">
        <v>45397</v>
      </c>
      <c r="B248">
        <v>171.6533203125</v>
      </c>
      <c r="C248">
        <v>5061.81982421875</v>
      </c>
      <c r="D248" s="18">
        <f t="shared" si="12"/>
        <v>-2.1863464511801545E-2</v>
      </c>
      <c r="E248" s="18">
        <f t="shared" si="13"/>
        <v>-1.202135494776202E-2</v>
      </c>
      <c r="F248" s="18">
        <f t="shared" si="14"/>
        <v>-1.3345115383884158E-2</v>
      </c>
      <c r="G248" s="18">
        <f t="shared" si="15"/>
        <v>-8.5183491279173865E-3</v>
      </c>
    </row>
    <row r="249" spans="1:7" hidden="1" x14ac:dyDescent="0.2">
      <c r="A249" s="21">
        <v>45398</v>
      </c>
      <c r="B249">
        <v>168.36317443847659</v>
      </c>
      <c r="C249">
        <v>5051.41015625</v>
      </c>
      <c r="D249" s="18">
        <f t="shared" si="12"/>
        <v>-1.9167388478321334E-2</v>
      </c>
      <c r="E249" s="18">
        <f t="shared" si="13"/>
        <v>-2.0565070133361507E-3</v>
      </c>
      <c r="F249" s="18">
        <f t="shared" si="14"/>
        <v>-2.7681942945607346E-3</v>
      </c>
      <c r="G249" s="18">
        <f t="shared" si="15"/>
        <v>-1.6399194183760599E-2</v>
      </c>
    </row>
    <row r="250" spans="1:7" hidden="1" x14ac:dyDescent="0.2">
      <c r="A250" s="21">
        <v>45399</v>
      </c>
      <c r="B250">
        <v>166.9914855957031</v>
      </c>
      <c r="C250">
        <v>5022.2099609375</v>
      </c>
      <c r="D250" s="18">
        <f t="shared" si="12"/>
        <v>-8.1472023044727448E-3</v>
      </c>
      <c r="E250" s="18">
        <f t="shared" si="13"/>
        <v>-5.780602724641426E-3</v>
      </c>
      <c r="F250" s="18">
        <f t="shared" si="14"/>
        <v>-6.7210359963877815E-3</v>
      </c>
      <c r="G250" s="18">
        <f t="shared" si="15"/>
        <v>-1.4261663080849633E-3</v>
      </c>
    </row>
    <row r="251" spans="1:7" hidden="1" x14ac:dyDescent="0.2">
      <c r="A251" s="21">
        <v>45400</v>
      </c>
      <c r="B251">
        <v>166.0372314453125</v>
      </c>
      <c r="C251">
        <v>5011.1201171875</v>
      </c>
      <c r="D251" s="18">
        <f t="shared" si="12"/>
        <v>-5.7143880538970127E-3</v>
      </c>
      <c r="E251" s="18">
        <f t="shared" si="13"/>
        <v>-2.2081601199982481E-3</v>
      </c>
      <c r="F251" s="18">
        <f t="shared" si="14"/>
        <v>-2.9291624249999644E-3</v>
      </c>
      <c r="G251" s="18">
        <f t="shared" si="15"/>
        <v>-2.7852256288970483E-3</v>
      </c>
    </row>
    <row r="252" spans="1:7" hidden="1" x14ac:dyDescent="0.2">
      <c r="A252" s="21">
        <v>45401</v>
      </c>
      <c r="B252">
        <v>164.00947570800781</v>
      </c>
      <c r="C252">
        <v>4967.22998046875</v>
      </c>
      <c r="D252" s="18">
        <f t="shared" ref="D252:D294" si="16">(B252/B251)-1</f>
        <v>-1.2212656882155781E-2</v>
      </c>
      <c r="E252" s="18">
        <f t="shared" ref="E252:E294" si="17">(C252/C251)-1</f>
        <v>-8.7585481274361499E-3</v>
      </c>
      <c r="F252" s="18">
        <f t="shared" si="14"/>
        <v>-9.8818964270681008E-3</v>
      </c>
      <c r="G252" s="18">
        <f t="shared" si="15"/>
        <v>-2.3307604550876805E-3</v>
      </c>
    </row>
    <row r="253" spans="1:7" hidden="1" x14ac:dyDescent="0.2">
      <c r="A253" s="21">
        <v>45404</v>
      </c>
      <c r="B253">
        <v>164.8444519042969</v>
      </c>
      <c r="C253">
        <v>5010.60009765625</v>
      </c>
      <c r="D253" s="18">
        <f t="shared" si="16"/>
        <v>5.0910241172628101E-3</v>
      </c>
      <c r="E253" s="18">
        <f t="shared" si="17"/>
        <v>8.7312480714667462E-3</v>
      </c>
      <c r="F253" s="18">
        <f t="shared" si="14"/>
        <v>8.6821795609919108E-3</v>
      </c>
      <c r="G253" s="18">
        <f t="shared" si="15"/>
        <v>-3.5911554437291007E-3</v>
      </c>
    </row>
    <row r="254" spans="1:7" hidden="1" x14ac:dyDescent="0.2">
      <c r="A254" s="21">
        <v>45405</v>
      </c>
      <c r="B254">
        <v>165.8980712890625</v>
      </c>
      <c r="C254">
        <v>5070.5498046875</v>
      </c>
      <c r="D254" s="18">
        <f t="shared" si="16"/>
        <v>6.3915974883843596E-3</v>
      </c>
      <c r="E254" s="18">
        <f t="shared" si="17"/>
        <v>1.1964576270872662E-2</v>
      </c>
      <c r="F254" s="18">
        <f t="shared" si="14"/>
        <v>1.2114109224750595E-2</v>
      </c>
      <c r="G254" s="18">
        <f t="shared" si="15"/>
        <v>-5.7225117363662349E-3</v>
      </c>
    </row>
    <row r="255" spans="1:7" hidden="1" x14ac:dyDescent="0.2">
      <c r="A255" s="21">
        <v>45406</v>
      </c>
      <c r="B255">
        <v>168.00535583496091</v>
      </c>
      <c r="C255">
        <v>5071.6298828125</v>
      </c>
      <c r="D255" s="18">
        <f t="shared" si="16"/>
        <v>1.2702284779590123E-2</v>
      </c>
      <c r="E255" s="18">
        <f t="shared" si="17"/>
        <v>2.130100613548791E-4</v>
      </c>
      <c r="F255" s="18">
        <f t="shared" si="14"/>
        <v>-3.5927614871025359E-4</v>
      </c>
      <c r="G255" s="18">
        <f t="shared" si="15"/>
        <v>1.3061560928300376E-2</v>
      </c>
    </row>
    <row r="256" spans="1:7" hidden="1" x14ac:dyDescent="0.2">
      <c r="A256" s="21">
        <v>45407</v>
      </c>
      <c r="B256">
        <v>168.87013244628909</v>
      </c>
      <c r="C256">
        <v>5048.419921875</v>
      </c>
      <c r="D256" s="18">
        <f t="shared" si="16"/>
        <v>5.1473157330632624E-3</v>
      </c>
      <c r="E256" s="18">
        <f t="shared" si="17"/>
        <v>-4.5764303535156259E-3</v>
      </c>
      <c r="F256" s="18">
        <f t="shared" si="14"/>
        <v>-5.4428994677469273E-3</v>
      </c>
      <c r="G256" s="18">
        <f t="shared" si="15"/>
        <v>1.059021520081019E-2</v>
      </c>
    </row>
    <row r="257" spans="1:10" hidden="1" x14ac:dyDescent="0.2">
      <c r="A257" s="21">
        <v>45408</v>
      </c>
      <c r="B257">
        <v>168.28364562988281</v>
      </c>
      <c r="C257">
        <v>5099.9599609375</v>
      </c>
      <c r="D257" s="18">
        <f t="shared" si="16"/>
        <v>-3.473005012255892E-3</v>
      </c>
      <c r="E257" s="18">
        <f t="shared" si="17"/>
        <v>1.020914263474304E-2</v>
      </c>
      <c r="F257" s="18">
        <f t="shared" si="14"/>
        <v>1.025085118317599E-2</v>
      </c>
      <c r="G257" s="18">
        <f t="shared" si="15"/>
        <v>-1.3723856195431882E-2</v>
      </c>
    </row>
    <row r="258" spans="1:10" hidden="1" x14ac:dyDescent="0.2">
      <c r="A258" s="21">
        <v>45411</v>
      </c>
      <c r="B258">
        <v>172.45845031738281</v>
      </c>
      <c r="C258">
        <v>5116.169921875</v>
      </c>
      <c r="D258" s="18">
        <f t="shared" si="16"/>
        <v>2.4808142656250309E-2</v>
      </c>
      <c r="E258" s="18">
        <f t="shared" si="17"/>
        <v>3.1784486665891176E-3</v>
      </c>
      <c r="F258" s="18">
        <f t="shared" si="14"/>
        <v>2.7883092764960354E-3</v>
      </c>
      <c r="G258" s="18">
        <f t="shared" si="15"/>
        <v>2.2019833379754272E-2</v>
      </c>
    </row>
    <row r="259" spans="1:10" hidden="1" x14ac:dyDescent="0.2">
      <c r="A259" s="21">
        <v>45412</v>
      </c>
      <c r="B259">
        <v>169.30747985839841</v>
      </c>
      <c r="C259">
        <v>5035.68994140625</v>
      </c>
      <c r="D259" s="18">
        <f t="shared" si="16"/>
        <v>-1.8270896283629656E-2</v>
      </c>
      <c r="E259" s="18">
        <f t="shared" si="17"/>
        <v>-1.5730513586862171E-2</v>
      </c>
      <c r="F259" s="18">
        <f t="shared" si="14"/>
        <v>-1.7282102530272049E-2</v>
      </c>
      <c r="G259" s="18">
        <f t="shared" si="15"/>
        <v>-9.8879375335760716E-4</v>
      </c>
    </row>
    <row r="260" spans="1:10" hidden="1" x14ac:dyDescent="0.2">
      <c r="A260" s="21">
        <v>45413</v>
      </c>
      <c r="B260">
        <v>168.28364562988281</v>
      </c>
      <c r="C260">
        <v>5018.39013671875</v>
      </c>
      <c r="D260" s="18">
        <f t="shared" si="16"/>
        <v>-6.0471884016695121E-3</v>
      </c>
      <c r="E260" s="18">
        <f t="shared" si="17"/>
        <v>-3.4354388154940185E-3</v>
      </c>
      <c r="F260" s="18">
        <f t="shared" si="14"/>
        <v>-4.2318245431062808E-3</v>
      </c>
      <c r="G260" s="18">
        <f t="shared" si="15"/>
        <v>-1.8153638585632313E-3</v>
      </c>
    </row>
    <row r="261" spans="1:10" hidden="1" x14ac:dyDescent="0.2">
      <c r="A261" s="21">
        <v>45414</v>
      </c>
      <c r="B261">
        <v>171.99127197265619</v>
      </c>
      <c r="C261">
        <v>5064.2001953125</v>
      </c>
      <c r="D261" s="18">
        <f t="shared" si="16"/>
        <v>2.2032006312293628E-2</v>
      </c>
      <c r="E261" s="18">
        <f t="shared" si="17"/>
        <v>9.1284370775730483E-3</v>
      </c>
      <c r="F261" s="18">
        <f t="shared" si="14"/>
        <v>9.1037651991048331E-3</v>
      </c>
      <c r="G261" s="18">
        <f t="shared" si="15"/>
        <v>1.2928241113188795E-2</v>
      </c>
    </row>
    <row r="262" spans="1:10" hidden="1" x14ac:dyDescent="0.2">
      <c r="A262" s="21">
        <v>45415</v>
      </c>
      <c r="B262">
        <v>182.27915954589841</v>
      </c>
      <c r="C262">
        <v>5127.7900390625</v>
      </c>
      <c r="D262" s="18">
        <f t="shared" si="16"/>
        <v>5.9816335185182146E-2</v>
      </c>
      <c r="E262" s="18">
        <f t="shared" si="17"/>
        <v>1.2556739721478527E-2</v>
      </c>
      <c r="F262" s="18">
        <f t="shared" si="14"/>
        <v>1.274264526767422E-2</v>
      </c>
      <c r="G262" s="18">
        <f t="shared" si="15"/>
        <v>4.7073689917507926E-2</v>
      </c>
    </row>
    <row r="263" spans="1:10" hidden="1" x14ac:dyDescent="0.2">
      <c r="A263" s="21">
        <v>45418</v>
      </c>
      <c r="B263">
        <v>180.61918640136719</v>
      </c>
      <c r="C263">
        <v>5180.740234375</v>
      </c>
      <c r="D263" s="18">
        <f t="shared" si="16"/>
        <v>-9.1067632123530418E-3</v>
      </c>
      <c r="E263" s="18">
        <f t="shared" si="17"/>
        <v>1.0326123907011819E-2</v>
      </c>
      <c r="F263" s="18">
        <f t="shared" si="14"/>
        <v>1.0375017823134536E-2</v>
      </c>
      <c r="G263" s="18">
        <f t="shared" si="15"/>
        <v>-1.9481781035487578E-2</v>
      </c>
    </row>
    <row r="264" spans="1:10" x14ac:dyDescent="0.2">
      <c r="A264" s="22">
        <v>45419</v>
      </c>
      <c r="B264" s="23">
        <v>181.3050231933594</v>
      </c>
      <c r="C264" s="23">
        <v>5187.7001953125</v>
      </c>
      <c r="D264" s="26">
        <f t="shared" si="16"/>
        <v>3.7971425165661543E-3</v>
      </c>
      <c r="E264" s="26">
        <f t="shared" si="17"/>
        <v>1.3434298232750663E-3</v>
      </c>
      <c r="F264" s="18">
        <f t="shared" si="14"/>
        <v>8.4057764718517428E-4</v>
      </c>
      <c r="G264" s="18">
        <f t="shared" si="15"/>
        <v>2.95656486938098E-3</v>
      </c>
      <c r="H264" s="18">
        <f>G264</f>
        <v>2.95656486938098E-3</v>
      </c>
      <c r="I264">
        <f>G264/$B$5</f>
        <v>0.28359951631901881</v>
      </c>
      <c r="J264" t="str">
        <f>IF(ABS(I264)&lt;1.96, "no", "yes")</f>
        <v>no</v>
      </c>
    </row>
    <row r="265" spans="1:10" x14ac:dyDescent="0.2">
      <c r="A265" s="22">
        <v>45420</v>
      </c>
      <c r="B265" s="23">
        <v>181.64299011230469</v>
      </c>
      <c r="C265" s="23">
        <v>5187.669921875</v>
      </c>
      <c r="D265" s="26">
        <f t="shared" si="16"/>
        <v>1.8640791798958389E-3</v>
      </c>
      <c r="E265" s="26">
        <f t="shared" si="17"/>
        <v>-5.8356181661389783E-6</v>
      </c>
      <c r="F265" s="18">
        <f t="shared" ref="F265:F294" si="18">$B$2 + $B$3 *E265</f>
        <v>-5.9156403692141822E-4</v>
      </c>
      <c r="G265" s="18">
        <f t="shared" ref="G265:G294" si="19">D265-F265</f>
        <v>2.4556432168172573E-3</v>
      </c>
      <c r="H265" s="18">
        <f>H264+G265</f>
        <v>5.4122080861982377E-3</v>
      </c>
      <c r="I265">
        <f t="shared" ref="I265:I283" si="20">G265/$B$5</f>
        <v>0.23555012634891515</v>
      </c>
      <c r="J265" t="str">
        <f t="shared" ref="J265:J283" si="21">IF(ABS(I265)&lt;1.96, "no", "yes")</f>
        <v>no</v>
      </c>
    </row>
    <row r="266" spans="1:10" x14ac:dyDescent="0.2">
      <c r="A266" s="22">
        <v>45421</v>
      </c>
      <c r="B266" s="23">
        <v>183.46202087402341</v>
      </c>
      <c r="C266" s="23">
        <v>5214.080078125</v>
      </c>
      <c r="D266" s="26">
        <f t="shared" si="16"/>
        <v>1.0014318529958599E-2</v>
      </c>
      <c r="E266" s="26">
        <f t="shared" si="17"/>
        <v>5.0909476986258362E-3</v>
      </c>
      <c r="F266" s="18">
        <f t="shared" si="18"/>
        <v>4.8182801780465041E-3</v>
      </c>
      <c r="G266" s="18">
        <f t="shared" si="19"/>
        <v>5.196038351912095E-3</v>
      </c>
      <c r="H266" s="18">
        <f>H265+G266</f>
        <v>1.0608246438110333E-2</v>
      </c>
      <c r="I266">
        <f t="shared" si="20"/>
        <v>0.49841421666011687</v>
      </c>
      <c r="J266" t="str">
        <f t="shared" si="21"/>
        <v>no</v>
      </c>
    </row>
    <row r="267" spans="1:10" x14ac:dyDescent="0.2">
      <c r="A267" s="22">
        <v>45422</v>
      </c>
      <c r="B267" s="23">
        <v>182.19792175292969</v>
      </c>
      <c r="C267" s="23">
        <v>5222.68017578125</v>
      </c>
      <c r="D267" s="26">
        <f t="shared" si="16"/>
        <v>-6.890249628078271E-3</v>
      </c>
      <c r="E267" s="26">
        <f t="shared" si="17"/>
        <v>1.6493988445498431E-3</v>
      </c>
      <c r="F267" s="18">
        <f t="shared" si="18"/>
        <v>1.1653402742816299E-3</v>
      </c>
      <c r="G267" s="18">
        <f t="shared" si="19"/>
        <v>-8.0555899023599005E-3</v>
      </c>
      <c r="H267" s="18">
        <f t="shared" ref="H267:H283" si="22">H266+G267</f>
        <v>2.5526565357504322E-3</v>
      </c>
      <c r="I267">
        <f t="shared" si="20"/>
        <v>-0.77270802465158206</v>
      </c>
      <c r="J267" t="str">
        <f t="shared" si="21"/>
        <v>no</v>
      </c>
    </row>
    <row r="268" spans="1:10" x14ac:dyDescent="0.2">
      <c r="A268" s="24">
        <v>45425</v>
      </c>
      <c r="B268" s="25">
        <v>185.41288757324219</v>
      </c>
      <c r="C268" s="25">
        <v>5221.419921875</v>
      </c>
      <c r="D268" s="27">
        <f t="shared" si="16"/>
        <v>1.7645458243328305E-2</v>
      </c>
      <c r="E268" s="27">
        <f t="shared" si="17"/>
        <v>-2.4130405535727206E-4</v>
      </c>
      <c r="F268" s="28">
        <f t="shared" si="18"/>
        <v>-8.4149570628415968E-4</v>
      </c>
      <c r="G268" s="28">
        <f t="shared" si="19"/>
        <v>1.8486953949612465E-2</v>
      </c>
      <c r="H268" s="28">
        <f t="shared" si="22"/>
        <v>2.1039610485362896E-2</v>
      </c>
      <c r="I268">
        <f t="shared" si="20"/>
        <v>1.773304977211537</v>
      </c>
      <c r="J268" t="str">
        <f t="shared" si="21"/>
        <v>no</v>
      </c>
    </row>
    <row r="269" spans="1:10" x14ac:dyDescent="0.2">
      <c r="A269" s="22">
        <v>45426</v>
      </c>
      <c r="B269" s="23">
        <v>186.5575256347656</v>
      </c>
      <c r="C269" s="23">
        <v>5246.68017578125</v>
      </c>
      <c r="D269" s="26">
        <f t="shared" si="16"/>
        <v>6.1734546961911274E-3</v>
      </c>
      <c r="E269" s="26">
        <f t="shared" si="17"/>
        <v>4.8378131397597279E-3</v>
      </c>
      <c r="F269" s="18">
        <f t="shared" si="18"/>
        <v>4.5495972767392113E-3</v>
      </c>
      <c r="G269" s="18">
        <f t="shared" si="19"/>
        <v>1.6238574194519162E-3</v>
      </c>
      <c r="H269" s="18">
        <f t="shared" si="22"/>
        <v>2.2663467904814813E-2</v>
      </c>
      <c r="I269">
        <f t="shared" si="20"/>
        <v>0.15576359696921999</v>
      </c>
      <c r="J269" t="str">
        <f t="shared" si="21"/>
        <v>no</v>
      </c>
    </row>
    <row r="270" spans="1:10" x14ac:dyDescent="0.2">
      <c r="A270" s="22">
        <v>45427</v>
      </c>
      <c r="B270" s="23">
        <v>188.8368835449219</v>
      </c>
      <c r="C270" s="23">
        <v>5308.14990234375</v>
      </c>
      <c r="D270" s="26">
        <f t="shared" si="16"/>
        <v>1.221798961151932E-2</v>
      </c>
      <c r="E270" s="26">
        <f t="shared" si="17"/>
        <v>1.1715927882596233E-2</v>
      </c>
      <c r="F270" s="18">
        <f t="shared" si="18"/>
        <v>1.1850188049124671E-2</v>
      </c>
      <c r="G270" s="18">
        <f t="shared" si="19"/>
        <v>3.6780156239464915E-4</v>
      </c>
      <c r="H270" s="18">
        <f t="shared" si="22"/>
        <v>2.3031269467209462E-2</v>
      </c>
      <c r="I270">
        <f t="shared" si="20"/>
        <v>3.5280249142086675E-2</v>
      </c>
      <c r="J270" t="str">
        <f t="shared" si="21"/>
        <v>no</v>
      </c>
    </row>
    <row r="271" spans="1:10" x14ac:dyDescent="0.2">
      <c r="A271" s="22">
        <v>45428</v>
      </c>
      <c r="B271" s="23">
        <v>188.95631408691409</v>
      </c>
      <c r="C271" s="23">
        <v>5297.10009765625</v>
      </c>
      <c r="D271" s="26">
        <f t="shared" si="16"/>
        <v>6.3245346857132567E-4</v>
      </c>
      <c r="E271" s="26">
        <f t="shared" si="17"/>
        <v>-2.0816677921287052E-3</v>
      </c>
      <c r="F271" s="18">
        <f t="shared" si="18"/>
        <v>-2.7949005296770161E-3</v>
      </c>
      <c r="G271" s="18">
        <f t="shared" si="19"/>
        <v>3.4273539982483418E-3</v>
      </c>
      <c r="H271" s="18">
        <f t="shared" si="22"/>
        <v>2.6458623465457805E-2</v>
      </c>
      <c r="I271">
        <f t="shared" si="20"/>
        <v>0.32875853536093497</v>
      </c>
      <c r="J271" t="str">
        <f t="shared" si="21"/>
        <v>no</v>
      </c>
    </row>
    <row r="272" spans="1:10" x14ac:dyDescent="0.2">
      <c r="A272" s="22">
        <v>45429</v>
      </c>
      <c r="B272" s="23">
        <v>188.98616027832031</v>
      </c>
      <c r="C272" s="23">
        <v>5303.27001953125</v>
      </c>
      <c r="D272" s="26">
        <f t="shared" si="16"/>
        <v>1.5795286625075455E-4</v>
      </c>
      <c r="E272" s="26">
        <f t="shared" si="17"/>
        <v>1.1647735102702228E-3</v>
      </c>
      <c r="F272" s="18">
        <f t="shared" si="18"/>
        <v>6.5094768622676164E-4</v>
      </c>
      <c r="G272" s="18">
        <f t="shared" si="19"/>
        <v>-4.9299481997600709E-4</v>
      </c>
      <c r="H272" s="18">
        <f t="shared" si="22"/>
        <v>2.5965628645481797E-2</v>
      </c>
      <c r="I272">
        <f t="shared" si="20"/>
        <v>-4.7289032600272431E-2</v>
      </c>
      <c r="J272" t="str">
        <f t="shared" si="21"/>
        <v>no</v>
      </c>
    </row>
    <row r="273" spans="1:10" x14ac:dyDescent="0.2">
      <c r="A273" s="22">
        <v>45432</v>
      </c>
      <c r="B273" s="23">
        <v>190.1507263183594</v>
      </c>
      <c r="C273" s="23">
        <v>5308.1298828125</v>
      </c>
      <c r="D273" s="26">
        <f t="shared" si="16"/>
        <v>6.162176311344858E-3</v>
      </c>
      <c r="E273" s="26">
        <f t="shared" si="17"/>
        <v>9.163899374069473E-4</v>
      </c>
      <c r="F273" s="18">
        <f t="shared" si="18"/>
        <v>3.8730759183224102E-4</v>
      </c>
      <c r="G273" s="18">
        <f t="shared" si="19"/>
        <v>5.7748687195126169E-3</v>
      </c>
      <c r="H273" s="18">
        <f t="shared" si="22"/>
        <v>3.1740497364994416E-2</v>
      </c>
      <c r="I273">
        <f t="shared" si="20"/>
        <v>0.55393676378306811</v>
      </c>
      <c r="J273" t="str">
        <f t="shared" si="21"/>
        <v>no</v>
      </c>
    </row>
    <row r="274" spans="1:10" x14ac:dyDescent="0.2">
      <c r="A274" s="22">
        <v>45433</v>
      </c>
      <c r="B274" s="23">
        <v>191.45463562011719</v>
      </c>
      <c r="C274" s="23">
        <v>5321.41015625</v>
      </c>
      <c r="D274" s="26">
        <f t="shared" si="16"/>
        <v>6.8572407111120448E-3</v>
      </c>
      <c r="E274" s="26">
        <f t="shared" si="17"/>
        <v>2.501874243978186E-3</v>
      </c>
      <c r="F274" s="18">
        <f t="shared" si="18"/>
        <v>2.0701774669489906E-3</v>
      </c>
      <c r="G274" s="18">
        <f t="shared" si="19"/>
        <v>4.7870632441630537E-3</v>
      </c>
      <c r="H274" s="18">
        <f t="shared" si="22"/>
        <v>3.6527560609157468E-2</v>
      </c>
      <c r="I274">
        <f t="shared" si="20"/>
        <v>0.45918452008037269</v>
      </c>
      <c r="J274" t="str">
        <f t="shared" si="21"/>
        <v>no</v>
      </c>
    </row>
    <row r="275" spans="1:10" x14ac:dyDescent="0.2">
      <c r="A275" s="22">
        <v>45434</v>
      </c>
      <c r="B275" s="23">
        <v>190.01136779785159</v>
      </c>
      <c r="C275" s="23">
        <v>5307.009765625</v>
      </c>
      <c r="D275" s="26">
        <f t="shared" si="16"/>
        <v>-7.5384323685393495E-3</v>
      </c>
      <c r="E275" s="26">
        <f t="shared" si="17"/>
        <v>-2.7061230392261271E-3</v>
      </c>
      <c r="F275" s="18">
        <f t="shared" si="18"/>
        <v>-3.4577118355621304E-3</v>
      </c>
      <c r="G275" s="18">
        <f t="shared" si="19"/>
        <v>-4.0807205329772191E-3</v>
      </c>
      <c r="H275" s="18">
        <f t="shared" si="22"/>
        <v>3.2446840076180247E-2</v>
      </c>
      <c r="I275">
        <f t="shared" si="20"/>
        <v>-0.39143073820928254</v>
      </c>
      <c r="J275" t="str">
        <f t="shared" si="21"/>
        <v>no</v>
      </c>
    </row>
    <row r="276" spans="1:10" x14ac:dyDescent="0.2">
      <c r="A276" s="22">
        <v>45435</v>
      </c>
      <c r="B276" s="23">
        <v>186.01008605957031</v>
      </c>
      <c r="C276" s="23">
        <v>5267.83984375</v>
      </c>
      <c r="D276" s="26">
        <f t="shared" si="16"/>
        <v>-2.1058117651877262E-2</v>
      </c>
      <c r="E276" s="26">
        <f t="shared" si="17"/>
        <v>-7.3807894850155265E-3</v>
      </c>
      <c r="F276" s="18">
        <f t="shared" si="18"/>
        <v>-8.4195113975211455E-3</v>
      </c>
      <c r="G276" s="18">
        <f t="shared" si="19"/>
        <v>-1.2638606254356116E-2</v>
      </c>
      <c r="H276" s="18">
        <f t="shared" si="22"/>
        <v>1.9808233821824131E-2</v>
      </c>
      <c r="I276">
        <f t="shared" si="20"/>
        <v>-1.2123199655796393</v>
      </c>
      <c r="J276" t="str">
        <f t="shared" si="21"/>
        <v>no</v>
      </c>
    </row>
    <row r="277" spans="1:10" x14ac:dyDescent="0.2">
      <c r="A277" s="22">
        <v>45436</v>
      </c>
      <c r="B277" s="23">
        <v>189.09565734863281</v>
      </c>
      <c r="C277" s="23">
        <v>5304.72021484375</v>
      </c>
      <c r="D277" s="26">
        <f t="shared" si="16"/>
        <v>1.6588193438469512E-2</v>
      </c>
      <c r="E277" s="26">
        <f t="shared" si="17"/>
        <v>7.0010425881694704E-3</v>
      </c>
      <c r="F277" s="18">
        <f t="shared" si="18"/>
        <v>6.8456992669045785E-3</v>
      </c>
      <c r="G277" s="18">
        <f t="shared" si="19"/>
        <v>9.7424941715649332E-3</v>
      </c>
      <c r="H277" s="18">
        <f t="shared" si="22"/>
        <v>2.9550727993389064E-2</v>
      </c>
      <c r="I277">
        <f t="shared" si="20"/>
        <v>0.93451919942996586</v>
      </c>
      <c r="J277" t="str">
        <f t="shared" si="21"/>
        <v>no</v>
      </c>
    </row>
    <row r="278" spans="1:10" x14ac:dyDescent="0.2">
      <c r="A278" s="22">
        <v>45440</v>
      </c>
      <c r="B278" s="23">
        <v>189.10560607910159</v>
      </c>
      <c r="C278" s="23">
        <v>5306.0400390625</v>
      </c>
      <c r="D278" s="26">
        <f t="shared" si="16"/>
        <v>5.2612157297904361E-5</v>
      </c>
      <c r="E278" s="26">
        <f t="shared" si="17"/>
        <v>2.4880185293407742E-4</v>
      </c>
      <c r="F278" s="18">
        <f t="shared" si="18"/>
        <v>-3.2128590965493952E-4</v>
      </c>
      <c r="G278" s="18">
        <f t="shared" si="19"/>
        <v>3.7389806695284388E-4</v>
      </c>
      <c r="H278" s="18">
        <f t="shared" si="22"/>
        <v>2.9924626060341908E-2</v>
      </c>
      <c r="I278">
        <f t="shared" si="20"/>
        <v>3.5865037848008999E-2</v>
      </c>
      <c r="J278" t="str">
        <f t="shared" si="21"/>
        <v>no</v>
      </c>
    </row>
    <row r="279" spans="1:10" x14ac:dyDescent="0.2">
      <c r="A279" s="22">
        <v>45441</v>
      </c>
      <c r="B279" s="23">
        <v>189.40422058105469</v>
      </c>
      <c r="C279" s="23">
        <v>5266.9501953125</v>
      </c>
      <c r="D279" s="26">
        <f t="shared" si="16"/>
        <v>1.5790885746040928E-3</v>
      </c>
      <c r="E279" s="26">
        <f t="shared" si="17"/>
        <v>-7.3670465096804527E-3</v>
      </c>
      <c r="F279" s="18">
        <f t="shared" si="18"/>
        <v>-8.4049242842397266E-3</v>
      </c>
      <c r="G279" s="18">
        <f t="shared" si="19"/>
        <v>9.9840128588438194E-3</v>
      </c>
      <c r="H279" s="18">
        <f t="shared" si="22"/>
        <v>3.9908638919185724E-2</v>
      </c>
      <c r="I279">
        <f t="shared" si="20"/>
        <v>0.95768614685724729</v>
      </c>
      <c r="J279" t="str">
        <f t="shared" si="21"/>
        <v>no</v>
      </c>
    </row>
    <row r="280" spans="1:10" x14ac:dyDescent="0.2">
      <c r="A280" s="22">
        <v>45442</v>
      </c>
      <c r="B280" s="23">
        <v>190.3995666503906</v>
      </c>
      <c r="C280" s="23">
        <v>5235.47998046875</v>
      </c>
      <c r="D280" s="26">
        <f t="shared" si="16"/>
        <v>5.2551419724564674E-3</v>
      </c>
      <c r="E280" s="26">
        <f t="shared" si="17"/>
        <v>-5.9750355854433224E-3</v>
      </c>
      <c r="F280" s="18">
        <f t="shared" si="18"/>
        <v>-6.9274115516803417E-3</v>
      </c>
      <c r="G280" s="18">
        <f t="shared" si="19"/>
        <v>1.2182553524136809E-2</v>
      </c>
      <c r="H280" s="18">
        <f t="shared" si="22"/>
        <v>5.2091192443322533E-2</v>
      </c>
      <c r="I280">
        <f t="shared" si="20"/>
        <v>1.1685744908749891</v>
      </c>
      <c r="J280" t="str">
        <f t="shared" si="21"/>
        <v>no</v>
      </c>
    </row>
    <row r="281" spans="1:10" x14ac:dyDescent="0.2">
      <c r="A281" s="22">
        <v>45443</v>
      </c>
      <c r="B281" s="23">
        <v>191.35508728027341</v>
      </c>
      <c r="C281" s="23">
        <v>5277.509765625</v>
      </c>
      <c r="D281" s="26">
        <f t="shared" si="16"/>
        <v>5.018502125256008E-3</v>
      </c>
      <c r="E281" s="26">
        <f t="shared" si="17"/>
        <v>8.0278762048646701E-3</v>
      </c>
      <c r="F281" s="18">
        <f t="shared" si="18"/>
        <v>7.9356043218657066E-3</v>
      </c>
      <c r="G281" s="18">
        <f t="shared" si="19"/>
        <v>-2.9171021966096986E-3</v>
      </c>
      <c r="H281" s="18">
        <f t="shared" si="22"/>
        <v>4.9174090246712834E-2</v>
      </c>
      <c r="I281">
        <f t="shared" si="20"/>
        <v>-0.27981417914394296</v>
      </c>
      <c r="J281" t="str">
        <f t="shared" si="21"/>
        <v>no</v>
      </c>
    </row>
    <row r="282" spans="1:10" x14ac:dyDescent="0.2">
      <c r="A282" s="22">
        <v>45446</v>
      </c>
      <c r="B282" s="23">
        <v>193.1268005371094</v>
      </c>
      <c r="C282" s="23">
        <v>5283.39990234375</v>
      </c>
      <c r="D282" s="26">
        <f t="shared" si="16"/>
        <v>9.2587726933071046E-3</v>
      </c>
      <c r="E282" s="26">
        <f t="shared" si="17"/>
        <v>1.1160825806737495E-3</v>
      </c>
      <c r="F282" s="18">
        <f t="shared" si="18"/>
        <v>5.9926600242218376E-4</v>
      </c>
      <c r="G282" s="18">
        <f t="shared" si="19"/>
        <v>8.6595066908849213E-3</v>
      </c>
      <c r="H282" s="18">
        <f t="shared" si="22"/>
        <v>5.7833596937597757E-2</v>
      </c>
      <c r="I282">
        <f t="shared" si="20"/>
        <v>0.8306369106017456</v>
      </c>
      <c r="J282" t="str">
        <f t="shared" si="21"/>
        <v>no</v>
      </c>
    </row>
    <row r="283" spans="1:10" x14ac:dyDescent="0.2">
      <c r="A283" s="22">
        <v>45447</v>
      </c>
      <c r="B283" s="23">
        <v>193.44532775878909</v>
      </c>
      <c r="C283" s="23">
        <v>5291.33984375</v>
      </c>
      <c r="D283" s="26">
        <f t="shared" si="16"/>
        <v>1.6493165153350642E-3</v>
      </c>
      <c r="E283" s="26">
        <f t="shared" si="17"/>
        <v>1.5028090913065117E-3</v>
      </c>
      <c r="F283" s="18">
        <f t="shared" si="18"/>
        <v>1.0097465047869988E-3</v>
      </c>
      <c r="G283" s="18">
        <f t="shared" si="19"/>
        <v>6.3957001054806535E-4</v>
      </c>
      <c r="H283" s="18">
        <f t="shared" si="22"/>
        <v>5.8473166948145826E-2</v>
      </c>
      <c r="I283">
        <f t="shared" si="20"/>
        <v>6.1348813118231107E-2</v>
      </c>
      <c r="J283" t="str">
        <f t="shared" si="21"/>
        <v>no</v>
      </c>
    </row>
    <row r="284" spans="1:10" x14ac:dyDescent="0.2">
      <c r="A284" s="21">
        <v>45448</v>
      </c>
      <c r="B284">
        <v>194.95823669433591</v>
      </c>
      <c r="C284">
        <v>5354.02978515625</v>
      </c>
      <c r="D284" s="18">
        <f t="shared" si="16"/>
        <v>7.8208605660059494E-3</v>
      </c>
      <c r="E284" s="18">
        <f t="shared" si="17"/>
        <v>1.1847649793331305E-2</v>
      </c>
      <c r="F284" s="18">
        <f t="shared" si="18"/>
        <v>1.1990000745188658E-2</v>
      </c>
      <c r="G284" s="18">
        <f t="shared" si="19"/>
        <v>-4.1691401791827086E-3</v>
      </c>
    </row>
    <row r="285" spans="1:10" x14ac:dyDescent="0.2">
      <c r="A285" s="21">
        <v>45449</v>
      </c>
      <c r="B285">
        <v>193.57470703125</v>
      </c>
      <c r="C285">
        <v>5352.9599609375</v>
      </c>
      <c r="D285" s="18">
        <f t="shared" si="16"/>
        <v>-7.0965437857086755E-3</v>
      </c>
      <c r="E285" s="18">
        <f t="shared" si="17"/>
        <v>-1.9981663563317653E-4</v>
      </c>
      <c r="F285" s="18">
        <f t="shared" si="18"/>
        <v>-7.9745999520166233E-4</v>
      </c>
      <c r="G285" s="18">
        <f t="shared" si="19"/>
        <v>-6.2990837905070127E-3</v>
      </c>
    </row>
    <row r="286" spans="1:10" x14ac:dyDescent="0.2">
      <c r="A286" s="21">
        <v>45450</v>
      </c>
      <c r="B286">
        <v>195.97349548339841</v>
      </c>
      <c r="C286">
        <v>5346.990234375</v>
      </c>
      <c r="D286" s="18">
        <f t="shared" si="16"/>
        <v>1.2392055186017492E-2</v>
      </c>
      <c r="E286" s="18">
        <f t="shared" si="17"/>
        <v>-1.1152197300303701E-3</v>
      </c>
      <c r="F286" s="18">
        <f t="shared" si="18"/>
        <v>-1.7690901051717692E-3</v>
      </c>
      <c r="G286" s="18">
        <f t="shared" si="19"/>
        <v>1.4161145291189262E-2</v>
      </c>
    </row>
    <row r="287" spans="1:10" x14ac:dyDescent="0.2">
      <c r="A287" s="21">
        <v>45453</v>
      </c>
      <c r="B287">
        <v>192.2210388183594</v>
      </c>
      <c r="C287">
        <v>5360.7900390625</v>
      </c>
      <c r="D287" s="18">
        <f t="shared" si="16"/>
        <v>-1.9147776365283531E-2</v>
      </c>
      <c r="E287" s="18">
        <f t="shared" si="17"/>
        <v>2.5808546645145203E-3</v>
      </c>
      <c r="F287" s="18">
        <f t="shared" si="18"/>
        <v>2.1540091200872597E-3</v>
      </c>
      <c r="G287" s="18">
        <f t="shared" si="19"/>
        <v>-2.1301785485370789E-2</v>
      </c>
    </row>
    <row r="288" spans="1:10" x14ac:dyDescent="0.2">
      <c r="A288" s="21">
        <v>45454</v>
      </c>
      <c r="B288">
        <v>206.18571472167969</v>
      </c>
      <c r="C288">
        <v>5375.31982421875</v>
      </c>
      <c r="D288" s="18">
        <f t="shared" si="16"/>
        <v>7.2649050224498524E-2</v>
      </c>
      <c r="E288" s="18">
        <f t="shared" si="17"/>
        <v>2.7103813151374556E-3</v>
      </c>
      <c r="F288" s="18">
        <f t="shared" si="18"/>
        <v>2.2914917160705051E-3</v>
      </c>
      <c r="G288" s="18">
        <f t="shared" si="19"/>
        <v>7.0357558508428023E-2</v>
      </c>
    </row>
    <row r="289" spans="1:7" x14ac:dyDescent="0.2">
      <c r="A289" s="21">
        <v>45455</v>
      </c>
      <c r="B289">
        <v>212.07820129394531</v>
      </c>
      <c r="C289">
        <v>5421.02978515625</v>
      </c>
      <c r="D289" s="18">
        <f t="shared" si="16"/>
        <v>2.8578539401818537E-2</v>
      </c>
      <c r="E289" s="18">
        <f t="shared" si="17"/>
        <v>8.5036727919987065E-3</v>
      </c>
      <c r="F289" s="18">
        <f t="shared" si="18"/>
        <v>8.4406258726010958E-3</v>
      </c>
      <c r="G289" s="18">
        <f t="shared" si="19"/>
        <v>2.0137913529217441E-2</v>
      </c>
    </row>
    <row r="290" spans="1:7" x14ac:dyDescent="0.2">
      <c r="A290" s="21">
        <v>45456</v>
      </c>
      <c r="B290">
        <v>213.24273681640619</v>
      </c>
      <c r="C290">
        <v>5433.740234375</v>
      </c>
      <c r="D290" s="18">
        <f t="shared" si="16"/>
        <v>5.4910665752336829E-3</v>
      </c>
      <c r="E290" s="18">
        <f t="shared" si="17"/>
        <v>2.3446558536817097E-3</v>
      </c>
      <c r="F290" s="18">
        <f t="shared" si="18"/>
        <v>1.903302215174053E-3</v>
      </c>
      <c r="G290" s="18">
        <f t="shared" si="19"/>
        <v>3.5877643600596299E-3</v>
      </c>
    </row>
    <row r="291" spans="1:7" x14ac:dyDescent="0.2">
      <c r="A291" s="21">
        <v>45457</v>
      </c>
      <c r="B291">
        <v>211.50086975097659</v>
      </c>
      <c r="C291">
        <v>5431.60009765625</v>
      </c>
      <c r="D291" s="18">
        <f t="shared" si="16"/>
        <v>-8.1684707832712089E-3</v>
      </c>
      <c r="E291" s="18">
        <f t="shared" si="17"/>
        <v>-3.9386069750091401E-4</v>
      </c>
      <c r="F291" s="18">
        <f t="shared" si="18"/>
        <v>-1.0034228702733832E-3</v>
      </c>
      <c r="G291" s="18">
        <f t="shared" si="19"/>
        <v>-7.1650479129978257E-3</v>
      </c>
    </row>
    <row r="292" spans="1:7" x14ac:dyDescent="0.2">
      <c r="A292" s="21">
        <v>45460</v>
      </c>
      <c r="B292">
        <v>215.66142272949219</v>
      </c>
      <c r="C292">
        <v>5473.22998046875</v>
      </c>
      <c r="D292" s="18">
        <f t="shared" si="16"/>
        <v>1.9671564393159535E-2</v>
      </c>
      <c r="E292" s="18">
        <f t="shared" si="17"/>
        <v>7.6643865645527054E-3</v>
      </c>
      <c r="F292" s="18">
        <f t="shared" si="18"/>
        <v>7.5497879734712512E-3</v>
      </c>
      <c r="G292" s="18">
        <f t="shared" si="19"/>
        <v>1.2121776419688285E-2</v>
      </c>
    </row>
    <row r="293" spans="1:7" x14ac:dyDescent="0.2">
      <c r="A293" s="21">
        <v>45461</v>
      </c>
      <c r="B293">
        <v>213.29248046875</v>
      </c>
      <c r="C293">
        <v>5487.02978515625</v>
      </c>
      <c r="D293" s="18">
        <f t="shared" si="16"/>
        <v>-1.0984543414208958E-2</v>
      </c>
      <c r="E293" s="18">
        <f t="shared" si="17"/>
        <v>2.5213273947457537E-3</v>
      </c>
      <c r="F293" s="18">
        <f t="shared" si="18"/>
        <v>2.0908254930865943E-3</v>
      </c>
      <c r="G293" s="18">
        <f t="shared" si="19"/>
        <v>-1.3075368907295552E-2</v>
      </c>
    </row>
    <row r="294" spans="1:7" x14ac:dyDescent="0.2">
      <c r="A294" s="21">
        <v>45463</v>
      </c>
      <c r="B294">
        <v>208.7039489746094</v>
      </c>
      <c r="C294">
        <v>5473.169921875</v>
      </c>
      <c r="D294" s="18">
        <f t="shared" si="16"/>
        <v>-2.151286104440453E-2</v>
      </c>
      <c r="E294" s="18">
        <f t="shared" si="17"/>
        <v>-2.5259318472709014E-3</v>
      </c>
      <c r="F294" s="18">
        <f t="shared" si="18"/>
        <v>-3.2664527184292644E-3</v>
      </c>
      <c r="G294" s="18">
        <f t="shared" si="19"/>
        <v>-1.8246408325975266E-2</v>
      </c>
    </row>
  </sheetData>
  <mergeCells count="3">
    <mergeCell ref="A1:K1"/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9DF-3808-DB40-BD6E-EC89BF41DF2E}">
  <sheetPr codeName="Sheet3"/>
  <dimension ref="A1:R294"/>
  <sheetViews>
    <sheetView zoomScale="75" workbookViewId="0">
      <selection activeCell="E2" sqref="E2"/>
    </sheetView>
  </sheetViews>
  <sheetFormatPr baseColWidth="10" defaultRowHeight="15" x14ac:dyDescent="0.2"/>
  <cols>
    <col min="1" max="1" width="22.1640625" customWidth="1"/>
    <col min="6" max="6" width="24.1640625" customWidth="1"/>
    <col min="7" max="7" width="21.33203125" customWidth="1"/>
    <col min="8" max="8" width="28.1640625" customWidth="1"/>
    <col min="11" max="11" width="4.83203125" customWidth="1"/>
    <col min="12" max="12" width="4" customWidth="1"/>
    <col min="13" max="13" width="4.83203125" customWidth="1"/>
    <col min="14" max="14" width="17.33203125" customWidth="1"/>
    <col min="15" max="15" width="17" customWidth="1"/>
  </cols>
  <sheetData>
    <row r="1" spans="1:18" x14ac:dyDescent="0.2">
      <c r="A1" t="s">
        <v>91</v>
      </c>
    </row>
    <row r="2" spans="1:18" x14ac:dyDescent="0.2">
      <c r="A2" t="s">
        <v>30</v>
      </c>
      <c r="B2">
        <f>INTERCEPT(D12:D263,E12:E263)</f>
        <v>1.2781528097442307E-4</v>
      </c>
      <c r="D2" t="s">
        <v>114</v>
      </c>
      <c r="E2">
        <f>_xlfn.STDEV.S(G12:G263)</f>
        <v>1.6970628021073405E-2</v>
      </c>
      <c r="N2" s="67" t="s">
        <v>119</v>
      </c>
      <c r="O2" s="67">
        <v>4.3026527300000001</v>
      </c>
    </row>
    <row r="3" spans="1:18" x14ac:dyDescent="0.2">
      <c r="A3" t="s">
        <v>76</v>
      </c>
      <c r="B3">
        <f>SLOPE(D12:D263, E12:E263)</f>
        <v>1.6310134867861956</v>
      </c>
      <c r="N3" s="67" t="s">
        <v>120</v>
      </c>
      <c r="O3" s="67">
        <v>2.77644511</v>
      </c>
    </row>
    <row r="4" spans="1:18" x14ac:dyDescent="0.2">
      <c r="A4" t="s">
        <v>77</v>
      </c>
      <c r="B4">
        <f>RSQ(D12:D263, E12:E263)</f>
        <v>0.3342888566931263</v>
      </c>
      <c r="N4" s="67" t="s">
        <v>121</v>
      </c>
      <c r="O4" s="67">
        <v>2.57058184</v>
      </c>
    </row>
    <row r="5" spans="1:18" x14ac:dyDescent="0.2">
      <c r="A5" t="s">
        <v>78</v>
      </c>
      <c r="B5">
        <f>STEYX(D12:D263, E12:E263)</f>
        <v>1.7004535403572781E-2</v>
      </c>
      <c r="N5" s="67" t="s">
        <v>122</v>
      </c>
      <c r="O5" s="67">
        <v>2.2281388500000001</v>
      </c>
    </row>
    <row r="6" spans="1:18" x14ac:dyDescent="0.2">
      <c r="N6" s="67" t="s">
        <v>123</v>
      </c>
      <c r="O6" s="67">
        <v>2.1314495500000001</v>
      </c>
    </row>
    <row r="7" spans="1:18" x14ac:dyDescent="0.2">
      <c r="A7" t="s">
        <v>79</v>
      </c>
      <c r="B7">
        <f>COUNT(A12:A263)</f>
        <v>252</v>
      </c>
    </row>
    <row r="10" spans="1:18" x14ac:dyDescent="0.2">
      <c r="A10" s="21" t="s">
        <v>0</v>
      </c>
      <c r="B10" t="s">
        <v>2</v>
      </c>
      <c r="C10" t="s">
        <v>16</v>
      </c>
      <c r="D10" t="s">
        <v>89</v>
      </c>
      <c r="E10" t="s">
        <v>18</v>
      </c>
      <c r="F10" s="69" t="s">
        <v>81</v>
      </c>
      <c r="G10" s="69"/>
      <c r="H10" s="69"/>
      <c r="I10" s="69" t="s">
        <v>85</v>
      </c>
      <c r="J10" s="69"/>
      <c r="N10" t="s">
        <v>115</v>
      </c>
    </row>
    <row r="11" spans="1:18" x14ac:dyDescent="0.2">
      <c r="A11" s="21">
        <v>45050</v>
      </c>
      <c r="B11">
        <v>335.82998657226562</v>
      </c>
      <c r="C11">
        <v>4061.219970703125</v>
      </c>
      <c r="F11" t="s">
        <v>82</v>
      </c>
      <c r="G11" t="s">
        <v>90</v>
      </c>
      <c r="H11" t="s">
        <v>84</v>
      </c>
      <c r="I11" t="s">
        <v>87</v>
      </c>
      <c r="J11" t="s">
        <v>88</v>
      </c>
    </row>
    <row r="12" spans="1:18" x14ac:dyDescent="0.2">
      <c r="A12" s="30">
        <v>45051</v>
      </c>
      <c r="B12" s="8">
        <v>348.39999389648438</v>
      </c>
      <c r="C12" s="8">
        <v>4136.25</v>
      </c>
      <c r="D12" s="18">
        <f t="shared" ref="D12:D74" si="0">(B12/B11)-1</f>
        <v>3.7429675213097369E-2</v>
      </c>
      <c r="E12" s="18">
        <f t="shared" ref="E12:E74" si="1">(C12/C11)-1</f>
        <v>1.8474751389515376E-2</v>
      </c>
      <c r="F12" s="18">
        <f>$B$2+$B$3*E12</f>
        <v>3.0260383962296009E-2</v>
      </c>
      <c r="G12" s="18">
        <f>D12-F12</f>
        <v>7.1692912508013601E-3</v>
      </c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1">
        <v>45054</v>
      </c>
      <c r="B13">
        <v>344.05999755859381</v>
      </c>
      <c r="C13">
        <v>4138.1201171875</v>
      </c>
      <c r="D13" s="18">
        <f t="shared" si="0"/>
        <v>-1.2456935746043785E-2</v>
      </c>
      <c r="E13" s="18">
        <f t="shared" si="1"/>
        <v>4.5212866424892972E-4</v>
      </c>
      <c r="F13" s="18">
        <f t="shared" ref="F13:F76" si="2">$B$2+$B$3*E13</f>
        <v>8.6524323012705513E-4</v>
      </c>
      <c r="G13" s="18">
        <f t="shared" ref="G13:G76" si="3">D13-F13</f>
        <v>-1.3322178976170839E-2</v>
      </c>
      <c r="N13" s="18">
        <f>SUM(G267:G269)</f>
        <v>-2.4436870065319669E-2</v>
      </c>
      <c r="O13" s="18">
        <f>SUM(G266:G270)</f>
        <v>-4.3520550558743577E-2</v>
      </c>
      <c r="P13" s="18">
        <f>SUM(G268:G273)</f>
        <v>-2.208606960582955E-2</v>
      </c>
      <c r="Q13" s="18">
        <f>SUM(G268:G278)</f>
        <v>-3.4996515134936998E-2</v>
      </c>
      <c r="R13" s="18">
        <f>SUM(G268:G283)</f>
        <v>-9.3508596918212658E-2</v>
      </c>
    </row>
    <row r="14" spans="1:18" x14ac:dyDescent="0.2">
      <c r="A14" s="30">
        <v>45055</v>
      </c>
      <c r="B14" s="8">
        <v>342.64999389648438</v>
      </c>
      <c r="C14" s="8">
        <v>4119.169921875</v>
      </c>
      <c r="D14" s="18">
        <f t="shared" si="0"/>
        <v>-4.0981330933983484E-3</v>
      </c>
      <c r="E14" s="18">
        <f t="shared" si="1"/>
        <v>-4.5794212772585219E-3</v>
      </c>
      <c r="F14" s="18">
        <f t="shared" si="2"/>
        <v>-7.341282583909892E-3</v>
      </c>
      <c r="G14" s="18">
        <f t="shared" si="3"/>
        <v>3.2431494905115436E-3</v>
      </c>
    </row>
    <row r="15" spans="1:18" x14ac:dyDescent="0.2">
      <c r="A15" s="21">
        <v>45056</v>
      </c>
      <c r="B15">
        <v>344.01998901367188</v>
      </c>
      <c r="C15">
        <v>4137.64013671875</v>
      </c>
      <c r="D15" s="18">
        <f t="shared" si="0"/>
        <v>3.9982347631424275E-3</v>
      </c>
      <c r="E15" s="18">
        <f t="shared" si="1"/>
        <v>4.4839652634049987E-3</v>
      </c>
      <c r="F15" s="18">
        <f t="shared" si="2"/>
        <v>7.4412230998687923E-3</v>
      </c>
      <c r="G15" s="18">
        <f t="shared" si="3"/>
        <v>-3.4429883367263648E-3</v>
      </c>
      <c r="N15">
        <f>N13/(E2 * SQRT(3))</f>
        <v>-0.83135600478925809</v>
      </c>
      <c r="O15">
        <f>O13/(E2 * SQRT(5))</f>
        <v>-1.1468627954926072</v>
      </c>
      <c r="P15">
        <f>P13/(E2 * SQRT(6))</f>
        <v>-0.5313062161547214</v>
      </c>
      <c r="Q15">
        <f>Q13/(E2*SQRT(11))</f>
        <v>-0.62177111658850071</v>
      </c>
      <c r="R15">
        <f>R13/(E2*SQRT(16))</f>
        <v>-1.3775064305530953</v>
      </c>
    </row>
    <row r="16" spans="1:18" x14ac:dyDescent="0.2">
      <c r="A16" s="30">
        <v>45057</v>
      </c>
      <c r="B16" s="8">
        <v>341.57998657226562</v>
      </c>
      <c r="C16" s="8">
        <v>4130.6201171875</v>
      </c>
      <c r="D16" s="18">
        <f t="shared" si="0"/>
        <v>-7.0926182179178454E-3</v>
      </c>
      <c r="E16" s="18">
        <f t="shared" si="1"/>
        <v>-1.6966239932159066E-3</v>
      </c>
      <c r="F16" s="18">
        <f t="shared" si="2"/>
        <v>-2.6394013339657713E-3</v>
      </c>
      <c r="G16" s="18">
        <f t="shared" si="3"/>
        <v>-4.4532168839520742E-3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7" ht="14" customHeight="1" x14ac:dyDescent="0.2">
      <c r="A17" s="21">
        <v>45058</v>
      </c>
      <c r="B17">
        <v>335.45001220703119</v>
      </c>
      <c r="C17">
        <v>4124.080078125</v>
      </c>
      <c r="D17" s="18">
        <f t="shared" si="0"/>
        <v>-1.794594123253046E-2</v>
      </c>
      <c r="E17" s="18">
        <f t="shared" si="1"/>
        <v>-1.5833068345566526E-3</v>
      </c>
      <c r="F17" s="18">
        <f t="shared" si="2"/>
        <v>-2.4545795199082373E-3</v>
      </c>
      <c r="G17" s="18">
        <f t="shared" si="3"/>
        <v>-1.5491361712622224E-2</v>
      </c>
    </row>
    <row r="18" spans="1:7" hidden="1" x14ac:dyDescent="0.2">
      <c r="A18" s="30">
        <v>45061</v>
      </c>
      <c r="B18" s="8">
        <v>345.67001342773438</v>
      </c>
      <c r="C18" s="8">
        <v>4136.27978515625</v>
      </c>
      <c r="D18" s="18">
        <f t="shared" si="0"/>
        <v>3.0466540017281885E-2</v>
      </c>
      <c r="E18" s="18">
        <f t="shared" si="1"/>
        <v>2.9581644391338813E-3</v>
      </c>
      <c r="F18" s="18">
        <f t="shared" si="2"/>
        <v>4.9526213773331057E-3</v>
      </c>
      <c r="G18" s="18">
        <f t="shared" si="3"/>
        <v>2.5513918639948778E-2</v>
      </c>
    </row>
    <row r="19" spans="1:7" hidden="1" x14ac:dyDescent="0.2">
      <c r="A19" s="21">
        <v>45062</v>
      </c>
      <c r="B19">
        <v>345.1099853515625</v>
      </c>
      <c r="C19">
        <v>4109.89990234375</v>
      </c>
      <c r="D19" s="18">
        <f t="shared" si="0"/>
        <v>-1.6201233963528683E-3</v>
      </c>
      <c r="E19" s="18">
        <f t="shared" si="1"/>
        <v>-6.3776833731530314E-3</v>
      </c>
      <c r="F19" s="18">
        <f t="shared" si="2"/>
        <v>-1.0274272315090248E-2</v>
      </c>
      <c r="G19" s="18">
        <f t="shared" si="3"/>
        <v>8.65414891873738E-3</v>
      </c>
    </row>
    <row r="20" spans="1:7" hidden="1" x14ac:dyDescent="0.2">
      <c r="A20" s="30">
        <v>45063</v>
      </c>
      <c r="B20" s="8">
        <v>356.6300048828125</v>
      </c>
      <c r="C20" s="8">
        <v>4158.77001953125</v>
      </c>
      <c r="D20" s="18">
        <f t="shared" si="0"/>
        <v>3.3380719249588298E-2</v>
      </c>
      <c r="E20" s="18">
        <f t="shared" si="1"/>
        <v>1.1890829058788244E-2</v>
      </c>
      <c r="F20" s="18">
        <f t="shared" si="2"/>
        <v>1.9521917844927253E-2</v>
      </c>
      <c r="G20" s="18">
        <f t="shared" si="3"/>
        <v>1.3858801404661045E-2</v>
      </c>
    </row>
    <row r="21" spans="1:7" hidden="1" x14ac:dyDescent="0.2">
      <c r="A21" s="21">
        <v>45064</v>
      </c>
      <c r="B21">
        <v>360.42999267578119</v>
      </c>
      <c r="C21">
        <v>4198.0498046875</v>
      </c>
      <c r="D21" s="18">
        <f t="shared" si="0"/>
        <v>1.0655266637526362E-2</v>
      </c>
      <c r="E21" s="18">
        <f t="shared" si="1"/>
        <v>9.445048649426635E-3</v>
      </c>
      <c r="F21" s="18">
        <f t="shared" si="2"/>
        <v>1.5532817011541007E-2</v>
      </c>
      <c r="G21" s="18">
        <f t="shared" si="3"/>
        <v>-4.8775503740146452E-3</v>
      </c>
    </row>
    <row r="22" spans="1:7" hidden="1" x14ac:dyDescent="0.2">
      <c r="A22" s="30">
        <v>45065</v>
      </c>
      <c r="B22" s="8">
        <v>371.25</v>
      </c>
      <c r="C22" s="8">
        <v>4191.97998046875</v>
      </c>
      <c r="D22" s="18">
        <f t="shared" si="0"/>
        <v>3.0019719624031937E-2</v>
      </c>
      <c r="E22" s="18">
        <f t="shared" si="1"/>
        <v>-1.4458676054706077E-3</v>
      </c>
      <c r="F22" s="18">
        <f t="shared" si="2"/>
        <v>-2.2304142836554004E-3</v>
      </c>
      <c r="G22" s="18">
        <f t="shared" si="3"/>
        <v>3.2250133907687335E-2</v>
      </c>
    </row>
    <row r="23" spans="1:7" hidden="1" x14ac:dyDescent="0.2">
      <c r="A23" s="21">
        <v>45068</v>
      </c>
      <c r="B23">
        <v>372.04998779296881</v>
      </c>
      <c r="C23">
        <v>4192.6298828125</v>
      </c>
      <c r="D23" s="18">
        <f t="shared" si="0"/>
        <v>2.1548492739900116E-3</v>
      </c>
      <c r="E23" s="18">
        <f t="shared" si="1"/>
        <v>1.550346964389604E-4</v>
      </c>
      <c r="F23" s="18">
        <f t="shared" si="2"/>
        <v>3.8067896178617123E-4</v>
      </c>
      <c r="G23" s="18">
        <f t="shared" si="3"/>
        <v>1.7741703122038403E-3</v>
      </c>
    </row>
    <row r="24" spans="1:7" hidden="1" x14ac:dyDescent="0.2">
      <c r="A24" s="30">
        <v>45069</v>
      </c>
      <c r="B24" s="8">
        <v>370.42001342773438</v>
      </c>
      <c r="C24" s="8">
        <v>4145.580078125</v>
      </c>
      <c r="D24" s="18">
        <f t="shared" si="0"/>
        <v>-4.3810628106819571E-3</v>
      </c>
      <c r="E24" s="18">
        <f t="shared" si="1"/>
        <v>-1.1222026747550129E-2</v>
      </c>
      <c r="F24" s="18">
        <f t="shared" si="2"/>
        <v>-1.8175461693355262E-2</v>
      </c>
      <c r="G24" s="18">
        <f t="shared" si="3"/>
        <v>1.3794398882673305E-2</v>
      </c>
    </row>
    <row r="25" spans="1:7" hidden="1" x14ac:dyDescent="0.2">
      <c r="A25" s="21">
        <v>45070</v>
      </c>
      <c r="B25">
        <v>365.760009765625</v>
      </c>
      <c r="C25">
        <v>4115.240234375</v>
      </c>
      <c r="D25" s="18">
        <f t="shared" si="0"/>
        <v>-1.258032366822559E-2</v>
      </c>
      <c r="E25" s="18">
        <f t="shared" si="1"/>
        <v>-7.3186003353533646E-3</v>
      </c>
      <c r="F25" s="18">
        <f t="shared" si="2"/>
        <v>-1.1808920570384889E-2</v>
      </c>
      <c r="G25" s="18">
        <f t="shared" si="3"/>
        <v>-7.7140309784070119E-4</v>
      </c>
    </row>
    <row r="26" spans="1:7" hidden="1" x14ac:dyDescent="0.2">
      <c r="A26" s="30">
        <v>45071</v>
      </c>
      <c r="B26" s="8">
        <v>392.05999755859381</v>
      </c>
      <c r="C26" s="8">
        <v>4151.27978515625</v>
      </c>
      <c r="D26" s="18">
        <f t="shared" si="0"/>
        <v>7.1905039071443522E-2</v>
      </c>
      <c r="E26" s="18">
        <f t="shared" si="1"/>
        <v>8.7575812659024255E-3</v>
      </c>
      <c r="F26" s="18">
        <f t="shared" si="2"/>
        <v>1.4411548437287402E-2</v>
      </c>
      <c r="G26" s="18">
        <f t="shared" si="3"/>
        <v>5.7493490634156118E-2</v>
      </c>
    </row>
    <row r="27" spans="1:7" hidden="1" x14ac:dyDescent="0.2">
      <c r="A27" s="21">
        <v>45072</v>
      </c>
      <c r="B27">
        <v>415.3900146484375</v>
      </c>
      <c r="C27">
        <v>4205.4501953125</v>
      </c>
      <c r="D27" s="18">
        <f t="shared" si="0"/>
        <v>5.9506241991334585E-2</v>
      </c>
      <c r="E27" s="18">
        <f t="shared" si="1"/>
        <v>1.3049086777997321E-2</v>
      </c>
      <c r="F27" s="18">
        <f t="shared" si="2"/>
        <v>2.1411051806131478E-2</v>
      </c>
      <c r="G27" s="18">
        <f t="shared" si="3"/>
        <v>3.8095190185203104E-2</v>
      </c>
    </row>
    <row r="28" spans="1:7" hidden="1" x14ac:dyDescent="0.2">
      <c r="A28" s="30">
        <v>45076</v>
      </c>
      <c r="B28" s="8">
        <v>417.20999145507812</v>
      </c>
      <c r="C28" s="8">
        <v>4205.52001953125</v>
      </c>
      <c r="D28" s="18">
        <f t="shared" si="0"/>
        <v>4.3813686955882503E-3</v>
      </c>
      <c r="E28" s="18">
        <f t="shared" si="1"/>
        <v>1.660326849850513E-5</v>
      </c>
      <c r="F28" s="18">
        <f t="shared" si="2"/>
        <v>1.5489543582021732E-4</v>
      </c>
      <c r="G28" s="18">
        <f t="shared" si="3"/>
        <v>4.2264732597680332E-3</v>
      </c>
    </row>
    <row r="29" spans="1:7" hidden="1" x14ac:dyDescent="0.2">
      <c r="A29" s="21">
        <v>45077</v>
      </c>
      <c r="B29">
        <v>417.79000854492188</v>
      </c>
      <c r="C29">
        <v>4179.830078125</v>
      </c>
      <c r="D29" s="18">
        <f t="shared" si="0"/>
        <v>1.3902281865803001E-3</v>
      </c>
      <c r="E29" s="18">
        <f t="shared" si="1"/>
        <v>-6.1086242098339349E-3</v>
      </c>
      <c r="F29" s="18">
        <f t="shared" si="2"/>
        <v>-9.8354331909733927E-3</v>
      </c>
      <c r="G29" s="18">
        <f t="shared" si="3"/>
        <v>1.1225661377553693E-2</v>
      </c>
    </row>
    <row r="30" spans="1:7" hidden="1" x14ac:dyDescent="0.2">
      <c r="A30" s="30">
        <v>45078</v>
      </c>
      <c r="B30" s="8">
        <v>426.75</v>
      </c>
      <c r="C30" s="8">
        <v>4221.02001953125</v>
      </c>
      <c r="D30" s="18">
        <f t="shared" si="0"/>
        <v>2.1446160204462439E-2</v>
      </c>
      <c r="E30" s="18">
        <f t="shared" si="1"/>
        <v>9.8544535630327168E-3</v>
      </c>
      <c r="F30" s="18">
        <f t="shared" si="2"/>
        <v>1.6200561947189066E-2</v>
      </c>
      <c r="G30" s="18">
        <f t="shared" si="3"/>
        <v>5.2455982572733734E-3</v>
      </c>
    </row>
    <row r="31" spans="1:7" hidden="1" x14ac:dyDescent="0.2">
      <c r="A31" s="21">
        <v>45079</v>
      </c>
      <c r="B31">
        <v>436.3699951171875</v>
      </c>
      <c r="C31">
        <v>4282.3701171875</v>
      </c>
      <c r="D31" s="18">
        <f t="shared" si="0"/>
        <v>2.2542460731546532E-2</v>
      </c>
      <c r="E31" s="18">
        <f t="shared" si="1"/>
        <v>1.4534424705965554E-2</v>
      </c>
      <c r="F31" s="18">
        <f t="shared" si="2"/>
        <v>2.3833657999082727E-2</v>
      </c>
      <c r="G31" s="18">
        <f t="shared" si="3"/>
        <v>-1.2911972675361955E-3</v>
      </c>
    </row>
    <row r="32" spans="1:7" hidden="1" x14ac:dyDescent="0.2">
      <c r="A32" s="30">
        <v>45082</v>
      </c>
      <c r="B32" s="8">
        <v>434.17999267578119</v>
      </c>
      <c r="C32" s="8">
        <v>4273.7900390625</v>
      </c>
      <c r="D32" s="18">
        <f t="shared" si="0"/>
        <v>-5.0186824619281589E-3</v>
      </c>
      <c r="E32" s="18">
        <f t="shared" si="1"/>
        <v>-2.0035816359177394E-3</v>
      </c>
      <c r="F32" s="18">
        <f t="shared" si="2"/>
        <v>-3.1400533890845591E-3</v>
      </c>
      <c r="G32" s="18">
        <f t="shared" si="3"/>
        <v>-1.8786290728435998E-3</v>
      </c>
    </row>
    <row r="33" spans="1:7" hidden="1" x14ac:dyDescent="0.2">
      <c r="A33" s="21">
        <v>45083</v>
      </c>
      <c r="B33">
        <v>432.8900146484375</v>
      </c>
      <c r="C33">
        <v>4283.85009765625</v>
      </c>
      <c r="D33" s="18">
        <f t="shared" si="0"/>
        <v>-2.9710674123737402E-3</v>
      </c>
      <c r="E33" s="18">
        <f t="shared" si="1"/>
        <v>2.3538963079141606E-3</v>
      </c>
      <c r="F33" s="18">
        <f t="shared" si="2"/>
        <v>3.9670519056786502E-3</v>
      </c>
      <c r="G33" s="18">
        <f t="shared" si="3"/>
        <v>-6.9381193180523904E-3</v>
      </c>
    </row>
    <row r="34" spans="1:7" hidden="1" x14ac:dyDescent="0.2">
      <c r="A34" s="30">
        <v>45084</v>
      </c>
      <c r="B34" s="8">
        <v>418.32000732421881</v>
      </c>
      <c r="C34" s="8">
        <v>4267.52001953125</v>
      </c>
      <c r="D34" s="18">
        <f t="shared" si="0"/>
        <v>-3.3657526926444414E-2</v>
      </c>
      <c r="E34" s="18">
        <f t="shared" si="1"/>
        <v>-3.8120096998572883E-3</v>
      </c>
      <c r="F34" s="18">
        <f t="shared" si="2"/>
        <v>-6.089623951252612E-3</v>
      </c>
      <c r="G34" s="18">
        <f t="shared" si="3"/>
        <v>-2.7567902975191801E-2</v>
      </c>
    </row>
    <row r="35" spans="1:7" hidden="1" x14ac:dyDescent="0.2">
      <c r="A35" s="21">
        <v>45085</v>
      </c>
      <c r="B35">
        <v>439.02999877929688</v>
      </c>
      <c r="C35">
        <v>4293.93017578125</v>
      </c>
      <c r="D35" s="18">
        <f t="shared" si="0"/>
        <v>4.950753273205688E-2</v>
      </c>
      <c r="E35" s="18">
        <f t="shared" si="1"/>
        <v>6.1886426142414575E-3</v>
      </c>
      <c r="F35" s="18">
        <f t="shared" si="2"/>
        <v>1.0221574849702019E-2</v>
      </c>
      <c r="G35" s="18">
        <f t="shared" si="3"/>
        <v>3.9285957882354859E-2</v>
      </c>
    </row>
    <row r="36" spans="1:7" hidden="1" x14ac:dyDescent="0.2">
      <c r="A36" s="30">
        <v>45086</v>
      </c>
      <c r="B36" s="8">
        <v>454</v>
      </c>
      <c r="C36" s="8">
        <v>4298.85986328125</v>
      </c>
      <c r="D36" s="18">
        <f t="shared" si="0"/>
        <v>3.4097900513237134E-2</v>
      </c>
      <c r="E36" s="18">
        <f t="shared" si="1"/>
        <v>1.148059539441082E-3</v>
      </c>
      <c r="F36" s="18">
        <f t="shared" si="2"/>
        <v>2.0003158734363761E-3</v>
      </c>
      <c r="G36" s="18">
        <f t="shared" si="3"/>
        <v>3.2097584639800759E-2</v>
      </c>
    </row>
    <row r="37" spans="1:7" ht="33" hidden="1" customHeight="1" x14ac:dyDescent="0.2">
      <c r="A37" s="21">
        <v>45089</v>
      </c>
      <c r="B37">
        <v>474.6300048828125</v>
      </c>
      <c r="C37">
        <v>4338.93017578125</v>
      </c>
      <c r="D37" s="18">
        <f t="shared" si="0"/>
        <v>4.5440539389454804E-2</v>
      </c>
      <c r="E37" s="18">
        <f t="shared" si="1"/>
        <v>9.3211488102371565E-3</v>
      </c>
      <c r="F37" s="18">
        <f t="shared" si="2"/>
        <v>1.5330734702812326E-2</v>
      </c>
      <c r="G37" s="18">
        <f t="shared" si="3"/>
        <v>3.0109804686642476E-2</v>
      </c>
    </row>
    <row r="38" spans="1:7" hidden="1" x14ac:dyDescent="0.2">
      <c r="A38" s="30">
        <v>45090</v>
      </c>
      <c r="B38" s="8">
        <v>478.989990234375</v>
      </c>
      <c r="C38" s="8">
        <v>4369.009765625</v>
      </c>
      <c r="D38" s="18">
        <f t="shared" si="0"/>
        <v>9.1860719017100578E-3</v>
      </c>
      <c r="E38" s="18">
        <f t="shared" si="1"/>
        <v>6.9324899514737748E-3</v>
      </c>
      <c r="F38" s="18">
        <f t="shared" si="2"/>
        <v>1.1434799888837928E-2</v>
      </c>
      <c r="G38" s="18">
        <f t="shared" si="3"/>
        <v>-2.2487279871278697E-3</v>
      </c>
    </row>
    <row r="39" spans="1:7" hidden="1" x14ac:dyDescent="0.2">
      <c r="A39" s="21">
        <v>45091</v>
      </c>
      <c r="B39">
        <v>479.52999877929688</v>
      </c>
      <c r="C39">
        <v>4372.58984375</v>
      </c>
      <c r="D39" s="18">
        <f t="shared" si="0"/>
        <v>1.1273900414028315E-3</v>
      </c>
      <c r="E39" s="18">
        <f t="shared" si="1"/>
        <v>8.1942552593217144E-4</v>
      </c>
      <c r="F39" s="18">
        <f t="shared" si="2"/>
        <v>1.4643093651866661E-3</v>
      </c>
      <c r="G39" s="18">
        <f t="shared" si="3"/>
        <v>-3.3691932378383457E-4</v>
      </c>
    </row>
    <row r="40" spans="1:7" ht="94" hidden="1" customHeight="1" x14ac:dyDescent="0.2">
      <c r="A40" s="30">
        <v>45092</v>
      </c>
      <c r="B40" s="8">
        <v>490.91000366210938</v>
      </c>
      <c r="C40" s="8">
        <v>4425.83984375</v>
      </c>
      <c r="D40" s="18">
        <f t="shared" si="0"/>
        <v>2.373158073901882E-2</v>
      </c>
      <c r="E40" s="18">
        <f t="shared" si="1"/>
        <v>1.217813742034668E-2</v>
      </c>
      <c r="F40" s="18">
        <f t="shared" si="2"/>
        <v>1.9990521657495507E-2</v>
      </c>
      <c r="G40" s="18">
        <f t="shared" si="3"/>
        <v>3.7410590815233138E-3</v>
      </c>
    </row>
    <row r="41" spans="1:7" hidden="1" x14ac:dyDescent="0.2">
      <c r="A41" s="21">
        <v>45093</v>
      </c>
      <c r="B41">
        <v>495.17999267578119</v>
      </c>
      <c r="C41">
        <v>4409.58984375</v>
      </c>
      <c r="D41" s="18">
        <f t="shared" si="0"/>
        <v>8.6981095960938504E-3</v>
      </c>
      <c r="E41" s="18">
        <f t="shared" si="1"/>
        <v>-3.6716195284263176E-3</v>
      </c>
      <c r="F41" s="18">
        <f t="shared" si="2"/>
        <v>-5.8606456882364724E-3</v>
      </c>
      <c r="G41" s="18">
        <f t="shared" si="3"/>
        <v>1.4558755284330323E-2</v>
      </c>
    </row>
    <row r="42" spans="1:7" hidden="1" x14ac:dyDescent="0.2">
      <c r="A42" s="30">
        <v>45097</v>
      </c>
      <c r="B42" s="8">
        <v>485.8599853515625</v>
      </c>
      <c r="C42" s="8">
        <v>4388.7099609375</v>
      </c>
      <c r="D42" s="18">
        <f t="shared" si="0"/>
        <v>-1.882145373817834E-2</v>
      </c>
      <c r="E42" s="18">
        <f t="shared" si="1"/>
        <v>-4.7351076976228645E-3</v>
      </c>
      <c r="F42" s="18">
        <f t="shared" si="2"/>
        <v>-7.5952092352335994E-3</v>
      </c>
      <c r="G42" s="18">
        <f t="shared" si="3"/>
        <v>-1.1226244502944741E-2</v>
      </c>
    </row>
    <row r="43" spans="1:7" hidden="1" x14ac:dyDescent="0.2">
      <c r="A43" s="21">
        <v>45098</v>
      </c>
      <c r="B43">
        <v>477.48001098632812</v>
      </c>
      <c r="C43">
        <v>4365.68994140625</v>
      </c>
      <c r="D43" s="18">
        <f t="shared" si="0"/>
        <v>-1.7247714604796571E-2</v>
      </c>
      <c r="E43" s="18">
        <f t="shared" si="1"/>
        <v>-5.2452815830036359E-3</v>
      </c>
      <c r="F43" s="18">
        <f t="shared" si="2"/>
        <v>-8.4273097228957528E-3</v>
      </c>
      <c r="G43" s="18">
        <f t="shared" si="3"/>
        <v>-8.8204048819008184E-3</v>
      </c>
    </row>
    <row r="44" spans="1:7" hidden="1" x14ac:dyDescent="0.2">
      <c r="A44" s="30">
        <v>45099</v>
      </c>
      <c r="B44" s="8">
        <v>477.57998657226562</v>
      </c>
      <c r="C44" s="8">
        <v>4381.89013671875</v>
      </c>
      <c r="D44" s="18">
        <f t="shared" si="0"/>
        <v>2.0938171994044907E-4</v>
      </c>
      <c r="E44" s="18">
        <f t="shared" si="1"/>
        <v>3.7107984144384432E-3</v>
      </c>
      <c r="F44" s="18">
        <f t="shared" si="2"/>
        <v>6.1801775416683545E-3</v>
      </c>
      <c r="G44" s="18">
        <f t="shared" si="3"/>
        <v>-5.9707958217279054E-3</v>
      </c>
    </row>
    <row r="45" spans="1:7" hidden="1" x14ac:dyDescent="0.2">
      <c r="A45" s="21">
        <v>45100</v>
      </c>
      <c r="B45">
        <v>484.72000122070312</v>
      </c>
      <c r="C45">
        <v>4348.330078125</v>
      </c>
      <c r="D45" s="18">
        <f t="shared" si="0"/>
        <v>1.495040589888097E-2</v>
      </c>
      <c r="E45" s="18">
        <f t="shared" si="1"/>
        <v>-7.6588087666845661E-3</v>
      </c>
      <c r="F45" s="18">
        <f t="shared" si="2"/>
        <v>-1.2363805110204453E-2</v>
      </c>
      <c r="G45" s="18">
        <f t="shared" si="3"/>
        <v>2.7314211009085425E-2</v>
      </c>
    </row>
    <row r="46" spans="1:7" hidden="1" x14ac:dyDescent="0.2">
      <c r="A46" s="30">
        <v>45103</v>
      </c>
      <c r="B46" s="8">
        <v>479.510009765625</v>
      </c>
      <c r="C46" s="8">
        <v>4328.81982421875</v>
      </c>
      <c r="D46" s="18">
        <f t="shared" si="0"/>
        <v>-1.0748455689794989E-2</v>
      </c>
      <c r="E46" s="18">
        <f t="shared" si="1"/>
        <v>-4.4868382932564677E-3</v>
      </c>
      <c r="F46" s="18">
        <f t="shared" si="2"/>
        <v>-7.1902784883556307E-3</v>
      </c>
      <c r="G46" s="18">
        <f t="shared" si="3"/>
        <v>-3.5581772014393583E-3</v>
      </c>
    </row>
    <row r="47" spans="1:7" hidden="1" x14ac:dyDescent="0.2">
      <c r="A47" s="21">
        <v>45104</v>
      </c>
      <c r="B47">
        <v>489.26998901367188</v>
      </c>
      <c r="C47">
        <v>4378.41015625</v>
      </c>
      <c r="D47" s="18">
        <f t="shared" si="0"/>
        <v>2.0354067796868991E-2</v>
      </c>
      <c r="E47" s="18">
        <f t="shared" si="1"/>
        <v>1.1455854954693034E-2</v>
      </c>
      <c r="F47" s="18">
        <f t="shared" si="2"/>
        <v>1.8812469214745227E-2</v>
      </c>
      <c r="G47" s="18">
        <f t="shared" si="3"/>
        <v>1.541598582123764E-3</v>
      </c>
    </row>
    <row r="48" spans="1:7" hidden="1" x14ac:dyDescent="0.2">
      <c r="A48" s="30">
        <v>45105</v>
      </c>
      <c r="B48" s="8">
        <v>482.42999267578119</v>
      </c>
      <c r="C48" s="8">
        <v>4376.85986328125</v>
      </c>
      <c r="D48" s="18">
        <f t="shared" si="0"/>
        <v>-1.3980003865921908E-2</v>
      </c>
      <c r="E48" s="18">
        <f t="shared" si="1"/>
        <v>-3.5407668843834283E-4</v>
      </c>
      <c r="F48" s="18">
        <f t="shared" si="2"/>
        <v>-4.4968857322510796E-4</v>
      </c>
      <c r="G48" s="18">
        <f t="shared" si="3"/>
        <v>-1.35303152926968E-2</v>
      </c>
    </row>
    <row r="49" spans="1:7" hidden="1" x14ac:dyDescent="0.2">
      <c r="A49" s="21">
        <v>45106</v>
      </c>
      <c r="B49">
        <v>483.76998901367188</v>
      </c>
      <c r="C49">
        <v>4396.43994140625</v>
      </c>
      <c r="D49" s="18">
        <f t="shared" si="0"/>
        <v>2.7775974923500701E-3</v>
      </c>
      <c r="E49" s="18">
        <f t="shared" si="1"/>
        <v>4.4735446728059181E-3</v>
      </c>
      <c r="F49" s="18">
        <f t="shared" si="2"/>
        <v>7.4242269760614139E-3</v>
      </c>
      <c r="G49" s="18">
        <f t="shared" si="3"/>
        <v>-4.6466294837113438E-3</v>
      </c>
    </row>
    <row r="50" spans="1:7" hidden="1" x14ac:dyDescent="0.2">
      <c r="A50" s="30">
        <v>45107</v>
      </c>
      <c r="B50" s="8">
        <v>488.989990234375</v>
      </c>
      <c r="C50" s="8">
        <v>4450.3798828125</v>
      </c>
      <c r="D50" s="18">
        <f t="shared" si="0"/>
        <v>1.0790254334184457E-2</v>
      </c>
      <c r="E50" s="18">
        <f t="shared" si="1"/>
        <v>1.2269004495714109E-2</v>
      </c>
      <c r="F50" s="18">
        <f t="shared" si="2"/>
        <v>2.0138727082924603E-2</v>
      </c>
      <c r="G50" s="18">
        <f t="shared" si="3"/>
        <v>-9.3484727487401463E-3</v>
      </c>
    </row>
    <row r="51" spans="1:7" hidden="1" x14ac:dyDescent="0.2">
      <c r="A51" s="21">
        <v>45110</v>
      </c>
      <c r="B51">
        <v>485.20999145507812</v>
      </c>
      <c r="C51">
        <v>4455.58984375</v>
      </c>
      <c r="D51" s="18">
        <f t="shared" si="0"/>
        <v>-7.7302170898939648E-3</v>
      </c>
      <c r="E51" s="18">
        <f t="shared" si="1"/>
        <v>1.1706778016009611E-3</v>
      </c>
      <c r="F51" s="18">
        <f t="shared" si="2"/>
        <v>2.0372065640668047E-3</v>
      </c>
      <c r="G51" s="18">
        <f t="shared" si="3"/>
        <v>-9.76742365396077E-3</v>
      </c>
    </row>
    <row r="52" spans="1:7" hidden="1" x14ac:dyDescent="0.2">
      <c r="A52" s="30">
        <v>45112</v>
      </c>
      <c r="B52" s="8">
        <v>487.260009765625</v>
      </c>
      <c r="C52" s="8">
        <v>4446.81982421875</v>
      </c>
      <c r="D52" s="18">
        <f t="shared" si="0"/>
        <v>4.2250125649703207E-3</v>
      </c>
      <c r="E52" s="18">
        <f t="shared" si="1"/>
        <v>-1.9683184132291975E-3</v>
      </c>
      <c r="F52" s="18">
        <f t="shared" si="2"/>
        <v>-3.0825385972920024E-3</v>
      </c>
      <c r="G52" s="18">
        <f t="shared" si="3"/>
        <v>7.3075511622623232E-3</v>
      </c>
    </row>
    <row r="53" spans="1:7" hidden="1" x14ac:dyDescent="0.2">
      <c r="A53" s="21">
        <v>45113</v>
      </c>
      <c r="B53">
        <v>481.29000854492188</v>
      </c>
      <c r="C53">
        <v>4411.58984375</v>
      </c>
      <c r="D53" s="18">
        <f t="shared" si="0"/>
        <v>-1.2252187951099724E-2</v>
      </c>
      <c r="E53" s="18">
        <f t="shared" si="1"/>
        <v>-7.9225113365009037E-3</v>
      </c>
      <c r="F53" s="18">
        <f t="shared" si="2"/>
        <v>-1.2793907558075079E-2</v>
      </c>
      <c r="G53" s="18">
        <f t="shared" si="3"/>
        <v>5.4171960697535493E-4</v>
      </c>
    </row>
    <row r="54" spans="1:7" hidden="1" x14ac:dyDescent="0.2">
      <c r="A54" s="30">
        <v>45114</v>
      </c>
      <c r="B54" s="8">
        <v>485.26998901367188</v>
      </c>
      <c r="C54" s="8">
        <v>4398.9501953125</v>
      </c>
      <c r="D54" s="18">
        <f t="shared" si="0"/>
        <v>8.2694018119815471E-3</v>
      </c>
      <c r="E54" s="18">
        <f t="shared" si="1"/>
        <v>-2.8651005386203243E-3</v>
      </c>
      <c r="F54" s="18">
        <f t="shared" si="2"/>
        <v>-4.5452023385137187E-3</v>
      </c>
      <c r="G54" s="18">
        <f t="shared" si="3"/>
        <v>1.2814604150495266E-2</v>
      </c>
    </row>
    <row r="55" spans="1:7" hidden="1" x14ac:dyDescent="0.2">
      <c r="A55" s="21">
        <v>45117</v>
      </c>
      <c r="B55">
        <v>496.35000610351562</v>
      </c>
      <c r="C55">
        <v>4409.52978515625</v>
      </c>
      <c r="D55" s="18">
        <f t="shared" si="0"/>
        <v>2.2832685599132763E-2</v>
      </c>
      <c r="E55" s="18">
        <f t="shared" si="1"/>
        <v>2.405026057131332E-3</v>
      </c>
      <c r="F55" s="18">
        <f t="shared" si="2"/>
        <v>4.0504452162278531E-3</v>
      </c>
      <c r="G55" s="18">
        <f t="shared" si="3"/>
        <v>1.8782240382904908E-2</v>
      </c>
    </row>
    <row r="56" spans="1:7" hidden="1" x14ac:dyDescent="0.2">
      <c r="A56" s="30">
        <v>45118</v>
      </c>
      <c r="B56" s="8">
        <v>504.739990234375</v>
      </c>
      <c r="C56" s="8">
        <v>4439.259765625</v>
      </c>
      <c r="D56" s="18">
        <f t="shared" si="0"/>
        <v>1.6903362602376237E-2</v>
      </c>
      <c r="E56" s="18">
        <f t="shared" si="1"/>
        <v>6.7422110558885695E-3</v>
      </c>
      <c r="F56" s="18">
        <f t="shared" si="2"/>
        <v>1.1124452443887677E-2</v>
      </c>
      <c r="G56" s="18">
        <f t="shared" si="3"/>
        <v>5.7789101584885608E-3</v>
      </c>
    </row>
    <row r="57" spans="1:7" hidden="1" x14ac:dyDescent="0.2">
      <c r="A57" s="21">
        <v>45119</v>
      </c>
      <c r="B57">
        <v>507.3599853515625</v>
      </c>
      <c r="C57">
        <v>4472.16015625</v>
      </c>
      <c r="D57" s="18">
        <f t="shared" si="0"/>
        <v>5.190781725004312E-3</v>
      </c>
      <c r="E57" s="18">
        <f t="shared" si="1"/>
        <v>7.4112334853124739E-3</v>
      </c>
      <c r="F57" s="18">
        <f t="shared" si="2"/>
        <v>1.221563704924053E-2</v>
      </c>
      <c r="G57" s="18">
        <f t="shared" si="3"/>
        <v>-7.0248553242362177E-3</v>
      </c>
    </row>
    <row r="58" spans="1:7" hidden="1" x14ac:dyDescent="0.2">
      <c r="A58" s="30">
        <v>45120</v>
      </c>
      <c r="B58" s="8">
        <v>517.280029296875</v>
      </c>
      <c r="C58" s="8">
        <v>4510.0400390625</v>
      </c>
      <c r="D58" s="18">
        <f t="shared" si="0"/>
        <v>1.9552278917776E-2</v>
      </c>
      <c r="E58" s="18">
        <f t="shared" si="1"/>
        <v>8.4701534580691185E-3</v>
      </c>
      <c r="F58" s="18">
        <f t="shared" si="2"/>
        <v>1.3942749806233888E-2</v>
      </c>
      <c r="G58" s="18">
        <f t="shared" si="3"/>
        <v>5.6095291115421126E-3</v>
      </c>
    </row>
    <row r="59" spans="1:7" hidden="1" x14ac:dyDescent="0.2">
      <c r="A59" s="21">
        <v>45121</v>
      </c>
      <c r="B59">
        <v>514.83001708984375</v>
      </c>
      <c r="C59">
        <v>4505.419921875</v>
      </c>
      <c r="D59" s="18">
        <f t="shared" si="0"/>
        <v>-4.7363363522103796E-3</v>
      </c>
      <c r="E59" s="18">
        <f t="shared" si="1"/>
        <v>-1.0244071333035398E-3</v>
      </c>
      <c r="F59" s="18">
        <f t="shared" si="2"/>
        <v>-1.5430065694036345E-3</v>
      </c>
      <c r="G59" s="18">
        <f t="shared" si="3"/>
        <v>-3.1933297828067452E-3</v>
      </c>
    </row>
    <row r="60" spans="1:7" hidden="1" x14ac:dyDescent="0.2">
      <c r="A60" s="30">
        <v>45124</v>
      </c>
      <c r="B60" s="8">
        <v>522</v>
      </c>
      <c r="C60" s="8">
        <v>4522.7900390625</v>
      </c>
      <c r="D60" s="18">
        <f t="shared" si="0"/>
        <v>1.3926893677811636E-2</v>
      </c>
      <c r="E60" s="18">
        <f t="shared" si="1"/>
        <v>3.8553825145495324E-3</v>
      </c>
      <c r="F60" s="18">
        <f t="shared" si="2"/>
        <v>6.4159961589243869E-3</v>
      </c>
      <c r="G60" s="18">
        <f t="shared" si="3"/>
        <v>7.510897518887249E-3</v>
      </c>
    </row>
    <row r="61" spans="1:7" hidden="1" x14ac:dyDescent="0.2">
      <c r="A61" s="21">
        <v>45125</v>
      </c>
      <c r="B61">
        <v>532.22998046875</v>
      </c>
      <c r="C61">
        <v>4554.97998046875</v>
      </c>
      <c r="D61" s="18">
        <f t="shared" si="0"/>
        <v>1.9597663733237569E-2</v>
      </c>
      <c r="E61" s="18">
        <f t="shared" si="1"/>
        <v>7.1172752058423772E-3</v>
      </c>
      <c r="F61" s="18">
        <f t="shared" si="2"/>
        <v>1.1736187130872336E-2</v>
      </c>
      <c r="G61" s="18">
        <f t="shared" si="3"/>
        <v>7.8614766023652333E-3</v>
      </c>
    </row>
    <row r="62" spans="1:7" hidden="1" x14ac:dyDescent="0.2">
      <c r="A62" s="30">
        <v>45126</v>
      </c>
      <c r="B62" s="8">
        <v>527.16998291015625</v>
      </c>
      <c r="C62" s="8">
        <v>4565.72021484375</v>
      </c>
      <c r="D62" s="18">
        <f t="shared" si="0"/>
        <v>-9.5071637154623412E-3</v>
      </c>
      <c r="E62" s="18">
        <f t="shared" si="1"/>
        <v>2.3579103357320719E-3</v>
      </c>
      <c r="F62" s="18">
        <f t="shared" si="2"/>
        <v>3.9735988391859985E-3</v>
      </c>
      <c r="G62" s="18">
        <f t="shared" si="3"/>
        <v>-1.348076255464834E-2</v>
      </c>
    </row>
    <row r="63" spans="1:7" hidden="1" x14ac:dyDescent="0.2">
      <c r="A63" s="21">
        <v>45127</v>
      </c>
      <c r="B63">
        <v>516.8800048828125</v>
      </c>
      <c r="C63">
        <v>4534.8701171875</v>
      </c>
      <c r="D63" s="18">
        <f t="shared" si="0"/>
        <v>-1.9519279095785436E-2</v>
      </c>
      <c r="E63" s="18">
        <f t="shared" si="1"/>
        <v>-6.7568962189037407E-3</v>
      </c>
      <c r="F63" s="18">
        <f t="shared" si="2"/>
        <v>-1.0892773580872228E-2</v>
      </c>
      <c r="G63" s="18">
        <f t="shared" si="3"/>
        <v>-8.6265055149132071E-3</v>
      </c>
    </row>
    <row r="64" spans="1:7" hidden="1" x14ac:dyDescent="0.2">
      <c r="A64" s="30">
        <v>45128</v>
      </c>
      <c r="B64" s="8">
        <v>520.22998046875</v>
      </c>
      <c r="C64" s="8">
        <v>4536.33984375</v>
      </c>
      <c r="D64" s="18">
        <f t="shared" si="0"/>
        <v>6.4811475667296836E-3</v>
      </c>
      <c r="E64" s="18">
        <f t="shared" si="1"/>
        <v>3.240945218980773E-4</v>
      </c>
      <c r="F64" s="18">
        <f t="shared" si="2"/>
        <v>6.5641781718371118E-4</v>
      </c>
      <c r="G64" s="18">
        <f t="shared" si="3"/>
        <v>5.8247297495459729E-3</v>
      </c>
    </row>
    <row r="65" spans="1:7" hidden="1" x14ac:dyDescent="0.2">
      <c r="A65" s="21">
        <v>45131</v>
      </c>
      <c r="B65">
        <v>523.8599853515625</v>
      </c>
      <c r="C65">
        <v>4554.64013671875</v>
      </c>
      <c r="D65" s="18">
        <f t="shared" si="0"/>
        <v>6.977692595766305E-3</v>
      </c>
      <c r="E65" s="18">
        <f t="shared" si="1"/>
        <v>4.0341538771535568E-3</v>
      </c>
      <c r="F65" s="18">
        <f t="shared" si="2"/>
        <v>6.7075746623826956E-3</v>
      </c>
      <c r="G65" s="18">
        <f t="shared" si="3"/>
        <v>2.7011793338360939E-4</v>
      </c>
    </row>
    <row r="66" spans="1:7" hidden="1" x14ac:dyDescent="0.2">
      <c r="A66" s="30">
        <v>45132</v>
      </c>
      <c r="B66" s="8">
        <v>525.34002685546875</v>
      </c>
      <c r="C66" s="8">
        <v>4567.4599609375</v>
      </c>
      <c r="D66" s="18">
        <f t="shared" si="0"/>
        <v>2.8252616067114822E-3</v>
      </c>
      <c r="E66" s="18">
        <f t="shared" si="1"/>
        <v>2.8146733515561628E-3</v>
      </c>
      <c r="F66" s="18">
        <f t="shared" si="2"/>
        <v>4.7185854782602274E-3</v>
      </c>
      <c r="G66" s="18">
        <f t="shared" si="3"/>
        <v>-1.8933238715487452E-3</v>
      </c>
    </row>
    <row r="67" spans="1:7" hidden="1" x14ac:dyDescent="0.2">
      <c r="A67" s="21">
        <v>45133</v>
      </c>
      <c r="B67">
        <v>514.54998779296875</v>
      </c>
      <c r="C67">
        <v>4566.75</v>
      </c>
      <c r="D67" s="18">
        <f t="shared" si="0"/>
        <v>-2.0539152759948665E-2</v>
      </c>
      <c r="E67" s="18">
        <f t="shared" si="1"/>
        <v>-1.5543889679858758E-4</v>
      </c>
      <c r="F67" s="18">
        <f t="shared" si="2"/>
        <v>-1.2570765607524087E-4</v>
      </c>
      <c r="G67" s="18">
        <f t="shared" si="3"/>
        <v>-2.0413445103873423E-2</v>
      </c>
    </row>
    <row r="68" spans="1:7" hidden="1" x14ac:dyDescent="0.2">
      <c r="A68" s="30">
        <v>45134</v>
      </c>
      <c r="B68" s="8">
        <v>513.969970703125</v>
      </c>
      <c r="C68" s="8">
        <v>4537.41015625</v>
      </c>
      <c r="D68" s="18">
        <f t="shared" si="0"/>
        <v>-1.1272317629071882E-3</v>
      </c>
      <c r="E68" s="18">
        <f t="shared" si="1"/>
        <v>-6.4246660644878828E-3</v>
      </c>
      <c r="F68" s="18">
        <f t="shared" si="2"/>
        <v>-1.0350901718302904E-2</v>
      </c>
      <c r="G68" s="18">
        <f t="shared" si="3"/>
        <v>9.223669955395716E-3</v>
      </c>
    </row>
    <row r="69" spans="1:7" hidden="1" x14ac:dyDescent="0.2">
      <c r="A69" s="21">
        <v>45135</v>
      </c>
      <c r="B69">
        <v>528.8699951171875</v>
      </c>
      <c r="C69">
        <v>4582.22998046875</v>
      </c>
      <c r="D69" s="18">
        <f t="shared" si="0"/>
        <v>2.8990068026112148E-2</v>
      </c>
      <c r="E69" s="18">
        <f t="shared" si="1"/>
        <v>9.8778427947523451E-3</v>
      </c>
      <c r="F69" s="18">
        <f t="shared" si="2"/>
        <v>1.6238710099569346E-2</v>
      </c>
      <c r="G69" s="18">
        <f t="shared" si="3"/>
        <v>1.2751357926542802E-2</v>
      </c>
    </row>
    <row r="70" spans="1:7" hidden="1" x14ac:dyDescent="0.2">
      <c r="A70" s="30">
        <v>45138</v>
      </c>
      <c r="B70" s="8">
        <v>546.16998291015625</v>
      </c>
      <c r="C70" s="8">
        <v>4588.9599609375</v>
      </c>
      <c r="D70" s="18">
        <f t="shared" si="0"/>
        <v>3.2711229513285867E-2</v>
      </c>
      <c r="E70" s="18">
        <f t="shared" si="1"/>
        <v>1.4687129405193122E-3</v>
      </c>
      <c r="F70" s="18">
        <f t="shared" si="2"/>
        <v>2.523305895178833E-3</v>
      </c>
      <c r="G70" s="18">
        <f t="shared" si="3"/>
        <v>3.0187923618107033E-2</v>
      </c>
    </row>
    <row r="71" spans="1:7" hidden="1" x14ac:dyDescent="0.2">
      <c r="A71" s="21">
        <v>45139</v>
      </c>
      <c r="B71">
        <v>549.0999755859375</v>
      </c>
      <c r="C71">
        <v>4576.72998046875</v>
      </c>
      <c r="D71" s="18">
        <f t="shared" si="0"/>
        <v>5.364616817953527E-3</v>
      </c>
      <c r="E71" s="18">
        <f t="shared" si="1"/>
        <v>-2.6650876392156908E-3</v>
      </c>
      <c r="F71" s="18">
        <f t="shared" si="2"/>
        <v>-4.2189786020535511E-3</v>
      </c>
      <c r="G71" s="18">
        <f t="shared" si="3"/>
        <v>9.583595420007078E-3</v>
      </c>
    </row>
    <row r="72" spans="1:7" hidden="1" x14ac:dyDescent="0.2">
      <c r="A72" s="30">
        <v>45140</v>
      </c>
      <c r="B72" s="8">
        <v>530.29998779296875</v>
      </c>
      <c r="C72" s="8">
        <v>4513.39013671875</v>
      </c>
      <c r="D72" s="18">
        <f t="shared" si="0"/>
        <v>-3.4237823035609405E-2</v>
      </c>
      <c r="E72" s="18">
        <f t="shared" si="1"/>
        <v>-1.3839541336347905E-2</v>
      </c>
      <c r="F72" s="18">
        <f t="shared" si="2"/>
        <v>-2.2444663289544056E-2</v>
      </c>
      <c r="G72" s="18">
        <f t="shared" si="3"/>
        <v>-1.1793159746065349E-2</v>
      </c>
    </row>
    <row r="73" spans="1:7" hidden="1" x14ac:dyDescent="0.2">
      <c r="A73" s="21">
        <v>45141</v>
      </c>
      <c r="B73">
        <v>523.760009765625</v>
      </c>
      <c r="C73">
        <v>4501.89013671875</v>
      </c>
      <c r="D73" s="18">
        <f t="shared" si="0"/>
        <v>-1.2332600750307732E-2</v>
      </c>
      <c r="E73" s="18">
        <f t="shared" si="1"/>
        <v>-2.5479738404268204E-3</v>
      </c>
      <c r="F73" s="18">
        <f t="shared" si="2"/>
        <v>-4.0279644167401383E-3</v>
      </c>
      <c r="G73" s="18">
        <f t="shared" si="3"/>
        <v>-8.3046363335675943E-3</v>
      </c>
    </row>
    <row r="74" spans="1:7" hidden="1" x14ac:dyDescent="0.2">
      <c r="A74" s="30">
        <v>45142</v>
      </c>
      <c r="B74" s="8">
        <v>526.8800048828125</v>
      </c>
      <c r="C74" s="8">
        <v>4478.02978515625</v>
      </c>
      <c r="D74" s="18">
        <f t="shared" si="0"/>
        <v>5.9569174030367211E-3</v>
      </c>
      <c r="E74" s="18">
        <f t="shared" si="1"/>
        <v>-5.3000741550505159E-3</v>
      </c>
      <c r="F74" s="18">
        <f t="shared" si="2"/>
        <v>-8.51667714687992E-3</v>
      </c>
      <c r="G74" s="18">
        <f t="shared" si="3"/>
        <v>1.4473594549916641E-2</v>
      </c>
    </row>
    <row r="75" spans="1:7" hidden="1" x14ac:dyDescent="0.2">
      <c r="A75" s="21">
        <v>45145</v>
      </c>
      <c r="B75">
        <v>529.72998046875</v>
      </c>
      <c r="C75">
        <v>4518.43994140625</v>
      </c>
      <c r="D75" s="18">
        <f t="shared" ref="D75:D138" si="4">(B75/B74)-1</f>
        <v>5.409154948993411E-3</v>
      </c>
      <c r="E75" s="18">
        <f t="shared" ref="E75:E138" si="5">(C75/C74)-1</f>
        <v>9.0240927793627801E-3</v>
      </c>
      <c r="F75" s="18">
        <f t="shared" si="2"/>
        <v>1.4846232310125041E-2</v>
      </c>
      <c r="G75" s="18">
        <f t="shared" si="3"/>
        <v>-9.4370773611316301E-3</v>
      </c>
    </row>
    <row r="76" spans="1:7" hidden="1" x14ac:dyDescent="0.2">
      <c r="A76" s="30">
        <v>45146</v>
      </c>
      <c r="B76" s="8">
        <v>520.5999755859375</v>
      </c>
      <c r="C76" s="8">
        <v>4499.3798828125</v>
      </c>
      <c r="D76" s="18">
        <f t="shared" si="4"/>
        <v>-1.7235205141180598E-2</v>
      </c>
      <c r="E76" s="18">
        <f t="shared" si="5"/>
        <v>-4.218283044793103E-3</v>
      </c>
      <c r="F76" s="18">
        <f t="shared" si="2"/>
        <v>-6.7522612561646657E-3</v>
      </c>
      <c r="G76" s="18">
        <f t="shared" si="3"/>
        <v>-1.0482943885015934E-2</v>
      </c>
    </row>
    <row r="77" spans="1:7" hidden="1" x14ac:dyDescent="0.2">
      <c r="A77" s="21">
        <v>45147</v>
      </c>
      <c r="B77">
        <v>513.780029296875</v>
      </c>
      <c r="C77">
        <v>4467.7099609375</v>
      </c>
      <c r="D77" s="18">
        <f t="shared" si="4"/>
        <v>-1.3100166363601229E-2</v>
      </c>
      <c r="E77" s="18">
        <f t="shared" si="5"/>
        <v>-7.0387303805971024E-3</v>
      </c>
      <c r="F77" s="18">
        <f t="shared" ref="F77:F140" si="6">$B$2+$B$3*E77</f>
        <v>-1.1352448899631183E-2</v>
      </c>
      <c r="G77" s="18">
        <f t="shared" ref="G77:G140" si="7">D77-F77</f>
        <v>-1.7477174639700457E-3</v>
      </c>
    </row>
    <row r="78" spans="1:7" hidden="1" x14ac:dyDescent="0.2">
      <c r="A78" s="30">
        <v>45148</v>
      </c>
      <c r="B78" s="8">
        <v>515.83001708984375</v>
      </c>
      <c r="C78" s="8">
        <v>4468.830078125</v>
      </c>
      <c r="D78" s="18">
        <f t="shared" si="4"/>
        <v>3.9900106584023209E-3</v>
      </c>
      <c r="E78" s="18">
        <f t="shared" si="5"/>
        <v>2.5071394456976925E-4</v>
      </c>
      <c r="F78" s="18">
        <f t="shared" si="6"/>
        <v>5.3673310589308332E-4</v>
      </c>
      <c r="G78" s="18">
        <f t="shared" si="7"/>
        <v>3.4532775525092374E-3</v>
      </c>
    </row>
    <row r="79" spans="1:7" hidden="1" x14ac:dyDescent="0.2">
      <c r="A79" s="21">
        <v>45149</v>
      </c>
      <c r="B79">
        <v>508.45001220703119</v>
      </c>
      <c r="C79">
        <v>4464.0498046875</v>
      </c>
      <c r="D79" s="18">
        <f t="shared" si="4"/>
        <v>-1.4307048132732425E-2</v>
      </c>
      <c r="E79" s="18">
        <f t="shared" si="5"/>
        <v>-1.0696923700230787E-3</v>
      </c>
      <c r="F79" s="18">
        <f t="shared" si="6"/>
        <v>-1.6168674012455079E-3</v>
      </c>
      <c r="G79" s="18">
        <f t="shared" si="7"/>
        <v>-1.2690180731486917E-2</v>
      </c>
    </row>
    <row r="80" spans="1:7" hidden="1" x14ac:dyDescent="0.2">
      <c r="A80" s="30">
        <v>45152</v>
      </c>
      <c r="B80" s="8">
        <v>522.25</v>
      </c>
      <c r="C80" s="8">
        <v>4489.72021484375</v>
      </c>
      <c r="D80" s="18">
        <f t="shared" si="4"/>
        <v>2.714128717013331E-2</v>
      </c>
      <c r="E80" s="18">
        <f t="shared" si="5"/>
        <v>5.7504757517030658E-3</v>
      </c>
      <c r="F80" s="18">
        <f t="shared" si="6"/>
        <v>9.5069187874391083E-3</v>
      </c>
      <c r="G80" s="18">
        <f t="shared" si="7"/>
        <v>1.76343683826942E-2</v>
      </c>
    </row>
    <row r="81" spans="1:7" hidden="1" x14ac:dyDescent="0.2">
      <c r="A81" s="21">
        <v>45153</v>
      </c>
      <c r="B81">
        <v>518.70001220703125</v>
      </c>
      <c r="C81">
        <v>4437.85986328125</v>
      </c>
      <c r="D81" s="18">
        <f t="shared" si="4"/>
        <v>-6.7974873967807659E-3</v>
      </c>
      <c r="E81" s="18">
        <f t="shared" si="5"/>
        <v>-1.1550909428841738E-2</v>
      </c>
      <c r="F81" s="18">
        <f t="shared" si="6"/>
        <v>-1.8711873782112282E-2</v>
      </c>
      <c r="G81" s="18">
        <f t="shared" si="7"/>
        <v>1.1914386385331516E-2</v>
      </c>
    </row>
    <row r="82" spans="1:7" hidden="1" x14ac:dyDescent="0.2">
      <c r="A82" s="30">
        <v>45154</v>
      </c>
      <c r="B82" s="8">
        <v>514.489990234375</v>
      </c>
      <c r="C82" s="8">
        <v>4404.330078125</v>
      </c>
      <c r="D82" s="18">
        <f t="shared" si="4"/>
        <v>-8.1164871285483997E-3</v>
      </c>
      <c r="E82" s="18">
        <f t="shared" si="5"/>
        <v>-7.5553952105776867E-3</v>
      </c>
      <c r="F82" s="18">
        <f t="shared" si="6"/>
        <v>-1.2195136205477613E-2</v>
      </c>
      <c r="G82" s="18">
        <f t="shared" si="7"/>
        <v>4.0786490769292132E-3</v>
      </c>
    </row>
    <row r="83" spans="1:7" hidden="1" x14ac:dyDescent="0.2">
      <c r="A83" s="21">
        <v>45155</v>
      </c>
      <c r="B83">
        <v>511.67001342773438</v>
      </c>
      <c r="C83">
        <v>4370.35986328125</v>
      </c>
      <c r="D83" s="18">
        <f t="shared" si="4"/>
        <v>-5.4811111200744334E-3</v>
      </c>
      <c r="E83" s="18">
        <f t="shared" si="5"/>
        <v>-7.7129130290369829E-3</v>
      </c>
      <c r="F83" s="18">
        <f t="shared" si="6"/>
        <v>-1.2452049891793864E-2</v>
      </c>
      <c r="G83" s="18">
        <f t="shared" si="7"/>
        <v>6.9709387717194309E-3</v>
      </c>
    </row>
    <row r="84" spans="1:7" hidden="1" x14ac:dyDescent="0.2">
      <c r="A84" s="30">
        <v>45156</v>
      </c>
      <c r="B84" s="8">
        <v>508.1300048828125</v>
      </c>
      <c r="C84" s="8">
        <v>4369.7099609375</v>
      </c>
      <c r="D84" s="18">
        <f t="shared" si="4"/>
        <v>-6.9185382219429936E-3</v>
      </c>
      <c r="E84" s="18">
        <f t="shared" si="5"/>
        <v>-1.4870682600087726E-4</v>
      </c>
      <c r="F84" s="18">
        <f t="shared" si="6"/>
        <v>-1.1472755781017583E-4</v>
      </c>
      <c r="G84" s="18">
        <f t="shared" si="7"/>
        <v>-6.8038106641328177E-3</v>
      </c>
    </row>
    <row r="85" spans="1:7" hidden="1" x14ac:dyDescent="0.2">
      <c r="A85" s="21">
        <v>45159</v>
      </c>
      <c r="B85">
        <v>520.469970703125</v>
      </c>
      <c r="C85">
        <v>4399.77001953125</v>
      </c>
      <c r="D85" s="18">
        <f t="shared" si="4"/>
        <v>2.4285056386619708E-2</v>
      </c>
      <c r="E85" s="18">
        <f t="shared" si="5"/>
        <v>6.8791885187959867E-3</v>
      </c>
      <c r="F85" s="18">
        <f t="shared" si="6"/>
        <v>1.134786453327543E-2</v>
      </c>
      <c r="G85" s="18">
        <f t="shared" si="7"/>
        <v>1.2937191853344278E-2</v>
      </c>
    </row>
    <row r="86" spans="1:7" hidden="1" x14ac:dyDescent="0.2">
      <c r="A86" s="30">
        <v>45160</v>
      </c>
      <c r="B86" s="8">
        <v>519.47998046875</v>
      </c>
      <c r="C86" s="8">
        <v>4387.5498046875</v>
      </c>
      <c r="D86" s="18">
        <f t="shared" si="4"/>
        <v>-1.902108267721192E-3</v>
      </c>
      <c r="E86" s="18">
        <f t="shared" si="5"/>
        <v>-2.777466728829614E-3</v>
      </c>
      <c r="F86" s="18">
        <f t="shared" si="6"/>
        <v>-4.4022704128466143E-3</v>
      </c>
      <c r="G86" s="18">
        <f t="shared" si="7"/>
        <v>2.5001621451254223E-3</v>
      </c>
    </row>
    <row r="87" spans="1:7" hidden="1" x14ac:dyDescent="0.2">
      <c r="A87" s="21">
        <v>45161</v>
      </c>
      <c r="B87">
        <v>530.71002197265625</v>
      </c>
      <c r="C87">
        <v>4436.009765625</v>
      </c>
      <c r="D87" s="18">
        <f t="shared" si="4"/>
        <v>2.1617852325652498E-2</v>
      </c>
      <c r="E87" s="18">
        <f t="shared" si="5"/>
        <v>1.1044879965972587E-2</v>
      </c>
      <c r="F87" s="18">
        <f t="shared" si="6"/>
        <v>1.8142163465410373E-2</v>
      </c>
      <c r="G87" s="18">
        <f t="shared" si="7"/>
        <v>3.4756888602421251E-3</v>
      </c>
    </row>
    <row r="88" spans="1:7" hidden="1" x14ac:dyDescent="0.2">
      <c r="A88" s="30">
        <v>45162</v>
      </c>
      <c r="B88" s="8">
        <v>512.42999267578125</v>
      </c>
      <c r="C88" s="8">
        <v>4376.31005859375</v>
      </c>
      <c r="D88" s="18">
        <f t="shared" si="4"/>
        <v>-3.44444772852186E-2</v>
      </c>
      <c r="E88" s="18">
        <f t="shared" si="5"/>
        <v>-1.3457974663146133E-2</v>
      </c>
      <c r="F88" s="18">
        <f t="shared" si="6"/>
        <v>-2.1822322899443827E-2</v>
      </c>
      <c r="G88" s="18">
        <f t="shared" si="7"/>
        <v>-1.2622154385774773E-2</v>
      </c>
    </row>
    <row r="89" spans="1:7" hidden="1" x14ac:dyDescent="0.2">
      <c r="A89" s="21">
        <v>45163</v>
      </c>
      <c r="B89">
        <v>525.05999755859375</v>
      </c>
      <c r="C89">
        <v>4405.7099609375</v>
      </c>
      <c r="D89" s="18">
        <f t="shared" si="4"/>
        <v>2.4647278776290582E-2</v>
      </c>
      <c r="E89" s="18">
        <f t="shared" si="5"/>
        <v>6.7179660376250894E-3</v>
      </c>
      <c r="F89" s="18">
        <f t="shared" si="6"/>
        <v>1.1084908492112562E-2</v>
      </c>
      <c r="G89" s="18">
        <f t="shared" si="7"/>
        <v>1.356237028417802E-2</v>
      </c>
    </row>
    <row r="90" spans="1:7" hidden="1" x14ac:dyDescent="0.2">
      <c r="A90" s="30">
        <v>45166</v>
      </c>
      <c r="B90" s="8">
        <v>529.91998291015625</v>
      </c>
      <c r="C90" s="8">
        <v>4433.31005859375</v>
      </c>
      <c r="D90" s="18">
        <f t="shared" si="4"/>
        <v>9.2560571632962496E-3</v>
      </c>
      <c r="E90" s="18">
        <f t="shared" si="5"/>
        <v>6.2646197550364491E-3</v>
      </c>
      <c r="F90" s="18">
        <f t="shared" si="6"/>
        <v>1.0345494591026103E-2</v>
      </c>
      <c r="G90" s="18">
        <f t="shared" si="7"/>
        <v>-1.0894374277298537E-3</v>
      </c>
    </row>
    <row r="91" spans="1:7" hidden="1" x14ac:dyDescent="0.2">
      <c r="A91" s="21">
        <v>45167</v>
      </c>
      <c r="B91">
        <v>540.57000732421875</v>
      </c>
      <c r="C91">
        <v>4497.6298828125</v>
      </c>
      <c r="D91" s="18">
        <f t="shared" si="4"/>
        <v>2.00974199077677E-2</v>
      </c>
      <c r="E91" s="18">
        <f t="shared" si="5"/>
        <v>1.4508307194546211E-2</v>
      </c>
      <c r="F91" s="18">
        <f t="shared" si="6"/>
        <v>2.3791059985716487E-2</v>
      </c>
      <c r="G91" s="18">
        <f t="shared" si="7"/>
        <v>-3.6936400779487878E-3</v>
      </c>
    </row>
    <row r="92" spans="1:7" hidden="1" x14ac:dyDescent="0.2">
      <c r="A92" s="30">
        <v>45168</v>
      </c>
      <c r="B92" s="8">
        <v>545.3599853515625</v>
      </c>
      <c r="C92" s="8">
        <v>4514.8701171875</v>
      </c>
      <c r="D92" s="18">
        <f t="shared" si="4"/>
        <v>8.8609763073126402E-3</v>
      </c>
      <c r="E92" s="18">
        <f t="shared" si="5"/>
        <v>3.833182103508026E-3</v>
      </c>
      <c r="F92" s="18">
        <f t="shared" si="6"/>
        <v>6.3797869891034928E-3</v>
      </c>
      <c r="G92" s="18">
        <f t="shared" si="7"/>
        <v>2.4811893182091474E-3</v>
      </c>
    </row>
    <row r="93" spans="1:7" hidden="1" x14ac:dyDescent="0.2">
      <c r="A93" s="21">
        <v>45169</v>
      </c>
      <c r="B93">
        <v>559.34002685546875</v>
      </c>
      <c r="C93">
        <v>4507.66015625</v>
      </c>
      <c r="D93" s="18">
        <f t="shared" si="4"/>
        <v>2.5634520095738411E-2</v>
      </c>
      <c r="E93" s="18">
        <f t="shared" si="5"/>
        <v>-1.5969365120942491E-3</v>
      </c>
      <c r="F93" s="18">
        <f t="shared" si="6"/>
        <v>-2.476809707792604E-3</v>
      </c>
      <c r="G93" s="18">
        <f t="shared" si="7"/>
        <v>2.8111329803531017E-2</v>
      </c>
    </row>
    <row r="94" spans="1:7" hidden="1" x14ac:dyDescent="0.2">
      <c r="A94" s="30">
        <v>45170</v>
      </c>
      <c r="B94" s="8">
        <v>563.21002197265625</v>
      </c>
      <c r="C94" s="8">
        <v>4515.77001953125</v>
      </c>
      <c r="D94" s="18">
        <f t="shared" si="4"/>
        <v>6.9188596048526119E-3</v>
      </c>
      <c r="E94" s="18">
        <f t="shared" si="5"/>
        <v>1.7991292600010311E-3</v>
      </c>
      <c r="F94" s="18">
        <f t="shared" si="6"/>
        <v>3.0622193685077726E-3</v>
      </c>
      <c r="G94" s="18">
        <f t="shared" si="7"/>
        <v>3.8566402363448393E-3</v>
      </c>
    </row>
    <row r="95" spans="1:7" hidden="1" x14ac:dyDescent="0.2">
      <c r="A95" s="21">
        <v>45174</v>
      </c>
      <c r="B95">
        <v>564.8800048828125</v>
      </c>
      <c r="C95">
        <v>4496.830078125</v>
      </c>
      <c r="D95" s="18">
        <f t="shared" si="4"/>
        <v>2.9651157561207953E-3</v>
      </c>
      <c r="E95" s="18">
        <f t="shared" si="5"/>
        <v>-4.194177587506065E-3</v>
      </c>
      <c r="F95" s="18">
        <f t="shared" si="6"/>
        <v>-6.7129449302243578E-3</v>
      </c>
      <c r="G95" s="18">
        <f t="shared" si="7"/>
        <v>9.6780606863451531E-3</v>
      </c>
    </row>
    <row r="96" spans="1:7" hidden="1" x14ac:dyDescent="0.2">
      <c r="A96" s="30">
        <v>45175</v>
      </c>
      <c r="B96" s="8">
        <v>561.94000244140625</v>
      </c>
      <c r="C96" s="8">
        <v>4465.47998046875</v>
      </c>
      <c r="D96" s="18">
        <f t="shared" si="4"/>
        <v>-5.2046495113881042E-3</v>
      </c>
      <c r="E96" s="18">
        <f t="shared" si="5"/>
        <v>-6.9715993514528618E-3</v>
      </c>
      <c r="F96" s="18">
        <f t="shared" si="6"/>
        <v>-1.124295728571509E-2</v>
      </c>
      <c r="G96" s="18">
        <f t="shared" si="7"/>
        <v>6.0383077743269859E-3</v>
      </c>
    </row>
    <row r="97" spans="1:7" hidden="1" x14ac:dyDescent="0.2">
      <c r="A97" s="21">
        <v>45176</v>
      </c>
      <c r="B97">
        <v>560.46002197265625</v>
      </c>
      <c r="C97">
        <v>4451.14013671875</v>
      </c>
      <c r="D97" s="18">
        <f t="shared" si="4"/>
        <v>-2.6336983705023131E-3</v>
      </c>
      <c r="E97" s="18">
        <f t="shared" si="5"/>
        <v>-3.2112659361860363E-3</v>
      </c>
      <c r="F97" s="18">
        <f t="shared" si="6"/>
        <v>-5.1098027706021005E-3</v>
      </c>
      <c r="G97" s="18">
        <f t="shared" si="7"/>
        <v>2.4761044000997873E-3</v>
      </c>
    </row>
    <row r="98" spans="1:7" hidden="1" x14ac:dyDescent="0.2">
      <c r="A98" s="30">
        <v>45177</v>
      </c>
      <c r="B98" s="8">
        <v>560.3599853515625</v>
      </c>
      <c r="C98" s="8">
        <v>4457.490234375</v>
      </c>
      <c r="D98" s="18">
        <f t="shared" si="4"/>
        <v>-1.784901994287269E-4</v>
      </c>
      <c r="E98" s="18">
        <f t="shared" si="5"/>
        <v>1.4266227216406246E-3</v>
      </c>
      <c r="F98" s="18">
        <f t="shared" si="6"/>
        <v>2.4546561805259106E-3</v>
      </c>
      <c r="G98" s="18">
        <f t="shared" si="7"/>
        <v>-2.6331463799546375E-3</v>
      </c>
    </row>
    <row r="99" spans="1:7" hidden="1" x14ac:dyDescent="0.2">
      <c r="A99" s="21">
        <v>45180</v>
      </c>
      <c r="B99">
        <v>564.5</v>
      </c>
      <c r="C99">
        <v>4487.4599609375</v>
      </c>
      <c r="D99" s="18">
        <f t="shared" si="4"/>
        <v>7.3881339793384626E-3</v>
      </c>
      <c r="E99" s="18">
        <f t="shared" si="5"/>
        <v>6.7234531062752012E-3</v>
      </c>
      <c r="F99" s="18">
        <f t="shared" si="6"/>
        <v>1.1093857975083816E-2</v>
      </c>
      <c r="G99" s="18">
        <f t="shared" si="7"/>
        <v>-3.7057239957453535E-3</v>
      </c>
    </row>
    <row r="100" spans="1:7" hidden="1" x14ac:dyDescent="0.2">
      <c r="A100" s="30">
        <v>45181</v>
      </c>
      <c r="B100" s="8">
        <v>542.21002197265625</v>
      </c>
      <c r="C100" s="8">
        <v>4461.89990234375</v>
      </c>
      <c r="D100" s="18">
        <f t="shared" si="4"/>
        <v>-3.9486232112212138E-2</v>
      </c>
      <c r="E100" s="18">
        <f t="shared" si="5"/>
        <v>-5.6958856048289208E-3</v>
      </c>
      <c r="F100" s="18">
        <f t="shared" si="6"/>
        <v>-9.1622509596928949E-3</v>
      </c>
      <c r="G100" s="18">
        <f t="shared" si="7"/>
        <v>-3.0323981152519244E-2</v>
      </c>
    </row>
    <row r="101" spans="1:7" hidden="1" x14ac:dyDescent="0.2">
      <c r="A101" s="21">
        <v>45182</v>
      </c>
      <c r="B101">
        <v>553.55999755859375</v>
      </c>
      <c r="C101">
        <v>4467.43994140625</v>
      </c>
      <c r="D101" s="18">
        <f t="shared" si="4"/>
        <v>2.093280302094791E-2</v>
      </c>
      <c r="E101" s="18">
        <f t="shared" si="5"/>
        <v>1.2416323054647016E-3</v>
      </c>
      <c r="F101" s="18">
        <f t="shared" si="6"/>
        <v>2.1529343168167885E-3</v>
      </c>
      <c r="G101" s="18">
        <f t="shared" si="7"/>
        <v>1.877986870413112E-2</v>
      </c>
    </row>
    <row r="102" spans="1:7" hidden="1" x14ac:dyDescent="0.2">
      <c r="A102" s="30">
        <v>45183</v>
      </c>
      <c r="B102" s="8">
        <v>552.15997314453125</v>
      </c>
      <c r="C102" s="8">
        <v>4505.10009765625</v>
      </c>
      <c r="D102" s="18">
        <f t="shared" si="4"/>
        <v>-2.5291285863088264E-3</v>
      </c>
      <c r="E102" s="18">
        <f t="shared" si="5"/>
        <v>8.4299188671679293E-3</v>
      </c>
      <c r="F102" s="18">
        <f t="shared" si="6"/>
        <v>1.3877126645838723E-2</v>
      </c>
      <c r="G102" s="18">
        <f t="shared" si="7"/>
        <v>-1.6406255232147549E-2</v>
      </c>
    </row>
    <row r="103" spans="1:7" hidden="1" x14ac:dyDescent="0.2">
      <c r="A103" s="21">
        <v>45184</v>
      </c>
      <c r="B103">
        <v>528.8900146484375</v>
      </c>
      <c r="C103">
        <v>4450.31982421875</v>
      </c>
      <c r="D103" s="18">
        <f t="shared" si="4"/>
        <v>-4.2143508453849288E-2</v>
      </c>
      <c r="E103" s="18">
        <f t="shared" si="5"/>
        <v>-1.2159612938677844E-2</v>
      </c>
      <c r="F103" s="18">
        <f t="shared" si="6"/>
        <v>-1.9704677416109064E-2</v>
      </c>
      <c r="G103" s="18">
        <f t="shared" si="7"/>
        <v>-2.2438831037740224E-2</v>
      </c>
    </row>
    <row r="104" spans="1:7" hidden="1" x14ac:dyDescent="0.2">
      <c r="A104" s="30">
        <v>45187</v>
      </c>
      <c r="B104" s="8">
        <v>532.41998291015625</v>
      </c>
      <c r="C104" s="8">
        <v>4453.52978515625</v>
      </c>
      <c r="D104" s="18">
        <f t="shared" si="4"/>
        <v>6.6742955320591157E-3</v>
      </c>
      <c r="E104" s="18">
        <f t="shared" si="5"/>
        <v>7.2128769712942464E-4</v>
      </c>
      <c r="F104" s="18">
        <f t="shared" si="6"/>
        <v>1.3042452428454715E-3</v>
      </c>
      <c r="G104" s="18">
        <f t="shared" si="7"/>
        <v>5.3700502892136438E-3</v>
      </c>
    </row>
    <row r="105" spans="1:7" hidden="1" x14ac:dyDescent="0.2">
      <c r="A105" s="21">
        <v>45188</v>
      </c>
      <c r="B105">
        <v>541.69000244140625</v>
      </c>
      <c r="C105">
        <v>4443.9501953125</v>
      </c>
      <c r="D105" s="18">
        <f t="shared" si="4"/>
        <v>1.7411103694081831E-2</v>
      </c>
      <c r="E105" s="18">
        <f t="shared" si="5"/>
        <v>-2.151010615372817E-3</v>
      </c>
      <c r="F105" s="18">
        <f t="shared" si="6"/>
        <v>-3.3805120429189154E-3</v>
      </c>
      <c r="G105" s="18">
        <f t="shared" si="7"/>
        <v>2.0791615737000745E-2</v>
      </c>
    </row>
    <row r="106" spans="1:7" hidden="1" x14ac:dyDescent="0.2">
      <c r="A106" s="30">
        <v>45189</v>
      </c>
      <c r="B106" s="8">
        <v>535.780029296875</v>
      </c>
      <c r="C106" s="8">
        <v>4402.2001953125</v>
      </c>
      <c r="D106" s="18">
        <f t="shared" si="4"/>
        <v>-1.0910249622283819E-2</v>
      </c>
      <c r="E106" s="18">
        <f t="shared" si="5"/>
        <v>-9.3947947580595992E-3</v>
      </c>
      <c r="F106" s="18">
        <f t="shared" si="6"/>
        <v>-1.5195221675009038E-2</v>
      </c>
      <c r="G106" s="18">
        <f t="shared" si="7"/>
        <v>4.2849720527252198E-3</v>
      </c>
    </row>
    <row r="107" spans="1:7" hidden="1" x14ac:dyDescent="0.2">
      <c r="A107" s="21">
        <v>45190</v>
      </c>
      <c r="B107">
        <v>513.8800048828125</v>
      </c>
      <c r="C107">
        <v>4330</v>
      </c>
      <c r="D107" s="18">
        <f t="shared" si="4"/>
        <v>-4.0875029333965252E-2</v>
      </c>
      <c r="E107" s="18">
        <f t="shared" si="5"/>
        <v>-1.6400934103219411E-2</v>
      </c>
      <c r="F107" s="18">
        <f t="shared" si="6"/>
        <v>-2.6622329437268093E-2</v>
      </c>
      <c r="G107" s="18">
        <f t="shared" si="7"/>
        <v>-1.4252699896697158E-2</v>
      </c>
    </row>
    <row r="108" spans="1:7" hidden="1" x14ac:dyDescent="0.2">
      <c r="A108" s="30">
        <v>45191</v>
      </c>
      <c r="B108" s="8">
        <v>512.9000244140625</v>
      </c>
      <c r="C108" s="8">
        <v>4320.06005859375</v>
      </c>
      <c r="D108" s="18">
        <f t="shared" si="4"/>
        <v>-1.9070219884765871E-3</v>
      </c>
      <c r="E108" s="18">
        <f t="shared" si="5"/>
        <v>-2.2955984771939608E-3</v>
      </c>
      <c r="F108" s="18">
        <f t="shared" si="6"/>
        <v>-3.61633679557478E-3</v>
      </c>
      <c r="G108" s="18">
        <f t="shared" si="7"/>
        <v>1.7093148070981929E-3</v>
      </c>
    </row>
    <row r="109" spans="1:7" hidden="1" x14ac:dyDescent="0.2">
      <c r="A109" s="21">
        <v>45194</v>
      </c>
      <c r="B109">
        <v>511.60000610351562</v>
      </c>
      <c r="C109">
        <v>4337.43994140625</v>
      </c>
      <c r="D109" s="18">
        <f t="shared" si="4"/>
        <v>-2.5346427152777018E-3</v>
      </c>
      <c r="E109" s="18">
        <f t="shared" si="5"/>
        <v>4.0230650909416354E-3</v>
      </c>
      <c r="F109" s="18">
        <f t="shared" si="6"/>
        <v>6.6894887025189635E-3</v>
      </c>
      <c r="G109" s="18">
        <f t="shared" si="7"/>
        <v>-9.2241314177966653E-3</v>
      </c>
    </row>
    <row r="110" spans="1:7" hidden="1" x14ac:dyDescent="0.2">
      <c r="A110" s="30">
        <v>45195</v>
      </c>
      <c r="B110" s="8">
        <v>506.29998779296881</v>
      </c>
      <c r="C110" s="8">
        <v>4273.52978515625</v>
      </c>
      <c r="D110" s="18">
        <f t="shared" si="4"/>
        <v>-1.0359691648389902E-2</v>
      </c>
      <c r="E110" s="18">
        <f t="shared" si="5"/>
        <v>-1.4734533990868215E-2</v>
      </c>
      <c r="F110" s="18">
        <f t="shared" si="6"/>
        <v>-2.3904408379641261E-2</v>
      </c>
      <c r="G110" s="18">
        <f t="shared" si="7"/>
        <v>1.354471673125136E-2</v>
      </c>
    </row>
    <row r="111" spans="1:7" hidden="1" x14ac:dyDescent="0.2">
      <c r="A111" s="21">
        <v>45196</v>
      </c>
      <c r="B111">
        <v>502.60000610351562</v>
      </c>
      <c r="C111">
        <v>4274.509765625</v>
      </c>
      <c r="D111" s="18">
        <f t="shared" si="4"/>
        <v>-7.3078842161974356E-3</v>
      </c>
      <c r="E111" s="18">
        <f t="shared" si="5"/>
        <v>2.2931406074522265E-4</v>
      </c>
      <c r="F111" s="18">
        <f t="shared" si="6"/>
        <v>5.0182960675959013E-4</v>
      </c>
      <c r="G111" s="18">
        <f t="shared" si="7"/>
        <v>-7.8097138229570257E-3</v>
      </c>
    </row>
    <row r="112" spans="1:7" hidden="1" x14ac:dyDescent="0.2">
      <c r="A112" s="30">
        <v>45197</v>
      </c>
      <c r="B112" s="8">
        <v>504.67001342773438</v>
      </c>
      <c r="C112" s="8">
        <v>4299.7001953125</v>
      </c>
      <c r="D112" s="18">
        <f t="shared" si="4"/>
        <v>4.1185978891380426E-3</v>
      </c>
      <c r="E112" s="18">
        <f t="shared" si="5"/>
        <v>5.8931739705165853E-3</v>
      </c>
      <c r="F112" s="18">
        <f t="shared" si="6"/>
        <v>9.7396615068643267E-3</v>
      </c>
      <c r="G112" s="18">
        <f t="shared" si="7"/>
        <v>-5.6210636177262841E-3</v>
      </c>
    </row>
    <row r="113" spans="1:7" hidden="1" x14ac:dyDescent="0.2">
      <c r="A113" s="21">
        <v>45198</v>
      </c>
      <c r="B113">
        <v>509.89999389648438</v>
      </c>
      <c r="C113">
        <v>4288.0498046875</v>
      </c>
      <c r="D113" s="18">
        <f t="shared" si="4"/>
        <v>1.0363168663871658E-2</v>
      </c>
      <c r="E113" s="18">
        <f t="shared" si="5"/>
        <v>-2.7095820861420261E-3</v>
      </c>
      <c r="F113" s="18">
        <f t="shared" si="6"/>
        <v>-4.2915496450774962E-3</v>
      </c>
      <c r="G113" s="18">
        <f t="shared" si="7"/>
        <v>1.4654718308949155E-2</v>
      </c>
    </row>
    <row r="114" spans="1:7" hidden="1" x14ac:dyDescent="0.2">
      <c r="A114" s="30">
        <v>45201</v>
      </c>
      <c r="B114" s="8">
        <v>521.1300048828125</v>
      </c>
      <c r="C114" s="8">
        <v>4288.39013671875</v>
      </c>
      <c r="D114" s="18">
        <f t="shared" si="4"/>
        <v>2.2023948069722854E-2</v>
      </c>
      <c r="E114" s="18">
        <f t="shared" si="5"/>
        <v>7.9367555590792449E-5</v>
      </c>
      <c r="F114" s="18">
        <f t="shared" si="6"/>
        <v>2.5726483455625868E-4</v>
      </c>
      <c r="G114" s="18">
        <f t="shared" si="7"/>
        <v>2.1766683235166596E-2</v>
      </c>
    </row>
    <row r="115" spans="1:7" hidden="1" x14ac:dyDescent="0.2">
      <c r="A115" s="21">
        <v>45202</v>
      </c>
      <c r="B115">
        <v>507.02999877929688</v>
      </c>
      <c r="C115">
        <v>4229.4501953125</v>
      </c>
      <c r="D115" s="18">
        <f t="shared" si="4"/>
        <v>-2.7056600025719746E-2</v>
      </c>
      <c r="E115" s="18">
        <f t="shared" si="5"/>
        <v>-1.3744071674259506E-2</v>
      </c>
      <c r="F115" s="18">
        <f t="shared" si="6"/>
        <v>-2.2288950983098958E-2</v>
      </c>
      <c r="G115" s="18">
        <f t="shared" si="7"/>
        <v>-4.7676490426207876E-3</v>
      </c>
    </row>
    <row r="116" spans="1:7" hidden="1" x14ac:dyDescent="0.2">
      <c r="A116" s="30">
        <v>45203</v>
      </c>
      <c r="B116" s="8">
        <v>518.41998291015625</v>
      </c>
      <c r="C116" s="8">
        <v>4263.75</v>
      </c>
      <c r="D116" s="18">
        <f t="shared" si="4"/>
        <v>2.2464122750688098E-2</v>
      </c>
      <c r="E116" s="18">
        <f t="shared" si="5"/>
        <v>8.1097549571607086E-3</v>
      </c>
      <c r="F116" s="18">
        <f t="shared" si="6"/>
        <v>1.3354934990634745E-2</v>
      </c>
      <c r="G116" s="18">
        <f t="shared" si="7"/>
        <v>9.1091877600533531E-3</v>
      </c>
    </row>
    <row r="117" spans="1:7" hidden="1" x14ac:dyDescent="0.2">
      <c r="A117" s="21">
        <v>45204</v>
      </c>
      <c r="B117">
        <v>516.44000244140625</v>
      </c>
      <c r="C117">
        <v>4258.18994140625</v>
      </c>
      <c r="D117" s="18">
        <f t="shared" si="4"/>
        <v>-3.8192595463534262E-3</v>
      </c>
      <c r="E117" s="18">
        <f t="shared" si="5"/>
        <v>-1.304030159777203E-3</v>
      </c>
      <c r="F117" s="18">
        <f t="shared" si="6"/>
        <v>-1.9990754967981524E-3</v>
      </c>
      <c r="G117" s="18">
        <f t="shared" si="7"/>
        <v>-1.8201840495552738E-3</v>
      </c>
    </row>
    <row r="118" spans="1:7" hidden="1" x14ac:dyDescent="0.2">
      <c r="A118" s="30">
        <v>45205</v>
      </c>
      <c r="B118" s="8">
        <v>526.67999267578125</v>
      </c>
      <c r="C118" s="8">
        <v>4308.5</v>
      </c>
      <c r="D118" s="18">
        <f t="shared" si="4"/>
        <v>1.9828034594467248E-2</v>
      </c>
      <c r="E118" s="18">
        <f t="shared" si="5"/>
        <v>1.1814893014644445E-2</v>
      </c>
      <c r="F118" s="18">
        <f t="shared" si="6"/>
        <v>1.9398065132795527E-2</v>
      </c>
      <c r="G118" s="18">
        <f t="shared" si="7"/>
        <v>4.2996946167172048E-4</v>
      </c>
    </row>
    <row r="119" spans="1:7" hidden="1" x14ac:dyDescent="0.2">
      <c r="A119" s="21">
        <v>45208</v>
      </c>
      <c r="B119">
        <v>529.28997802734375</v>
      </c>
      <c r="C119">
        <v>4335.66015625</v>
      </c>
      <c r="D119" s="18">
        <f t="shared" si="4"/>
        <v>4.9555430011734014E-3</v>
      </c>
      <c r="E119" s="18">
        <f t="shared" si="5"/>
        <v>6.3038542996403102E-3</v>
      </c>
      <c r="F119" s="18">
        <f t="shared" si="6"/>
        <v>1.0409486662422916E-2</v>
      </c>
      <c r="G119" s="18">
        <f t="shared" si="7"/>
        <v>-5.4539436612495145E-3</v>
      </c>
    </row>
    <row r="120" spans="1:7" hidden="1" x14ac:dyDescent="0.2">
      <c r="A120" s="30">
        <v>45209</v>
      </c>
      <c r="B120" s="8">
        <v>532.719970703125</v>
      </c>
      <c r="C120" s="8">
        <v>4358.240234375</v>
      </c>
      <c r="D120" s="18">
        <f t="shared" si="4"/>
        <v>6.480365807349564E-3</v>
      </c>
      <c r="E120" s="18">
        <f t="shared" si="5"/>
        <v>5.2079907813922244E-3</v>
      </c>
      <c r="F120" s="18">
        <f t="shared" si="6"/>
        <v>8.6221184844833178E-3</v>
      </c>
      <c r="G120" s="18">
        <f t="shared" si="7"/>
        <v>-2.1417526771337538E-3</v>
      </c>
    </row>
    <row r="121" spans="1:7" hidden="1" x14ac:dyDescent="0.2">
      <c r="A121" s="21">
        <v>45210</v>
      </c>
      <c r="B121">
        <v>549.90997314453125</v>
      </c>
      <c r="C121">
        <v>4376.9501953125</v>
      </c>
      <c r="D121" s="18">
        <f t="shared" si="4"/>
        <v>3.226836496990626E-2</v>
      </c>
      <c r="E121" s="18">
        <f t="shared" si="5"/>
        <v>4.2930081710337298E-3</v>
      </c>
      <c r="F121" s="18">
        <f t="shared" si="6"/>
        <v>7.1297695068137752E-3</v>
      </c>
      <c r="G121" s="18">
        <f t="shared" si="7"/>
        <v>2.5138595463092484E-2</v>
      </c>
    </row>
    <row r="122" spans="1:7" hidden="1" x14ac:dyDescent="0.2">
      <c r="A122" s="30">
        <v>45211</v>
      </c>
      <c r="B122" s="8">
        <v>559.6300048828125</v>
      </c>
      <c r="C122" s="8">
        <v>4349.60986328125</v>
      </c>
      <c r="D122" s="18">
        <f t="shared" si="4"/>
        <v>1.7675678225473002E-2</v>
      </c>
      <c r="E122" s="18">
        <f t="shared" si="5"/>
        <v>-6.2464343461184901E-3</v>
      </c>
      <c r="F122" s="18">
        <f t="shared" si="6"/>
        <v>-1.0060203381869345E-2</v>
      </c>
      <c r="G122" s="18">
        <f t="shared" si="7"/>
        <v>2.7735881607342347E-2</v>
      </c>
    </row>
    <row r="123" spans="1:7" hidden="1" x14ac:dyDescent="0.2">
      <c r="A123" s="21">
        <v>45212</v>
      </c>
      <c r="B123">
        <v>548.760009765625</v>
      </c>
      <c r="C123">
        <v>4327.77978515625</v>
      </c>
      <c r="D123" s="18">
        <f t="shared" si="4"/>
        <v>-1.942353880661507E-2</v>
      </c>
      <c r="E123" s="18">
        <f t="shared" si="5"/>
        <v>-5.018858888767519E-3</v>
      </c>
      <c r="F123" s="18">
        <f t="shared" si="6"/>
        <v>-8.0580112548821799E-3</v>
      </c>
      <c r="G123" s="18">
        <f t="shared" si="7"/>
        <v>-1.1365527551732891E-2</v>
      </c>
    </row>
    <row r="124" spans="1:7" hidden="1" x14ac:dyDescent="0.2">
      <c r="A124" s="30">
        <v>45215</v>
      </c>
      <c r="B124" s="8">
        <v>550.739990234375</v>
      </c>
      <c r="C124" s="8">
        <v>4373.6298828125</v>
      </c>
      <c r="D124" s="18">
        <f t="shared" si="4"/>
        <v>3.6080990478799535E-3</v>
      </c>
      <c r="E124" s="18">
        <f t="shared" si="5"/>
        <v>1.059436938392988E-2</v>
      </c>
      <c r="F124" s="18">
        <f t="shared" si="6"/>
        <v>1.7407374630158817E-2</v>
      </c>
      <c r="G124" s="18">
        <f t="shared" si="7"/>
        <v>-1.3799275582278864E-2</v>
      </c>
    </row>
    <row r="125" spans="1:7" hidden="1" x14ac:dyDescent="0.2">
      <c r="A125" s="21">
        <v>45216</v>
      </c>
      <c r="B125">
        <v>560.09002685546875</v>
      </c>
      <c r="C125">
        <v>4373.2001953125</v>
      </c>
      <c r="D125" s="18">
        <f t="shared" si="4"/>
        <v>1.6977224800971413E-2</v>
      </c>
      <c r="E125" s="18">
        <f t="shared" si="5"/>
        <v>-9.824505308242415E-5</v>
      </c>
      <c r="F125" s="18">
        <f t="shared" si="6"/>
        <v>-3.242372561303641E-5</v>
      </c>
      <c r="G125" s="18">
        <f t="shared" si="7"/>
        <v>1.7009648526584448E-2</v>
      </c>
    </row>
    <row r="126" spans="1:7" hidden="1" x14ac:dyDescent="0.2">
      <c r="A126" s="30">
        <v>45217</v>
      </c>
      <c r="B126" s="8">
        <v>557.8699951171875</v>
      </c>
      <c r="C126" s="8">
        <v>4314.60009765625</v>
      </c>
      <c r="D126" s="18">
        <f t="shared" si="4"/>
        <v>-3.9637051756576946E-3</v>
      </c>
      <c r="E126" s="18">
        <f t="shared" si="5"/>
        <v>-1.3399820506516447E-2</v>
      </c>
      <c r="F126" s="18">
        <f t="shared" si="6"/>
        <v>-2.1727472685668131E-2</v>
      </c>
      <c r="G126" s="18">
        <f t="shared" si="7"/>
        <v>1.7763767510010436E-2</v>
      </c>
    </row>
    <row r="127" spans="1:7" hidden="1" x14ac:dyDescent="0.2">
      <c r="A127" s="21">
        <v>45218</v>
      </c>
      <c r="B127">
        <v>555.739990234375</v>
      </c>
      <c r="C127">
        <v>4278</v>
      </c>
      <c r="D127" s="18">
        <f t="shared" si="4"/>
        <v>-3.8181026071586466E-3</v>
      </c>
      <c r="E127" s="18">
        <f t="shared" si="5"/>
        <v>-8.4828481963210578E-3</v>
      </c>
      <c r="F127" s="18">
        <f t="shared" si="6"/>
        <v>-1.3707824533585176E-2</v>
      </c>
      <c r="G127" s="18">
        <f t="shared" si="7"/>
        <v>9.8897219264265299E-3</v>
      </c>
    </row>
    <row r="128" spans="1:7" hidden="1" x14ac:dyDescent="0.2">
      <c r="A128" s="30">
        <v>45219</v>
      </c>
      <c r="B128" s="8">
        <v>540.96002197265625</v>
      </c>
      <c r="C128" s="8">
        <v>4224.16015625</v>
      </c>
      <c r="D128" s="18">
        <f t="shared" si="4"/>
        <v>-2.6595113760817357E-2</v>
      </c>
      <c r="E128" s="18">
        <f t="shared" si="5"/>
        <v>-1.2585283719027562E-2</v>
      </c>
      <c r="F128" s="18">
        <f t="shared" si="6"/>
        <v>-2.0398952199790259E-2</v>
      </c>
      <c r="G128" s="18">
        <f t="shared" si="7"/>
        <v>-6.1961615610270984E-3</v>
      </c>
    </row>
    <row r="129" spans="1:7" hidden="1" x14ac:dyDescent="0.2">
      <c r="A129" s="21">
        <v>45222</v>
      </c>
      <c r="B129">
        <v>540.40997314453125</v>
      </c>
      <c r="C129">
        <v>4217.0400390625</v>
      </c>
      <c r="D129" s="18">
        <f t="shared" si="4"/>
        <v>-1.0168012529265802E-3</v>
      </c>
      <c r="E129" s="18">
        <f t="shared" si="5"/>
        <v>-1.6855698941634634E-3</v>
      </c>
      <c r="F129" s="18">
        <f t="shared" si="6"/>
        <v>-2.6213719493269659E-3</v>
      </c>
      <c r="G129" s="18">
        <f t="shared" si="7"/>
        <v>1.6045706964003858E-3</v>
      </c>
    </row>
    <row r="130" spans="1:7" hidden="1" x14ac:dyDescent="0.2">
      <c r="A130" s="30">
        <v>45223</v>
      </c>
      <c r="B130" s="8">
        <v>539.55999755859375</v>
      </c>
      <c r="C130" s="8">
        <v>4247.68017578125</v>
      </c>
      <c r="D130" s="18">
        <f t="shared" si="4"/>
        <v>-1.5728347517194319E-3</v>
      </c>
      <c r="E130" s="18">
        <f t="shared" si="5"/>
        <v>7.2657922227272742E-3</v>
      </c>
      <c r="F130" s="18">
        <f t="shared" si="6"/>
        <v>1.1978420388428857E-2</v>
      </c>
      <c r="G130" s="18">
        <f t="shared" si="7"/>
        <v>-1.3551255140148289E-2</v>
      </c>
    </row>
    <row r="131" spans="1:7" hidden="1" x14ac:dyDescent="0.2">
      <c r="A131" s="21">
        <v>45224</v>
      </c>
      <c r="B131">
        <v>521.1400146484375</v>
      </c>
      <c r="C131">
        <v>4186.77001953125</v>
      </c>
      <c r="D131" s="18">
        <f t="shared" si="4"/>
        <v>-3.4138896496225035E-2</v>
      </c>
      <c r="E131" s="18">
        <f t="shared" si="5"/>
        <v>-1.4339628627712542E-2</v>
      </c>
      <c r="F131" s="18">
        <f t="shared" si="6"/>
        <v>-2.3260312406330159E-2</v>
      </c>
      <c r="G131" s="18">
        <f t="shared" si="7"/>
        <v>-1.0878584089894876E-2</v>
      </c>
    </row>
    <row r="132" spans="1:7" hidden="1" x14ac:dyDescent="0.2">
      <c r="A132" s="30">
        <v>45225</v>
      </c>
      <c r="B132" s="8">
        <v>514.280029296875</v>
      </c>
      <c r="C132" s="8">
        <v>4137.22998046875</v>
      </c>
      <c r="D132" s="18">
        <f t="shared" si="4"/>
        <v>-1.316342088256317E-2</v>
      </c>
      <c r="E132" s="18">
        <f t="shared" si="5"/>
        <v>-1.1832519778109618E-2</v>
      </c>
      <c r="F132" s="18">
        <f t="shared" si="6"/>
        <v>-1.9171184059786767E-2</v>
      </c>
      <c r="G132" s="18">
        <f t="shared" si="7"/>
        <v>6.0077631772235962E-3</v>
      </c>
    </row>
    <row r="133" spans="1:7" hidden="1" x14ac:dyDescent="0.2">
      <c r="A133" s="21">
        <v>45226</v>
      </c>
      <c r="B133">
        <v>508.1199951171875</v>
      </c>
      <c r="C133">
        <v>4117.3701171875</v>
      </c>
      <c r="D133" s="18">
        <f t="shared" si="4"/>
        <v>-1.1977976644571453E-2</v>
      </c>
      <c r="E133" s="18">
        <f t="shared" si="5"/>
        <v>-4.8002802297685276E-3</v>
      </c>
      <c r="F133" s="18">
        <f t="shared" si="6"/>
        <v>-7.7015065141311833E-3</v>
      </c>
      <c r="G133" s="18">
        <f t="shared" si="7"/>
        <v>-4.2764701304402698E-3</v>
      </c>
    </row>
    <row r="134" spans="1:7" hidden="1" x14ac:dyDescent="0.2">
      <c r="A134" s="30">
        <v>45229</v>
      </c>
      <c r="B134" s="8">
        <v>526.94000244140625</v>
      </c>
      <c r="C134" s="8">
        <v>4166.81982421875</v>
      </c>
      <c r="D134" s="18">
        <f t="shared" si="4"/>
        <v>3.7038509614010229E-2</v>
      </c>
      <c r="E134" s="18">
        <f t="shared" si="5"/>
        <v>1.2010022325859904E-2</v>
      </c>
      <c r="F134" s="18">
        <f t="shared" si="6"/>
        <v>1.971632367105524E-2</v>
      </c>
      <c r="G134" s="18">
        <f t="shared" si="7"/>
        <v>1.7322185942954989E-2</v>
      </c>
    </row>
    <row r="135" spans="1:7" hidden="1" x14ac:dyDescent="0.2">
      <c r="A135" s="21">
        <v>45230</v>
      </c>
      <c r="B135">
        <v>532.05999755859375</v>
      </c>
      <c r="C135">
        <v>4193.7998046875</v>
      </c>
      <c r="D135" s="18">
        <f t="shared" si="4"/>
        <v>9.7164669477847188E-3</v>
      </c>
      <c r="E135" s="18">
        <f t="shared" si="5"/>
        <v>6.4749573072333533E-3</v>
      </c>
      <c r="F135" s="18">
        <f t="shared" si="6"/>
        <v>1.0688557975436851E-2</v>
      </c>
      <c r="G135" s="18">
        <f t="shared" si="7"/>
        <v>-9.720910276521319E-4</v>
      </c>
    </row>
    <row r="136" spans="1:7" hidden="1" x14ac:dyDescent="0.2">
      <c r="A136" s="30">
        <v>45231</v>
      </c>
      <c r="B136" s="8">
        <v>544.5</v>
      </c>
      <c r="C136" s="8">
        <v>4237.85986328125</v>
      </c>
      <c r="D136" s="18">
        <f t="shared" si="4"/>
        <v>2.3380826407713995E-2</v>
      </c>
      <c r="E136" s="18">
        <f t="shared" si="5"/>
        <v>1.0505999486313922E-2</v>
      </c>
      <c r="F136" s="18">
        <f t="shared" si="6"/>
        <v>1.7263242135321273E-2</v>
      </c>
      <c r="G136" s="18">
        <f t="shared" si="7"/>
        <v>6.1175842723927218E-3</v>
      </c>
    </row>
    <row r="137" spans="1:7" hidden="1" x14ac:dyDescent="0.2">
      <c r="A137" s="21">
        <v>45232</v>
      </c>
      <c r="B137">
        <v>558.71002197265625</v>
      </c>
      <c r="C137">
        <v>4317.77978515625</v>
      </c>
      <c r="D137" s="18">
        <f t="shared" si="4"/>
        <v>2.6097377360250196E-2</v>
      </c>
      <c r="E137" s="18">
        <f t="shared" si="5"/>
        <v>1.885855702012762E-2</v>
      </c>
      <c r="F137" s="18">
        <f t="shared" si="6"/>
        <v>3.088637612212906E-2</v>
      </c>
      <c r="G137" s="18">
        <f t="shared" si="7"/>
        <v>-4.7889987618788647E-3</v>
      </c>
    </row>
    <row r="138" spans="1:7" hidden="1" x14ac:dyDescent="0.2">
      <c r="A138" s="30">
        <v>45233</v>
      </c>
      <c r="B138" s="8">
        <v>563.65997314453125</v>
      </c>
      <c r="C138" s="8">
        <v>4358.33984375</v>
      </c>
      <c r="D138" s="18">
        <f t="shared" si="4"/>
        <v>8.859606910930351E-3</v>
      </c>
      <c r="E138" s="18">
        <f t="shared" si="5"/>
        <v>9.3937302530313627E-3</v>
      </c>
      <c r="F138" s="18">
        <f t="shared" si="6"/>
        <v>1.5449116014900077E-2</v>
      </c>
      <c r="G138" s="18">
        <f t="shared" si="7"/>
        <v>-6.5895091039697255E-3</v>
      </c>
    </row>
    <row r="139" spans="1:7" hidden="1" x14ac:dyDescent="0.2">
      <c r="A139" s="21">
        <v>45236</v>
      </c>
      <c r="B139">
        <v>565.45001220703125</v>
      </c>
      <c r="C139">
        <v>4365.97998046875</v>
      </c>
      <c r="D139" s="18">
        <f t="shared" ref="D139:D202" si="8">(B139/B138)-1</f>
        <v>3.1757427310543651E-3</v>
      </c>
      <c r="E139" s="18">
        <f t="shared" ref="E139:E202" si="9">(C139/C138)-1</f>
        <v>1.7529924220356374E-3</v>
      </c>
      <c r="F139" s="18">
        <f t="shared" si="6"/>
        <v>2.9869695635485463E-3</v>
      </c>
      <c r="G139" s="18">
        <f t="shared" si="7"/>
        <v>1.8877316750581883E-4</v>
      </c>
    </row>
    <row r="140" spans="1:7" hidden="1" x14ac:dyDescent="0.2">
      <c r="A140" s="30">
        <v>45237</v>
      </c>
      <c r="B140" s="8">
        <v>585.20001220703125</v>
      </c>
      <c r="C140" s="8">
        <v>4378.3798828125</v>
      </c>
      <c r="D140" s="18">
        <f t="shared" si="8"/>
        <v>3.4927932750258517E-2</v>
      </c>
      <c r="E140" s="18">
        <f t="shared" si="9"/>
        <v>2.8401189192852616E-3</v>
      </c>
      <c r="F140" s="18">
        <f t="shared" si="6"/>
        <v>4.7600875424053191E-3</v>
      </c>
      <c r="G140" s="18">
        <f t="shared" si="7"/>
        <v>3.0167845207853199E-2</v>
      </c>
    </row>
    <row r="141" spans="1:7" hidden="1" x14ac:dyDescent="0.2">
      <c r="A141" s="21">
        <v>45238</v>
      </c>
      <c r="B141">
        <v>585.30999755859375</v>
      </c>
      <c r="C141">
        <v>4382.77978515625</v>
      </c>
      <c r="D141" s="18">
        <f t="shared" si="8"/>
        <v>1.879448893853386E-4</v>
      </c>
      <c r="E141" s="18">
        <f t="shared" si="9"/>
        <v>1.0049156221052513E-3</v>
      </c>
      <c r="F141" s="18">
        <f t="shared" ref="F141:F204" si="10">$B$2+$B$3*E141</f>
        <v>1.766846213710228E-3</v>
      </c>
      <c r="G141" s="18">
        <f t="shared" ref="G141:G204" si="11">D141-F141</f>
        <v>-1.5789013243248894E-3</v>
      </c>
    </row>
    <row r="142" spans="1:7" hidden="1" x14ac:dyDescent="0.2">
      <c r="A142" s="30">
        <v>45239</v>
      </c>
      <c r="B142" s="8">
        <v>577.739990234375</v>
      </c>
      <c r="C142" s="8">
        <v>4347.35009765625</v>
      </c>
      <c r="D142" s="18">
        <f t="shared" si="8"/>
        <v>-1.2933329954715078E-2</v>
      </c>
      <c r="E142" s="18">
        <f t="shared" si="9"/>
        <v>-8.0838393067328429E-3</v>
      </c>
      <c r="F142" s="18">
        <f t="shared" si="10"/>
        <v>-1.3057035653319215E-2</v>
      </c>
      <c r="G142" s="18">
        <f t="shared" si="11"/>
        <v>1.2370569860413634E-4</v>
      </c>
    </row>
    <row r="143" spans="1:7" hidden="1" x14ac:dyDescent="0.2">
      <c r="A143" s="21">
        <v>45240</v>
      </c>
      <c r="B143">
        <v>597.219970703125</v>
      </c>
      <c r="C143">
        <v>4415.240234375</v>
      </c>
      <c r="D143" s="18">
        <f t="shared" si="8"/>
        <v>3.371755599062376E-2</v>
      </c>
      <c r="E143" s="18">
        <f t="shared" si="9"/>
        <v>1.5616441094852496E-2</v>
      </c>
      <c r="F143" s="18">
        <f t="shared" si="10"/>
        <v>2.5598441322281028E-2</v>
      </c>
      <c r="G143" s="18">
        <f t="shared" si="11"/>
        <v>8.119114668342732E-3</v>
      </c>
    </row>
    <row r="144" spans="1:7" hidden="1" x14ac:dyDescent="0.2">
      <c r="A144" s="30">
        <v>45243</v>
      </c>
      <c r="B144" s="8">
        <v>590.34002685546875</v>
      </c>
      <c r="C144" s="8">
        <v>4411.5498046875</v>
      </c>
      <c r="D144" s="18">
        <f t="shared" si="8"/>
        <v>-1.1519949407512775E-2</v>
      </c>
      <c r="E144" s="18">
        <f t="shared" si="9"/>
        <v>-8.3583893324035152E-4</v>
      </c>
      <c r="F144" s="18">
        <f t="shared" si="10"/>
        <v>-1.2354492919215768E-3</v>
      </c>
      <c r="G144" s="18">
        <f t="shared" si="11"/>
        <v>-1.0284500115591198E-2</v>
      </c>
    </row>
    <row r="145" spans="1:7" hidden="1" x14ac:dyDescent="0.2">
      <c r="A145" s="21">
        <v>45244</v>
      </c>
      <c r="B145">
        <v>604.33001708984375</v>
      </c>
      <c r="C145">
        <v>4495.7001953125</v>
      </c>
      <c r="D145" s="18">
        <f t="shared" si="8"/>
        <v>2.3698190192006363E-2</v>
      </c>
      <c r="E145" s="18">
        <f t="shared" si="9"/>
        <v>1.9075017703661823E-2</v>
      </c>
      <c r="F145" s="18">
        <f t="shared" si="10"/>
        <v>3.1239426416332303E-2</v>
      </c>
      <c r="G145" s="18">
        <f t="shared" si="11"/>
        <v>-7.5412362243259395E-3</v>
      </c>
    </row>
    <row r="146" spans="1:7" hidden="1" x14ac:dyDescent="0.2">
      <c r="A146" s="30">
        <v>45245</v>
      </c>
      <c r="B146" s="8">
        <v>595.30999755859375</v>
      </c>
      <c r="C146" s="8">
        <v>4502.8798828125</v>
      </c>
      <c r="D146" s="18">
        <f t="shared" si="8"/>
        <v>-1.4925652004985634E-2</v>
      </c>
      <c r="E146" s="18">
        <f t="shared" si="9"/>
        <v>1.5970120755575135E-3</v>
      </c>
      <c r="F146" s="18">
        <f t="shared" si="10"/>
        <v>2.7325635147691426E-3</v>
      </c>
      <c r="G146" s="18">
        <f t="shared" si="11"/>
        <v>-1.7658215519754779E-2</v>
      </c>
    </row>
    <row r="147" spans="1:7" hidden="1" x14ac:dyDescent="0.2">
      <c r="A147" s="21">
        <v>45246</v>
      </c>
      <c r="B147">
        <v>602.05999755859375</v>
      </c>
      <c r="C147">
        <v>4508.240234375</v>
      </c>
      <c r="D147" s="18">
        <f t="shared" si="8"/>
        <v>1.1338630339960964E-2</v>
      </c>
      <c r="E147" s="18">
        <f t="shared" si="9"/>
        <v>1.1904273935798848E-3</v>
      </c>
      <c r="F147" s="18">
        <f t="shared" si="10"/>
        <v>2.0694184149429541E-3</v>
      </c>
      <c r="G147" s="18">
        <f t="shared" si="11"/>
        <v>9.2692119250180095E-3</v>
      </c>
    </row>
    <row r="148" spans="1:7" hidden="1" x14ac:dyDescent="0.2">
      <c r="A148" s="30">
        <v>45247</v>
      </c>
      <c r="B148" s="8">
        <v>602.65997314453125</v>
      </c>
      <c r="C148" s="8">
        <v>4514.02001953125</v>
      </c>
      <c r="D148" s="18">
        <f t="shared" si="8"/>
        <v>9.9653786727316174E-4</v>
      </c>
      <c r="E148" s="18">
        <f t="shared" si="9"/>
        <v>1.2820490603360213E-3</v>
      </c>
      <c r="F148" s="18">
        <f t="shared" si="10"/>
        <v>2.2188545891040426E-3</v>
      </c>
      <c r="G148" s="18">
        <f t="shared" si="11"/>
        <v>-1.2223167218308809E-3</v>
      </c>
    </row>
    <row r="149" spans="1:7" hidden="1" x14ac:dyDescent="0.2">
      <c r="A149" s="21">
        <v>45250</v>
      </c>
      <c r="B149">
        <v>612.70001220703125</v>
      </c>
      <c r="C149">
        <v>4547.3798828125</v>
      </c>
      <c r="D149" s="18">
        <f t="shared" si="8"/>
        <v>1.6659541880827966E-2</v>
      </c>
      <c r="E149" s="18">
        <f t="shared" si="9"/>
        <v>7.3902780973298388E-3</v>
      </c>
      <c r="F149" s="18">
        <f t="shared" si="10"/>
        <v>1.2181458528820015E-2</v>
      </c>
      <c r="G149" s="18">
        <f t="shared" si="11"/>
        <v>4.4780833520079513E-3</v>
      </c>
    </row>
    <row r="150" spans="1:7" hidden="1" x14ac:dyDescent="0.2">
      <c r="A150" s="30">
        <v>45251</v>
      </c>
      <c r="B150" s="8">
        <v>610.989990234375</v>
      </c>
      <c r="C150" s="8">
        <v>4538.18994140625</v>
      </c>
      <c r="D150" s="18">
        <f t="shared" si="8"/>
        <v>-2.7909612185195165E-3</v>
      </c>
      <c r="E150" s="18">
        <f t="shared" si="9"/>
        <v>-2.0209310950652926E-3</v>
      </c>
      <c r="F150" s="18">
        <f t="shared" si="10"/>
        <v>-3.1683505909426641E-3</v>
      </c>
      <c r="G150" s="18">
        <f t="shared" si="11"/>
        <v>3.7738937242314755E-4</v>
      </c>
    </row>
    <row r="151" spans="1:7" hidden="1" x14ac:dyDescent="0.2">
      <c r="A151" s="21">
        <v>45252</v>
      </c>
      <c r="B151">
        <v>619.719970703125</v>
      </c>
      <c r="C151">
        <v>4556.6201171875</v>
      </c>
      <c r="D151" s="18">
        <f t="shared" si="8"/>
        <v>1.4288254485807839E-2</v>
      </c>
      <c r="E151" s="18">
        <f t="shared" si="9"/>
        <v>4.06112922094648E-3</v>
      </c>
      <c r="F151" s="18">
        <f t="shared" si="10"/>
        <v>6.7515718119196474E-3</v>
      </c>
      <c r="G151" s="18">
        <f t="shared" si="11"/>
        <v>7.5366826738881912E-3</v>
      </c>
    </row>
    <row r="152" spans="1:7" hidden="1" x14ac:dyDescent="0.2">
      <c r="A152" s="30">
        <v>45254</v>
      </c>
      <c r="B152" s="8">
        <v>619.42999267578125</v>
      </c>
      <c r="C152" s="8">
        <v>4559.33984375</v>
      </c>
      <c r="D152" s="18">
        <f t="shared" si="8"/>
        <v>-4.6791783555844013E-4</v>
      </c>
      <c r="E152" s="18">
        <f t="shared" si="9"/>
        <v>5.9687366788407914E-4</v>
      </c>
      <c r="F152" s="18">
        <f t="shared" si="10"/>
        <v>1.1013242832009005E-3</v>
      </c>
      <c r="G152" s="18">
        <f t="shared" si="11"/>
        <v>-1.5692421187593407E-3</v>
      </c>
    </row>
    <row r="153" spans="1:7" hidden="1" x14ac:dyDescent="0.2">
      <c r="A153" s="21">
        <v>45257</v>
      </c>
      <c r="B153">
        <v>619.27001953125</v>
      </c>
      <c r="C153">
        <v>4550.43017578125</v>
      </c>
      <c r="D153" s="18">
        <f t="shared" si="8"/>
        <v>-2.5825863523365467E-4</v>
      </c>
      <c r="E153" s="18">
        <f t="shared" si="9"/>
        <v>-1.9541574600900891E-3</v>
      </c>
      <c r="F153" s="18">
        <f t="shared" si="10"/>
        <v>-3.0594418917363692E-3</v>
      </c>
      <c r="G153" s="18">
        <f t="shared" si="11"/>
        <v>2.8011832565027145E-3</v>
      </c>
    </row>
    <row r="154" spans="1:7" hidden="1" x14ac:dyDescent="0.2">
      <c r="A154" s="30">
        <v>45258</v>
      </c>
      <c r="B154" s="8">
        <v>623.32000732421875</v>
      </c>
      <c r="C154" s="8">
        <v>4554.89013671875</v>
      </c>
      <c r="D154" s="18">
        <f t="shared" si="8"/>
        <v>6.5399384198097099E-3</v>
      </c>
      <c r="E154" s="18">
        <f t="shared" si="9"/>
        <v>9.8011853060331333E-4</v>
      </c>
      <c r="F154" s="18">
        <f t="shared" si="10"/>
        <v>1.7264018230374958E-3</v>
      </c>
      <c r="G154" s="18">
        <f t="shared" si="11"/>
        <v>4.8135365967722143E-3</v>
      </c>
    </row>
    <row r="155" spans="1:7" hidden="1" x14ac:dyDescent="0.2">
      <c r="A155" s="21">
        <v>45259</v>
      </c>
      <c r="B155">
        <v>617.3900146484375</v>
      </c>
      <c r="C155">
        <v>4550.580078125</v>
      </c>
      <c r="D155" s="18">
        <f t="shared" si="8"/>
        <v>-9.5135606207114032E-3</v>
      </c>
      <c r="E155" s="18">
        <f t="shared" si="9"/>
        <v>-9.4624863923831182E-4</v>
      </c>
      <c r="F155" s="18">
        <f t="shared" si="10"/>
        <v>-1.4155290114763487E-3</v>
      </c>
      <c r="G155" s="18">
        <f t="shared" si="11"/>
        <v>-8.0980316092350551E-3</v>
      </c>
    </row>
    <row r="156" spans="1:7" hidden="1" x14ac:dyDescent="0.2">
      <c r="A156" s="30">
        <v>45260</v>
      </c>
      <c r="B156" s="8">
        <v>611.010009765625</v>
      </c>
      <c r="C156" s="8">
        <v>4567.7998046875</v>
      </c>
      <c r="D156" s="18">
        <f t="shared" si="8"/>
        <v>-1.033383231253826E-2</v>
      </c>
      <c r="E156" s="18">
        <f t="shared" si="9"/>
        <v>3.7840728581564065E-3</v>
      </c>
      <c r="F156" s="18">
        <f t="shared" si="10"/>
        <v>6.2996891476091088E-3</v>
      </c>
      <c r="G156" s="18">
        <f t="shared" si="11"/>
        <v>-1.663352146014737E-2</v>
      </c>
    </row>
    <row r="157" spans="1:7" hidden="1" x14ac:dyDescent="0.2">
      <c r="A157" s="21">
        <v>45261</v>
      </c>
      <c r="B157">
        <v>612.469970703125</v>
      </c>
      <c r="C157">
        <v>4594.6298828125</v>
      </c>
      <c r="D157" s="18">
        <f t="shared" si="8"/>
        <v>2.3894222912321794E-3</v>
      </c>
      <c r="E157" s="18">
        <f t="shared" si="9"/>
        <v>5.8737421236076948E-3</v>
      </c>
      <c r="F157" s="18">
        <f t="shared" si="10"/>
        <v>9.7079679024827618E-3</v>
      </c>
      <c r="G157" s="18">
        <f t="shared" si="11"/>
        <v>-7.3185456112505824E-3</v>
      </c>
    </row>
    <row r="158" spans="1:7" hidden="1" x14ac:dyDescent="0.2">
      <c r="A158" s="30">
        <v>45264</v>
      </c>
      <c r="B158" s="8">
        <v>604.55999755859375</v>
      </c>
      <c r="C158" s="8">
        <v>4569.77978515625</v>
      </c>
      <c r="D158" s="18">
        <f t="shared" si="8"/>
        <v>-1.291487505167066E-2</v>
      </c>
      <c r="E158" s="18">
        <f t="shared" si="9"/>
        <v>-5.4085091269721053E-3</v>
      </c>
      <c r="F158" s="18">
        <f t="shared" si="10"/>
        <v>-8.6935360485233138E-3</v>
      </c>
      <c r="G158" s="18">
        <f t="shared" si="11"/>
        <v>-4.2213390031473463E-3</v>
      </c>
    </row>
    <row r="159" spans="1:7" hidden="1" x14ac:dyDescent="0.2">
      <c r="A159" s="21">
        <v>45265</v>
      </c>
      <c r="B159">
        <v>602.219970703125</v>
      </c>
      <c r="C159">
        <v>4567.18017578125</v>
      </c>
      <c r="D159" s="18">
        <f t="shared" si="8"/>
        <v>-3.8706280020486261E-3</v>
      </c>
      <c r="E159" s="18">
        <f t="shared" si="9"/>
        <v>-5.6886972616143616E-4</v>
      </c>
      <c r="F159" s="18">
        <f t="shared" si="10"/>
        <v>-8.0001891461924926E-4</v>
      </c>
      <c r="G159" s="18">
        <f t="shared" si="11"/>
        <v>-3.0706090874293769E-3</v>
      </c>
    </row>
    <row r="160" spans="1:7" hidden="1" x14ac:dyDescent="0.2">
      <c r="A160" s="30">
        <v>45266</v>
      </c>
      <c r="B160" s="8">
        <v>595.70001220703125</v>
      </c>
      <c r="C160" s="8">
        <v>4549.33984375</v>
      </c>
      <c r="D160" s="18">
        <f t="shared" si="8"/>
        <v>-1.0826539824777548E-2</v>
      </c>
      <c r="E160" s="18">
        <f t="shared" si="9"/>
        <v>-3.9062028088695522E-3</v>
      </c>
      <c r="F160" s="18">
        <f t="shared" si="10"/>
        <v>-6.2432541824139366E-3</v>
      </c>
      <c r="G160" s="18">
        <f t="shared" si="11"/>
        <v>-4.5832856423636114E-3</v>
      </c>
    </row>
    <row r="161" spans="1:7" hidden="1" x14ac:dyDescent="0.2">
      <c r="A161" s="21">
        <v>45267</v>
      </c>
      <c r="B161">
        <v>608.780029296875</v>
      </c>
      <c r="C161">
        <v>4585.58984375</v>
      </c>
      <c r="D161" s="18">
        <f t="shared" si="8"/>
        <v>2.1957389326522136E-2</v>
      </c>
      <c r="E161" s="18">
        <f t="shared" si="9"/>
        <v>7.9681890658929166E-3</v>
      </c>
      <c r="F161" s="18">
        <f t="shared" si="10"/>
        <v>1.3124039112708067E-2</v>
      </c>
      <c r="G161" s="18">
        <f t="shared" si="11"/>
        <v>8.8333502138140691E-3</v>
      </c>
    </row>
    <row r="162" spans="1:7" hidden="1" x14ac:dyDescent="0.2">
      <c r="A162" s="30">
        <v>45268</v>
      </c>
      <c r="B162" s="8">
        <v>610.010009765625</v>
      </c>
      <c r="C162" s="8">
        <v>4604.3701171875</v>
      </c>
      <c r="D162" s="18">
        <f t="shared" si="8"/>
        <v>2.0204021314078613E-3</v>
      </c>
      <c r="E162" s="18">
        <f t="shared" si="9"/>
        <v>4.0954978699407896E-3</v>
      </c>
      <c r="F162" s="18">
        <f t="shared" si="10"/>
        <v>6.8076275419519877E-3</v>
      </c>
      <c r="G162" s="18">
        <f t="shared" si="11"/>
        <v>-4.7872254105441265E-3</v>
      </c>
    </row>
    <row r="163" spans="1:7" hidden="1" x14ac:dyDescent="0.2">
      <c r="A163" s="21">
        <v>45271</v>
      </c>
      <c r="B163">
        <v>625.20001220703125</v>
      </c>
      <c r="C163">
        <v>4622.43994140625</v>
      </c>
      <c r="D163" s="18">
        <f t="shared" si="8"/>
        <v>2.4901234730955402E-2</v>
      </c>
      <c r="E163" s="18">
        <f t="shared" si="9"/>
        <v>3.924494286698943E-3</v>
      </c>
      <c r="F163" s="18">
        <f t="shared" si="10"/>
        <v>6.5287183913957702E-3</v>
      </c>
      <c r="G163" s="18">
        <f t="shared" si="11"/>
        <v>1.8372516339559632E-2</v>
      </c>
    </row>
    <row r="164" spans="1:7" hidden="1" x14ac:dyDescent="0.2">
      <c r="A164" s="30">
        <v>45272</v>
      </c>
      <c r="B164" s="8">
        <v>633.65997314453125</v>
      </c>
      <c r="C164" s="8">
        <v>4643.7001953125</v>
      </c>
      <c r="D164" s="18">
        <f t="shared" si="8"/>
        <v>1.3531607121431977E-2</v>
      </c>
      <c r="E164" s="18">
        <f t="shared" si="9"/>
        <v>4.5993575202152304E-3</v>
      </c>
      <c r="F164" s="18">
        <f t="shared" si="10"/>
        <v>7.629429426996976E-3</v>
      </c>
      <c r="G164" s="18">
        <f t="shared" si="11"/>
        <v>5.9021776944350006E-3</v>
      </c>
    </row>
    <row r="165" spans="1:7" hidden="1" x14ac:dyDescent="0.2">
      <c r="A165" s="21">
        <v>45273</v>
      </c>
      <c r="B165">
        <v>624.260009765625</v>
      </c>
      <c r="C165">
        <v>4707.08984375</v>
      </c>
      <c r="D165" s="18">
        <f t="shared" si="8"/>
        <v>-1.4834396643769399E-2</v>
      </c>
      <c r="E165" s="18">
        <f t="shared" si="9"/>
        <v>1.3650676351045998E-2</v>
      </c>
      <c r="F165" s="18">
        <f t="shared" si="10"/>
        <v>2.239225251328382E-2</v>
      </c>
      <c r="G165" s="18">
        <f t="shared" si="11"/>
        <v>-3.7226649157053218E-2</v>
      </c>
    </row>
    <row r="166" spans="1:7" hidden="1" x14ac:dyDescent="0.2">
      <c r="A166" s="30">
        <v>45274</v>
      </c>
      <c r="B166" s="8">
        <v>584.6400146484375</v>
      </c>
      <c r="C166" s="8">
        <v>4719.5498046875</v>
      </c>
      <c r="D166" s="18">
        <f t="shared" si="8"/>
        <v>-6.3467136285187631E-2</v>
      </c>
      <c r="E166" s="18">
        <f t="shared" si="9"/>
        <v>2.6470624846992585E-3</v>
      </c>
      <c r="F166" s="18">
        <f t="shared" si="10"/>
        <v>4.4452098938846914E-3</v>
      </c>
      <c r="G166" s="18">
        <f t="shared" si="11"/>
        <v>-6.7912346179072325E-2</v>
      </c>
    </row>
    <row r="167" spans="1:7" hidden="1" x14ac:dyDescent="0.2">
      <c r="A167" s="21">
        <v>45275</v>
      </c>
      <c r="B167">
        <v>584.67999267578125</v>
      </c>
      <c r="C167">
        <v>4719.18994140625</v>
      </c>
      <c r="D167" s="18">
        <f t="shared" si="8"/>
        <v>6.8380586928817877E-5</v>
      </c>
      <c r="E167" s="18">
        <f t="shared" si="9"/>
        <v>-7.62494933082003E-5</v>
      </c>
      <c r="F167" s="18">
        <f t="shared" si="10"/>
        <v>3.4513290281346174E-6</v>
      </c>
      <c r="G167" s="18">
        <f t="shared" si="11"/>
        <v>6.492925790068326E-5</v>
      </c>
    </row>
    <row r="168" spans="1:7" hidden="1" x14ac:dyDescent="0.2">
      <c r="A168" s="30">
        <v>45278</v>
      </c>
      <c r="B168" s="8">
        <v>599.1300048828125</v>
      </c>
      <c r="C168" s="8">
        <v>4740.56005859375</v>
      </c>
      <c r="D168" s="18">
        <f t="shared" si="8"/>
        <v>2.4714394862223488E-2</v>
      </c>
      <c r="E168" s="18">
        <f t="shared" si="9"/>
        <v>4.5283443669004164E-3</v>
      </c>
      <c r="F168" s="18">
        <f t="shared" si="10"/>
        <v>7.5136060162012989E-3</v>
      </c>
      <c r="G168" s="18">
        <f t="shared" si="11"/>
        <v>1.7200788846022188E-2</v>
      </c>
    </row>
    <row r="169" spans="1:7" hidden="1" x14ac:dyDescent="0.2">
      <c r="A169" s="21">
        <v>45279</v>
      </c>
      <c r="B169">
        <v>604.6400146484375</v>
      </c>
      <c r="C169">
        <v>4768.3701171875</v>
      </c>
      <c r="D169" s="18">
        <f t="shared" si="8"/>
        <v>9.1966847273869945E-3</v>
      </c>
      <c r="E169" s="18">
        <f t="shared" si="9"/>
        <v>5.8664078189105684E-3</v>
      </c>
      <c r="F169" s="18">
        <f t="shared" si="10"/>
        <v>9.6960055526055487E-3</v>
      </c>
      <c r="G169" s="18">
        <f t="shared" si="11"/>
        <v>-4.9932082521855423E-4</v>
      </c>
    </row>
    <row r="170" spans="1:7" hidden="1" x14ac:dyDescent="0.2">
      <c r="A170" s="30">
        <v>45280</v>
      </c>
      <c r="B170" s="8">
        <v>596.05999755859375</v>
      </c>
      <c r="C170" s="8">
        <v>4698.35009765625</v>
      </c>
      <c r="D170" s="18">
        <f t="shared" si="8"/>
        <v>-1.419028989477733E-2</v>
      </c>
      <c r="E170" s="18">
        <f t="shared" si="9"/>
        <v>-1.4684266911006771E-2</v>
      </c>
      <c r="F170" s="18">
        <f t="shared" si="10"/>
        <v>-2.3822422094445888E-2</v>
      </c>
      <c r="G170" s="18">
        <f t="shared" si="11"/>
        <v>9.6321321996685576E-3</v>
      </c>
    </row>
    <row r="171" spans="1:7" hidden="1" x14ac:dyDescent="0.2">
      <c r="A171" s="21">
        <v>45281</v>
      </c>
      <c r="B171">
        <v>600.1400146484375</v>
      </c>
      <c r="C171">
        <v>4746.75</v>
      </c>
      <c r="D171" s="18">
        <f t="shared" si="8"/>
        <v>6.8449771945024995E-3</v>
      </c>
      <c r="E171" s="18">
        <f t="shared" si="9"/>
        <v>1.0301467821202559E-2</v>
      </c>
      <c r="F171" s="18">
        <f t="shared" si="10"/>
        <v>1.6929648231049803E-2</v>
      </c>
      <c r="G171" s="18">
        <f t="shared" si="11"/>
        <v>-1.0084671036547303E-2</v>
      </c>
    </row>
    <row r="172" spans="1:7" hidden="1" x14ac:dyDescent="0.2">
      <c r="A172" s="30">
        <v>45282</v>
      </c>
      <c r="B172" s="8">
        <v>598.75</v>
      </c>
      <c r="C172" s="8">
        <v>4754.6298828125</v>
      </c>
      <c r="D172" s="18">
        <f t="shared" si="8"/>
        <v>-2.3161505890451073E-3</v>
      </c>
      <c r="E172" s="18">
        <f t="shared" si="9"/>
        <v>1.6600585268868873E-3</v>
      </c>
      <c r="F172" s="18">
        <f t="shared" si="10"/>
        <v>2.8353931271813603E-3</v>
      </c>
      <c r="G172" s="18">
        <f t="shared" si="11"/>
        <v>-5.1515437162264676E-3</v>
      </c>
    </row>
    <row r="173" spans="1:7" hidden="1" x14ac:dyDescent="0.2">
      <c r="A173" s="21">
        <v>45286</v>
      </c>
      <c r="B173">
        <v>598.260009765625</v>
      </c>
      <c r="C173">
        <v>4774.75</v>
      </c>
      <c r="D173" s="18">
        <f t="shared" si="8"/>
        <v>-8.1835529749474389E-4</v>
      </c>
      <c r="E173" s="18">
        <f t="shared" si="9"/>
        <v>4.2316894655107795E-3</v>
      </c>
      <c r="F173" s="18">
        <f t="shared" si="10"/>
        <v>7.0297578711135721E-3</v>
      </c>
      <c r="G173" s="18">
        <f t="shared" si="11"/>
        <v>-7.8481131686083151E-3</v>
      </c>
    </row>
    <row r="174" spans="1:7" hidden="1" x14ac:dyDescent="0.2">
      <c r="A174" s="30">
        <v>45287</v>
      </c>
      <c r="B174" s="8">
        <v>596.08001708984375</v>
      </c>
      <c r="C174" s="8">
        <v>4781.580078125</v>
      </c>
      <c r="D174" s="18">
        <f t="shared" si="8"/>
        <v>-3.6438883431892943E-3</v>
      </c>
      <c r="E174" s="18">
        <f t="shared" si="9"/>
        <v>1.4304577464787638E-3</v>
      </c>
      <c r="F174" s="18">
        <f t="shared" si="10"/>
        <v>2.4609111577590754E-3</v>
      </c>
      <c r="G174" s="18">
        <f t="shared" si="11"/>
        <v>-6.1047995009483698E-3</v>
      </c>
    </row>
    <row r="175" spans="1:7" hidden="1" x14ac:dyDescent="0.2">
      <c r="A175" s="21">
        <v>45288</v>
      </c>
      <c r="B175">
        <v>595.52001953125</v>
      </c>
      <c r="C175">
        <v>4783.35009765625</v>
      </c>
      <c r="D175" s="18">
        <f t="shared" si="8"/>
        <v>-9.394670892135526E-4</v>
      </c>
      <c r="E175" s="18">
        <f t="shared" si="9"/>
        <v>3.7017460804378288E-4</v>
      </c>
      <c r="F175" s="18">
        <f t="shared" si="10"/>
        <v>7.3157505915962668E-4</v>
      </c>
      <c r="G175" s="18">
        <f t="shared" si="11"/>
        <v>-1.6710421483731794E-3</v>
      </c>
    </row>
    <row r="176" spans="1:7" hidden="1" x14ac:dyDescent="0.2">
      <c r="A176" s="30">
        <v>45289</v>
      </c>
      <c r="B176" s="8">
        <v>596.5999755859375</v>
      </c>
      <c r="C176" s="8">
        <v>4769.830078125</v>
      </c>
      <c r="D176" s="18">
        <f t="shared" si="8"/>
        <v>1.8134672542788888E-3</v>
      </c>
      <c r="E176" s="18">
        <f t="shared" si="9"/>
        <v>-2.8264750133749628E-3</v>
      </c>
      <c r="F176" s="18">
        <f t="shared" si="10"/>
        <v>-4.4822035859043334E-3</v>
      </c>
      <c r="G176" s="18">
        <f t="shared" si="11"/>
        <v>6.2956708401832222E-3</v>
      </c>
    </row>
    <row r="177" spans="1:7" hidden="1" x14ac:dyDescent="0.2">
      <c r="A177" s="21">
        <v>45293</v>
      </c>
      <c r="B177">
        <v>580.07000732421875</v>
      </c>
      <c r="C177">
        <v>4742.830078125</v>
      </c>
      <c r="D177" s="18">
        <f t="shared" si="8"/>
        <v>-2.7706954304656528E-2</v>
      </c>
      <c r="E177" s="18">
        <f t="shared" si="9"/>
        <v>-5.6605790054923277E-3</v>
      </c>
      <c r="F177" s="18">
        <f t="shared" si="10"/>
        <v>-9.1046654200023554E-3</v>
      </c>
      <c r="G177" s="18">
        <f t="shared" si="11"/>
        <v>-1.8602288884654171E-2</v>
      </c>
    </row>
    <row r="178" spans="1:7" hidden="1" x14ac:dyDescent="0.2">
      <c r="A178" s="30">
        <v>45294</v>
      </c>
      <c r="B178" s="8">
        <v>571.78997802734375</v>
      </c>
      <c r="C178" s="8">
        <v>4704.81005859375</v>
      </c>
      <c r="D178" s="18">
        <f t="shared" si="8"/>
        <v>-1.4274189653537883E-2</v>
      </c>
      <c r="E178" s="18">
        <f t="shared" si="9"/>
        <v>-8.016314922730805E-3</v>
      </c>
      <c r="F178" s="18">
        <f t="shared" si="10"/>
        <v>-1.294690247232496E-2</v>
      </c>
      <c r="G178" s="18">
        <f t="shared" si="11"/>
        <v>-1.3272871812129231E-3</v>
      </c>
    </row>
    <row r="179" spans="1:7" hidden="1" x14ac:dyDescent="0.2">
      <c r="A179" s="21">
        <v>45295</v>
      </c>
      <c r="B179">
        <v>567.04998779296875</v>
      </c>
      <c r="C179">
        <v>4688.68017578125</v>
      </c>
      <c r="D179" s="18">
        <f t="shared" si="8"/>
        <v>-8.2897399683845574E-3</v>
      </c>
      <c r="E179" s="18">
        <f t="shared" si="9"/>
        <v>-3.4283812973570083E-3</v>
      </c>
      <c r="F179" s="18">
        <f t="shared" si="10"/>
        <v>-5.4639208528604113E-3</v>
      </c>
      <c r="G179" s="18">
        <f t="shared" si="11"/>
        <v>-2.8258191155241461E-3</v>
      </c>
    </row>
    <row r="180" spans="1:7" hidden="1" x14ac:dyDescent="0.2">
      <c r="A180" s="30">
        <v>45296</v>
      </c>
      <c r="B180" s="8">
        <v>564.5999755859375</v>
      </c>
      <c r="C180" s="8">
        <v>4697.240234375</v>
      </c>
      <c r="D180" s="18">
        <f t="shared" si="8"/>
        <v>-4.3206282687122677E-3</v>
      </c>
      <c r="E180" s="18">
        <f t="shared" si="9"/>
        <v>1.8256861788026324E-3</v>
      </c>
      <c r="F180" s="18">
        <f t="shared" si="10"/>
        <v>3.1055340612406706E-3</v>
      </c>
      <c r="G180" s="18">
        <f t="shared" si="11"/>
        <v>-7.4261623299529383E-3</v>
      </c>
    </row>
    <row r="181" spans="1:7" hidden="1" x14ac:dyDescent="0.2">
      <c r="A181" s="21">
        <v>45299</v>
      </c>
      <c r="B181">
        <v>580.54998779296875</v>
      </c>
      <c r="C181">
        <v>4763.5400390625</v>
      </c>
      <c r="D181" s="18">
        <f t="shared" si="8"/>
        <v>2.8250111400515809E-2</v>
      </c>
      <c r="E181" s="18">
        <f t="shared" si="9"/>
        <v>1.4114629309846638E-2</v>
      </c>
      <c r="F181" s="18">
        <f t="shared" si="10"/>
        <v>2.3148966046322023E-2</v>
      </c>
      <c r="G181" s="18">
        <f t="shared" si="11"/>
        <v>5.1011453541937868E-3</v>
      </c>
    </row>
    <row r="182" spans="1:7" hidden="1" x14ac:dyDescent="0.2">
      <c r="A182" s="30">
        <v>45300</v>
      </c>
      <c r="B182" s="8">
        <v>586.20001220703125</v>
      </c>
      <c r="C182" s="8">
        <v>4756.5</v>
      </c>
      <c r="D182" s="18">
        <f t="shared" si="8"/>
        <v>9.7321928048637041E-3</v>
      </c>
      <c r="E182" s="18">
        <f t="shared" si="9"/>
        <v>-1.4779006799081618E-3</v>
      </c>
      <c r="F182" s="18">
        <f t="shared" si="10"/>
        <v>-2.282660660086277E-3</v>
      </c>
      <c r="G182" s="18">
        <f t="shared" si="11"/>
        <v>1.201485346494998E-2</v>
      </c>
    </row>
    <row r="183" spans="1:7" hidden="1" x14ac:dyDescent="0.2">
      <c r="A183" s="21">
        <v>45301</v>
      </c>
      <c r="B183">
        <v>591.030029296875</v>
      </c>
      <c r="C183">
        <v>4783.4501953125</v>
      </c>
      <c r="D183" s="18">
        <f t="shared" si="8"/>
        <v>8.2395376821280397E-3</v>
      </c>
      <c r="E183" s="18">
        <f t="shared" si="9"/>
        <v>5.6659718937244197E-3</v>
      </c>
      <c r="F183" s="18">
        <f t="shared" si="10"/>
        <v>9.3690918553904715E-3</v>
      </c>
      <c r="G183" s="18">
        <f t="shared" si="11"/>
        <v>-1.1295541732624318E-3</v>
      </c>
    </row>
    <row r="184" spans="1:7" hidden="1" x14ac:dyDescent="0.2">
      <c r="A184" s="30">
        <v>45302</v>
      </c>
      <c r="B184" s="8">
        <v>597.489990234375</v>
      </c>
      <c r="C184" s="8">
        <v>4780.240234375</v>
      </c>
      <c r="D184" s="18">
        <f t="shared" si="8"/>
        <v>1.0930004597541565E-2</v>
      </c>
      <c r="E184" s="18">
        <f t="shared" si="9"/>
        <v>-6.7105557838686991E-4</v>
      </c>
      <c r="F184" s="18">
        <f t="shared" si="10"/>
        <v>-9.6668541775767275E-4</v>
      </c>
      <c r="G184" s="18">
        <f t="shared" si="11"/>
        <v>1.1896690015299237E-2</v>
      </c>
    </row>
    <row r="185" spans="1:7" hidden="1" x14ac:dyDescent="0.2">
      <c r="A185" s="21">
        <v>45303</v>
      </c>
      <c r="B185">
        <v>596.53997802734375</v>
      </c>
      <c r="C185">
        <v>4783.830078125</v>
      </c>
      <c r="D185" s="18">
        <f t="shared" si="8"/>
        <v>-1.590005226127067E-3</v>
      </c>
      <c r="E185" s="18">
        <f t="shared" si="9"/>
        <v>7.5097559411041459E-4</v>
      </c>
      <c r="F185" s="18">
        <f t="shared" si="10"/>
        <v>1.3526666032157852E-3</v>
      </c>
      <c r="G185" s="18">
        <f t="shared" si="11"/>
        <v>-2.9426718293428522E-3</v>
      </c>
    </row>
    <row r="186" spans="1:7" hidden="1" x14ac:dyDescent="0.2">
      <c r="A186" s="30">
        <v>45307</v>
      </c>
      <c r="B186" s="8">
        <v>597.67999267578125</v>
      </c>
      <c r="C186" s="8">
        <v>4765.97998046875</v>
      </c>
      <c r="D186" s="18">
        <f t="shared" si="8"/>
        <v>1.9110448426395976E-3</v>
      </c>
      <c r="E186" s="18">
        <f t="shared" si="9"/>
        <v>-3.7313402367431525E-3</v>
      </c>
      <c r="F186" s="18">
        <f t="shared" si="10"/>
        <v>-5.9580509689416547E-3</v>
      </c>
      <c r="G186" s="18">
        <f t="shared" si="11"/>
        <v>7.8690958115812532E-3</v>
      </c>
    </row>
    <row r="187" spans="1:7" hidden="1" x14ac:dyDescent="0.2">
      <c r="A187" s="21">
        <v>45308</v>
      </c>
      <c r="B187">
        <v>596.0999755859375</v>
      </c>
      <c r="C187">
        <v>4739.2099609375</v>
      </c>
      <c r="D187" s="18">
        <f t="shared" si="8"/>
        <v>-2.6435837056718592E-3</v>
      </c>
      <c r="E187" s="18">
        <f t="shared" si="9"/>
        <v>-5.6168971839904991E-3</v>
      </c>
      <c r="F187" s="18">
        <f t="shared" si="10"/>
        <v>-9.0334197800054847E-3</v>
      </c>
      <c r="G187" s="18">
        <f t="shared" si="11"/>
        <v>6.3898360743336255E-3</v>
      </c>
    </row>
    <row r="188" spans="1:7" hidden="1" x14ac:dyDescent="0.2">
      <c r="A188" s="30">
        <v>45309</v>
      </c>
      <c r="B188" s="8">
        <v>593.70001220703125</v>
      </c>
      <c r="C188" s="8">
        <v>4780.93994140625</v>
      </c>
      <c r="D188" s="18">
        <f t="shared" si="8"/>
        <v>-4.0261088361012165E-3</v>
      </c>
      <c r="E188" s="18">
        <f t="shared" si="9"/>
        <v>8.805260963896E-3</v>
      </c>
      <c r="F188" s="18">
        <f t="shared" si="10"/>
        <v>1.4489314667760815E-2</v>
      </c>
      <c r="G188" s="18">
        <f t="shared" si="11"/>
        <v>-1.8515423503862032E-2</v>
      </c>
    </row>
    <row r="189" spans="1:7" hidden="1" x14ac:dyDescent="0.2">
      <c r="A189" s="21">
        <v>45310</v>
      </c>
      <c r="B189">
        <v>611.54998779296875</v>
      </c>
      <c r="C189">
        <v>4839.81005859375</v>
      </c>
      <c r="D189" s="18">
        <f t="shared" si="8"/>
        <v>3.0065648002232104E-2</v>
      </c>
      <c r="E189" s="18">
        <f t="shared" si="9"/>
        <v>1.2313502764936146E-2</v>
      </c>
      <c r="F189" s="18">
        <f t="shared" si="10"/>
        <v>2.0211304360164387E-2</v>
      </c>
      <c r="G189" s="18">
        <f t="shared" si="11"/>
        <v>9.8543436420677165E-3</v>
      </c>
    </row>
    <row r="190" spans="1:7" hidden="1" x14ac:dyDescent="0.2">
      <c r="A190" s="30">
        <v>45313</v>
      </c>
      <c r="B190" s="8">
        <v>603.59002685546875</v>
      </c>
      <c r="C190" s="8">
        <v>4850.43017578125</v>
      </c>
      <c r="D190" s="18">
        <f t="shared" si="8"/>
        <v>-1.3016042999570376E-2</v>
      </c>
      <c r="E190" s="18">
        <f t="shared" si="9"/>
        <v>2.1943252026270788E-3</v>
      </c>
      <c r="F190" s="18">
        <f t="shared" si="10"/>
        <v>3.7067892808540399E-3</v>
      </c>
      <c r="G190" s="18">
        <f t="shared" si="11"/>
        <v>-1.6722832280424416E-2</v>
      </c>
    </row>
    <row r="191" spans="1:7" hidden="1" x14ac:dyDescent="0.2">
      <c r="A191" s="21">
        <v>45314</v>
      </c>
      <c r="B191">
        <v>597.17999267578125</v>
      </c>
      <c r="C191">
        <v>4864.60009765625</v>
      </c>
      <c r="D191" s="18">
        <f t="shared" si="8"/>
        <v>-1.0619847735195309E-2</v>
      </c>
      <c r="E191" s="18">
        <f t="shared" si="9"/>
        <v>2.921374261968035E-3</v>
      </c>
      <c r="F191" s="18">
        <f t="shared" si="10"/>
        <v>4.8926161021943569E-3</v>
      </c>
      <c r="G191" s="18">
        <f t="shared" si="11"/>
        <v>-1.5512463837389665E-2</v>
      </c>
    </row>
    <row r="192" spans="1:7" hidden="1" x14ac:dyDescent="0.2">
      <c r="A192" s="30">
        <v>45315</v>
      </c>
      <c r="B192" s="8">
        <v>606.47998046875</v>
      </c>
      <c r="C192" s="8">
        <v>4868.5498046875</v>
      </c>
      <c r="D192" s="18">
        <f t="shared" si="8"/>
        <v>1.5573173761730175E-2</v>
      </c>
      <c r="E192" s="18">
        <f t="shared" si="9"/>
        <v>8.1192841178312491E-4</v>
      </c>
      <c r="F192" s="18">
        <f t="shared" si="10"/>
        <v>1.4520814708975957E-3</v>
      </c>
      <c r="G192" s="18">
        <f t="shared" si="11"/>
        <v>1.4121092290832579E-2</v>
      </c>
    </row>
    <row r="193" spans="1:7" hidden="1" x14ac:dyDescent="0.2">
      <c r="A193" s="21">
        <v>45316</v>
      </c>
      <c r="B193">
        <v>622.58001708984375</v>
      </c>
      <c r="C193">
        <v>4894.16015625</v>
      </c>
      <c r="D193" s="18">
        <f t="shared" si="8"/>
        <v>2.6546690970161935E-2</v>
      </c>
      <c r="E193" s="18">
        <f t="shared" si="9"/>
        <v>5.2603655277063677E-3</v>
      </c>
      <c r="F193" s="18">
        <f t="shared" si="10"/>
        <v>8.7075424020886909E-3</v>
      </c>
      <c r="G193" s="18">
        <f t="shared" si="11"/>
        <v>1.7839148568073244E-2</v>
      </c>
    </row>
    <row r="194" spans="1:7" hidden="1" x14ac:dyDescent="0.2">
      <c r="A194" s="30">
        <v>45317</v>
      </c>
      <c r="B194" s="8">
        <v>613.92999267578125</v>
      </c>
      <c r="C194" s="8">
        <v>4890.97021484375</v>
      </c>
      <c r="D194" s="18">
        <f t="shared" si="8"/>
        <v>-1.389383561408819E-2</v>
      </c>
      <c r="E194" s="18">
        <f t="shared" si="9"/>
        <v>-6.5178525107645324E-4</v>
      </c>
      <c r="F194" s="18">
        <f t="shared" si="10"/>
        <v>-9.3525525401959883E-4</v>
      </c>
      <c r="G194" s="18">
        <f t="shared" si="11"/>
        <v>-1.2958580360068592E-2</v>
      </c>
    </row>
    <row r="195" spans="1:7" hidden="1" x14ac:dyDescent="0.2">
      <c r="A195" s="21">
        <v>45320</v>
      </c>
      <c r="B195">
        <v>630.22998046875</v>
      </c>
      <c r="C195">
        <v>4927.93017578125</v>
      </c>
      <c r="D195" s="18">
        <f t="shared" si="8"/>
        <v>2.6550238606076526E-2</v>
      </c>
      <c r="E195" s="18">
        <f t="shared" si="9"/>
        <v>7.5567748961808956E-3</v>
      </c>
      <c r="F195" s="18">
        <f t="shared" si="10"/>
        <v>1.2453017053252816E-2</v>
      </c>
      <c r="G195" s="18">
        <f t="shared" si="11"/>
        <v>1.409722155282371E-2</v>
      </c>
    </row>
    <row r="196" spans="1:7" hidden="1" x14ac:dyDescent="0.2">
      <c r="A196" s="30">
        <v>45321</v>
      </c>
      <c r="B196" s="8">
        <v>627.96002197265625</v>
      </c>
      <c r="C196" s="8">
        <v>4924.97021484375</v>
      </c>
      <c r="D196" s="18">
        <f t="shared" si="8"/>
        <v>-3.6017938949927109E-3</v>
      </c>
      <c r="E196" s="18">
        <f t="shared" si="9"/>
        <v>-6.0064993453989857E-4</v>
      </c>
      <c r="F196" s="18">
        <f t="shared" si="10"/>
        <v>-8.518528630973971E-4</v>
      </c>
      <c r="G196" s="18">
        <f t="shared" si="11"/>
        <v>-2.7499410318953138E-3</v>
      </c>
    </row>
    <row r="197" spans="1:7" hidden="1" x14ac:dyDescent="0.2">
      <c r="A197" s="21">
        <v>45322</v>
      </c>
      <c r="B197">
        <v>617.780029296875</v>
      </c>
      <c r="C197">
        <v>4845.64990234375</v>
      </c>
      <c r="D197" s="18">
        <f t="shared" si="8"/>
        <v>-1.6211211414067561E-2</v>
      </c>
      <c r="E197" s="18">
        <f t="shared" si="9"/>
        <v>-1.6105744611597972E-2</v>
      </c>
      <c r="F197" s="18">
        <f t="shared" si="10"/>
        <v>-2.6140871395275964E-2</v>
      </c>
      <c r="G197" s="18">
        <f t="shared" si="11"/>
        <v>9.9296599812084031E-3</v>
      </c>
    </row>
    <row r="198" spans="1:7" hidden="1" x14ac:dyDescent="0.2">
      <c r="A198" s="30">
        <v>45323</v>
      </c>
      <c r="B198" s="8">
        <v>627.90997314453125</v>
      </c>
      <c r="C198" s="8">
        <v>4906.18994140625</v>
      </c>
      <c r="D198" s="18">
        <f t="shared" si="8"/>
        <v>1.6397331359489842E-2</v>
      </c>
      <c r="E198" s="18">
        <f t="shared" si="9"/>
        <v>1.2493688211609788E-2</v>
      </c>
      <c r="F198" s="18">
        <f t="shared" si="10"/>
        <v>2.0505189253811694E-2</v>
      </c>
      <c r="G198" s="18">
        <f t="shared" si="11"/>
        <v>-4.1078578943218522E-3</v>
      </c>
    </row>
    <row r="199" spans="1:7" hidden="1" x14ac:dyDescent="0.2">
      <c r="A199" s="21">
        <v>45324</v>
      </c>
      <c r="B199">
        <v>634.760009765625</v>
      </c>
      <c r="C199">
        <v>4958.60986328125</v>
      </c>
      <c r="D199" s="18">
        <f t="shared" si="8"/>
        <v>1.0909265522236034E-2</v>
      </c>
      <c r="E199" s="18">
        <f t="shared" si="9"/>
        <v>1.068444607751462E-2</v>
      </c>
      <c r="F199" s="18">
        <f t="shared" si="10"/>
        <v>1.7554290932240636E-2</v>
      </c>
      <c r="G199" s="18">
        <f t="shared" si="11"/>
        <v>-6.645025410004602E-3</v>
      </c>
    </row>
    <row r="200" spans="1:7" hidden="1" x14ac:dyDescent="0.2">
      <c r="A200" s="30">
        <v>45327</v>
      </c>
      <c r="B200" s="8">
        <v>630.5</v>
      </c>
      <c r="C200" s="8">
        <v>4942.81005859375</v>
      </c>
      <c r="D200" s="18">
        <f t="shared" si="8"/>
        <v>-6.7112132145784598E-3</v>
      </c>
      <c r="E200" s="18">
        <f t="shared" si="9"/>
        <v>-3.1863375266721894E-3</v>
      </c>
      <c r="F200" s="18">
        <f t="shared" si="10"/>
        <v>-5.0691441984808865E-3</v>
      </c>
      <c r="G200" s="18">
        <f t="shared" si="11"/>
        <v>-1.6420690160975733E-3</v>
      </c>
    </row>
    <row r="201" spans="1:7" hidden="1" x14ac:dyDescent="0.2">
      <c r="A201" s="21">
        <v>45328</v>
      </c>
      <c r="B201">
        <v>607.1400146484375</v>
      </c>
      <c r="C201">
        <v>4954.22998046875</v>
      </c>
      <c r="D201" s="18">
        <f t="shared" si="8"/>
        <v>-3.7049937115880227E-2</v>
      </c>
      <c r="E201" s="18">
        <f t="shared" si="9"/>
        <v>2.3104108269635937E-3</v>
      </c>
      <c r="F201" s="18">
        <f t="shared" si="10"/>
        <v>3.8961264997688918E-3</v>
      </c>
      <c r="G201" s="18">
        <f t="shared" si="11"/>
        <v>-4.094606361564912E-2</v>
      </c>
    </row>
    <row r="202" spans="1:7" hidden="1" x14ac:dyDescent="0.2">
      <c r="A202" s="30">
        <v>45329</v>
      </c>
      <c r="B202" s="8">
        <v>615.8499755859375</v>
      </c>
      <c r="C202" s="8">
        <v>4995.06005859375</v>
      </c>
      <c r="D202" s="18">
        <f t="shared" si="8"/>
        <v>1.4345885178632889E-2</v>
      </c>
      <c r="E202" s="18">
        <f t="shared" si="9"/>
        <v>8.241457963390042E-3</v>
      </c>
      <c r="F202" s="18">
        <f t="shared" si="10"/>
        <v>1.3569744370045073E-2</v>
      </c>
      <c r="G202" s="18">
        <f t="shared" si="11"/>
        <v>7.7614080858781631E-4</v>
      </c>
    </row>
    <row r="203" spans="1:7" hidden="1" x14ac:dyDescent="0.2">
      <c r="A203" s="21">
        <v>45330</v>
      </c>
      <c r="B203">
        <v>615.8599853515625</v>
      </c>
      <c r="C203">
        <v>4997.91015625</v>
      </c>
      <c r="D203" s="18">
        <f t="shared" ref="D203:D266" si="12">(B203/B202)-1</f>
        <v>1.6253578017044745E-5</v>
      </c>
      <c r="E203" s="18">
        <f t="shared" ref="E203:E266" si="13">(C203/C202)-1</f>
        <v>5.7058326082515265E-4</v>
      </c>
      <c r="F203" s="18">
        <f t="shared" si="10"/>
        <v>1.0584442747146926E-3</v>
      </c>
      <c r="G203" s="18">
        <f t="shared" si="11"/>
        <v>-1.0421906966976478E-3</v>
      </c>
    </row>
    <row r="204" spans="1:7" hidden="1" x14ac:dyDescent="0.2">
      <c r="A204" s="30">
        <v>45331</v>
      </c>
      <c r="B204" s="8">
        <v>627.21002197265625</v>
      </c>
      <c r="C204" s="8">
        <v>5026.60986328125</v>
      </c>
      <c r="D204" s="18">
        <f t="shared" si="12"/>
        <v>1.8429573102747732E-2</v>
      </c>
      <c r="E204" s="18">
        <f t="shared" si="13"/>
        <v>5.7423415255595245E-3</v>
      </c>
      <c r="F204" s="18">
        <f t="shared" si="10"/>
        <v>9.4936517548944235E-3</v>
      </c>
      <c r="G204" s="18">
        <f t="shared" si="11"/>
        <v>8.9359213478533081E-3</v>
      </c>
    </row>
    <row r="205" spans="1:7" hidden="1" x14ac:dyDescent="0.2">
      <c r="A205" s="21">
        <v>45334</v>
      </c>
      <c r="B205">
        <v>611.84002685546875</v>
      </c>
      <c r="C205">
        <v>5021.83984375</v>
      </c>
      <c r="D205" s="18">
        <f t="shared" si="12"/>
        <v>-2.4505340442180557E-2</v>
      </c>
      <c r="E205" s="18">
        <f t="shared" si="13"/>
        <v>-9.489536011326738E-4</v>
      </c>
      <c r="F205" s="18">
        <f t="shared" ref="F205:F264" si="14">$B$2+$B$3*E205</f>
        <v>-1.4199408408072959E-3</v>
      </c>
      <c r="G205" s="18">
        <f t="shared" ref="G205:G265" si="15">D205-F205</f>
        <v>-2.308539960137326E-2</v>
      </c>
    </row>
    <row r="206" spans="1:7" hidden="1" x14ac:dyDescent="0.2">
      <c r="A206" s="30">
        <v>45335</v>
      </c>
      <c r="B206" s="8">
        <v>601.8900146484375</v>
      </c>
      <c r="C206" s="8">
        <v>4953.169921875</v>
      </c>
      <c r="D206" s="18">
        <f t="shared" si="12"/>
        <v>-1.6262440785655974E-2</v>
      </c>
      <c r="E206" s="18">
        <f t="shared" si="13"/>
        <v>-1.3674255653625456E-2</v>
      </c>
      <c r="F206" s="18">
        <f t="shared" si="14"/>
        <v>-2.217508011185108E-2</v>
      </c>
      <c r="G206" s="18">
        <f t="shared" si="15"/>
        <v>5.9126393261951064E-3</v>
      </c>
    </row>
    <row r="207" spans="1:7" hidden="1" x14ac:dyDescent="0.2">
      <c r="A207" s="21">
        <v>45336</v>
      </c>
      <c r="B207">
        <v>604.65997314453125</v>
      </c>
      <c r="C207">
        <v>5000.6201171875</v>
      </c>
      <c r="D207" s="18">
        <f t="shared" si="12"/>
        <v>4.6021007637278011E-3</v>
      </c>
      <c r="E207" s="18">
        <f t="shared" si="13"/>
        <v>9.5797632750176387E-3</v>
      </c>
      <c r="F207" s="18">
        <f t="shared" si="14"/>
        <v>1.5752538382747285E-2</v>
      </c>
      <c r="G207" s="18">
        <f t="shared" si="15"/>
        <v>-1.1150437619019484E-2</v>
      </c>
    </row>
    <row r="208" spans="1:7" hidden="1" x14ac:dyDescent="0.2">
      <c r="A208" s="30">
        <v>45337</v>
      </c>
      <c r="B208" s="8">
        <v>590.44000244140625</v>
      </c>
      <c r="C208" s="8">
        <v>5029.72998046875</v>
      </c>
      <c r="D208" s="18">
        <f t="shared" si="12"/>
        <v>-2.3517301185282835E-2</v>
      </c>
      <c r="E208" s="18">
        <f t="shared" si="13"/>
        <v>5.8212506847294954E-3</v>
      </c>
      <c r="F208" s="18">
        <f t="shared" si="14"/>
        <v>9.6223536577316054E-3</v>
      </c>
      <c r="G208" s="18">
        <f t="shared" si="15"/>
        <v>-3.3139654843014441E-2</v>
      </c>
    </row>
    <row r="209" spans="1:7" hidden="1" x14ac:dyDescent="0.2">
      <c r="A209" s="21">
        <v>45338</v>
      </c>
      <c r="B209">
        <v>546.65997314453125</v>
      </c>
      <c r="C209">
        <v>5005.56982421875</v>
      </c>
      <c r="D209" s="18">
        <f t="shared" si="12"/>
        <v>-7.4148142259754191E-2</v>
      </c>
      <c r="E209" s="18">
        <f t="shared" si="13"/>
        <v>-4.8034698371121065E-3</v>
      </c>
      <c r="F209" s="18">
        <f t="shared" si="14"/>
        <v>-7.7067088067261135E-3</v>
      </c>
      <c r="G209" s="18">
        <f t="shared" si="15"/>
        <v>-6.6441433453028081E-2</v>
      </c>
    </row>
    <row r="210" spans="1:7" hidden="1" x14ac:dyDescent="0.2">
      <c r="A210" s="30">
        <v>45342</v>
      </c>
      <c r="B210" s="8">
        <v>541.90997314453125</v>
      </c>
      <c r="C210" s="8">
        <v>4975.509765625</v>
      </c>
      <c r="D210" s="18">
        <f t="shared" si="12"/>
        <v>-8.6891307821144181E-3</v>
      </c>
      <c r="E210" s="18">
        <f t="shared" si="13"/>
        <v>-6.0053220011653252E-3</v>
      </c>
      <c r="F210" s="18">
        <f t="shared" si="14"/>
        <v>-9.6669458954200885E-3</v>
      </c>
      <c r="G210" s="18">
        <f t="shared" si="15"/>
        <v>9.7781511330567034E-4</v>
      </c>
    </row>
    <row r="211" spans="1:7" hidden="1" x14ac:dyDescent="0.2">
      <c r="A211" s="21">
        <v>45343</v>
      </c>
      <c r="B211">
        <v>538.52001953125</v>
      </c>
      <c r="C211">
        <v>4981.7998046875</v>
      </c>
      <c r="D211" s="18">
        <f t="shared" si="12"/>
        <v>-6.2555660188544637E-3</v>
      </c>
      <c r="E211" s="18">
        <f t="shared" si="13"/>
        <v>1.264199922982101E-3</v>
      </c>
      <c r="F211" s="18">
        <f t="shared" si="14"/>
        <v>2.1897424053523001E-3</v>
      </c>
      <c r="G211" s="18">
        <f t="shared" si="15"/>
        <v>-8.4453084242067638E-3</v>
      </c>
    </row>
    <row r="212" spans="1:7" hidden="1" x14ac:dyDescent="0.2">
      <c r="A212" s="30">
        <v>45344</v>
      </c>
      <c r="B212" s="8">
        <v>537.57000732421875</v>
      </c>
      <c r="C212" s="8">
        <v>5087.02978515625</v>
      </c>
      <c r="D212" s="18">
        <f t="shared" si="12"/>
        <v>-1.7641167878181818E-3</v>
      </c>
      <c r="E212" s="18">
        <f t="shared" si="13"/>
        <v>2.112288421741404E-2</v>
      </c>
      <c r="F212" s="18">
        <f t="shared" si="14"/>
        <v>3.4579524319399993E-2</v>
      </c>
      <c r="G212" s="18">
        <f t="shared" si="15"/>
        <v>-3.6343641107218175E-2</v>
      </c>
    </row>
    <row r="213" spans="1:7" hidden="1" x14ac:dyDescent="0.2">
      <c r="A213" s="21">
        <v>45345</v>
      </c>
      <c r="B213">
        <v>553.44000244140625</v>
      </c>
      <c r="C213">
        <v>5088.7998046875</v>
      </c>
      <c r="D213" s="18">
        <f t="shared" si="12"/>
        <v>2.95217272187136E-2</v>
      </c>
      <c r="E213" s="18">
        <f t="shared" si="13"/>
        <v>3.4794754621159107E-4</v>
      </c>
      <c r="F213" s="18">
        <f t="shared" si="14"/>
        <v>6.9532242153969113E-4</v>
      </c>
      <c r="G213" s="18">
        <f t="shared" si="15"/>
        <v>2.882640479717391E-2</v>
      </c>
    </row>
    <row r="214" spans="1:7" hidden="1" x14ac:dyDescent="0.2">
      <c r="A214" s="30">
        <v>45348</v>
      </c>
      <c r="B214" s="8">
        <v>560.47998046875</v>
      </c>
      <c r="C214" s="8">
        <v>5069.52978515625</v>
      </c>
      <c r="D214" s="18">
        <f t="shared" si="12"/>
        <v>1.2720399675282046E-2</v>
      </c>
      <c r="E214" s="18">
        <f t="shared" si="13"/>
        <v>-3.7867513501905758E-3</v>
      </c>
      <c r="F214" s="18">
        <f t="shared" si="14"/>
        <v>-6.0484272422922421E-3</v>
      </c>
      <c r="G214" s="18">
        <f t="shared" si="15"/>
        <v>1.876882691757429E-2</v>
      </c>
    </row>
    <row r="215" spans="1:7" hidden="1" x14ac:dyDescent="0.2">
      <c r="A215" s="21">
        <v>45349</v>
      </c>
      <c r="B215">
        <v>552.489990234375</v>
      </c>
      <c r="C215">
        <v>5078.18017578125</v>
      </c>
      <c r="D215" s="18">
        <f t="shared" si="12"/>
        <v>-1.425562109763967E-2</v>
      </c>
      <c r="E215" s="18">
        <f t="shared" si="13"/>
        <v>1.7063496993998672E-3</v>
      </c>
      <c r="F215" s="18">
        <f t="shared" si="14"/>
        <v>2.9108946538691774E-3</v>
      </c>
      <c r="G215" s="18">
        <f t="shared" si="15"/>
        <v>-1.7166515751508848E-2</v>
      </c>
    </row>
    <row r="216" spans="1:7" hidden="1" x14ac:dyDescent="0.2">
      <c r="A216" s="30">
        <v>45350</v>
      </c>
      <c r="B216" s="8">
        <v>551.82000732421875</v>
      </c>
      <c r="C216" s="8">
        <v>5069.759765625</v>
      </c>
      <c r="D216" s="18">
        <f t="shared" si="12"/>
        <v>-1.2126607214585361E-3</v>
      </c>
      <c r="E216" s="18">
        <f t="shared" si="13"/>
        <v>-1.6581550604305439E-3</v>
      </c>
      <c r="F216" s="18">
        <f t="shared" si="14"/>
        <v>-2.5766579857705732E-3</v>
      </c>
      <c r="G216" s="18">
        <f t="shared" si="15"/>
        <v>1.3639972643120371E-3</v>
      </c>
    </row>
    <row r="217" spans="1:7" hidden="1" x14ac:dyDescent="0.2">
      <c r="A217" s="21">
        <v>45351</v>
      </c>
      <c r="B217">
        <v>560.280029296875</v>
      </c>
      <c r="C217">
        <v>5096.27001953125</v>
      </c>
      <c r="D217" s="18">
        <f t="shared" si="12"/>
        <v>1.5331125838802029E-2</v>
      </c>
      <c r="E217" s="18">
        <f t="shared" si="13"/>
        <v>5.2290946971491614E-3</v>
      </c>
      <c r="F217" s="18">
        <f t="shared" si="14"/>
        <v>8.6565392557068823E-3</v>
      </c>
      <c r="G217" s="18">
        <f t="shared" si="15"/>
        <v>6.6745865830951465E-3</v>
      </c>
    </row>
    <row r="218" spans="1:7" hidden="1" x14ac:dyDescent="0.2">
      <c r="A218" s="30">
        <v>45352</v>
      </c>
      <c r="B218" s="8">
        <v>570.92999267578125</v>
      </c>
      <c r="C218" s="8">
        <v>5137.080078125</v>
      </c>
      <c r="D218" s="18">
        <f t="shared" si="12"/>
        <v>1.9008286610307179E-2</v>
      </c>
      <c r="E218" s="18">
        <f t="shared" si="13"/>
        <v>8.0078289488876297E-3</v>
      </c>
      <c r="F218" s="18">
        <f t="shared" si="14"/>
        <v>1.3188692296487071E-2</v>
      </c>
      <c r="G218" s="18">
        <f t="shared" si="15"/>
        <v>5.8195943138201079E-3</v>
      </c>
    </row>
    <row r="219" spans="1:7" hidden="1" x14ac:dyDescent="0.2">
      <c r="A219" s="21">
        <v>45355</v>
      </c>
      <c r="B219">
        <v>567.94000244140625</v>
      </c>
      <c r="C219">
        <v>5130.9501953125</v>
      </c>
      <c r="D219" s="18">
        <f t="shared" si="12"/>
        <v>-5.237052305418044E-3</v>
      </c>
      <c r="E219" s="18">
        <f t="shared" si="13"/>
        <v>-1.1932620709189656E-3</v>
      </c>
      <c r="F219" s="18">
        <f t="shared" si="14"/>
        <v>-1.8184112499648358E-3</v>
      </c>
      <c r="G219" s="18">
        <f t="shared" si="15"/>
        <v>-3.418641055453208E-3</v>
      </c>
    </row>
    <row r="220" spans="1:7" hidden="1" x14ac:dyDescent="0.2">
      <c r="A220" s="30">
        <v>45356</v>
      </c>
      <c r="B220" s="8">
        <v>544.84002685546875</v>
      </c>
      <c r="C220" s="8">
        <v>5078.64990234375</v>
      </c>
      <c r="D220" s="18">
        <f t="shared" si="12"/>
        <v>-4.0673267399087054E-2</v>
      </c>
      <c r="E220" s="18">
        <f t="shared" si="13"/>
        <v>-1.0193100883444606E-2</v>
      </c>
      <c r="F220" s="18">
        <f t="shared" si="14"/>
        <v>-1.6497269732096014E-2</v>
      </c>
      <c r="G220" s="18">
        <f t="shared" si="15"/>
        <v>-2.417599766699104E-2</v>
      </c>
    </row>
    <row r="221" spans="1:7" hidden="1" x14ac:dyDescent="0.2">
      <c r="A221" s="21">
        <v>45357</v>
      </c>
      <c r="B221">
        <v>543.09002685546875</v>
      </c>
      <c r="C221">
        <v>5104.759765625</v>
      </c>
      <c r="D221" s="18">
        <f t="shared" si="12"/>
        <v>-3.2119519744172598E-3</v>
      </c>
      <c r="E221" s="18">
        <f t="shared" si="13"/>
        <v>5.1411032032746551E-3</v>
      </c>
      <c r="F221" s="18">
        <f t="shared" si="14"/>
        <v>8.5130239424750977E-3</v>
      </c>
      <c r="G221" s="18">
        <f t="shared" si="15"/>
        <v>-1.1724975916892358E-2</v>
      </c>
    </row>
    <row r="222" spans="1:7" hidden="1" x14ac:dyDescent="0.2">
      <c r="A222" s="30">
        <v>45358</v>
      </c>
      <c r="B222" s="8">
        <v>556.03997802734375</v>
      </c>
      <c r="C222" s="8">
        <v>5157.35986328125</v>
      </c>
      <c r="D222" s="18">
        <f t="shared" si="12"/>
        <v>2.3844943805829244E-2</v>
      </c>
      <c r="E222" s="18">
        <f t="shared" si="13"/>
        <v>1.0304127925951478E-2</v>
      </c>
      <c r="F222" s="18">
        <f t="shared" si="14"/>
        <v>1.6933986897771557E-2</v>
      </c>
      <c r="G222" s="18">
        <f t="shared" si="15"/>
        <v>6.9109569080576874E-3</v>
      </c>
    </row>
    <row r="223" spans="1:7" hidden="1" x14ac:dyDescent="0.2">
      <c r="A223" s="21">
        <v>45359</v>
      </c>
      <c r="B223">
        <v>551.69000244140625</v>
      </c>
      <c r="C223">
        <v>5123.68994140625</v>
      </c>
      <c r="D223" s="18">
        <f t="shared" si="12"/>
        <v>-7.8231345907354699E-3</v>
      </c>
      <c r="E223" s="18">
        <f t="shared" si="13"/>
        <v>-6.5285190034379825E-3</v>
      </c>
      <c r="F223" s="18">
        <f t="shared" si="14"/>
        <v>-1.0520287262372901E-2</v>
      </c>
      <c r="G223" s="18">
        <f t="shared" si="15"/>
        <v>2.697152671637431E-3</v>
      </c>
    </row>
    <row r="224" spans="1:7" hidden="1" x14ac:dyDescent="0.2">
      <c r="A224" s="30">
        <v>45362</v>
      </c>
      <c r="B224" s="8">
        <v>560.41998291015625</v>
      </c>
      <c r="C224" s="8">
        <v>5117.93994140625</v>
      </c>
      <c r="D224" s="18">
        <f t="shared" si="12"/>
        <v>1.5824068643834455E-2</v>
      </c>
      <c r="E224" s="18">
        <f t="shared" si="13"/>
        <v>-1.122238087346461E-3</v>
      </c>
      <c r="F224" s="18">
        <f t="shared" si="14"/>
        <v>-1.7025701748727994E-3</v>
      </c>
      <c r="G224" s="18">
        <f t="shared" si="15"/>
        <v>1.7526638818707255E-2</v>
      </c>
    </row>
    <row r="225" spans="1:7" hidden="1" x14ac:dyDescent="0.2">
      <c r="A225" s="21">
        <v>45363</v>
      </c>
      <c r="B225">
        <v>579.1400146484375</v>
      </c>
      <c r="C225">
        <v>5175.27001953125</v>
      </c>
      <c r="D225" s="18">
        <f t="shared" si="12"/>
        <v>3.3403576441139116E-2</v>
      </c>
      <c r="E225" s="18">
        <f t="shared" si="13"/>
        <v>1.1201787981366396E-2</v>
      </c>
      <c r="F225" s="18">
        <f t="shared" si="14"/>
        <v>1.839808255470253E-2</v>
      </c>
      <c r="G225" s="18">
        <f t="shared" si="15"/>
        <v>1.5005493886436586E-2</v>
      </c>
    </row>
    <row r="226" spans="1:7" hidden="1" x14ac:dyDescent="0.2">
      <c r="A226" s="30">
        <v>45364</v>
      </c>
      <c r="B226" s="8">
        <v>573.54998779296875</v>
      </c>
      <c r="C226" s="8">
        <v>5165.31005859375</v>
      </c>
      <c r="D226" s="18">
        <f t="shared" si="12"/>
        <v>-9.6522891081219919E-3</v>
      </c>
      <c r="E226" s="18">
        <f t="shared" si="13"/>
        <v>-1.9245297153407392E-3</v>
      </c>
      <c r="F226" s="18">
        <f t="shared" si="14"/>
        <v>-3.0111186404671204E-3</v>
      </c>
      <c r="G226" s="18">
        <f t="shared" si="15"/>
        <v>-6.6411704676548715E-3</v>
      </c>
    </row>
    <row r="227" spans="1:7" hidden="1" x14ac:dyDescent="0.2">
      <c r="A227" s="21">
        <v>45365</v>
      </c>
      <c r="B227">
        <v>570.45001220703125</v>
      </c>
      <c r="C227">
        <v>5150.47998046875</v>
      </c>
      <c r="D227" s="18">
        <f t="shared" si="12"/>
        <v>-5.4048917303027855E-3</v>
      </c>
      <c r="E227" s="18">
        <f t="shared" si="13"/>
        <v>-2.8710915621273925E-3</v>
      </c>
      <c r="F227" s="18">
        <f t="shared" si="14"/>
        <v>-4.5549737786533999E-3</v>
      </c>
      <c r="G227" s="18">
        <f t="shared" si="15"/>
        <v>-8.4991795164938554E-4</v>
      </c>
    </row>
    <row r="228" spans="1:7" hidden="1" x14ac:dyDescent="0.2">
      <c r="A228" s="30">
        <v>45366</v>
      </c>
      <c r="B228" s="8">
        <v>492.45999145507812</v>
      </c>
      <c r="C228" s="8">
        <v>5117.08984375</v>
      </c>
      <c r="D228" s="18">
        <f t="shared" si="12"/>
        <v>-0.13671666067674393</v>
      </c>
      <c r="E228" s="18">
        <f t="shared" si="13"/>
        <v>-6.4829174844615034E-3</v>
      </c>
      <c r="F228" s="18">
        <f t="shared" si="14"/>
        <v>-1.0445910569904326E-2</v>
      </c>
      <c r="G228" s="18">
        <f t="shared" si="15"/>
        <v>-0.12627075010683961</v>
      </c>
    </row>
    <row r="229" spans="1:7" hidden="1" x14ac:dyDescent="0.2">
      <c r="A229" s="21">
        <v>45369</v>
      </c>
      <c r="B229">
        <v>513.8599853515625</v>
      </c>
      <c r="C229">
        <v>5149.419921875</v>
      </c>
      <c r="D229" s="18">
        <f t="shared" si="12"/>
        <v>4.3455294374784792E-2</v>
      </c>
      <c r="E229" s="18">
        <f t="shared" si="13"/>
        <v>6.3180595049523447E-3</v>
      </c>
      <c r="F229" s="18">
        <f t="shared" si="14"/>
        <v>1.043265554386941E-2</v>
      </c>
      <c r="G229" s="18">
        <f t="shared" si="15"/>
        <v>3.3022638830915385E-2</v>
      </c>
    </row>
    <row r="230" spans="1:7" hidden="1" x14ac:dyDescent="0.2">
      <c r="A230" s="30">
        <v>45370</v>
      </c>
      <c r="B230" s="8">
        <v>521.19000244140625</v>
      </c>
      <c r="C230" s="8">
        <v>5178.509765625</v>
      </c>
      <c r="D230" s="18">
        <f t="shared" si="12"/>
        <v>1.4264619349235508E-2</v>
      </c>
      <c r="E230" s="18">
        <f t="shared" si="13"/>
        <v>5.6491496501236416E-3</v>
      </c>
      <c r="F230" s="18">
        <f t="shared" si="14"/>
        <v>9.3416545491996003E-3</v>
      </c>
      <c r="G230" s="18">
        <f t="shared" si="15"/>
        <v>4.9229648000359075E-3</v>
      </c>
    </row>
    <row r="231" spans="1:7" hidden="1" x14ac:dyDescent="0.2">
      <c r="A231" s="21">
        <v>45371</v>
      </c>
      <c r="B231">
        <v>519.1400146484375</v>
      </c>
      <c r="C231">
        <v>5224.6201171875</v>
      </c>
      <c r="D231" s="18">
        <f t="shared" si="12"/>
        <v>-3.9332830318424827E-3</v>
      </c>
      <c r="E231" s="18">
        <f t="shared" si="13"/>
        <v>8.9041739128465913E-3</v>
      </c>
      <c r="F231" s="18">
        <f t="shared" si="14"/>
        <v>1.4650643021517024E-2</v>
      </c>
      <c r="G231" s="18">
        <f t="shared" si="15"/>
        <v>-1.8583926053359505E-2</v>
      </c>
    </row>
    <row r="232" spans="1:7" hidden="1" x14ac:dyDescent="0.2">
      <c r="A232" s="30">
        <v>45372</v>
      </c>
      <c r="B232" s="8">
        <v>511.25</v>
      </c>
      <c r="C232" s="8">
        <v>5241.52978515625</v>
      </c>
      <c r="D232" s="18">
        <f t="shared" si="12"/>
        <v>-1.5198240216140246E-2</v>
      </c>
      <c r="E232" s="18">
        <f t="shared" si="13"/>
        <v>3.2365354015160275E-3</v>
      </c>
      <c r="F232" s="18">
        <f t="shared" si="14"/>
        <v>5.4066481713080389E-3</v>
      </c>
      <c r="G232" s="18">
        <f t="shared" si="15"/>
        <v>-2.0604888387448284E-2</v>
      </c>
    </row>
    <row r="233" spans="1:7" hidden="1" x14ac:dyDescent="0.2">
      <c r="A233" s="21">
        <v>45373</v>
      </c>
      <c r="B233">
        <v>499.51998901367188</v>
      </c>
      <c r="C233">
        <v>5234.18017578125</v>
      </c>
      <c r="D233" s="18">
        <f t="shared" si="12"/>
        <v>-2.2943786770323937E-2</v>
      </c>
      <c r="E233" s="18">
        <f t="shared" si="13"/>
        <v>-1.4021878490156903E-3</v>
      </c>
      <c r="F233" s="18">
        <f t="shared" si="14"/>
        <v>-2.1591720117778938E-3</v>
      </c>
      <c r="G233" s="18">
        <f t="shared" si="15"/>
        <v>-2.0784614758546045E-2</v>
      </c>
    </row>
    <row r="234" spans="1:7" hidden="1" x14ac:dyDescent="0.2">
      <c r="A234" s="30">
        <v>45376</v>
      </c>
      <c r="B234" s="8">
        <v>507.23001098632812</v>
      </c>
      <c r="C234" s="8">
        <v>5218.18994140625</v>
      </c>
      <c r="D234" s="18">
        <f t="shared" si="12"/>
        <v>1.5434861751739026E-2</v>
      </c>
      <c r="E234" s="18">
        <f t="shared" si="13"/>
        <v>-3.0549644525015296E-3</v>
      </c>
      <c r="F234" s="18">
        <f t="shared" si="14"/>
        <v>-4.8548729427079773E-3</v>
      </c>
      <c r="G234" s="18">
        <f t="shared" si="15"/>
        <v>2.0289734694447004E-2</v>
      </c>
    </row>
    <row r="235" spans="1:7" hidden="1" x14ac:dyDescent="0.2">
      <c r="A235" s="21">
        <v>45377</v>
      </c>
      <c r="B235">
        <v>507.60000610351562</v>
      </c>
      <c r="C235">
        <v>5203.580078125</v>
      </c>
      <c r="D235" s="18">
        <f t="shared" si="12"/>
        <v>7.2944248008521839E-4</v>
      </c>
      <c r="E235" s="18">
        <f t="shared" si="13"/>
        <v>-2.799795225030266E-3</v>
      </c>
      <c r="F235" s="18">
        <f t="shared" si="14"/>
        <v>-4.4386884912895322E-3</v>
      </c>
      <c r="G235" s="18">
        <f t="shared" si="15"/>
        <v>5.1681309713747505E-3</v>
      </c>
    </row>
    <row r="236" spans="1:7" hidden="1" x14ac:dyDescent="0.2">
      <c r="A236" s="30">
        <v>45378</v>
      </c>
      <c r="B236" s="8">
        <v>504.39999389648438</v>
      </c>
      <c r="C236" s="8">
        <v>5248.490234375</v>
      </c>
      <c r="D236" s="18">
        <f t="shared" si="12"/>
        <v>-6.3042004896640691E-3</v>
      </c>
      <c r="E236" s="18">
        <f t="shared" si="13"/>
        <v>8.6306265255329251E-3</v>
      </c>
      <c r="F236" s="18">
        <f t="shared" si="14"/>
        <v>1.4204483543533307E-2</v>
      </c>
      <c r="G236" s="18">
        <f t="shared" si="15"/>
        <v>-2.0508684033197375E-2</v>
      </c>
    </row>
    <row r="237" spans="1:7" hidden="1" x14ac:dyDescent="0.2">
      <c r="A237" s="21">
        <v>45379</v>
      </c>
      <c r="B237">
        <v>504.60000610351562</v>
      </c>
      <c r="C237">
        <v>5254.35009765625</v>
      </c>
      <c r="D237" s="18">
        <f t="shared" si="12"/>
        <v>3.9653491168012422E-4</v>
      </c>
      <c r="E237" s="18">
        <f t="shared" si="13"/>
        <v>1.1164855071790214E-3</v>
      </c>
      <c r="F237" s="18">
        <f t="shared" si="14"/>
        <v>1.9488182009847327E-3</v>
      </c>
      <c r="G237" s="18">
        <f t="shared" si="15"/>
        <v>-1.5522832893046085E-3</v>
      </c>
    </row>
    <row r="238" spans="1:7" hidden="1" x14ac:dyDescent="0.2">
      <c r="A238" s="30">
        <v>45383</v>
      </c>
      <c r="B238" s="8">
        <v>502.08999633789062</v>
      </c>
      <c r="C238" s="8">
        <v>5243.77001953125</v>
      </c>
      <c r="D238" s="18">
        <f t="shared" si="12"/>
        <v>-4.9742563124545169E-3</v>
      </c>
      <c r="E238" s="18">
        <f t="shared" si="13"/>
        <v>-2.0135845401164643E-3</v>
      </c>
      <c r="F238" s="18">
        <f t="shared" si="14"/>
        <v>-3.1563682607397099E-3</v>
      </c>
      <c r="G238" s="18">
        <f t="shared" si="15"/>
        <v>-1.8178880517148071E-3</v>
      </c>
    </row>
    <row r="239" spans="1:7" hidden="1" x14ac:dyDescent="0.2">
      <c r="A239" s="21">
        <v>45384</v>
      </c>
      <c r="B239">
        <v>499.20999145507812</v>
      </c>
      <c r="C239">
        <v>5205.81005859375</v>
      </c>
      <c r="D239" s="18">
        <f t="shared" si="12"/>
        <v>-5.7360331889073635E-3</v>
      </c>
      <c r="E239" s="18">
        <f t="shared" si="13"/>
        <v>-7.2390590731691296E-3</v>
      </c>
      <c r="F239" s="18">
        <f t="shared" si="14"/>
        <v>-1.1679187699006405E-2</v>
      </c>
      <c r="G239" s="18">
        <f t="shared" si="15"/>
        <v>5.943154510099042E-3</v>
      </c>
    </row>
    <row r="240" spans="1:7" hidden="1" x14ac:dyDescent="0.2">
      <c r="A240" s="30">
        <v>45385</v>
      </c>
      <c r="B240" s="8">
        <v>497.010009765625</v>
      </c>
      <c r="C240" s="8">
        <v>5211.490234375</v>
      </c>
      <c r="D240" s="18">
        <f t="shared" si="12"/>
        <v>-4.4069263979286122E-3</v>
      </c>
      <c r="E240" s="18">
        <f t="shared" si="13"/>
        <v>1.091122364688113E-3</v>
      </c>
      <c r="F240" s="18">
        <f t="shared" si="14"/>
        <v>1.9074505735147812E-3</v>
      </c>
      <c r="G240" s="18">
        <f t="shared" si="15"/>
        <v>-6.3143769714433936E-3</v>
      </c>
    </row>
    <row r="241" spans="1:7" hidden="1" x14ac:dyDescent="0.2">
      <c r="A241" s="21">
        <v>45386</v>
      </c>
      <c r="B241">
        <v>487.1099853515625</v>
      </c>
      <c r="C241">
        <v>5147.2099609375</v>
      </c>
      <c r="D241" s="18">
        <f t="shared" si="12"/>
        <v>-1.9919165046054177E-2</v>
      </c>
      <c r="E241" s="18">
        <f t="shared" si="13"/>
        <v>-1.2334336350379616E-2</v>
      </c>
      <c r="F241" s="18">
        <f t="shared" si="14"/>
        <v>-1.9989653657051951E-2</v>
      </c>
      <c r="G241" s="18">
        <f t="shared" si="15"/>
        <v>7.0488610997773704E-5</v>
      </c>
    </row>
    <row r="242" spans="1:7" hidden="1" x14ac:dyDescent="0.2">
      <c r="A242" s="30">
        <v>45387</v>
      </c>
      <c r="B242" s="8">
        <v>485.1199951171875</v>
      </c>
      <c r="C242" s="8">
        <v>5204.33984375</v>
      </c>
      <c r="D242" s="18">
        <f t="shared" si="12"/>
        <v>-4.0852996124453034E-3</v>
      </c>
      <c r="E242" s="18">
        <f t="shared" si="13"/>
        <v>1.1099194174331695E-2</v>
      </c>
      <c r="F242" s="18">
        <f t="shared" si="14"/>
        <v>1.823075067176819E-2</v>
      </c>
      <c r="G242" s="18">
        <f t="shared" si="15"/>
        <v>-2.2316050284213493E-2</v>
      </c>
    </row>
    <row r="243" spans="1:7" hidden="1" x14ac:dyDescent="0.2">
      <c r="A243" s="21">
        <v>45390</v>
      </c>
      <c r="B243">
        <v>484.27999877929688</v>
      </c>
      <c r="C243">
        <v>5202.39013671875</v>
      </c>
      <c r="D243" s="18">
        <f t="shared" si="12"/>
        <v>-1.7315228115627468E-3</v>
      </c>
      <c r="E243" s="18">
        <f t="shared" si="13"/>
        <v>-3.7463099831791524E-4</v>
      </c>
      <c r="F243" s="18">
        <f t="shared" si="14"/>
        <v>-4.8321292985027328E-4</v>
      </c>
      <c r="G243" s="18">
        <f t="shared" si="15"/>
        <v>-1.2483098817124734E-3</v>
      </c>
    </row>
    <row r="244" spans="1:7" hidden="1" x14ac:dyDescent="0.2">
      <c r="A244" s="30">
        <v>45391</v>
      </c>
      <c r="B244" s="8">
        <v>492.54998779296881</v>
      </c>
      <c r="C244" s="8">
        <v>5209.91015625</v>
      </c>
      <c r="D244" s="18">
        <f t="shared" si="12"/>
        <v>1.707687501965327E-2</v>
      </c>
      <c r="E244" s="18">
        <f t="shared" si="13"/>
        <v>1.4454931932483817E-3</v>
      </c>
      <c r="F244" s="18">
        <f t="shared" si="14"/>
        <v>2.4854341742201781E-3</v>
      </c>
      <c r="G244" s="18">
        <f t="shared" si="15"/>
        <v>1.4591440845433092E-2</v>
      </c>
    </row>
    <row r="245" spans="1:7" hidden="1" x14ac:dyDescent="0.2">
      <c r="A245" s="21">
        <v>45392</v>
      </c>
      <c r="B245">
        <v>487.22000122070312</v>
      </c>
      <c r="C245">
        <v>5160.64013671875</v>
      </c>
      <c r="D245" s="18">
        <f t="shared" si="12"/>
        <v>-1.0821209429216383E-2</v>
      </c>
      <c r="E245" s="18">
        <f t="shared" si="13"/>
        <v>-9.4569806491084929E-3</v>
      </c>
      <c r="F245" s="18">
        <f t="shared" si="14"/>
        <v>-1.5296647701997601E-2</v>
      </c>
      <c r="G245" s="18">
        <f t="shared" si="15"/>
        <v>4.4754382727812177E-3</v>
      </c>
    </row>
    <row r="246" spans="1:7" hidden="1" x14ac:dyDescent="0.2">
      <c r="A246" s="30">
        <v>45393</v>
      </c>
      <c r="B246" s="8">
        <v>484.27999877929688</v>
      </c>
      <c r="C246" s="8">
        <v>5199.06005859375</v>
      </c>
      <c r="D246" s="18">
        <f t="shared" si="12"/>
        <v>-6.034240043594763E-3</v>
      </c>
      <c r="E246" s="18">
        <f t="shared" si="13"/>
        <v>7.4447977105855934E-3</v>
      </c>
      <c r="F246" s="18">
        <f t="shared" si="14"/>
        <v>1.2270380753334517E-2</v>
      </c>
      <c r="G246" s="18">
        <f t="shared" si="15"/>
        <v>-1.830462079692928E-2</v>
      </c>
    </row>
    <row r="247" spans="1:7" hidden="1" x14ac:dyDescent="0.2">
      <c r="A247" s="21">
        <v>45394</v>
      </c>
      <c r="B247">
        <v>474.08999633789062</v>
      </c>
      <c r="C247">
        <v>5123.41015625</v>
      </c>
      <c r="D247" s="18">
        <f t="shared" si="12"/>
        <v>-2.1041551307284467E-2</v>
      </c>
      <c r="E247" s="18">
        <f t="shared" si="13"/>
        <v>-1.4550688295801639E-2</v>
      </c>
      <c r="F247" s="18">
        <f t="shared" si="14"/>
        <v>-2.3604553571500094E-2</v>
      </c>
      <c r="G247" s="18">
        <f t="shared" si="15"/>
        <v>2.5630022642156268E-3</v>
      </c>
    </row>
    <row r="248" spans="1:7" hidden="1" x14ac:dyDescent="0.2">
      <c r="A248" s="30">
        <v>45397</v>
      </c>
      <c r="B248" s="8">
        <v>470.10000610351562</v>
      </c>
      <c r="C248" s="8">
        <v>5061.81982421875</v>
      </c>
      <c r="D248" s="18">
        <f t="shared" si="12"/>
        <v>-8.4161029871874238E-3</v>
      </c>
      <c r="E248" s="18">
        <f t="shared" si="13"/>
        <v>-1.202135494776202E-2</v>
      </c>
      <c r="F248" s="18">
        <f t="shared" si="14"/>
        <v>-1.9479176768269393E-2</v>
      </c>
      <c r="G248" s="18">
        <f t="shared" si="15"/>
        <v>1.106307378108197E-2</v>
      </c>
    </row>
    <row r="249" spans="1:7" hidden="1" x14ac:dyDescent="0.2">
      <c r="A249" s="21">
        <v>45398</v>
      </c>
      <c r="B249">
        <v>476.22000122070312</v>
      </c>
      <c r="C249">
        <v>5051.41015625</v>
      </c>
      <c r="D249" s="18">
        <f t="shared" si="12"/>
        <v>1.301849614492423E-2</v>
      </c>
      <c r="E249" s="18">
        <f t="shared" si="13"/>
        <v>-2.0565070133361507E-3</v>
      </c>
      <c r="F249" s="18">
        <f t="shared" si="14"/>
        <v>-3.2263753934472375E-3</v>
      </c>
      <c r="G249" s="18">
        <f t="shared" si="15"/>
        <v>1.6244871538371466E-2</v>
      </c>
    </row>
    <row r="250" spans="1:7" hidden="1" x14ac:dyDescent="0.2">
      <c r="A250" s="30">
        <v>45399</v>
      </c>
      <c r="B250" s="8">
        <v>474.45001220703119</v>
      </c>
      <c r="C250" s="8">
        <v>5022.2099609375</v>
      </c>
      <c r="D250" s="18">
        <f t="shared" si="12"/>
        <v>-3.7167464809014783E-3</v>
      </c>
      <c r="E250" s="18">
        <f t="shared" si="13"/>
        <v>-5.780602724641426E-3</v>
      </c>
      <c r="F250" s="18">
        <f t="shared" si="14"/>
        <v>-9.3004257246687722E-3</v>
      </c>
      <c r="G250" s="18">
        <f t="shared" si="15"/>
        <v>5.5836792437672939E-3</v>
      </c>
    </row>
    <row r="251" spans="1:7" hidden="1" x14ac:dyDescent="0.2">
      <c r="A251" s="21">
        <v>45400</v>
      </c>
      <c r="B251">
        <v>473.17999267578119</v>
      </c>
      <c r="C251">
        <v>5011.1201171875</v>
      </c>
      <c r="D251" s="18">
        <f t="shared" si="12"/>
        <v>-2.6768247414351576E-3</v>
      </c>
      <c r="E251" s="18">
        <f t="shared" si="13"/>
        <v>-2.2081601199982481E-3</v>
      </c>
      <c r="F251" s="18">
        <f t="shared" si="14"/>
        <v>-3.4737236557261441E-3</v>
      </c>
      <c r="G251" s="18">
        <f t="shared" si="15"/>
        <v>7.9689891429098655E-4</v>
      </c>
    </row>
    <row r="252" spans="1:7" hidden="1" x14ac:dyDescent="0.2">
      <c r="A252" s="30">
        <v>45401</v>
      </c>
      <c r="B252" s="8">
        <v>465.01998901367188</v>
      </c>
      <c r="C252" s="8">
        <v>4967.22998046875</v>
      </c>
      <c r="D252" s="18">
        <f t="shared" si="12"/>
        <v>-1.7245031041919989E-2</v>
      </c>
      <c r="E252" s="18">
        <f t="shared" si="13"/>
        <v>-8.7585481274361499E-3</v>
      </c>
      <c r="F252" s="18">
        <f t="shared" si="14"/>
        <v>-1.4157494839539916E-2</v>
      </c>
      <c r="G252" s="18">
        <f t="shared" si="15"/>
        <v>-3.0875362023800729E-3</v>
      </c>
    </row>
    <row r="253" spans="1:7" hidden="1" x14ac:dyDescent="0.2">
      <c r="A253" s="21">
        <v>45404</v>
      </c>
      <c r="B253">
        <v>466.8900146484375</v>
      </c>
      <c r="C253">
        <v>5010.60009765625</v>
      </c>
      <c r="D253" s="18">
        <f t="shared" si="12"/>
        <v>4.0213876369745716E-3</v>
      </c>
      <c r="E253" s="18">
        <f t="shared" si="13"/>
        <v>8.7312480714667462E-3</v>
      </c>
      <c r="F253" s="18">
        <f t="shared" si="14"/>
        <v>1.4368598642012646E-2</v>
      </c>
      <c r="G253" s="18">
        <f t="shared" si="15"/>
        <v>-1.0347211005038074E-2</v>
      </c>
    </row>
    <row r="254" spans="1:7" hidden="1" x14ac:dyDescent="0.2">
      <c r="A254" s="30">
        <v>45405</v>
      </c>
      <c r="B254" s="8">
        <v>472.89999389648438</v>
      </c>
      <c r="C254" s="8">
        <v>5070.5498046875</v>
      </c>
      <c r="D254" s="18">
        <f t="shared" si="12"/>
        <v>1.2872366209357278E-2</v>
      </c>
      <c r="E254" s="18">
        <f t="shared" si="13"/>
        <v>1.1964576270872662E-2</v>
      </c>
      <c r="F254" s="18">
        <f t="shared" si="14"/>
        <v>1.9642200542449823E-2</v>
      </c>
      <c r="G254" s="18">
        <f t="shared" si="15"/>
        <v>-6.7698343330925455E-3</v>
      </c>
    </row>
    <row r="255" spans="1:7" hidden="1" x14ac:dyDescent="0.2">
      <c r="A255" s="21">
        <v>45406</v>
      </c>
      <c r="B255">
        <v>477.1199951171875</v>
      </c>
      <c r="C255">
        <v>5071.6298828125</v>
      </c>
      <c r="D255" s="18">
        <f t="shared" si="12"/>
        <v>8.9236652044171194E-3</v>
      </c>
      <c r="E255" s="18">
        <f t="shared" si="13"/>
        <v>2.130100613548791E-4</v>
      </c>
      <c r="F255" s="18">
        <f t="shared" si="14"/>
        <v>4.7523756386538591E-4</v>
      </c>
      <c r="G255" s="18">
        <f t="shared" si="15"/>
        <v>8.4484276405517329E-3</v>
      </c>
    </row>
    <row r="256" spans="1:7" hidden="1" x14ac:dyDescent="0.2">
      <c r="A256" s="30">
        <v>45407</v>
      </c>
      <c r="B256" s="8">
        <v>473.44000244140619</v>
      </c>
      <c r="C256" s="8">
        <v>5048.419921875</v>
      </c>
      <c r="D256" s="18">
        <f t="shared" si="12"/>
        <v>-7.7129290607018675E-3</v>
      </c>
      <c r="E256" s="18">
        <f t="shared" si="13"/>
        <v>-4.5764303535156259E-3</v>
      </c>
      <c r="F256" s="18">
        <f t="shared" si="14"/>
        <v>-7.3364043469472794E-3</v>
      </c>
      <c r="G256" s="18">
        <f t="shared" si="15"/>
        <v>-3.7652471375458803E-4</v>
      </c>
    </row>
    <row r="257" spans="1:10" hidden="1" x14ac:dyDescent="0.2">
      <c r="A257" s="21">
        <v>45408</v>
      </c>
      <c r="B257">
        <v>477.55999755859381</v>
      </c>
      <c r="C257">
        <v>5099.9599609375</v>
      </c>
      <c r="D257" s="18">
        <f t="shared" si="12"/>
        <v>8.7022539201204729E-3</v>
      </c>
      <c r="E257" s="18">
        <f t="shared" si="13"/>
        <v>1.020914263474304E-2</v>
      </c>
      <c r="F257" s="18">
        <f t="shared" si="14"/>
        <v>1.6779064606764277E-2</v>
      </c>
      <c r="G257" s="18">
        <f t="shared" si="15"/>
        <v>-8.0768106866438046E-3</v>
      </c>
    </row>
    <row r="258" spans="1:10" hidden="1" x14ac:dyDescent="0.2">
      <c r="A258" s="30">
        <v>45411</v>
      </c>
      <c r="B258" s="8">
        <v>473.07000732421881</v>
      </c>
      <c r="C258" s="8">
        <v>5116.169921875</v>
      </c>
      <c r="D258" s="18">
        <f t="shared" si="12"/>
        <v>-9.4019395622099156E-3</v>
      </c>
      <c r="E258" s="18">
        <f t="shared" si="13"/>
        <v>3.1784486665891176E-3</v>
      </c>
      <c r="F258" s="18">
        <f t="shared" si="14"/>
        <v>5.3119079232388745E-3</v>
      </c>
      <c r="G258" s="18">
        <f t="shared" si="15"/>
        <v>-1.4713847485448791E-2</v>
      </c>
    </row>
    <row r="259" spans="1:10" hidden="1" x14ac:dyDescent="0.2">
      <c r="A259" s="21">
        <v>45412</v>
      </c>
      <c r="B259">
        <v>462.82998657226562</v>
      </c>
      <c r="C259">
        <v>5035.68994140625</v>
      </c>
      <c r="D259" s="18">
        <f t="shared" si="12"/>
        <v>-2.164588875518203E-2</v>
      </c>
      <c r="E259" s="18">
        <f t="shared" si="13"/>
        <v>-1.5730513586862171E-2</v>
      </c>
      <c r="F259" s="18">
        <f t="shared" si="14"/>
        <v>-2.5528864533271269E-2</v>
      </c>
      <c r="G259" s="18">
        <f t="shared" si="15"/>
        <v>3.8829757780892392E-3</v>
      </c>
    </row>
    <row r="260" spans="1:10" hidden="1" x14ac:dyDescent="0.2">
      <c r="A260" s="30">
        <v>45413</v>
      </c>
      <c r="B260" s="8">
        <v>469.3900146484375</v>
      </c>
      <c r="C260" s="8">
        <v>5018.39013671875</v>
      </c>
      <c r="D260" s="18">
        <f t="shared" si="12"/>
        <v>1.4173731751383922E-2</v>
      </c>
      <c r="E260" s="18">
        <f t="shared" si="13"/>
        <v>-3.4354388154940185E-3</v>
      </c>
      <c r="F260" s="18">
        <f t="shared" si="14"/>
        <v>-5.4754317601251132E-3</v>
      </c>
      <c r="G260" s="18">
        <f t="shared" si="15"/>
        <v>1.9649163511509034E-2</v>
      </c>
    </row>
    <row r="261" spans="1:10" hidden="1" x14ac:dyDescent="0.2">
      <c r="A261" s="21">
        <v>45414</v>
      </c>
      <c r="B261">
        <v>476.57000732421881</v>
      </c>
      <c r="C261">
        <v>5064.2001953125</v>
      </c>
      <c r="D261" s="18">
        <f t="shared" si="12"/>
        <v>1.5296432501145096E-2</v>
      </c>
      <c r="E261" s="18">
        <f t="shared" si="13"/>
        <v>9.1284370775730483E-3</v>
      </c>
      <c r="F261" s="18">
        <f t="shared" si="14"/>
        <v>1.501641926777523E-2</v>
      </c>
      <c r="G261" s="18">
        <f t="shared" si="15"/>
        <v>2.8001323336986593E-4</v>
      </c>
    </row>
    <row r="262" spans="1:10" hidden="1" x14ac:dyDescent="0.2">
      <c r="A262" s="30">
        <v>45415</v>
      </c>
      <c r="B262" s="8">
        <v>486.17999267578119</v>
      </c>
      <c r="C262" s="8">
        <v>5127.7900390625</v>
      </c>
      <c r="D262" s="18">
        <f t="shared" si="12"/>
        <v>2.0164897504816315E-2</v>
      </c>
      <c r="E262" s="18">
        <f t="shared" si="13"/>
        <v>1.2556739721478527E-2</v>
      </c>
      <c r="F262" s="18">
        <f t="shared" si="14"/>
        <v>2.0608027116769838E-2</v>
      </c>
      <c r="G262" s="18">
        <f t="shared" si="15"/>
        <v>-4.4312961195352302E-4</v>
      </c>
    </row>
    <row r="263" spans="1:10" hidden="1" x14ac:dyDescent="0.2">
      <c r="A263" s="21">
        <v>45418</v>
      </c>
      <c r="B263">
        <v>493.58999633789062</v>
      </c>
      <c r="C263">
        <v>5180.740234375</v>
      </c>
      <c r="D263" s="18">
        <f t="shared" si="12"/>
        <v>1.5241276427948147E-2</v>
      </c>
      <c r="E263" s="18">
        <f t="shared" si="13"/>
        <v>1.0326123907011819E-2</v>
      </c>
      <c r="F263" s="18">
        <f t="shared" si="14"/>
        <v>1.6969862639536065E-2</v>
      </c>
      <c r="G263" s="18">
        <f t="shared" si="15"/>
        <v>-1.728586211587918E-3</v>
      </c>
    </row>
    <row r="264" spans="1:10" x14ac:dyDescent="0.2">
      <c r="A264" s="31">
        <v>45419</v>
      </c>
      <c r="B264" s="32">
        <v>492.26998901367188</v>
      </c>
      <c r="C264" s="32">
        <v>5187.7001953125</v>
      </c>
      <c r="D264" s="26">
        <f t="shared" si="12"/>
        <v>-2.6742991835578822E-3</v>
      </c>
      <c r="E264" s="26">
        <f t="shared" si="13"/>
        <v>1.3434298232750663E-3</v>
      </c>
      <c r="F264" s="18">
        <f t="shared" si="14"/>
        <v>2.3189674412868516E-3</v>
      </c>
      <c r="G264" s="18">
        <f t="shared" si="15"/>
        <v>-4.9932666248447338E-3</v>
      </c>
      <c r="H264" s="18">
        <f>G264</f>
        <v>-4.9932666248447338E-3</v>
      </c>
      <c r="I264">
        <f>G264/$B$5</f>
        <v>-0.29364322554767425</v>
      </c>
      <c r="J264" t="str">
        <f>IF(ABS(I264)&lt;1.96, "no", "yes")</f>
        <v>no</v>
      </c>
    </row>
    <row r="265" spans="1:10" x14ac:dyDescent="0.2">
      <c r="A265" s="22">
        <v>45420</v>
      </c>
      <c r="B265" s="23">
        <v>488.10000610351562</v>
      </c>
      <c r="C265" s="23">
        <v>5187.669921875</v>
      </c>
      <c r="D265" s="26">
        <f t="shared" si="12"/>
        <v>-8.470926530604439E-3</v>
      </c>
      <c r="E265" s="26">
        <f t="shared" si="13"/>
        <v>-5.8356181661389783E-6</v>
      </c>
      <c r="F265" s="18">
        <f t="shared" ref="F265:F294" si="16">$B$2+$B$3*E265</f>
        <v>1.1829730904171587E-4</v>
      </c>
      <c r="G265" s="18">
        <f t="shared" si="15"/>
        <v>-8.5892238396461547E-3</v>
      </c>
      <c r="H265" s="18">
        <f>H264+G265</f>
        <v>-1.3582490464490889E-2</v>
      </c>
      <c r="I265">
        <f t="shared" ref="I265:I283" si="17">G265/$B$5</f>
        <v>-0.50511370265614519</v>
      </c>
      <c r="J265" t="str">
        <f t="shared" ref="J265:J283" si="18">IF(ABS(I265)&lt;1.96, "no", "yes")</f>
        <v>no</v>
      </c>
    </row>
    <row r="266" spans="1:10" x14ac:dyDescent="0.2">
      <c r="A266" s="31">
        <v>45421</v>
      </c>
      <c r="B266" s="32">
        <v>482.64999389648438</v>
      </c>
      <c r="C266" s="32">
        <v>5214.080078125</v>
      </c>
      <c r="D266" s="26">
        <f t="shared" si="12"/>
        <v>-1.1165769594101205E-2</v>
      </c>
      <c r="E266" s="26">
        <f t="shared" si="13"/>
        <v>5.0909476986258362E-3</v>
      </c>
      <c r="F266" s="18">
        <f t="shared" si="16"/>
        <v>8.4312196379563061E-3</v>
      </c>
      <c r="G266" s="18">
        <f t="shared" ref="G266:G294" si="19">D266-F266</f>
        <v>-1.9596989232057511E-2</v>
      </c>
      <c r="H266" s="18">
        <f t="shared" ref="H266:H283" si="20">H265+G266</f>
        <v>-3.31794796965484E-2</v>
      </c>
      <c r="I266">
        <f t="shared" si="17"/>
        <v>-1.1524566103664342</v>
      </c>
      <c r="J266" t="str">
        <f t="shared" si="18"/>
        <v>no</v>
      </c>
    </row>
    <row r="267" spans="1:10" x14ac:dyDescent="0.2">
      <c r="A267" s="22">
        <v>45422</v>
      </c>
      <c r="B267" s="23">
        <v>482.29000854492188</v>
      </c>
      <c r="C267" s="23">
        <v>5222.68017578125</v>
      </c>
      <c r="D267" s="26">
        <f t="shared" ref="D267:D294" si="21">(B267/B266)-1</f>
        <v>-7.4585176860009206E-4</v>
      </c>
      <c r="E267" s="26">
        <f t="shared" ref="E267:E294" si="22">(C267/C266)-1</f>
        <v>1.6493988445498431E-3</v>
      </c>
      <c r="F267" s="18">
        <f t="shared" si="16"/>
        <v>2.8180070415247853E-3</v>
      </c>
      <c r="G267" s="18">
        <f t="shared" si="19"/>
        <v>-3.5638588101248774E-3</v>
      </c>
      <c r="H267" s="18">
        <f t="shared" si="20"/>
        <v>-3.674333850667328E-2</v>
      </c>
      <c r="I267">
        <f t="shared" si="17"/>
        <v>-0.20958283925687754</v>
      </c>
      <c r="J267" t="str">
        <f t="shared" si="18"/>
        <v>no</v>
      </c>
    </row>
    <row r="268" spans="1:10" x14ac:dyDescent="0.2">
      <c r="A268" s="33">
        <v>45425</v>
      </c>
      <c r="B268" s="34">
        <v>483.1099853515625</v>
      </c>
      <c r="C268" s="34">
        <v>5221.419921875</v>
      </c>
      <c r="D268" s="28">
        <f t="shared" si="21"/>
        <v>1.7001737380264448E-3</v>
      </c>
      <c r="E268" s="28">
        <f t="shared" si="22"/>
        <v>-2.4130405535727206E-4</v>
      </c>
      <c r="F268" s="28">
        <f t="shared" si="16"/>
        <v>-2.6575488772949039E-4</v>
      </c>
      <c r="G268" s="28">
        <f t="shared" si="19"/>
        <v>1.9659286257559354E-3</v>
      </c>
      <c r="H268" s="28">
        <f t="shared" si="20"/>
        <v>-3.4777409880917348E-2</v>
      </c>
      <c r="I268" s="34">
        <f t="shared" si="17"/>
        <v>0.11561201638845593</v>
      </c>
      <c r="J268" s="34" t="str">
        <f t="shared" si="18"/>
        <v>no</v>
      </c>
    </row>
    <row r="269" spans="1:10" x14ac:dyDescent="0.2">
      <c r="A269" s="22">
        <v>45426</v>
      </c>
      <c r="B269" s="23">
        <v>475.95001220703119</v>
      </c>
      <c r="C269" s="23">
        <v>5246.68017578125</v>
      </c>
      <c r="D269" s="26">
        <f t="shared" si="21"/>
        <v>-1.482058612247672E-2</v>
      </c>
      <c r="E269" s="26">
        <f t="shared" si="22"/>
        <v>4.8378131397597279E-3</v>
      </c>
      <c r="F269" s="18">
        <f t="shared" si="16"/>
        <v>8.0183537584740082E-3</v>
      </c>
      <c r="G269" s="18">
        <f t="shared" si="19"/>
        <v>-2.2838939880950728E-2</v>
      </c>
      <c r="H269" s="18">
        <f t="shared" si="20"/>
        <v>-5.761634976186808E-2</v>
      </c>
      <c r="I269">
        <f t="shared" si="17"/>
        <v>-1.3431087259315591</v>
      </c>
      <c r="J269" t="str">
        <f t="shared" si="18"/>
        <v>no</v>
      </c>
    </row>
    <row r="270" spans="1:10" x14ac:dyDescent="0.2">
      <c r="A270" s="31">
        <v>45427</v>
      </c>
      <c r="B270" s="32">
        <v>485.35000610351562</v>
      </c>
      <c r="C270" s="32">
        <v>5308.14990234375</v>
      </c>
      <c r="D270" s="26">
        <f t="shared" si="21"/>
        <v>1.9749960406336919E-2</v>
      </c>
      <c r="E270" s="26">
        <f t="shared" si="22"/>
        <v>1.1715927882596233E-2</v>
      </c>
      <c r="F270" s="18">
        <f t="shared" si="16"/>
        <v>1.9236651667703317E-2</v>
      </c>
      <c r="G270" s="18">
        <f t="shared" si="19"/>
        <v>5.1330873863360271E-4</v>
      </c>
      <c r="H270" s="18">
        <f t="shared" si="20"/>
        <v>-5.7103041023234477E-2</v>
      </c>
      <c r="I270">
        <f t="shared" si="17"/>
        <v>3.018657825404349E-2</v>
      </c>
      <c r="J270" t="str">
        <f t="shared" si="18"/>
        <v>no</v>
      </c>
    </row>
    <row r="271" spans="1:10" x14ac:dyDescent="0.2">
      <c r="A271" s="22">
        <v>45428</v>
      </c>
      <c r="B271" s="23">
        <v>482.8800048828125</v>
      </c>
      <c r="C271" s="23">
        <v>5297.10009765625</v>
      </c>
      <c r="D271" s="26">
        <f t="shared" si="21"/>
        <v>-5.0891134019607209E-3</v>
      </c>
      <c r="E271" s="26">
        <f t="shared" si="22"/>
        <v>-2.0816677921287052E-3</v>
      </c>
      <c r="F271" s="18">
        <f t="shared" si="16"/>
        <v>-3.2674129629959381E-3</v>
      </c>
      <c r="G271" s="18">
        <f t="shared" si="19"/>
        <v>-1.8217004389647828E-3</v>
      </c>
      <c r="H271" s="18">
        <f t="shared" si="20"/>
        <v>-5.8924741462199261E-2</v>
      </c>
      <c r="I271">
        <f t="shared" si="17"/>
        <v>-0.1071302682331462</v>
      </c>
      <c r="J271" t="str">
        <f t="shared" si="18"/>
        <v>no</v>
      </c>
    </row>
    <row r="272" spans="1:10" x14ac:dyDescent="0.2">
      <c r="A272" s="31">
        <v>45429</v>
      </c>
      <c r="B272" s="32">
        <v>483.42999267578119</v>
      </c>
      <c r="C272" s="32">
        <v>5303.27001953125</v>
      </c>
      <c r="D272" s="26">
        <f t="shared" si="21"/>
        <v>1.138974046154928E-3</v>
      </c>
      <c r="E272" s="26">
        <f t="shared" si="22"/>
        <v>1.1647735102702228E-3</v>
      </c>
      <c r="F272" s="18">
        <f t="shared" si="16"/>
        <v>2.0275765852764559E-3</v>
      </c>
      <c r="G272" s="18">
        <f t="shared" si="19"/>
        <v>-8.8860253912152786E-4</v>
      </c>
      <c r="H272" s="18">
        <f t="shared" si="20"/>
        <v>-5.9813344001320788E-2</v>
      </c>
      <c r="I272">
        <f t="shared" si="17"/>
        <v>-5.2256796085991611E-2</v>
      </c>
      <c r="J272" t="str">
        <f t="shared" si="18"/>
        <v>no</v>
      </c>
    </row>
    <row r="273" spans="1:10" x14ac:dyDescent="0.2">
      <c r="A273" s="22">
        <v>45432</v>
      </c>
      <c r="B273" s="23">
        <v>484.69000244140619</v>
      </c>
      <c r="C273" s="23">
        <v>5308.1298828125</v>
      </c>
      <c r="D273" s="26">
        <f t="shared" si="21"/>
        <v>2.606395516858262E-3</v>
      </c>
      <c r="E273" s="26">
        <f t="shared" si="22"/>
        <v>9.163899374069473E-4</v>
      </c>
      <c r="F273" s="18">
        <f t="shared" si="16"/>
        <v>1.6224596280403117E-3</v>
      </c>
      <c r="G273" s="18">
        <f t="shared" si="19"/>
        <v>9.8393588881795025E-4</v>
      </c>
      <c r="H273" s="18">
        <f t="shared" si="20"/>
        <v>-5.882940811250284E-2</v>
      </c>
      <c r="I273">
        <f t="shared" si="17"/>
        <v>5.7863144476809285E-2</v>
      </c>
      <c r="J273" t="str">
        <f t="shared" si="18"/>
        <v>no</v>
      </c>
    </row>
    <row r="274" spans="1:10" x14ac:dyDescent="0.2">
      <c r="A274" s="31">
        <v>45433</v>
      </c>
      <c r="B274" s="32">
        <v>481.85000610351562</v>
      </c>
      <c r="C274" s="32">
        <v>5321.41015625</v>
      </c>
      <c r="D274" s="26">
        <f t="shared" si="21"/>
        <v>-5.8594077112904541E-3</v>
      </c>
      <c r="E274" s="26">
        <f t="shared" si="22"/>
        <v>2.501874243978186E-3</v>
      </c>
      <c r="F274" s="18">
        <f t="shared" si="16"/>
        <v>4.208405915145862E-3</v>
      </c>
      <c r="G274" s="18">
        <f t="shared" si="19"/>
        <v>-1.0067813626436316E-2</v>
      </c>
      <c r="H274" s="18">
        <f t="shared" si="20"/>
        <v>-6.8897221738939154E-2</v>
      </c>
      <c r="I274">
        <f t="shared" si="17"/>
        <v>-0.59206637449918176</v>
      </c>
      <c r="J274" t="str">
        <f t="shared" si="18"/>
        <v>no</v>
      </c>
    </row>
    <row r="275" spans="1:10" x14ac:dyDescent="0.2">
      <c r="A275" s="22">
        <v>45434</v>
      </c>
      <c r="B275" s="23">
        <v>483.92999267578119</v>
      </c>
      <c r="C275" s="23">
        <v>5307.009765625</v>
      </c>
      <c r="D275" s="26">
        <f t="shared" si="21"/>
        <v>4.3166681455197864E-3</v>
      </c>
      <c r="E275" s="26">
        <f t="shared" si="22"/>
        <v>-2.7061230392261271E-3</v>
      </c>
      <c r="F275" s="18">
        <f t="shared" si="16"/>
        <v>-4.2859078929062388E-3</v>
      </c>
      <c r="G275" s="18">
        <f t="shared" si="19"/>
        <v>8.6025760384260252E-3</v>
      </c>
      <c r="H275" s="18">
        <f t="shared" si="20"/>
        <v>-6.0294645700513128E-2</v>
      </c>
      <c r="I275">
        <f t="shared" si="17"/>
        <v>0.50589891662776976</v>
      </c>
      <c r="J275" t="str">
        <f t="shared" si="18"/>
        <v>no</v>
      </c>
    </row>
    <row r="276" spans="1:10" x14ac:dyDescent="0.2">
      <c r="A276" s="31">
        <v>45435</v>
      </c>
      <c r="B276" s="32">
        <v>483.30999755859381</v>
      </c>
      <c r="C276" s="32">
        <v>5267.83984375</v>
      </c>
      <c r="D276" s="26">
        <f t="shared" si="21"/>
        <v>-1.2811669592108776E-3</v>
      </c>
      <c r="E276" s="26">
        <f t="shared" si="22"/>
        <v>-7.3807894850155265E-3</v>
      </c>
      <c r="F276" s="18">
        <f t="shared" si="16"/>
        <v>-1.1910351912215641E-2</v>
      </c>
      <c r="G276" s="18">
        <f t="shared" si="19"/>
        <v>1.0629184953004764E-2</v>
      </c>
      <c r="H276" s="18">
        <f t="shared" si="20"/>
        <v>-4.9665460747508362E-2</v>
      </c>
      <c r="I276">
        <f t="shared" si="17"/>
        <v>0.62507940974214982</v>
      </c>
      <c r="J276" t="str">
        <f t="shared" si="18"/>
        <v>no</v>
      </c>
    </row>
    <row r="277" spans="1:10" x14ac:dyDescent="0.2">
      <c r="A277" s="22">
        <v>45436</v>
      </c>
      <c r="B277" s="23">
        <v>475.42999267578119</v>
      </c>
      <c r="C277" s="23">
        <v>5304.72021484375</v>
      </c>
      <c r="D277" s="26">
        <f t="shared" si="21"/>
        <v>-1.630424556209864E-2</v>
      </c>
      <c r="E277" s="26">
        <f t="shared" si="22"/>
        <v>7.0010425881694704E-3</v>
      </c>
      <c r="F277" s="18">
        <f t="shared" si="16"/>
        <v>1.1546610163843361E-2</v>
      </c>
      <c r="G277" s="18">
        <f t="shared" si="19"/>
        <v>-2.7850855725942002E-2</v>
      </c>
      <c r="H277" s="18">
        <f t="shared" si="20"/>
        <v>-7.7516316473450364E-2</v>
      </c>
      <c r="I277">
        <f t="shared" si="17"/>
        <v>-1.6378486718367105</v>
      </c>
      <c r="J277" t="str">
        <f t="shared" si="18"/>
        <v>no</v>
      </c>
    </row>
    <row r="278" spans="1:10" x14ac:dyDescent="0.2">
      <c r="A278" s="31">
        <v>45440</v>
      </c>
      <c r="B278" s="32">
        <v>478.42999267578119</v>
      </c>
      <c r="C278" s="32">
        <v>5306.0400390625</v>
      </c>
      <c r="D278" s="26">
        <f t="shared" si="21"/>
        <v>6.3100772904873814E-3</v>
      </c>
      <c r="E278" s="26">
        <f t="shared" si="22"/>
        <v>2.4880185293407742E-4</v>
      </c>
      <c r="F278" s="18">
        <f t="shared" si="16"/>
        <v>5.3361445864729892E-4</v>
      </c>
      <c r="G278" s="18">
        <f t="shared" si="19"/>
        <v>5.7764628318400825E-3</v>
      </c>
      <c r="H278" s="18">
        <f t="shared" si="20"/>
        <v>-7.1739853641610285E-2</v>
      </c>
      <c r="I278">
        <f t="shared" si="17"/>
        <v>0.33970130290218953</v>
      </c>
      <c r="J278" t="str">
        <f t="shared" si="18"/>
        <v>no</v>
      </c>
    </row>
    <row r="279" spans="1:10" x14ac:dyDescent="0.2">
      <c r="A279" s="22">
        <v>45441</v>
      </c>
      <c r="B279" s="23">
        <v>477.60000610351562</v>
      </c>
      <c r="C279" s="23">
        <v>5266.9501953125</v>
      </c>
      <c r="D279" s="26">
        <f t="shared" si="21"/>
        <v>-1.7348130028880249E-3</v>
      </c>
      <c r="E279" s="26">
        <f t="shared" si="22"/>
        <v>-7.3670465096804527E-3</v>
      </c>
      <c r="F279" s="18">
        <f t="shared" si="16"/>
        <v>-1.1887936934095565E-2</v>
      </c>
      <c r="G279" s="18">
        <f t="shared" si="19"/>
        <v>1.015312393120754E-2</v>
      </c>
      <c r="H279" s="18">
        <f t="shared" si="20"/>
        <v>-6.1586729710402743E-2</v>
      </c>
      <c r="I279">
        <f t="shared" si="17"/>
        <v>0.59708328926612675</v>
      </c>
      <c r="J279" t="str">
        <f t="shared" si="18"/>
        <v>no</v>
      </c>
    </row>
    <row r="280" spans="1:10" x14ac:dyDescent="0.2">
      <c r="A280" s="35">
        <v>45442</v>
      </c>
      <c r="B280" s="36">
        <v>445.8699951171875</v>
      </c>
      <c r="C280" s="36">
        <v>5235.47998046875</v>
      </c>
      <c r="D280" s="37">
        <f t="shared" si="21"/>
        <v>-6.6436370562882541E-2</v>
      </c>
      <c r="E280" s="37">
        <f t="shared" si="22"/>
        <v>-5.9750355854433224E-3</v>
      </c>
      <c r="F280" s="37">
        <f t="shared" si="16"/>
        <v>-9.6175483429110885E-3</v>
      </c>
      <c r="G280" s="37">
        <f t="shared" si="19"/>
        <v>-5.6818822219971449E-2</v>
      </c>
      <c r="H280" s="37">
        <f t="shared" si="20"/>
        <v>-0.11840555193037419</v>
      </c>
      <c r="I280" s="38">
        <f t="shared" si="17"/>
        <v>-3.3413922151635727</v>
      </c>
      <c r="J280" s="38" t="str">
        <f t="shared" si="18"/>
        <v>yes</v>
      </c>
    </row>
    <row r="281" spans="1:10" x14ac:dyDescent="0.2">
      <c r="A281" s="22">
        <v>45443</v>
      </c>
      <c r="B281" s="23">
        <v>444.760009765625</v>
      </c>
      <c r="C281" s="23">
        <v>5277.509765625</v>
      </c>
      <c r="D281" s="26">
        <f t="shared" si="21"/>
        <v>-2.4894820546754737E-3</v>
      </c>
      <c r="E281" s="26">
        <f t="shared" si="22"/>
        <v>8.0278762048646701E-3</v>
      </c>
      <c r="F281" s="18">
        <f t="shared" si="16"/>
        <v>1.322138964135868E-2</v>
      </c>
      <c r="G281" s="18">
        <f t="shared" si="19"/>
        <v>-1.5710871696034155E-2</v>
      </c>
      <c r="H281" s="18">
        <f t="shared" si="20"/>
        <v>-0.13411642362640835</v>
      </c>
      <c r="I281">
        <f t="shared" si="17"/>
        <v>-0.92392243146691222</v>
      </c>
      <c r="J281" t="str">
        <f t="shared" si="18"/>
        <v>no</v>
      </c>
    </row>
    <row r="282" spans="1:10" x14ac:dyDescent="0.2">
      <c r="A282" s="31">
        <v>45446</v>
      </c>
      <c r="B282" s="32">
        <v>439.01998901367188</v>
      </c>
      <c r="C282" s="32">
        <v>5283.39990234375</v>
      </c>
      <c r="D282" s="26">
        <f t="shared" si="21"/>
        <v>-1.290588323122388E-2</v>
      </c>
      <c r="E282" s="26">
        <f t="shared" si="22"/>
        <v>1.1160825806737495E-3</v>
      </c>
      <c r="F282" s="18">
        <f t="shared" si="16"/>
        <v>1.9481610224204508E-3</v>
      </c>
      <c r="G282" s="18">
        <f t="shared" si="19"/>
        <v>-1.4854044253644332E-2</v>
      </c>
      <c r="H282" s="18">
        <f t="shared" si="20"/>
        <v>-0.14897046788005269</v>
      </c>
      <c r="I282">
        <f t="shared" si="17"/>
        <v>-0.87353426019057157</v>
      </c>
      <c r="J282" t="str">
        <f t="shared" si="18"/>
        <v>no</v>
      </c>
    </row>
    <row r="283" spans="1:10" x14ac:dyDescent="0.2">
      <c r="A283" s="22">
        <v>45447</v>
      </c>
      <c r="B283" s="23">
        <v>448.3699951171875</v>
      </c>
      <c r="C283" s="23">
        <v>5291.33984375</v>
      </c>
      <c r="D283" s="26">
        <f t="shared" si="21"/>
        <v>2.1297449632126986E-2</v>
      </c>
      <c r="E283" s="26">
        <f t="shared" si="22"/>
        <v>1.5028090913065117E-3</v>
      </c>
      <c r="F283" s="18">
        <f t="shared" si="16"/>
        <v>2.5789171769602512E-3</v>
      </c>
      <c r="G283" s="18">
        <f t="shared" si="19"/>
        <v>1.8718532455166734E-2</v>
      </c>
      <c r="H283" s="18">
        <f t="shared" si="20"/>
        <v>-0.13025193542488595</v>
      </c>
      <c r="I283">
        <f t="shared" si="17"/>
        <v>1.1007964646440049</v>
      </c>
      <c r="J283" t="str">
        <f t="shared" si="18"/>
        <v>no</v>
      </c>
    </row>
    <row r="284" spans="1:10" x14ac:dyDescent="0.2">
      <c r="A284" s="30">
        <v>45448</v>
      </c>
      <c r="B284" s="8">
        <v>455.79998779296881</v>
      </c>
      <c r="C284" s="8">
        <v>5354.02978515625</v>
      </c>
      <c r="D284" s="18">
        <f t="shared" si="21"/>
        <v>1.6571119291422187E-2</v>
      </c>
      <c r="E284" s="18">
        <f t="shared" si="22"/>
        <v>1.1847649793331305E-2</v>
      </c>
      <c r="F284" s="18">
        <f t="shared" si="16"/>
        <v>1.9451491880617466E-2</v>
      </c>
      <c r="G284" s="18">
        <f t="shared" si="19"/>
        <v>-2.8803725891952785E-3</v>
      </c>
    </row>
    <row r="285" spans="1:10" x14ac:dyDescent="0.2">
      <c r="A285" s="21">
        <v>45449</v>
      </c>
      <c r="B285">
        <v>458.1300048828125</v>
      </c>
      <c r="C285">
        <v>5352.9599609375</v>
      </c>
      <c r="D285" s="18">
        <f t="shared" si="21"/>
        <v>5.1119288114198635E-3</v>
      </c>
      <c r="E285" s="18">
        <f t="shared" si="22"/>
        <v>-1.9981663563317653E-4</v>
      </c>
      <c r="F285" s="18">
        <f t="shared" si="16"/>
        <v>-1.9808834662753095E-4</v>
      </c>
      <c r="G285" s="18">
        <f t="shared" si="19"/>
        <v>5.3100171580473948E-3</v>
      </c>
    </row>
    <row r="286" spans="1:10" x14ac:dyDescent="0.2">
      <c r="A286" s="30">
        <v>45450</v>
      </c>
      <c r="B286" s="8">
        <v>465.42999267578119</v>
      </c>
      <c r="C286" s="8">
        <v>5346.990234375</v>
      </c>
      <c r="D286" s="18">
        <f t="shared" si="21"/>
        <v>1.5934314965543539E-2</v>
      </c>
      <c r="E286" s="18">
        <f t="shared" si="22"/>
        <v>-1.1152197300303701E-3</v>
      </c>
      <c r="F286" s="18">
        <f t="shared" si="16"/>
        <v>-1.6911231394351705E-3</v>
      </c>
      <c r="G286" s="18">
        <f t="shared" si="19"/>
        <v>1.762543810497871E-2</v>
      </c>
    </row>
    <row r="287" spans="1:10" x14ac:dyDescent="0.2">
      <c r="A287" s="21">
        <v>45453</v>
      </c>
      <c r="B287">
        <v>459.94000244140619</v>
      </c>
      <c r="C287">
        <v>5360.7900390625</v>
      </c>
      <c r="D287" s="18">
        <f t="shared" si="21"/>
        <v>-1.1795523109313977E-2</v>
      </c>
      <c r="E287" s="18">
        <f t="shared" si="22"/>
        <v>2.5808546645145203E-3</v>
      </c>
      <c r="F287" s="18">
        <f t="shared" si="16"/>
        <v>4.3372240462326685E-3</v>
      </c>
      <c r="G287" s="18">
        <f t="shared" si="19"/>
        <v>-1.6132747155546644E-2</v>
      </c>
    </row>
    <row r="288" spans="1:10" x14ac:dyDescent="0.2">
      <c r="A288" s="30">
        <v>45454</v>
      </c>
      <c r="B288" s="8">
        <v>462.69000244140619</v>
      </c>
      <c r="C288" s="8">
        <v>5375.31982421875</v>
      </c>
      <c r="D288" s="18">
        <f t="shared" si="21"/>
        <v>5.9790407127076062E-3</v>
      </c>
      <c r="E288" s="18">
        <f t="shared" si="22"/>
        <v>2.7103813151374556E-3</v>
      </c>
      <c r="F288" s="18">
        <f t="shared" si="16"/>
        <v>4.548483760296919E-3</v>
      </c>
      <c r="G288" s="18">
        <f t="shared" si="19"/>
        <v>1.4305569524106871E-3</v>
      </c>
    </row>
    <row r="289" spans="1:7" x14ac:dyDescent="0.2">
      <c r="A289" s="21">
        <v>45455</v>
      </c>
      <c r="B289">
        <v>459.8699951171875</v>
      </c>
      <c r="C289">
        <v>5421.02978515625</v>
      </c>
      <c r="D289" s="18">
        <f t="shared" si="21"/>
        <v>-6.0948092877278759E-3</v>
      </c>
      <c r="E289" s="18">
        <f t="shared" si="22"/>
        <v>8.5036727919987065E-3</v>
      </c>
      <c r="F289" s="18">
        <f t="shared" si="16"/>
        <v>1.3997420291941136E-2</v>
      </c>
      <c r="G289" s="18">
        <f t="shared" si="19"/>
        <v>-2.009222957966901E-2</v>
      </c>
    </row>
    <row r="290" spans="1:7" x14ac:dyDescent="0.2">
      <c r="A290" s="30">
        <v>45456</v>
      </c>
      <c r="B290" s="8">
        <v>458.739990234375</v>
      </c>
      <c r="C290" s="8">
        <v>5433.740234375</v>
      </c>
      <c r="D290" s="18">
        <f t="shared" si="21"/>
        <v>-2.4572268136879849E-3</v>
      </c>
      <c r="E290" s="18">
        <f t="shared" si="22"/>
        <v>2.3446558536817097E-3</v>
      </c>
      <c r="F290" s="18">
        <f t="shared" si="16"/>
        <v>3.9519806002014926E-3</v>
      </c>
      <c r="G290" s="18">
        <f t="shared" si="19"/>
        <v>-6.4092074138894775E-3</v>
      </c>
    </row>
    <row r="291" spans="1:7" x14ac:dyDescent="0.2">
      <c r="A291" s="21">
        <v>45457</v>
      </c>
      <c r="B291">
        <v>525.30999755859375</v>
      </c>
      <c r="C291">
        <v>5431.60009765625</v>
      </c>
      <c r="D291" s="18">
        <f t="shared" si="21"/>
        <v>0.14511489894353313</v>
      </c>
      <c r="E291" s="18">
        <f t="shared" si="22"/>
        <v>-3.9386069750091401E-4</v>
      </c>
      <c r="F291" s="18">
        <f t="shared" si="16"/>
        <v>-5.1457682856458574E-4</v>
      </c>
      <c r="G291" s="18">
        <f t="shared" si="19"/>
        <v>0.14562947577209773</v>
      </c>
    </row>
    <row r="292" spans="1:7" x14ac:dyDescent="0.2">
      <c r="A292" s="30">
        <v>45460</v>
      </c>
      <c r="B292" s="8">
        <v>518.739990234375</v>
      </c>
      <c r="C292" s="8">
        <v>5473.22998046875</v>
      </c>
      <c r="D292" s="18">
        <f t="shared" si="21"/>
        <v>-1.2506914687999915E-2</v>
      </c>
      <c r="E292" s="18">
        <f t="shared" si="22"/>
        <v>7.6643865645527054E-3</v>
      </c>
      <c r="F292" s="18">
        <f t="shared" si="16"/>
        <v>1.2628533135702802E-2</v>
      </c>
      <c r="G292" s="18">
        <f t="shared" si="19"/>
        <v>-2.5135447823702715E-2</v>
      </c>
    </row>
    <row r="293" spans="1:7" x14ac:dyDescent="0.2">
      <c r="A293" s="21">
        <v>45461</v>
      </c>
      <c r="B293">
        <v>522.25</v>
      </c>
      <c r="C293">
        <v>5487.02978515625</v>
      </c>
      <c r="D293" s="18">
        <f t="shared" si="21"/>
        <v>6.7664144498269518E-3</v>
      </c>
      <c r="E293" s="18">
        <f t="shared" si="22"/>
        <v>2.5213273947457537E-3</v>
      </c>
      <c r="F293" s="18">
        <f t="shared" si="16"/>
        <v>4.2401342664082501E-3</v>
      </c>
      <c r="G293" s="18">
        <f t="shared" si="19"/>
        <v>2.5262801834187018E-3</v>
      </c>
    </row>
    <row r="294" spans="1:7" x14ac:dyDescent="0.2">
      <c r="A294" s="30">
        <v>45463</v>
      </c>
      <c r="B294" s="9">
        <v>522.95001220703125</v>
      </c>
      <c r="C294" s="9">
        <v>5473.169921875</v>
      </c>
      <c r="D294" s="18">
        <f t="shared" si="21"/>
        <v>1.3403776103997345E-3</v>
      </c>
      <c r="E294" s="18">
        <f t="shared" si="22"/>
        <v>-2.5259318472709014E-3</v>
      </c>
      <c r="F294" s="18">
        <f t="shared" si="16"/>
        <v>-3.9920136286271859E-3</v>
      </c>
      <c r="G294" s="18">
        <f t="shared" si="19"/>
        <v>5.3323912390269203E-3</v>
      </c>
    </row>
  </sheetData>
  <mergeCells count="2">
    <mergeCell ref="F10:H10"/>
    <mergeCell ref="I10:J1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BABA-786E-EB45-BA96-5101B12A1306}">
  <sheetPr codeName="Sheet4"/>
  <dimension ref="A2:R295"/>
  <sheetViews>
    <sheetView zoomScale="66" workbookViewId="0">
      <selection activeCell="E264" sqref="E264:E283"/>
    </sheetView>
  </sheetViews>
  <sheetFormatPr baseColWidth="10" defaultRowHeight="15" x14ac:dyDescent="0.2"/>
  <cols>
    <col min="4" max="4" width="19.1640625" customWidth="1"/>
    <col min="5" max="5" width="16.83203125" customWidth="1"/>
    <col min="6" max="6" width="26.83203125" customWidth="1"/>
    <col min="9" max="9" width="4.5" customWidth="1"/>
    <col min="10" max="10" width="4.83203125" customWidth="1"/>
    <col min="11" max="11" width="5.33203125" customWidth="1"/>
    <col min="12" max="12" width="2" customWidth="1"/>
    <col min="13" max="13" width="1.1640625" customWidth="1"/>
    <col min="14" max="14" width="16.83203125" customWidth="1"/>
  </cols>
  <sheetData>
    <row r="2" spans="1:18" x14ac:dyDescent="0.2">
      <c r="A2" t="s">
        <v>30</v>
      </c>
      <c r="B2">
        <f>INTERCEPT(B12:B263,C12:C263)</f>
        <v>4.3531536517360048E-4</v>
      </c>
      <c r="D2" t="s">
        <v>114</v>
      </c>
      <c r="E2">
        <f>_xlfn.STDEV.S(E12:E263)</f>
        <v>2.4844545216629935E-2</v>
      </c>
      <c r="N2" t="s">
        <v>119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2.3676905620116977</v>
      </c>
      <c r="N3" t="s">
        <v>120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0.33054264499699282</v>
      </c>
      <c r="N4" t="s">
        <v>121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2.4894184717103203E-2</v>
      </c>
      <c r="N5" t="s">
        <v>122</v>
      </c>
      <c r="O5">
        <f>_xlfn.T.INV.2T(0.05, 10)</f>
        <v>2.2281388519862744</v>
      </c>
    </row>
    <row r="6" spans="1:18" x14ac:dyDescent="0.2">
      <c r="N6" t="s">
        <v>123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92</v>
      </c>
      <c r="C10" t="s">
        <v>18</v>
      </c>
      <c r="D10" s="69" t="s">
        <v>81</v>
      </c>
      <c r="E10" s="69"/>
      <c r="F10" s="69"/>
      <c r="G10" s="69" t="s">
        <v>85</v>
      </c>
      <c r="H10" s="69"/>
      <c r="N10" t="s">
        <v>115</v>
      </c>
    </row>
    <row r="11" spans="1:18" x14ac:dyDescent="0.2">
      <c r="A11" s="2">
        <v>45050</v>
      </c>
      <c r="B11" s="18">
        <v>6.1136948001125901E-2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29">
        <v>45051</v>
      </c>
      <c r="B12" s="43">
        <v>3.7293565463305312E-2</v>
      </c>
      <c r="C12" s="43">
        <v>1.8474751389515376E-2</v>
      </c>
      <c r="D12" s="18">
        <f>$B$2+$B$3*C12</f>
        <v>4.4177809865641654E-2</v>
      </c>
      <c r="E12" s="18">
        <f>B12-D12</f>
        <v>-6.8842444023363425E-3</v>
      </c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">
        <v>45054</v>
      </c>
      <c r="B13" s="18">
        <v>5.7880730071263153E-2</v>
      </c>
      <c r="C13" s="18">
        <v>4.5212866424892972E-4</v>
      </c>
      <c r="D13" s="18">
        <f t="shared" ref="D13:D76" si="0">$B$2+$B$3*C13</f>
        <v>1.5058161363307471E-3</v>
      </c>
      <c r="E13" s="18">
        <f t="shared" ref="E13:E76" si="1">B13-D13</f>
        <v>5.6374913934932408E-2</v>
      </c>
      <c r="N13" s="18">
        <f>SUM(E267:E269)</f>
        <v>-1.086170368597438E-2</v>
      </c>
      <c r="O13" s="18">
        <f>SUM(E266:E270)</f>
        <v>-1.7028023999243105E-2</v>
      </c>
      <c r="P13" s="18">
        <f>SUM(E268:E273)</f>
        <v>5.0748748303255362E-2</v>
      </c>
      <c r="Q13" s="18">
        <f>SUM(E268:E278)</f>
        <v>8.231806292650598E-2</v>
      </c>
      <c r="R13" s="18">
        <f>SUM(E268:E283)</f>
        <v>1.7631330897775667E-2</v>
      </c>
    </row>
    <row r="14" spans="1:18" x14ac:dyDescent="0.2">
      <c r="A14" s="29">
        <v>45055</v>
      </c>
      <c r="B14" s="43">
        <v>2.1040238713987414E-4</v>
      </c>
      <c r="C14" s="43">
        <v>-4.5794212772585219E-3</v>
      </c>
      <c r="D14" s="18">
        <f t="shared" si="0"/>
        <v>-1.0407337172466957E-2</v>
      </c>
      <c r="E14" s="18">
        <f t="shared" si="1"/>
        <v>1.0617739559606831E-2</v>
      </c>
    </row>
    <row r="15" spans="1:18" x14ac:dyDescent="0.2">
      <c r="A15" s="2">
        <v>45056</v>
      </c>
      <c r="B15" s="18">
        <v>2.0618547599525749E-2</v>
      </c>
      <c r="C15" s="18">
        <v>4.4839652634049987E-3</v>
      </c>
      <c r="D15" s="18">
        <f t="shared" si="0"/>
        <v>1.1051957599725911E-2</v>
      </c>
      <c r="E15" s="18">
        <f t="shared" si="1"/>
        <v>9.5665899997998387E-3</v>
      </c>
      <c r="N15">
        <f>N13/(E2 * SQRT(3))</f>
        <v>-0.2524098345240669</v>
      </c>
      <c r="O15">
        <f>O13/(E2 * SQRT(5))</f>
        <v>-0.30651250689281279</v>
      </c>
      <c r="P15">
        <f>P13/(E2 * SQRT(6))</f>
        <v>0.83390899520740758</v>
      </c>
      <c r="Q15">
        <f>Q13/(E2*SQRT(11))</f>
        <v>0.99900519891160589</v>
      </c>
      <c r="R15">
        <f>R13/(E2*SQRT(16))</f>
        <v>0.17741651883784498</v>
      </c>
    </row>
    <row r="16" spans="1:18" x14ac:dyDescent="0.2">
      <c r="A16" s="29">
        <v>45057</v>
      </c>
      <c r="B16" s="43">
        <v>8.2459115463606736E-4</v>
      </c>
      <c r="C16" s="43">
        <v>-1.6966239932159066E-3</v>
      </c>
      <c r="D16" s="18">
        <f t="shared" si="0"/>
        <v>-3.5817652508463005E-3</v>
      </c>
      <c r="E16" s="18">
        <f t="shared" si="1"/>
        <v>4.4063564054823683E-3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">
        <v>45058</v>
      </c>
      <c r="B17" s="18">
        <v>-1.894949914320565E-2</v>
      </c>
      <c r="C17" s="18">
        <v>-1.5833068345566526E-3</v>
      </c>
      <c r="D17" s="18">
        <f t="shared" si="0"/>
        <v>-3.3134652837748021E-3</v>
      </c>
      <c r="E17" s="18">
        <f t="shared" si="1"/>
        <v>-1.5636033859430847E-2</v>
      </c>
    </row>
    <row r="18" spans="1:5" hidden="1" x14ac:dyDescent="0.2">
      <c r="A18" s="29">
        <v>45061</v>
      </c>
      <c r="B18" s="43">
        <v>2.2464826177392316E-2</v>
      </c>
      <c r="C18" s="43">
        <v>2.9581644391338813E-3</v>
      </c>
      <c r="D18" s="18">
        <f t="shared" si="0"/>
        <v>7.4393333885895176E-3</v>
      </c>
      <c r="E18" s="18">
        <f t="shared" si="1"/>
        <v>1.5025492788802799E-2</v>
      </c>
    </row>
    <row r="19" spans="1:5" hidden="1" x14ac:dyDescent="0.2">
      <c r="A19" s="2">
        <v>45062</v>
      </c>
      <c r="B19" s="18">
        <v>4.1889135186210957E-2</v>
      </c>
      <c r="C19" s="18">
        <v>-6.3776833731530314E-3</v>
      </c>
      <c r="D19" s="18">
        <f t="shared" si="0"/>
        <v>-1.466506536493976E-2</v>
      </c>
      <c r="E19" s="18">
        <f t="shared" si="1"/>
        <v>5.6554200551150721E-2</v>
      </c>
    </row>
    <row r="20" spans="1:5" hidden="1" x14ac:dyDescent="0.2">
      <c r="A20" s="29">
        <v>45063</v>
      </c>
      <c r="B20" s="43">
        <v>2.2368905872836686E-2</v>
      </c>
      <c r="C20" s="43">
        <v>1.1890829058788244E-2</v>
      </c>
      <c r="D20" s="18">
        <f t="shared" si="0"/>
        <v>2.8589119102160963E-2</v>
      </c>
      <c r="E20" s="18">
        <f t="shared" si="1"/>
        <v>-6.2202132293242771E-3</v>
      </c>
    </row>
    <row r="21" spans="1:5" hidden="1" x14ac:dyDescent="0.2">
      <c r="A21" s="2">
        <v>45064</v>
      </c>
      <c r="B21" s="18">
        <v>4.0289159567959532E-2</v>
      </c>
      <c r="C21" s="18">
        <v>9.445048649426635E-3</v>
      </c>
      <c r="D21" s="18">
        <f t="shared" si="0"/>
        <v>2.2798267910162377E-2</v>
      </c>
      <c r="E21" s="18">
        <f t="shared" si="1"/>
        <v>1.7490891657797155E-2</v>
      </c>
    </row>
    <row r="22" spans="1:5" hidden="1" x14ac:dyDescent="0.2">
      <c r="A22" s="29">
        <v>45065</v>
      </c>
      <c r="B22" s="43">
        <v>-1.9549713743958974E-2</v>
      </c>
      <c r="C22" s="43">
        <v>-1.4458676054706077E-3</v>
      </c>
      <c r="D22" s="18">
        <f t="shared" si="0"/>
        <v>-2.9880517182176102E-3</v>
      </c>
      <c r="E22" s="18">
        <f t="shared" si="1"/>
        <v>-1.6561662025741365E-2</v>
      </c>
    </row>
    <row r="23" spans="1:5" hidden="1" x14ac:dyDescent="0.2">
      <c r="A23" s="2">
        <v>45068</v>
      </c>
      <c r="B23" s="18">
        <v>2.0601023544346342E-2</v>
      </c>
      <c r="C23" s="18">
        <v>1.550346964389604E-4</v>
      </c>
      <c r="D23" s="18">
        <f t="shared" si="0"/>
        <v>8.0238955271647559E-4</v>
      </c>
      <c r="E23" s="18">
        <f t="shared" si="1"/>
        <v>1.9798633991629865E-2</v>
      </c>
    </row>
    <row r="24" spans="1:5" hidden="1" x14ac:dyDescent="0.2">
      <c r="A24" s="29">
        <v>45069</v>
      </c>
      <c r="B24" s="43">
        <v>1.1111365424258945E-3</v>
      </c>
      <c r="C24" s="43">
        <v>-1.1222026747550129E-2</v>
      </c>
      <c r="D24" s="18">
        <f t="shared" si="0"/>
        <v>-2.6134971451643667E-2</v>
      </c>
      <c r="E24" s="18">
        <f t="shared" si="1"/>
        <v>2.7246107994069561E-2</v>
      </c>
    </row>
    <row r="25" spans="1:5" hidden="1" x14ac:dyDescent="0.2">
      <c r="A25" s="2">
        <v>45070</v>
      </c>
      <c r="B25" s="18">
        <v>1.3872909052357052E-3</v>
      </c>
      <c r="C25" s="18">
        <v>-7.3186003353533646E-3</v>
      </c>
      <c r="D25" s="18">
        <f t="shared" si="0"/>
        <v>-1.6892865575978206E-2</v>
      </c>
      <c r="E25" s="18">
        <f t="shared" si="1"/>
        <v>1.8280156481213911E-2</v>
      </c>
    </row>
    <row r="26" spans="1:5" hidden="1" x14ac:dyDescent="0.2">
      <c r="A26" s="29">
        <v>45071</v>
      </c>
      <c r="B26" s="43">
        <v>0.11157293992424155</v>
      </c>
      <c r="C26" s="43">
        <v>8.7575812659024255E-3</v>
      </c>
      <c r="D26" s="18">
        <f t="shared" si="0"/>
        <v>2.1170557874501231E-2</v>
      </c>
      <c r="E26" s="18">
        <f t="shared" si="1"/>
        <v>9.0402382049740326E-2</v>
      </c>
    </row>
    <row r="27" spans="1:5" hidden="1" x14ac:dyDescent="0.2">
      <c r="A27" s="2">
        <v>45072</v>
      </c>
      <c r="B27" s="18">
        <v>5.5504780971079137E-2</v>
      </c>
      <c r="C27" s="18">
        <v>1.3049086777997321E-2</v>
      </c>
      <c r="D27" s="18">
        <f t="shared" si="0"/>
        <v>3.1331514972309488E-2</v>
      </c>
      <c r="E27" s="18">
        <f t="shared" si="1"/>
        <v>2.417326599876965E-2</v>
      </c>
    </row>
    <row r="28" spans="1:5" hidden="1" x14ac:dyDescent="0.2">
      <c r="A28" s="29">
        <v>45076</v>
      </c>
      <c r="B28" s="43">
        <v>-1.3855011832979214E-2</v>
      </c>
      <c r="C28" s="43">
        <v>1.660326849850513E-5</v>
      </c>
      <c r="D28" s="18">
        <f t="shared" si="0"/>
        <v>4.7462676729605722E-4</v>
      </c>
      <c r="E28" s="18">
        <f t="shared" si="1"/>
        <v>-1.4329638600275271E-2</v>
      </c>
    </row>
    <row r="29" spans="1:5" hidden="1" x14ac:dyDescent="0.2">
      <c r="A29" s="2">
        <v>45077</v>
      </c>
      <c r="B29" s="18">
        <v>-5.6358248166237801E-2</v>
      </c>
      <c r="C29" s="18">
        <v>-6.1086242098339349E-3</v>
      </c>
      <c r="D29" s="18">
        <f t="shared" si="0"/>
        <v>-1.4028016523326373E-2</v>
      </c>
      <c r="E29" s="18">
        <f t="shared" si="1"/>
        <v>-4.2330231642911428E-2</v>
      </c>
    </row>
    <row r="30" spans="1:5" hidden="1" x14ac:dyDescent="0.2">
      <c r="A30" s="29">
        <v>45078</v>
      </c>
      <c r="B30" s="43">
        <v>1.0659014854826232E-2</v>
      </c>
      <c r="C30" s="43">
        <v>9.8544535630327168E-3</v>
      </c>
      <c r="D30" s="18">
        <f t="shared" si="0"/>
        <v>2.3767612060148713E-2</v>
      </c>
      <c r="E30" s="18">
        <f t="shared" si="1"/>
        <v>-1.3108597205322481E-2</v>
      </c>
    </row>
    <row r="31" spans="1:5" hidden="1" x14ac:dyDescent="0.2">
      <c r="A31" s="2">
        <v>45079</v>
      </c>
      <c r="B31" s="18">
        <v>-1.3476191461463616E-2</v>
      </c>
      <c r="C31" s="18">
        <v>1.4534424705965554E-2</v>
      </c>
      <c r="D31" s="18">
        <f t="shared" si="0"/>
        <v>3.4848335565757886E-2</v>
      </c>
      <c r="E31" s="18">
        <f t="shared" si="1"/>
        <v>-4.8324527027221502E-2</v>
      </c>
    </row>
    <row r="32" spans="1:5" hidden="1" x14ac:dyDescent="0.2">
      <c r="A32" s="29">
        <v>45082</v>
      </c>
      <c r="B32" s="43">
        <v>5.9392240337419189E-4</v>
      </c>
      <c r="C32" s="43">
        <v>-2.0035816359177394E-3</v>
      </c>
      <c r="D32" s="18">
        <f t="shared" si="0"/>
        <v>-4.3085459644087894E-3</v>
      </c>
      <c r="E32" s="18">
        <f t="shared" si="1"/>
        <v>4.9024683677829813E-3</v>
      </c>
    </row>
    <row r="33" spans="1:5" hidden="1" x14ac:dyDescent="0.2">
      <c r="A33" s="2">
        <v>45083</v>
      </c>
      <c r="B33" s="18">
        <v>5.3421546980877199E-2</v>
      </c>
      <c r="C33" s="18">
        <v>2.3538963079141606E-3</v>
      </c>
      <c r="D33" s="18">
        <f t="shared" si="0"/>
        <v>6.00861343737614E-3</v>
      </c>
      <c r="E33" s="18">
        <f t="shared" si="1"/>
        <v>4.7412933543501061E-2</v>
      </c>
    </row>
    <row r="34" spans="1:5" hidden="1" x14ac:dyDescent="0.2">
      <c r="A34" s="29">
        <v>45084</v>
      </c>
      <c r="B34" s="43">
        <v>-5.1517357747231318E-2</v>
      </c>
      <c r="C34" s="43">
        <v>-3.8120096998572883E-3</v>
      </c>
      <c r="D34" s="18">
        <f t="shared" si="0"/>
        <v>-8.5903440234755459E-3</v>
      </c>
      <c r="E34" s="18">
        <f t="shared" si="1"/>
        <v>-4.2927013723755771E-2</v>
      </c>
    </row>
    <row r="35" spans="1:5" hidden="1" x14ac:dyDescent="0.2">
      <c r="A35" s="2">
        <v>45085</v>
      </c>
      <c r="B35" s="18">
        <v>2.7327515663794655E-2</v>
      </c>
      <c r="C35" s="18">
        <v>6.1886426142414575E-3</v>
      </c>
      <c r="D35" s="18">
        <f t="shared" si="0"/>
        <v>1.5088106074576498E-2</v>
      </c>
      <c r="E35" s="18">
        <f t="shared" si="1"/>
        <v>1.2239409589218157E-2</v>
      </c>
    </row>
    <row r="36" spans="1:5" hidden="1" x14ac:dyDescent="0.2">
      <c r="A36" s="29">
        <v>45086</v>
      </c>
      <c r="B36" s="43">
        <v>3.1970219079902051E-2</v>
      </c>
      <c r="C36" s="43">
        <v>1.148059539441082E-3</v>
      </c>
      <c r="D36" s="18">
        <f t="shared" si="0"/>
        <v>3.1535651013357468E-3</v>
      </c>
      <c r="E36" s="18">
        <f t="shared" si="1"/>
        <v>2.8816653978566305E-2</v>
      </c>
    </row>
    <row r="37" spans="1:5" hidden="1" x14ac:dyDescent="0.2">
      <c r="A37" s="2">
        <v>45089</v>
      </c>
      <c r="B37" s="18">
        <v>3.4181911103505103E-2</v>
      </c>
      <c r="C37" s="18">
        <v>9.3211488102371565E-3</v>
      </c>
      <c r="D37" s="18">
        <f t="shared" si="0"/>
        <v>2.2504911430278683E-2</v>
      </c>
      <c r="E37" s="18">
        <f t="shared" si="1"/>
        <v>1.1676999673226419E-2</v>
      </c>
    </row>
    <row r="38" spans="1:5" hidden="1" x14ac:dyDescent="0.2">
      <c r="A38" s="29">
        <v>45090</v>
      </c>
      <c r="B38" s="43">
        <v>-3.607093098572256E-2</v>
      </c>
      <c r="C38" s="43">
        <v>6.9324899514737748E-3</v>
      </c>
      <c r="D38" s="18">
        <f t="shared" si="0"/>
        <v>1.6849306394518992E-2</v>
      </c>
      <c r="E38" s="18">
        <f t="shared" si="1"/>
        <v>-5.2920237380241555E-2</v>
      </c>
    </row>
    <row r="39" spans="1:5" hidden="1" x14ac:dyDescent="0.2">
      <c r="A39" s="2">
        <v>45091</v>
      </c>
      <c r="B39" s="18">
        <v>2.2484566604069611E-2</v>
      </c>
      <c r="C39" s="18">
        <v>8.1942552593217144E-4</v>
      </c>
      <c r="D39" s="18">
        <f t="shared" si="0"/>
        <v>2.3754614491946742E-3</v>
      </c>
      <c r="E39" s="18">
        <f t="shared" si="1"/>
        <v>2.0109105154874938E-2</v>
      </c>
    </row>
    <row r="40" spans="1:5" hidden="1" x14ac:dyDescent="0.2">
      <c r="A40" s="29">
        <v>45092</v>
      </c>
      <c r="B40" s="43">
        <v>-2.4267681794154949E-2</v>
      </c>
      <c r="C40" s="43">
        <v>1.217813742034668E-2</v>
      </c>
      <c r="D40" s="18">
        <f t="shared" si="0"/>
        <v>2.926937639820992E-2</v>
      </c>
      <c r="E40" s="18">
        <f t="shared" si="1"/>
        <v>-5.3537058192364873E-2</v>
      </c>
    </row>
    <row r="41" spans="1:5" hidden="1" x14ac:dyDescent="0.2">
      <c r="A41" s="2">
        <v>45093</v>
      </c>
      <c r="B41" s="18">
        <v>-3.3483548810716135E-2</v>
      </c>
      <c r="C41" s="18">
        <v>-3.6716195284263176E-3</v>
      </c>
      <c r="D41" s="18">
        <f t="shared" si="0"/>
        <v>-8.2579435395792322E-3</v>
      </c>
      <c r="E41" s="18">
        <f t="shared" si="1"/>
        <v>-2.5225605271136903E-2</v>
      </c>
    </row>
    <row r="42" spans="1:5" hidden="1" x14ac:dyDescent="0.2">
      <c r="A42" s="29">
        <v>45097</v>
      </c>
      <c r="B42" s="43">
        <v>-9.5769612620166811E-3</v>
      </c>
      <c r="C42" s="43">
        <v>-4.7351076976228645E-3</v>
      </c>
      <c r="D42" s="18">
        <f t="shared" si="0"/>
        <v>-1.0775954440596995E-2</v>
      </c>
      <c r="E42" s="18">
        <f t="shared" si="1"/>
        <v>1.1989931785803144E-3</v>
      </c>
    </row>
    <row r="43" spans="1:5" hidden="1" x14ac:dyDescent="0.2">
      <c r="A43" s="2">
        <v>45098</v>
      </c>
      <c r="B43" s="18">
        <v>-5.7344653807483326E-2</v>
      </c>
      <c r="C43" s="18">
        <v>-5.2452815830036359E-3</v>
      </c>
      <c r="D43" s="18">
        <f t="shared" si="0"/>
        <v>-1.1983888333997886E-2</v>
      </c>
      <c r="E43" s="18">
        <f t="shared" si="1"/>
        <v>-4.5360765473485443E-2</v>
      </c>
    </row>
    <row r="44" spans="1:5" hidden="1" x14ac:dyDescent="0.2">
      <c r="A44" s="29">
        <v>45099</v>
      </c>
      <c r="B44" s="43">
        <v>-1.2576965965864217E-2</v>
      </c>
      <c r="C44" s="43">
        <v>3.7107984144384432E-3</v>
      </c>
      <c r="D44" s="18">
        <f t="shared" si="0"/>
        <v>9.221337748567475E-3</v>
      </c>
      <c r="E44" s="18">
        <f t="shared" si="1"/>
        <v>-2.1798303714431692E-2</v>
      </c>
    </row>
    <row r="45" spans="1:5" hidden="1" x14ac:dyDescent="0.2">
      <c r="A45" s="2">
        <v>45100</v>
      </c>
      <c r="B45" s="18">
        <v>-6.2330156371577239E-3</v>
      </c>
      <c r="C45" s="18">
        <v>-7.6588087666845661E-3</v>
      </c>
      <c r="D45" s="18">
        <f t="shared" si="0"/>
        <v>-1.7698373867957896E-2</v>
      </c>
      <c r="E45" s="18">
        <f t="shared" si="1"/>
        <v>1.1465358230800173E-2</v>
      </c>
    </row>
    <row r="46" spans="1:5" hidden="1" x14ac:dyDescent="0.2">
      <c r="A46" s="29">
        <v>45103</v>
      </c>
      <c r="B46" s="43">
        <v>-2.2725206358092165E-2</v>
      </c>
      <c r="C46" s="43">
        <v>-4.4868382932564677E-3</v>
      </c>
      <c r="D46" s="18">
        <f t="shared" si="0"/>
        <v>-1.0188129315042413E-2</v>
      </c>
      <c r="E46" s="18">
        <f t="shared" si="1"/>
        <v>-1.2537077043049752E-2</v>
      </c>
    </row>
    <row r="47" spans="1:5" hidden="1" x14ac:dyDescent="0.2">
      <c r="A47" s="2">
        <v>45104</v>
      </c>
      <c r="B47" s="18">
        <v>2.6788179668795209E-2</v>
      </c>
      <c r="C47" s="18">
        <v>1.1455854954693034E-2</v>
      </c>
      <c r="D47" s="18">
        <f t="shared" si="0"/>
        <v>2.7559235021175243E-2</v>
      </c>
      <c r="E47" s="18">
        <f t="shared" si="1"/>
        <v>-7.7105535238003453E-4</v>
      </c>
    </row>
    <row r="48" spans="1:5" hidden="1" x14ac:dyDescent="0.2">
      <c r="A48" s="29">
        <v>45105</v>
      </c>
      <c r="B48" s="43">
        <v>-1.9929452116993485E-3</v>
      </c>
      <c r="C48" s="43">
        <v>-3.5407668843834283E-4</v>
      </c>
      <c r="D48" s="18">
        <f t="shared" si="0"/>
        <v>-4.0302866827022024E-4</v>
      </c>
      <c r="E48" s="18">
        <f t="shared" si="1"/>
        <v>-1.5899165434291283E-3</v>
      </c>
    </row>
    <row r="49" spans="1:5" hidden="1" x14ac:dyDescent="0.2">
      <c r="A49" s="2">
        <v>45106</v>
      </c>
      <c r="B49" s="18">
        <v>9.7122602578549877E-3</v>
      </c>
      <c r="C49" s="18">
        <v>4.4735446728059181E-3</v>
      </c>
      <c r="D49" s="18">
        <f t="shared" si="0"/>
        <v>1.1027284865713881E-2</v>
      </c>
      <c r="E49" s="18">
        <f t="shared" si="1"/>
        <v>-1.3150246078588931E-3</v>
      </c>
    </row>
    <row r="50" spans="1:5" hidden="1" x14ac:dyDescent="0.2">
      <c r="A50" s="29">
        <v>45107</v>
      </c>
      <c r="B50" s="43">
        <v>2.400221008283121E-2</v>
      </c>
      <c r="C50" s="43">
        <v>1.2269004495714109E-2</v>
      </c>
      <c r="D50" s="18">
        <f t="shared" si="0"/>
        <v>2.9484521514954985E-2</v>
      </c>
      <c r="E50" s="18">
        <f t="shared" si="1"/>
        <v>-5.4823114321237744E-3</v>
      </c>
    </row>
    <row r="51" spans="1:5" hidden="1" x14ac:dyDescent="0.2">
      <c r="A51" s="2">
        <v>45110</v>
      </c>
      <c r="B51" s="18">
        <v>1.6767588195154559E-2</v>
      </c>
      <c r="C51" s="18">
        <v>1.1706778016009611E-3</v>
      </c>
      <c r="D51" s="18">
        <f t="shared" si="0"/>
        <v>3.2071181471807989E-3</v>
      </c>
      <c r="E51" s="18">
        <f t="shared" si="1"/>
        <v>1.356047004797376E-2</v>
      </c>
    </row>
    <row r="52" spans="1:5" hidden="1" x14ac:dyDescent="0.2">
      <c r="A52" s="29">
        <v>45112</v>
      </c>
      <c r="B52" s="43">
        <v>-1.6145767151694912E-2</v>
      </c>
      <c r="C52" s="43">
        <v>-1.9683184132291975E-3</v>
      </c>
      <c r="D52" s="18">
        <f t="shared" si="0"/>
        <v>-4.2250535648630117E-3</v>
      </c>
      <c r="E52" s="18">
        <f t="shared" si="1"/>
        <v>-1.19207135868319E-2</v>
      </c>
    </row>
    <row r="53" spans="1:5" hidden="1" x14ac:dyDescent="0.2">
      <c r="A53" s="2">
        <v>45113</v>
      </c>
      <c r="B53" s="18">
        <v>-4.1245599288790569E-3</v>
      </c>
      <c r="C53" s="18">
        <v>-7.9225113365009037E-3</v>
      </c>
      <c r="D53" s="18">
        <f t="shared" si="0"/>
        <v>-1.832273995369027E-2</v>
      </c>
      <c r="E53" s="18">
        <f t="shared" si="1"/>
        <v>1.4198180024811213E-2</v>
      </c>
    </row>
    <row r="54" spans="1:5" hidden="1" x14ac:dyDescent="0.2">
      <c r="A54" s="29">
        <v>45114</v>
      </c>
      <c r="B54" s="43">
        <v>-2.7318045366391264E-3</v>
      </c>
      <c r="C54" s="43">
        <v>-2.8651005386203243E-3</v>
      </c>
      <c r="D54" s="18">
        <f t="shared" si="0"/>
        <v>-6.3483561393323732E-3</v>
      </c>
      <c r="E54" s="18">
        <f t="shared" si="1"/>
        <v>3.6165516026932468E-3</v>
      </c>
    </row>
    <row r="55" spans="1:5" hidden="1" x14ac:dyDescent="0.2">
      <c r="A55" s="2">
        <v>45117</v>
      </c>
      <c r="B55" s="18">
        <v>3.6229006692862775E-3</v>
      </c>
      <c r="C55" s="18">
        <v>2.405026057131332E-3</v>
      </c>
      <c r="D55" s="18">
        <f t="shared" si="0"/>
        <v>6.1296728620356608E-3</v>
      </c>
      <c r="E55" s="18">
        <f t="shared" si="1"/>
        <v>-2.5067721927493833E-3</v>
      </c>
    </row>
    <row r="56" spans="1:5" hidden="1" x14ac:dyDescent="0.2">
      <c r="A56" s="29">
        <v>45118</v>
      </c>
      <c r="B56" s="43">
        <v>-1.9897887830572114E-2</v>
      </c>
      <c r="C56" s="43">
        <v>6.7422110558885695E-3</v>
      </c>
      <c r="D56" s="18">
        <f t="shared" si="0"/>
        <v>1.639878484929189E-2</v>
      </c>
      <c r="E56" s="18">
        <f t="shared" si="1"/>
        <v>-3.6296672679864E-2</v>
      </c>
    </row>
    <row r="57" spans="1:5" hidden="1" x14ac:dyDescent="0.2">
      <c r="A57" s="2">
        <v>45119</v>
      </c>
      <c r="B57" s="18">
        <v>2.9284963574987E-2</v>
      </c>
      <c r="C57" s="18">
        <v>7.4112334853124739E-3</v>
      </c>
      <c r="D57" s="18">
        <f t="shared" si="0"/>
        <v>1.7982822941213006E-2</v>
      </c>
      <c r="E57" s="18">
        <f t="shared" si="1"/>
        <v>1.1302140633773994E-2</v>
      </c>
    </row>
    <row r="58" spans="1:5" hidden="1" x14ac:dyDescent="0.2">
      <c r="A58" s="29">
        <v>45120</v>
      </c>
      <c r="B58" s="43">
        <v>1.1694853521353465E-2</v>
      </c>
      <c r="C58" s="43">
        <v>8.4701534580691185E-3</v>
      </c>
      <c r="D58" s="18">
        <f t="shared" si="0"/>
        <v>2.0490017766634599E-2</v>
      </c>
      <c r="E58" s="18">
        <f t="shared" si="1"/>
        <v>-8.7951642452811334E-3</v>
      </c>
    </row>
    <row r="59" spans="1:5" hidden="1" x14ac:dyDescent="0.2">
      <c r="A59" s="2">
        <v>45121</v>
      </c>
      <c r="B59" s="18">
        <v>1.7256964093226301E-4</v>
      </c>
      <c r="C59" s="18">
        <v>-1.0244071333035398E-3</v>
      </c>
      <c r="D59" s="18">
        <f t="shared" si="0"/>
        <v>-1.9901637360066498E-3</v>
      </c>
      <c r="E59" s="18">
        <f t="shared" si="1"/>
        <v>2.1627333769389128E-3</v>
      </c>
    </row>
    <row r="60" spans="1:5" hidden="1" x14ac:dyDescent="0.2">
      <c r="A60" s="29">
        <v>45124</v>
      </c>
      <c r="B60" s="43">
        <v>2.0527835115587534E-2</v>
      </c>
      <c r="C60" s="43">
        <v>3.8553825145495324E-3</v>
      </c>
      <c r="D60" s="18">
        <f t="shared" si="0"/>
        <v>9.5636681578174544E-3</v>
      </c>
      <c r="E60" s="18">
        <f t="shared" si="1"/>
        <v>1.0964166957770079E-2</v>
      </c>
    </row>
    <row r="61" spans="1:5" hidden="1" x14ac:dyDescent="0.2">
      <c r="A61" s="2">
        <v>45125</v>
      </c>
      <c r="B61" s="18">
        <v>-3.2961408946442505E-3</v>
      </c>
      <c r="C61" s="18">
        <v>7.1172752058423772E-3</v>
      </c>
      <c r="D61" s="18">
        <f t="shared" si="0"/>
        <v>1.7286820697286463E-2</v>
      </c>
      <c r="E61" s="18">
        <f t="shared" si="1"/>
        <v>-2.0582961591930713E-2</v>
      </c>
    </row>
    <row r="62" spans="1:5" hidden="1" x14ac:dyDescent="0.2">
      <c r="A62" s="29">
        <v>45126</v>
      </c>
      <c r="B62" s="43">
        <v>-1.271940978646946E-2</v>
      </c>
      <c r="C62" s="43">
        <v>2.3579103357320719E-3</v>
      </c>
      <c r="D62" s="18">
        <f t="shared" si="0"/>
        <v>6.0181174131562609E-3</v>
      </c>
      <c r="E62" s="18">
        <f t="shared" si="1"/>
        <v>-1.8737527199625723E-2</v>
      </c>
    </row>
    <row r="63" spans="1:5" hidden="1" x14ac:dyDescent="0.2">
      <c r="A63" s="2">
        <v>45127</v>
      </c>
      <c r="B63" s="18">
        <v>-5.3079105805869053E-2</v>
      </c>
      <c r="C63" s="18">
        <v>-6.7568962189037407E-3</v>
      </c>
      <c r="D63" s="18">
        <f t="shared" si="0"/>
        <v>-1.5562924040817312E-2</v>
      </c>
      <c r="E63" s="18">
        <f t="shared" si="1"/>
        <v>-3.751618176505174E-2</v>
      </c>
    </row>
    <row r="64" spans="1:5" hidden="1" x14ac:dyDescent="0.2">
      <c r="A64" s="29">
        <v>45128</v>
      </c>
      <c r="B64" s="43">
        <v>6.34917866886342E-3</v>
      </c>
      <c r="C64" s="43">
        <v>3.240945218980773E-4</v>
      </c>
      <c r="D64" s="18">
        <f t="shared" si="0"/>
        <v>1.2026709058713717E-3</v>
      </c>
      <c r="E64" s="18">
        <f t="shared" si="1"/>
        <v>5.1465077629920478E-3</v>
      </c>
    </row>
    <row r="65" spans="1:5" hidden="1" x14ac:dyDescent="0.2">
      <c r="A65" s="2">
        <v>45131</v>
      </c>
      <c r="B65" s="18">
        <v>-3.0644105204366001E-3</v>
      </c>
      <c r="C65" s="18">
        <v>4.0341538771535568E-3</v>
      </c>
      <c r="D65" s="18">
        <f t="shared" si="0"/>
        <v>9.986943425812975E-3</v>
      </c>
      <c r="E65" s="18">
        <f t="shared" si="1"/>
        <v>-1.3051353946249575E-2</v>
      </c>
    </row>
    <row r="66" spans="1:5" hidden="1" x14ac:dyDescent="0.2">
      <c r="A66" s="29">
        <v>45132</v>
      </c>
      <c r="B66" s="43">
        <v>2.1607443960403705E-2</v>
      </c>
      <c r="C66" s="43">
        <v>2.8146733515561628E-3</v>
      </c>
      <c r="D66" s="18">
        <f t="shared" si="0"/>
        <v>7.09959089479896E-3</v>
      </c>
      <c r="E66" s="18">
        <f t="shared" si="1"/>
        <v>1.4507853065604745E-2</v>
      </c>
    </row>
    <row r="67" spans="1:5" hidden="1" x14ac:dyDescent="0.2">
      <c r="A67" s="2">
        <v>45133</v>
      </c>
      <c r="B67" s="18">
        <v>-2.5752244797428325E-2</v>
      </c>
      <c r="C67" s="18">
        <v>-1.5543889679858758E-4</v>
      </c>
      <c r="D67" s="18">
        <f t="shared" si="0"/>
        <v>6.7284156254074378E-5</v>
      </c>
      <c r="E67" s="18">
        <f t="shared" si="1"/>
        <v>-2.5819528953682398E-2</v>
      </c>
    </row>
    <row r="68" spans="1:5" hidden="1" x14ac:dyDescent="0.2">
      <c r="A68" s="29">
        <v>45134</v>
      </c>
      <c r="B68" s="43">
        <v>9.1743316361876381E-3</v>
      </c>
      <c r="C68" s="43">
        <v>-6.4246660644878828E-3</v>
      </c>
      <c r="D68" s="18">
        <f t="shared" si="0"/>
        <v>-1.4776305839791197E-2</v>
      </c>
      <c r="E68" s="18">
        <f t="shared" si="1"/>
        <v>2.3950637475978837E-2</v>
      </c>
    </row>
    <row r="69" spans="1:5" hidden="1" x14ac:dyDescent="0.2">
      <c r="A69" s="2">
        <v>45135</v>
      </c>
      <c r="B69" s="18">
        <v>1.6741679891065564E-2</v>
      </c>
      <c r="C69" s="18">
        <v>9.8778427947523451E-3</v>
      </c>
      <c r="D69" s="18">
        <f t="shared" si="0"/>
        <v>2.3822990523343981E-2</v>
      </c>
      <c r="E69" s="18">
        <f t="shared" si="1"/>
        <v>-7.0813106322784175E-3</v>
      </c>
    </row>
    <row r="70" spans="1:5" hidden="1" x14ac:dyDescent="0.2">
      <c r="A70" s="29">
        <v>45138</v>
      </c>
      <c r="B70" s="43">
        <v>1.2747897070443104E-2</v>
      </c>
      <c r="C70" s="43">
        <v>1.4687129405193122E-3</v>
      </c>
      <c r="D70" s="18">
        <f t="shared" si="0"/>
        <v>3.912773132745624E-3</v>
      </c>
      <c r="E70" s="18">
        <f t="shared" si="1"/>
        <v>8.835123937697479E-3</v>
      </c>
    </row>
    <row r="71" spans="1:5" hidden="1" x14ac:dyDescent="0.2">
      <c r="A71" s="2">
        <v>45139</v>
      </c>
      <c r="B71" s="18">
        <v>2.797200092273E-2</v>
      </c>
      <c r="C71" s="18">
        <v>-2.6650876392156908E-3</v>
      </c>
      <c r="D71" s="18">
        <f t="shared" si="0"/>
        <v>-5.8747874851314275E-3</v>
      </c>
      <c r="E71" s="18">
        <f t="shared" si="1"/>
        <v>3.3846788407861428E-2</v>
      </c>
    </row>
    <row r="72" spans="1:5" hidden="1" x14ac:dyDescent="0.2">
      <c r="A72" s="29">
        <v>45140</v>
      </c>
      <c r="B72" s="43">
        <v>-7.0153062134737043E-2</v>
      </c>
      <c r="C72" s="43">
        <v>-1.3839541336347905E-2</v>
      </c>
      <c r="D72" s="18">
        <f t="shared" si="0"/>
        <v>-3.2332436039468095E-2</v>
      </c>
      <c r="E72" s="18">
        <f t="shared" si="1"/>
        <v>-3.7820626095268949E-2</v>
      </c>
    </row>
    <row r="73" spans="1:5" hidden="1" x14ac:dyDescent="0.2">
      <c r="A73" s="2">
        <v>45141</v>
      </c>
      <c r="B73" s="18">
        <v>3.4750828575979664E-2</v>
      </c>
      <c r="C73" s="18">
        <v>-2.5479738404268204E-3</v>
      </c>
      <c r="D73" s="18">
        <f t="shared" si="0"/>
        <v>-5.5974982490576818E-3</v>
      </c>
      <c r="E73" s="18">
        <f t="shared" si="1"/>
        <v>4.0348326825037348E-2</v>
      </c>
    </row>
    <row r="74" spans="1:5" hidden="1" x14ac:dyDescent="0.2">
      <c r="A74" s="29">
        <v>45142</v>
      </c>
      <c r="B74" s="43">
        <v>2.3596978638437127E-2</v>
      </c>
      <c r="C74" s="43">
        <v>-5.3000741550505159E-3</v>
      </c>
      <c r="D74" s="18">
        <f t="shared" si="0"/>
        <v>-1.211362018970163E-2</v>
      </c>
      <c r="E74" s="18">
        <f t="shared" si="1"/>
        <v>3.5710598828138755E-2</v>
      </c>
    </row>
    <row r="75" spans="1:5" hidden="1" x14ac:dyDescent="0.2">
      <c r="A75" s="2">
        <v>45145</v>
      </c>
      <c r="B75" s="18">
        <v>8.5477280813173184E-3</v>
      </c>
      <c r="C75" s="18">
        <v>9.0240927793627801E-3</v>
      </c>
      <c r="D75" s="18">
        <f t="shared" si="0"/>
        <v>2.1801574669588767E-2</v>
      </c>
      <c r="E75" s="18">
        <f t="shared" si="1"/>
        <v>-1.3253846588271449E-2</v>
      </c>
    </row>
    <row r="76" spans="1:5" hidden="1" x14ac:dyDescent="0.2">
      <c r="A76" s="29">
        <v>45146</v>
      </c>
      <c r="B76" s="43">
        <v>-3.0648011955178966E-2</v>
      </c>
      <c r="C76" s="43">
        <v>-4.218283044793103E-3</v>
      </c>
      <c r="D76" s="18">
        <f t="shared" si="0"/>
        <v>-9.5522735878769971E-3</v>
      </c>
      <c r="E76" s="18">
        <f t="shared" si="1"/>
        <v>-2.1095738367301969E-2</v>
      </c>
    </row>
    <row r="77" spans="1:5" hidden="1" x14ac:dyDescent="0.2">
      <c r="A77" s="2">
        <v>45147</v>
      </c>
      <c r="B77" s="18">
        <v>-2.4375183735799943E-2</v>
      </c>
      <c r="C77" s="18">
        <v>-7.0387303805971024E-3</v>
      </c>
      <c r="D77" s="18">
        <f t="shared" ref="D77:D140" si="2">$B$2+$B$3*C77</f>
        <v>-1.6230220125511164E-2</v>
      </c>
      <c r="E77" s="18">
        <f t="shared" ref="E77:E140" si="3">B77-D77</f>
        <v>-8.1449636102887794E-3</v>
      </c>
    </row>
    <row r="78" spans="1:5" hidden="1" x14ac:dyDescent="0.2">
      <c r="A78" s="29">
        <v>45148</v>
      </c>
      <c r="B78" s="43">
        <v>-2.1725161683489036E-3</v>
      </c>
      <c r="C78" s="43">
        <v>2.5071394456976925E-4</v>
      </c>
      <c r="D78" s="18">
        <f t="shared" si="2"/>
        <v>1.0289284054961672E-3</v>
      </c>
      <c r="E78" s="18">
        <f t="shared" si="3"/>
        <v>-3.2014445738450708E-3</v>
      </c>
    </row>
    <row r="79" spans="1:5" hidden="1" x14ac:dyDescent="0.2">
      <c r="A79" s="2">
        <v>45149</v>
      </c>
      <c r="B79" s="18">
        <v>-2.4131394185810562E-2</v>
      </c>
      <c r="C79" s="18">
        <v>-1.0696923700230787E-3</v>
      </c>
      <c r="D79" s="18">
        <f t="shared" si="2"/>
        <v>-2.0973851635859675E-3</v>
      </c>
      <c r="E79" s="18">
        <f t="shared" si="3"/>
        <v>-2.2034009022224594E-2</v>
      </c>
    </row>
    <row r="80" spans="1:5" hidden="1" x14ac:dyDescent="0.2">
      <c r="A80" s="29">
        <v>45152</v>
      </c>
      <c r="B80" s="43">
        <v>4.0996594539560727E-2</v>
      </c>
      <c r="C80" s="43">
        <v>5.7504757517030658E-3</v>
      </c>
      <c r="D80" s="18">
        <f t="shared" si="2"/>
        <v>1.4050662529558071E-2</v>
      </c>
      <c r="E80" s="18">
        <f t="shared" si="3"/>
        <v>2.6945932010002657E-2</v>
      </c>
    </row>
    <row r="81" spans="1:5" hidden="1" x14ac:dyDescent="0.2">
      <c r="A81" s="2">
        <v>45153</v>
      </c>
      <c r="B81" s="18">
        <v>-5.6260480793555168E-3</v>
      </c>
      <c r="C81" s="18">
        <v>-1.1550909428841738E-2</v>
      </c>
      <c r="D81" s="18">
        <f t="shared" si="2"/>
        <v>-2.6913663872146911E-2</v>
      </c>
      <c r="E81" s="18">
        <f t="shared" si="3"/>
        <v>2.1287615792791394E-2</v>
      </c>
    </row>
    <row r="82" spans="1:5" hidden="1" x14ac:dyDescent="0.2">
      <c r="A82" s="29">
        <v>45154</v>
      </c>
      <c r="B82" s="43">
        <v>-3.7359641578097791E-2</v>
      </c>
      <c r="C82" s="43">
        <v>-7.5553952105776867E-3</v>
      </c>
      <c r="D82" s="18">
        <f t="shared" si="2"/>
        <v>-1.745352256717957E-2</v>
      </c>
      <c r="E82" s="18">
        <f t="shared" si="3"/>
        <v>-1.9906119010918221E-2</v>
      </c>
    </row>
    <row r="83" spans="1:5" hidden="1" x14ac:dyDescent="0.2">
      <c r="A83" s="2">
        <v>45155</v>
      </c>
      <c r="B83" s="18">
        <v>-2.5655377715876448E-2</v>
      </c>
      <c r="C83" s="18">
        <v>-7.7129130290369829E-3</v>
      </c>
      <c r="D83" s="18">
        <f t="shared" si="2"/>
        <v>-1.7826476019294317E-2</v>
      </c>
      <c r="E83" s="18">
        <f t="shared" si="3"/>
        <v>-7.8289016965821315E-3</v>
      </c>
    </row>
    <row r="84" spans="1:5" hidden="1" x14ac:dyDescent="0.2">
      <c r="A84" s="29">
        <v>45156</v>
      </c>
      <c r="B84" s="43">
        <v>9.6705714594620407E-3</v>
      </c>
      <c r="C84" s="43">
        <v>-1.4870682600087726E-4</v>
      </c>
      <c r="D84" s="18">
        <f t="shared" si="2"/>
        <v>8.3223616744607695E-5</v>
      </c>
      <c r="E84" s="18">
        <f t="shared" si="3"/>
        <v>9.5873478427174336E-3</v>
      </c>
    </row>
    <row r="85" spans="1:5" hidden="1" x14ac:dyDescent="0.2">
      <c r="A85" s="2">
        <v>45159</v>
      </c>
      <c r="B85" s="18">
        <v>2.6268414913473093E-2</v>
      </c>
      <c r="C85" s="18">
        <v>6.8791885187959867E-3</v>
      </c>
      <c r="D85" s="18">
        <f t="shared" si="2"/>
        <v>1.6723105095426089E-2</v>
      </c>
      <c r="E85" s="18">
        <f t="shared" si="3"/>
        <v>9.5453098180470035E-3</v>
      </c>
    </row>
    <row r="86" spans="1:5" hidden="1" x14ac:dyDescent="0.2">
      <c r="A86" s="29">
        <v>45160</v>
      </c>
      <c r="B86" s="43">
        <v>-2.365549371389164E-2</v>
      </c>
      <c r="C86" s="43">
        <v>-2.777466728829614E-3</v>
      </c>
      <c r="D86" s="18">
        <f t="shared" si="2"/>
        <v>-6.1408663949777797E-3</v>
      </c>
      <c r="E86" s="18">
        <f t="shared" si="3"/>
        <v>-1.7514627318913858E-2</v>
      </c>
    </row>
    <row r="87" spans="1:5" hidden="1" x14ac:dyDescent="0.2">
      <c r="A87" s="2">
        <v>45161</v>
      </c>
      <c r="B87" s="18">
        <v>3.568045156540478E-2</v>
      </c>
      <c r="C87" s="18">
        <v>1.1044879965972587E-2</v>
      </c>
      <c r="D87" s="18">
        <f t="shared" si="2"/>
        <v>2.6586173419158976E-2</v>
      </c>
      <c r="E87" s="18">
        <f t="shared" si="3"/>
        <v>9.0942781462458044E-3</v>
      </c>
    </row>
    <row r="88" spans="1:5" hidden="1" x14ac:dyDescent="0.2">
      <c r="A88" s="29">
        <v>45162</v>
      </c>
      <c r="B88" s="43">
        <v>-6.9724913023299306E-2</v>
      </c>
      <c r="C88" s="43">
        <v>-1.3457974663146133E-2</v>
      </c>
      <c r="D88" s="18">
        <f t="shared" si="2"/>
        <v>-3.1429004228550057E-2</v>
      </c>
      <c r="E88" s="18">
        <f t="shared" si="3"/>
        <v>-3.8295908794749249E-2</v>
      </c>
    </row>
    <row r="89" spans="1:5" hidden="1" x14ac:dyDescent="0.2">
      <c r="A89" s="2">
        <v>45163</v>
      </c>
      <c r="B89" s="18">
        <v>4.4204021095501922E-3</v>
      </c>
      <c r="C89" s="18">
        <v>6.7179660376250894E-3</v>
      </c>
      <c r="D89" s="18">
        <f t="shared" si="2"/>
        <v>1.6341380148373646E-2</v>
      </c>
      <c r="E89" s="18">
        <f t="shared" si="3"/>
        <v>-1.1920978038823454E-2</v>
      </c>
    </row>
    <row r="90" spans="1:5" hidden="1" x14ac:dyDescent="0.2">
      <c r="A90" s="29">
        <v>45166</v>
      </c>
      <c r="B90" s="43">
        <v>3.5207883652967897E-3</v>
      </c>
      <c r="C90" s="43">
        <v>6.2646197550364491E-3</v>
      </c>
      <c r="D90" s="18">
        <f t="shared" si="2"/>
        <v>1.5267996433765434E-2</v>
      </c>
      <c r="E90" s="18">
        <f t="shared" si="3"/>
        <v>-1.1747208068468644E-2</v>
      </c>
    </row>
    <row r="91" spans="1:5" hidden="1" x14ac:dyDescent="0.2">
      <c r="A91" s="2">
        <v>45167</v>
      </c>
      <c r="B91" s="18">
        <v>3.2258040531185417E-2</v>
      </c>
      <c r="C91" s="18">
        <v>1.4508307194546211E-2</v>
      </c>
      <c r="D91" s="18">
        <f t="shared" si="2"/>
        <v>3.4786497380467074E-2</v>
      </c>
      <c r="E91" s="18">
        <f t="shared" si="3"/>
        <v>-2.5284568492816573E-3</v>
      </c>
    </row>
    <row r="92" spans="1:5" hidden="1" x14ac:dyDescent="0.2">
      <c r="A92" s="29">
        <v>45168</v>
      </c>
      <c r="B92" s="43">
        <v>6.3255115231084513E-3</v>
      </c>
      <c r="C92" s="43">
        <v>3.833182103508026E-3</v>
      </c>
      <c r="D92" s="18">
        <f t="shared" si="2"/>
        <v>9.5111044541216997E-3</v>
      </c>
      <c r="E92" s="18">
        <f t="shared" si="3"/>
        <v>-3.1855929310132484E-3</v>
      </c>
    </row>
    <row r="93" spans="1:5" hidden="1" x14ac:dyDescent="0.2">
      <c r="A93" s="2">
        <v>45169</v>
      </c>
      <c r="B93" s="18">
        <v>-8.1620709923810875E-3</v>
      </c>
      <c r="C93" s="18">
        <v>-1.5969365120942491E-3</v>
      </c>
      <c r="D93" s="18">
        <f t="shared" si="2"/>
        <v>-3.3457361426438327E-3</v>
      </c>
      <c r="E93" s="18">
        <f t="shared" si="3"/>
        <v>-4.8163348497372548E-3</v>
      </c>
    </row>
    <row r="94" spans="1:5" hidden="1" x14ac:dyDescent="0.2">
      <c r="A94" s="29">
        <v>45170</v>
      </c>
      <c r="B94" s="43">
        <v>3.5281835834945596E-2</v>
      </c>
      <c r="C94" s="43">
        <v>1.7991292600010311E-3</v>
      </c>
      <c r="D94" s="18">
        <f t="shared" si="2"/>
        <v>4.6950967339171312E-3</v>
      </c>
      <c r="E94" s="18">
        <f t="shared" si="3"/>
        <v>3.0586739101028465E-2</v>
      </c>
    </row>
    <row r="95" spans="1:5" hidden="1" x14ac:dyDescent="0.2">
      <c r="A95" s="2">
        <v>45174</v>
      </c>
      <c r="B95" s="18">
        <v>1.2151684496470638E-2</v>
      </c>
      <c r="C95" s="18">
        <v>-4.194177587506065E-3</v>
      </c>
      <c r="D95" s="18">
        <f t="shared" si="2"/>
        <v>-9.495199324165501E-3</v>
      </c>
      <c r="E95" s="18">
        <f t="shared" si="3"/>
        <v>2.1646883820636141E-2</v>
      </c>
    </row>
    <row r="96" spans="1:5" hidden="1" x14ac:dyDescent="0.2">
      <c r="A96" s="29">
        <v>45175</v>
      </c>
      <c r="B96" s="43">
        <v>-1.3540350392929668E-2</v>
      </c>
      <c r="C96" s="43">
        <v>-6.9715993514528618E-3</v>
      </c>
      <c r="D96" s="18">
        <f t="shared" si="2"/>
        <v>-1.6071274621388212E-2</v>
      </c>
      <c r="E96" s="18">
        <f t="shared" si="3"/>
        <v>2.5309242284585441E-3</v>
      </c>
    </row>
    <row r="97" spans="1:5" hidden="1" x14ac:dyDescent="0.2">
      <c r="A97" s="2">
        <v>45176</v>
      </c>
      <c r="B97" s="18">
        <v>-2.4615688794424884E-2</v>
      </c>
      <c r="C97" s="18">
        <v>-3.2112659361860363E-3</v>
      </c>
      <c r="D97" s="18">
        <f t="shared" si="2"/>
        <v>-7.1679686840437368E-3</v>
      </c>
      <c r="E97" s="18">
        <f t="shared" si="3"/>
        <v>-1.7447720110381149E-2</v>
      </c>
    </row>
    <row r="98" spans="1:5" hidden="1" x14ac:dyDescent="0.2">
      <c r="A98" s="29">
        <v>45177</v>
      </c>
      <c r="B98" s="43">
        <v>-4.6908717251007426E-3</v>
      </c>
      <c r="C98" s="43">
        <v>1.4266227216406246E-3</v>
      </c>
      <c r="D98" s="18">
        <f t="shared" si="2"/>
        <v>3.8131165187535489E-3</v>
      </c>
      <c r="E98" s="18">
        <f t="shared" si="3"/>
        <v>-8.5039882438542914E-3</v>
      </c>
    </row>
    <row r="99" spans="1:5" hidden="1" x14ac:dyDescent="0.2">
      <c r="A99" s="2">
        <v>45180</v>
      </c>
      <c r="B99" s="18">
        <v>-7.2579571085477079E-3</v>
      </c>
      <c r="C99" s="18">
        <v>6.7234531062752012E-3</v>
      </c>
      <c r="D99" s="18">
        <f t="shared" si="2"/>
        <v>1.6354371829029629E-2</v>
      </c>
      <c r="E99" s="18">
        <f t="shared" si="3"/>
        <v>-2.3612328937577337E-2</v>
      </c>
    </row>
    <row r="100" spans="1:5" hidden="1" x14ac:dyDescent="0.2">
      <c r="A100" s="29">
        <v>45181</v>
      </c>
      <c r="B100" s="43">
        <v>-9.4969011198098308E-5</v>
      </c>
      <c r="C100" s="43">
        <v>-5.6958856048289208E-3</v>
      </c>
      <c r="D100" s="18">
        <f t="shared" si="2"/>
        <v>-1.3050779223678127E-2</v>
      </c>
      <c r="E100" s="18">
        <f t="shared" si="3"/>
        <v>1.2955810212480028E-2</v>
      </c>
    </row>
    <row r="101" spans="1:5" hidden="1" x14ac:dyDescent="0.2">
      <c r="A101" s="2">
        <v>45182</v>
      </c>
      <c r="B101" s="18">
        <v>2.2789873530701943E-2</v>
      </c>
      <c r="C101" s="18">
        <v>1.2416323054647016E-3</v>
      </c>
      <c r="D101" s="18">
        <f t="shared" si="2"/>
        <v>3.3751164563111998E-3</v>
      </c>
      <c r="E101" s="18">
        <f t="shared" si="3"/>
        <v>1.9414757074390741E-2</v>
      </c>
    </row>
    <row r="102" spans="1:5" hidden="1" x14ac:dyDescent="0.2">
      <c r="A102" s="29">
        <v>45183</v>
      </c>
      <c r="B102" s="43">
        <v>-1.0026941233261866E-2</v>
      </c>
      <c r="C102" s="43">
        <v>8.4299188671679293E-3</v>
      </c>
      <c r="D102" s="18">
        <f t="shared" si="2"/>
        <v>2.0394754705491451E-2</v>
      </c>
      <c r="E102" s="18">
        <f t="shared" si="3"/>
        <v>-3.0421695938753317E-2</v>
      </c>
    </row>
    <row r="103" spans="1:5" hidden="1" x14ac:dyDescent="0.2">
      <c r="A103" s="2">
        <v>45184</v>
      </c>
      <c r="B103" s="18">
        <v>-4.8204065666743956E-2</v>
      </c>
      <c r="C103" s="18">
        <v>-1.2159612938677844E-2</v>
      </c>
      <c r="D103" s="18">
        <f t="shared" si="2"/>
        <v>-2.8354885427449253E-2</v>
      </c>
      <c r="E103" s="18">
        <f t="shared" si="3"/>
        <v>-1.9849180239294703E-2</v>
      </c>
    </row>
    <row r="104" spans="1:5" hidden="1" x14ac:dyDescent="0.2">
      <c r="A104" s="29">
        <v>45187</v>
      </c>
      <c r="B104" s="43">
        <v>8.6708532991963683E-3</v>
      </c>
      <c r="C104" s="43">
        <v>7.2128769712942464E-4</v>
      </c>
      <c r="D104" s="18">
        <f t="shared" si="2"/>
        <v>2.1431014381620914E-3</v>
      </c>
      <c r="E104" s="18">
        <f t="shared" si="3"/>
        <v>6.5277518610342769E-3</v>
      </c>
    </row>
    <row r="105" spans="1:5" hidden="1" x14ac:dyDescent="0.2">
      <c r="A105" s="2">
        <v>45188</v>
      </c>
      <c r="B105" s="18">
        <v>-7.4240706832038317E-3</v>
      </c>
      <c r="C105" s="18">
        <v>-2.151010615372817E-3</v>
      </c>
      <c r="D105" s="18">
        <f t="shared" si="2"/>
        <v>-4.6576121676315928E-3</v>
      </c>
      <c r="E105" s="18">
        <f t="shared" si="3"/>
        <v>-2.7664585155722388E-3</v>
      </c>
    </row>
    <row r="106" spans="1:5" hidden="1" x14ac:dyDescent="0.2">
      <c r="A106" s="29">
        <v>45189</v>
      </c>
      <c r="B106" s="43">
        <v>-1.2498811778686503E-2</v>
      </c>
      <c r="C106" s="43">
        <v>-9.3947947580595992E-3</v>
      </c>
      <c r="D106" s="18">
        <f t="shared" si="2"/>
        <v>-2.1808651515521082E-2</v>
      </c>
      <c r="E106" s="18">
        <f t="shared" si="3"/>
        <v>9.3098397368345798E-3</v>
      </c>
    </row>
    <row r="107" spans="1:5" hidden="1" x14ac:dyDescent="0.2">
      <c r="A107" s="2">
        <v>45190</v>
      </c>
      <c r="B107" s="18">
        <v>-4.2156626289826749E-2</v>
      </c>
      <c r="C107" s="18">
        <v>-1.6400934103219411E-2</v>
      </c>
      <c r="D107" s="18">
        <f t="shared" si="2"/>
        <v>-3.8397021519194788E-2</v>
      </c>
      <c r="E107" s="18">
        <f t="shared" si="3"/>
        <v>-3.7596047706319607E-3</v>
      </c>
    </row>
    <row r="108" spans="1:5" hidden="1" x14ac:dyDescent="0.2">
      <c r="A108" s="29">
        <v>45191</v>
      </c>
      <c r="B108" s="43">
        <v>9.36388901457752E-4</v>
      </c>
      <c r="C108" s="43">
        <v>-2.2955984771939608E-3</v>
      </c>
      <c r="D108" s="18">
        <f t="shared" si="2"/>
        <v>-4.9999514834469655E-3</v>
      </c>
      <c r="E108" s="18">
        <f t="shared" si="3"/>
        <v>5.9363403849047175E-3</v>
      </c>
    </row>
    <row r="109" spans="1:5" hidden="1" x14ac:dyDescent="0.2">
      <c r="A109" s="2">
        <v>45194</v>
      </c>
      <c r="B109" s="18">
        <v>1.2266115827536339E-2</v>
      </c>
      <c r="C109" s="18">
        <v>4.0230650909416354E-3</v>
      </c>
      <c r="D109" s="18">
        <f t="shared" si="2"/>
        <v>9.9606886113548423E-3</v>
      </c>
      <c r="E109" s="18">
        <f t="shared" si="3"/>
        <v>2.3054272161814968E-3</v>
      </c>
    </row>
    <row r="110" spans="1:5" hidden="1" x14ac:dyDescent="0.2">
      <c r="A110" s="29">
        <v>45195</v>
      </c>
      <c r="B110" s="43">
        <v>-1.4582031310290233E-2</v>
      </c>
      <c r="C110" s="43">
        <v>-1.4734533990868215E-2</v>
      </c>
      <c r="D110" s="18">
        <f t="shared" si="2"/>
        <v>-3.4451501700645627E-2</v>
      </c>
      <c r="E110" s="18">
        <f t="shared" si="3"/>
        <v>1.9869470390355394E-2</v>
      </c>
    </row>
    <row r="111" spans="1:5" hidden="1" x14ac:dyDescent="0.2">
      <c r="A111" s="2">
        <v>45196</v>
      </c>
      <c r="B111" s="18">
        <v>2.1988335040459495E-2</v>
      </c>
      <c r="C111" s="18">
        <v>2.2931406074522265E-4</v>
      </c>
      <c r="D111" s="18">
        <f t="shared" si="2"/>
        <v>9.782601025366414E-4</v>
      </c>
      <c r="E111" s="18">
        <f t="shared" si="3"/>
        <v>2.1010074937922854E-2</v>
      </c>
    </row>
    <row r="112" spans="1:5" hidden="1" x14ac:dyDescent="0.2">
      <c r="A112" s="29">
        <v>45197</v>
      </c>
      <c r="B112" s="43">
        <v>4.7823008626498353E-2</v>
      </c>
      <c r="C112" s="43">
        <v>5.8931739705165853E-3</v>
      </c>
      <c r="D112" s="18">
        <f t="shared" si="2"/>
        <v>1.4388527755458722E-2</v>
      </c>
      <c r="E112" s="18">
        <f t="shared" si="3"/>
        <v>3.3434480871039632E-2</v>
      </c>
    </row>
    <row r="113" spans="1:5" hidden="1" x14ac:dyDescent="0.2">
      <c r="A113" s="2">
        <v>45198</v>
      </c>
      <c r="B113" s="18">
        <v>5.8386100959961773E-4</v>
      </c>
      <c r="C113" s="18">
        <v>-2.7095820861420261E-3</v>
      </c>
      <c r="D113" s="18">
        <f t="shared" si="2"/>
        <v>-5.980136567180841E-3</v>
      </c>
      <c r="E113" s="18">
        <f t="shared" si="3"/>
        <v>6.5639975767804587E-3</v>
      </c>
    </row>
    <row r="114" spans="1:5" hidden="1" x14ac:dyDescent="0.2">
      <c r="A114" s="29">
        <v>45201</v>
      </c>
      <c r="B114" s="43">
        <v>4.3765507642270496E-3</v>
      </c>
      <c r="C114" s="43">
        <v>7.9367555590792449E-5</v>
      </c>
      <c r="D114" s="18">
        <f t="shared" si="2"/>
        <v>6.232331774758585E-4</v>
      </c>
      <c r="E114" s="18">
        <f t="shared" si="3"/>
        <v>3.753317586751191E-3</v>
      </c>
    </row>
    <row r="115" spans="1:5" hidden="1" x14ac:dyDescent="0.2">
      <c r="A115" s="2">
        <v>45202</v>
      </c>
      <c r="B115" s="18">
        <v>-3.0889851028438886E-2</v>
      </c>
      <c r="C115" s="18">
        <v>-1.3744071674259506E-2</v>
      </c>
      <c r="D115" s="18">
        <f t="shared" si="2"/>
        <v>-3.2106393421582946E-2</v>
      </c>
      <c r="E115" s="18">
        <f t="shared" si="3"/>
        <v>1.21654239314406E-3</v>
      </c>
    </row>
    <row r="116" spans="1:5" hidden="1" x14ac:dyDescent="0.2">
      <c r="A116" s="29">
        <v>45203</v>
      </c>
      <c r="B116" s="43">
        <v>3.9868083440935953E-2</v>
      </c>
      <c r="C116" s="43">
        <v>8.1097549571607086E-3</v>
      </c>
      <c r="D116" s="18">
        <f t="shared" si="2"/>
        <v>1.9636705637470591E-2</v>
      </c>
      <c r="E116" s="18">
        <f t="shared" si="3"/>
        <v>2.0231377803465362E-2</v>
      </c>
    </row>
    <row r="117" spans="1:5" hidden="1" x14ac:dyDescent="0.2">
      <c r="A117" s="2">
        <v>45204</v>
      </c>
      <c r="B117" s="18">
        <v>-1.114630571842401E-2</v>
      </c>
      <c r="C117" s="18">
        <v>-1.304030159777203E-3</v>
      </c>
      <c r="D117" s="18">
        <f t="shared" si="2"/>
        <v>-2.6522245367094893E-3</v>
      </c>
      <c r="E117" s="18">
        <f t="shared" si="3"/>
        <v>-8.4940811817145207E-3</v>
      </c>
    </row>
    <row r="118" spans="1:5" hidden="1" x14ac:dyDescent="0.2">
      <c r="A118" s="29">
        <v>45205</v>
      </c>
      <c r="B118" s="43">
        <v>4.2075542197792748E-2</v>
      </c>
      <c r="C118" s="43">
        <v>1.1814893014644445E-2</v>
      </c>
      <c r="D118" s="18">
        <f t="shared" si="2"/>
        <v>2.8409326047125191E-2</v>
      </c>
      <c r="E118" s="18">
        <f t="shared" si="3"/>
        <v>1.3666216150667557E-2</v>
      </c>
    </row>
    <row r="119" spans="1:5" hidden="1" x14ac:dyDescent="0.2">
      <c r="A119" s="2">
        <v>45208</v>
      </c>
      <c r="B119" s="18">
        <v>-2.5176860168292237E-3</v>
      </c>
      <c r="C119" s="18">
        <v>6.3038542996403102E-3</v>
      </c>
      <c r="D119" s="18">
        <f t="shared" si="2"/>
        <v>1.5360891694728823E-2</v>
      </c>
      <c r="E119" s="18">
        <f t="shared" si="3"/>
        <v>-1.7878577711558048E-2</v>
      </c>
    </row>
    <row r="120" spans="1:5" hidden="1" x14ac:dyDescent="0.2">
      <c r="A120" s="29">
        <v>45209</v>
      </c>
      <c r="B120" s="43">
        <v>1.907077584600958E-2</v>
      </c>
      <c r="C120" s="43">
        <v>5.2079907813922244E-3</v>
      </c>
      <c r="D120" s="18">
        <f t="shared" si="2"/>
        <v>1.2766225985319896E-2</v>
      </c>
      <c r="E120" s="18">
        <f t="shared" si="3"/>
        <v>6.304549860689684E-3</v>
      </c>
    </row>
    <row r="121" spans="1:5" hidden="1" x14ac:dyDescent="0.2">
      <c r="A121" s="2">
        <v>45210</v>
      </c>
      <c r="B121" s="18">
        <v>-6.4214710936514319E-3</v>
      </c>
      <c r="C121" s="18">
        <v>4.2930081710337298E-3</v>
      </c>
      <c r="D121" s="18">
        <f t="shared" si="2"/>
        <v>1.0599830294369263E-2</v>
      </c>
      <c r="E121" s="18">
        <f t="shared" si="3"/>
        <v>-1.7021301388020695E-2</v>
      </c>
    </row>
    <row r="122" spans="1:5" hidden="1" x14ac:dyDescent="0.2">
      <c r="A122" s="29">
        <v>45211</v>
      </c>
      <c r="B122" s="43">
        <v>4.4317548495356185E-3</v>
      </c>
      <c r="C122" s="43">
        <v>-6.2464343461184901E-3</v>
      </c>
      <c r="D122" s="18">
        <f t="shared" si="2"/>
        <v>-1.435430828235686E-2</v>
      </c>
      <c r="E122" s="18">
        <f t="shared" si="3"/>
        <v>1.8786063131892478E-2</v>
      </c>
    </row>
    <row r="123" spans="1:5" hidden="1" x14ac:dyDescent="0.2">
      <c r="A123" s="2">
        <v>45212</v>
      </c>
      <c r="B123" s="18">
        <v>-3.4010520695828106E-2</v>
      </c>
      <c r="C123" s="18">
        <v>-5.018858888767519E-3</v>
      </c>
      <c r="D123" s="18">
        <f t="shared" si="2"/>
        <v>-1.1447789457829772E-2</v>
      </c>
      <c r="E123" s="18">
        <f t="shared" si="3"/>
        <v>-2.2562731237998332E-2</v>
      </c>
    </row>
    <row r="124" spans="1:5" hidden="1" x14ac:dyDescent="0.2">
      <c r="A124" s="29">
        <v>45215</v>
      </c>
      <c r="B124" s="43">
        <v>1.3036471541755468E-2</v>
      </c>
      <c r="C124" s="43">
        <v>1.059436938392988E-2</v>
      </c>
      <c r="D124" s="18">
        <f t="shared" si="2"/>
        <v>2.5519503765970064E-2</v>
      </c>
      <c r="E124" s="18">
        <f t="shared" si="3"/>
        <v>-1.2483032224214596E-2</v>
      </c>
    </row>
    <row r="125" spans="1:5" hidden="1" x14ac:dyDescent="0.2">
      <c r="A125" s="2">
        <v>45216</v>
      </c>
      <c r="B125" s="18">
        <v>-1.2399020347322431E-2</v>
      </c>
      <c r="C125" s="18">
        <v>-9.824505308242415E-5</v>
      </c>
      <c r="D125" s="18">
        <f t="shared" si="2"/>
        <v>2.0270148022600657E-4</v>
      </c>
      <c r="E125" s="18">
        <f t="shared" si="3"/>
        <v>-1.2601721827548438E-2</v>
      </c>
    </row>
    <row r="126" spans="1:5" hidden="1" x14ac:dyDescent="0.2">
      <c r="A126" s="29">
        <v>45217</v>
      </c>
      <c r="B126" s="43">
        <v>-2.8248061993003115E-2</v>
      </c>
      <c r="C126" s="43">
        <v>-1.3399820506516447E-2</v>
      </c>
      <c r="D126" s="18">
        <f t="shared" si="2"/>
        <v>-3.1291313180756196E-2</v>
      </c>
      <c r="E126" s="18">
        <f t="shared" si="3"/>
        <v>3.0432511877530807E-3</v>
      </c>
    </row>
    <row r="127" spans="1:5" hidden="1" x14ac:dyDescent="0.2">
      <c r="A127" s="2">
        <v>45218</v>
      </c>
      <c r="B127" s="18">
        <v>2.2511829407423356E-3</v>
      </c>
      <c r="C127" s="18">
        <v>-8.4828481963210578E-3</v>
      </c>
      <c r="D127" s="18">
        <f t="shared" si="2"/>
        <v>-1.964944424823372E-2</v>
      </c>
      <c r="E127" s="18">
        <f t="shared" si="3"/>
        <v>2.1900627188976056E-2</v>
      </c>
    </row>
    <row r="128" spans="1:5" hidden="1" x14ac:dyDescent="0.2">
      <c r="A128" s="29">
        <v>45219</v>
      </c>
      <c r="B128" s="43">
        <v>-5.7617574071616717E-3</v>
      </c>
      <c r="C128" s="43">
        <v>-1.2585283719027562E-2</v>
      </c>
      <c r="D128" s="18">
        <f t="shared" si="2"/>
        <v>-2.9362742116607436E-2</v>
      </c>
      <c r="E128" s="18">
        <f t="shared" si="3"/>
        <v>2.3600984709445764E-2</v>
      </c>
    </row>
    <row r="129" spans="1:5" hidden="1" x14ac:dyDescent="0.2">
      <c r="A129" s="2">
        <v>45222</v>
      </c>
      <c r="B129" s="18">
        <v>-1.767994760364644E-2</v>
      </c>
      <c r="C129" s="18">
        <v>-1.6855698941634634E-3</v>
      </c>
      <c r="D129" s="18">
        <f t="shared" si="2"/>
        <v>-3.5555925648482881E-3</v>
      </c>
      <c r="E129" s="18">
        <f t="shared" si="3"/>
        <v>-1.4124355038798152E-2</v>
      </c>
    </row>
    <row r="130" spans="1:5" hidden="1" x14ac:dyDescent="0.2">
      <c r="A130" s="29">
        <v>45223</v>
      </c>
      <c r="B130" s="43">
        <v>1.6598300142555811E-2</v>
      </c>
      <c r="C130" s="43">
        <v>7.2657922227272742E-3</v>
      </c>
      <c r="D130" s="18">
        <f t="shared" si="2"/>
        <v>1.7638463036462965E-2</v>
      </c>
      <c r="E130" s="18">
        <f t="shared" si="3"/>
        <v>-1.0401628939071539E-3</v>
      </c>
    </row>
    <row r="131" spans="1:5" hidden="1" x14ac:dyDescent="0.2">
      <c r="A131" s="2">
        <v>45224</v>
      </c>
      <c r="B131" s="18">
        <v>-5.5178525734104866E-2</v>
      </c>
      <c r="C131" s="18">
        <v>-1.4339628627712542E-2</v>
      </c>
      <c r="D131" s="18">
        <f t="shared" si="2"/>
        <v>-3.3516487999414139E-2</v>
      </c>
      <c r="E131" s="18">
        <f t="shared" si="3"/>
        <v>-2.1662037734690727E-2</v>
      </c>
    </row>
    <row r="132" spans="1:5" hidden="1" x14ac:dyDescent="0.2">
      <c r="A132" s="29">
        <v>45225</v>
      </c>
      <c r="B132" s="43">
        <v>-2.4880277434845999E-2</v>
      </c>
      <c r="C132" s="43">
        <v>-1.1832519778109618E-2</v>
      </c>
      <c r="D132" s="18">
        <f t="shared" si="2"/>
        <v>-2.7580430038273287E-2</v>
      </c>
      <c r="E132" s="18">
        <f t="shared" si="3"/>
        <v>2.7001526034272881E-3</v>
      </c>
    </row>
    <row r="133" spans="1:5" hidden="1" x14ac:dyDescent="0.2">
      <c r="A133" s="2">
        <v>45226</v>
      </c>
      <c r="B133" s="18">
        <v>2.9465166971098578E-2</v>
      </c>
      <c r="C133" s="18">
        <v>-4.8002802297685276E-3</v>
      </c>
      <c r="D133" s="18">
        <f t="shared" si="2"/>
        <v>-1.0930262829860687E-2</v>
      </c>
      <c r="E133" s="18">
        <f t="shared" si="3"/>
        <v>4.0395429800959268E-2</v>
      </c>
    </row>
    <row r="134" spans="1:5" hidden="1" x14ac:dyDescent="0.2">
      <c r="A134" s="29">
        <v>45229</v>
      </c>
      <c r="B134" s="43">
        <v>-2.5925541761776527E-3</v>
      </c>
      <c r="C134" s="43">
        <v>1.2010022325859904E-2</v>
      </c>
      <c r="D134" s="18">
        <f t="shared" si="2"/>
        <v>2.8871331875661873E-2</v>
      </c>
      <c r="E134" s="18">
        <f t="shared" si="3"/>
        <v>-3.1463886051839529E-2</v>
      </c>
    </row>
    <row r="135" spans="1:5" hidden="1" x14ac:dyDescent="0.2">
      <c r="A135" s="2">
        <v>45230</v>
      </c>
      <c r="B135" s="18">
        <v>2.4121435719099082E-2</v>
      </c>
      <c r="C135" s="18">
        <v>6.4749573072333533E-3</v>
      </c>
      <c r="D135" s="18">
        <f t="shared" si="2"/>
        <v>1.5766010670938687E-2</v>
      </c>
      <c r="E135" s="18">
        <f t="shared" si="3"/>
        <v>8.3554250481603955E-3</v>
      </c>
    </row>
    <row r="136" spans="1:5" hidden="1" x14ac:dyDescent="0.2">
      <c r="A136" s="29">
        <v>45231</v>
      </c>
      <c r="B136" s="43">
        <v>9.6852801172865988E-2</v>
      </c>
      <c r="C136" s="43">
        <v>1.0505999486313922E-2</v>
      </c>
      <c r="D136" s="18">
        <f t="shared" si="2"/>
        <v>2.5310271193418818E-2</v>
      </c>
      <c r="E136" s="18">
        <f t="shared" si="3"/>
        <v>7.154252997944717E-2</v>
      </c>
    </row>
    <row r="137" spans="1:5" hidden="1" x14ac:dyDescent="0.2">
      <c r="A137" s="2">
        <v>45232</v>
      </c>
      <c r="B137" s="18">
        <v>-1.9437160560262789E-3</v>
      </c>
      <c r="C137" s="18">
        <v>1.885855702012762E-2</v>
      </c>
      <c r="D137" s="18">
        <f t="shared" si="2"/>
        <v>4.5086542834889207E-2</v>
      </c>
      <c r="E137" s="18">
        <f t="shared" si="3"/>
        <v>-4.7030258890915486E-2</v>
      </c>
    </row>
    <row r="138" spans="1:5" hidden="1" x14ac:dyDescent="0.2">
      <c r="A138" s="29">
        <v>45233</v>
      </c>
      <c r="B138" s="43">
        <v>4.0990430250297472E-2</v>
      </c>
      <c r="C138" s="43">
        <v>9.3937302530313627E-3</v>
      </c>
      <c r="D138" s="18">
        <f t="shared" si="2"/>
        <v>2.2676761827359716E-2</v>
      </c>
      <c r="E138" s="18">
        <f t="shared" si="3"/>
        <v>1.8313668422937756E-2</v>
      </c>
    </row>
    <row r="139" spans="1:5" hidden="1" x14ac:dyDescent="0.2">
      <c r="A139" s="2">
        <v>45236</v>
      </c>
      <c r="B139" s="18">
        <v>-4.4543429844098315E-3</v>
      </c>
      <c r="C139" s="18">
        <v>1.7529924220356374E-3</v>
      </c>
      <c r="D139" s="18">
        <f t="shared" si="2"/>
        <v>4.5858589781054056E-3</v>
      </c>
      <c r="E139" s="18">
        <f t="shared" si="3"/>
        <v>-9.0402019625152371E-3</v>
      </c>
    </row>
    <row r="140" spans="1:5" hidden="1" x14ac:dyDescent="0.2">
      <c r="A140" s="29">
        <v>45237</v>
      </c>
      <c r="B140" s="43">
        <v>1.5212500655411132E-2</v>
      </c>
      <c r="C140" s="43">
        <v>2.8401189192852616E-3</v>
      </c>
      <c r="D140" s="18">
        <f t="shared" si="2"/>
        <v>7.1598381253561768E-3</v>
      </c>
      <c r="E140" s="18">
        <f t="shared" si="3"/>
        <v>8.0526625300549552E-3</v>
      </c>
    </row>
    <row r="141" spans="1:5" hidden="1" x14ac:dyDescent="0.2">
      <c r="A141" s="2">
        <v>45238</v>
      </c>
      <c r="B141" s="18">
        <v>1.2340184523078612E-3</v>
      </c>
      <c r="C141" s="18">
        <v>1.0049156221052513E-3</v>
      </c>
      <c r="D141" s="18">
        <f t="shared" ref="D141:D204" si="4">$B$2+$B$3*C141</f>
        <v>2.8146445992503176E-3</v>
      </c>
      <c r="E141" s="18">
        <f t="shared" ref="E141:E204" si="5">B141-D141</f>
        <v>-1.5806261469424564E-3</v>
      </c>
    </row>
    <row r="142" spans="1:5" hidden="1" x14ac:dyDescent="0.2">
      <c r="A142" s="29">
        <v>45239</v>
      </c>
      <c r="B142" s="43">
        <v>-8.8034578171503064E-4</v>
      </c>
      <c r="C142" s="43">
        <v>-8.0838393067328429E-3</v>
      </c>
      <c r="D142" s="18">
        <f t="shared" si="4"/>
        <v>-1.8704714666196935E-2</v>
      </c>
      <c r="E142" s="18">
        <f t="shared" si="5"/>
        <v>1.7824368884481905E-2</v>
      </c>
    </row>
    <row r="143" spans="1:5" hidden="1" x14ac:dyDescent="0.2">
      <c r="A143" s="2">
        <v>45240</v>
      </c>
      <c r="B143" s="18">
        <v>4.4937867390243413E-2</v>
      </c>
      <c r="C143" s="18">
        <v>1.5616441094852496E-2</v>
      </c>
      <c r="D143" s="18">
        <f t="shared" si="4"/>
        <v>3.7410215557667478E-2</v>
      </c>
      <c r="E143" s="18">
        <f t="shared" si="5"/>
        <v>7.5276518325759351E-3</v>
      </c>
    </row>
    <row r="144" spans="1:5" hidden="1" x14ac:dyDescent="0.2">
      <c r="A144" s="29">
        <v>45243</v>
      </c>
      <c r="B144" s="43">
        <v>-1.5178307428517779E-2</v>
      </c>
      <c r="C144" s="43">
        <v>-8.3583893324035152E-4</v>
      </c>
      <c r="D144" s="18">
        <f t="shared" si="4"/>
        <v>-1.5436925884215053E-3</v>
      </c>
      <c r="E144" s="18">
        <f t="shared" si="5"/>
        <v>-1.3634614840096274E-2</v>
      </c>
    </row>
    <row r="145" spans="1:5" hidden="1" x14ac:dyDescent="0.2">
      <c r="A145" s="2">
        <v>45244</v>
      </c>
      <c r="B145" s="18">
        <v>2.6457713106155856E-2</v>
      </c>
      <c r="C145" s="18">
        <v>1.9075017703661823E-2</v>
      </c>
      <c r="D145" s="18">
        <f t="shared" si="4"/>
        <v>4.5599054752339746E-2</v>
      </c>
      <c r="E145" s="18">
        <f t="shared" si="5"/>
        <v>-1.914134164618389E-2</v>
      </c>
    </row>
    <row r="146" spans="1:5" hidden="1" x14ac:dyDescent="0.2">
      <c r="A146" s="29">
        <v>45245</v>
      </c>
      <c r="B146" s="43">
        <v>-1.568232646388712E-2</v>
      </c>
      <c r="C146" s="43">
        <v>1.5970120755575135E-3</v>
      </c>
      <c r="D146" s="18">
        <f t="shared" si="4"/>
        <v>4.2165457838898371E-3</v>
      </c>
      <c r="E146" s="18">
        <f t="shared" si="5"/>
        <v>-1.9898872247776957E-2</v>
      </c>
    </row>
    <row r="147" spans="1:5" hidden="1" x14ac:dyDescent="0.2">
      <c r="A147" s="2">
        <v>45246</v>
      </c>
      <c r="B147" s="18">
        <v>1.5508490093683935E-2</v>
      </c>
      <c r="C147" s="18">
        <v>1.1904273935798848E-3</v>
      </c>
      <c r="D147" s="18">
        <f t="shared" si="4"/>
        <v>3.2538790697128786E-3</v>
      </c>
      <c r="E147" s="18">
        <f t="shared" si="5"/>
        <v>1.2254611023971056E-2</v>
      </c>
    </row>
    <row r="148" spans="1:5" hidden="1" x14ac:dyDescent="0.2">
      <c r="A148" s="29">
        <v>45247</v>
      </c>
      <c r="B148" s="43">
        <v>6.5926804928293503E-3</v>
      </c>
      <c r="C148" s="43">
        <v>1.2820490603360213E-3</v>
      </c>
      <c r="D148" s="18">
        <f t="shared" si="4"/>
        <v>3.4708108253671635E-3</v>
      </c>
      <c r="E148" s="18">
        <f t="shared" si="5"/>
        <v>3.1218696674621869E-3</v>
      </c>
    </row>
    <row r="149" spans="1:5" hidden="1" x14ac:dyDescent="0.2">
      <c r="A149" s="2">
        <v>45250</v>
      </c>
      <c r="B149" s="18">
        <v>7.5443211075592043E-3</v>
      </c>
      <c r="C149" s="18">
        <v>7.3902780973298388E-3</v>
      </c>
      <c r="D149" s="18">
        <f t="shared" si="4"/>
        <v>1.7933207066863226E-2</v>
      </c>
      <c r="E149" s="18">
        <f t="shared" si="5"/>
        <v>-1.0388885959304022E-2</v>
      </c>
    </row>
    <row r="150" spans="1:5" hidden="1" x14ac:dyDescent="0.2">
      <c r="A150" s="29">
        <v>45251</v>
      </c>
      <c r="B150" s="43">
        <v>-1.9501317707502852E-2</v>
      </c>
      <c r="C150" s="43">
        <v>-2.0209310950652926E-3</v>
      </c>
      <c r="D150" s="18">
        <f t="shared" si="4"/>
        <v>-4.3496241150884577E-3</v>
      </c>
      <c r="E150" s="18">
        <f t="shared" si="5"/>
        <v>-1.5151693592414394E-2</v>
      </c>
    </row>
    <row r="151" spans="1:5" hidden="1" x14ac:dyDescent="0.2">
      <c r="A151" s="2">
        <v>45252</v>
      </c>
      <c r="B151" s="18">
        <v>2.8113447223620192E-2</v>
      </c>
      <c r="C151" s="18">
        <v>4.06112922094648E-3</v>
      </c>
      <c r="D151" s="18">
        <f t="shared" si="4"/>
        <v>1.00508126927185E-2</v>
      </c>
      <c r="E151" s="18">
        <f t="shared" si="5"/>
        <v>1.8062634530901692E-2</v>
      </c>
    </row>
    <row r="152" spans="1:5" hidden="1" x14ac:dyDescent="0.2">
      <c r="A152" s="29">
        <v>45254</v>
      </c>
      <c r="B152" s="43">
        <v>-1.6325571312478804E-3</v>
      </c>
      <c r="C152" s="43">
        <v>5.9687366788407914E-4</v>
      </c>
      <c r="D152" s="18">
        <f t="shared" si="4"/>
        <v>1.8485275153360392E-3</v>
      </c>
      <c r="E152" s="18">
        <f t="shared" si="5"/>
        <v>-3.4810846465839198E-3</v>
      </c>
    </row>
    <row r="153" spans="1:5" hidden="1" x14ac:dyDescent="0.2">
      <c r="A153" s="2">
        <v>45257</v>
      </c>
      <c r="B153" s="18">
        <v>2.7798542561674466E-3</v>
      </c>
      <c r="C153" s="18">
        <v>-1.9541574600900891E-3</v>
      </c>
      <c r="D153" s="18">
        <f t="shared" si="4"/>
        <v>-4.1915248097664538E-3</v>
      </c>
      <c r="E153" s="18">
        <f t="shared" si="5"/>
        <v>6.9713790659339005E-3</v>
      </c>
    </row>
    <row r="154" spans="1:5" hidden="1" x14ac:dyDescent="0.2">
      <c r="A154" s="29">
        <v>45258</v>
      </c>
      <c r="B154" s="43">
        <v>-5.2180952440784578E-3</v>
      </c>
      <c r="C154" s="43">
        <v>9.8011853060331333E-4</v>
      </c>
      <c r="D154" s="18">
        <f t="shared" si="4"/>
        <v>2.7559327597358389E-3</v>
      </c>
      <c r="E154" s="18">
        <f t="shared" si="5"/>
        <v>-7.9740280038142972E-3</v>
      </c>
    </row>
    <row r="155" spans="1:5" hidden="1" x14ac:dyDescent="0.2">
      <c r="A155" s="2">
        <v>45259</v>
      </c>
      <c r="B155" s="18">
        <v>1.5080700808743019E-2</v>
      </c>
      <c r="C155" s="18">
        <v>-9.4624863923831182E-4</v>
      </c>
      <c r="D155" s="18">
        <f t="shared" si="4"/>
        <v>-1.8051086072673624E-3</v>
      </c>
      <c r="E155" s="18">
        <f t="shared" si="5"/>
        <v>1.6885809416010381E-2</v>
      </c>
    </row>
    <row r="156" spans="1:5" hidden="1" x14ac:dyDescent="0.2">
      <c r="A156" s="29">
        <v>45260</v>
      </c>
      <c r="B156" s="43">
        <v>-2.1719780744072992E-2</v>
      </c>
      <c r="C156" s="43">
        <v>3.7840728581564065E-3</v>
      </c>
      <c r="D156" s="18">
        <f t="shared" si="4"/>
        <v>9.3948289573951536E-3</v>
      </c>
      <c r="E156" s="18">
        <f t="shared" si="5"/>
        <v>-3.1114609701468145E-2</v>
      </c>
    </row>
    <row r="157" spans="1:5" hidden="1" x14ac:dyDescent="0.2">
      <c r="A157" s="2">
        <v>45261</v>
      </c>
      <c r="B157" s="18">
        <v>1.8982809556560287E-3</v>
      </c>
      <c r="C157" s="18">
        <v>5.8737421236076948E-3</v>
      </c>
      <c r="D157" s="18">
        <f t="shared" si="4"/>
        <v>1.4342519154930086E-2</v>
      </c>
      <c r="E157" s="18">
        <f t="shared" si="5"/>
        <v>-1.2444238199274057E-2</v>
      </c>
    </row>
    <row r="158" spans="1:5" hidden="1" x14ac:dyDescent="0.2">
      <c r="A158" s="29">
        <v>45264</v>
      </c>
      <c r="B158" s="43">
        <v>-2.3230906244362859E-2</v>
      </c>
      <c r="C158" s="43">
        <v>-5.4085091269721053E-3</v>
      </c>
      <c r="D158" s="18">
        <f t="shared" si="4"/>
        <v>-1.237036064931238E-2</v>
      </c>
      <c r="E158" s="18">
        <f t="shared" si="5"/>
        <v>-1.0860545595050479E-2</v>
      </c>
    </row>
    <row r="159" spans="1:5" hidden="1" x14ac:dyDescent="0.2">
      <c r="A159" s="2">
        <v>45265</v>
      </c>
      <c r="B159" s="18">
        <v>-1.602449539472306E-3</v>
      </c>
      <c r="C159" s="18">
        <v>-5.6886972616143616E-4</v>
      </c>
      <c r="D159" s="18">
        <f t="shared" si="4"/>
        <v>-9.1159211647301084E-4</v>
      </c>
      <c r="E159" s="18">
        <f t="shared" si="5"/>
        <v>-6.9085742299929511E-4</v>
      </c>
    </row>
    <row r="160" spans="1:5" hidden="1" x14ac:dyDescent="0.2">
      <c r="A160" s="29">
        <v>45266</v>
      </c>
      <c r="B160" s="43">
        <v>-1.3177881354856646E-2</v>
      </c>
      <c r="C160" s="43">
        <v>-3.9062028088695522E-3</v>
      </c>
      <c r="D160" s="18">
        <f t="shared" si="4"/>
        <v>-8.8133641586904225E-3</v>
      </c>
      <c r="E160" s="18">
        <f t="shared" si="5"/>
        <v>-4.3645171961662239E-3</v>
      </c>
    </row>
    <row r="161" spans="1:5" hidden="1" x14ac:dyDescent="0.2">
      <c r="A161" s="2">
        <v>45267</v>
      </c>
      <c r="B161" s="18">
        <v>9.8870017570073854E-2</v>
      </c>
      <c r="C161" s="18">
        <v>7.9681890658929166E-3</v>
      </c>
      <c r="D161" s="18">
        <f t="shared" si="4"/>
        <v>1.9301521412813067E-2</v>
      </c>
      <c r="E161" s="18">
        <f t="shared" si="5"/>
        <v>7.956849615726079E-2</v>
      </c>
    </row>
    <row r="162" spans="1:5" hidden="1" x14ac:dyDescent="0.2">
      <c r="A162" s="29">
        <v>45268</v>
      </c>
      <c r="B162" s="43">
        <v>4.284514081781543E-3</v>
      </c>
      <c r="C162" s="43">
        <v>4.0954978699407896E-3</v>
      </c>
      <c r="D162" s="18">
        <f t="shared" si="4"/>
        <v>1.013218701857142E-2</v>
      </c>
      <c r="E162" s="18">
        <f t="shared" si="5"/>
        <v>-5.8476729367898765E-3</v>
      </c>
    </row>
    <row r="163" spans="1:5" hidden="1" x14ac:dyDescent="0.2">
      <c r="A163" s="2">
        <v>45271</v>
      </c>
      <c r="B163" s="18">
        <v>4.2584591771166691E-2</v>
      </c>
      <c r="C163" s="18">
        <v>3.924494286698943E-3</v>
      </c>
      <c r="D163" s="18">
        <f t="shared" si="4"/>
        <v>9.7273034484595174E-3</v>
      </c>
      <c r="E163" s="18">
        <f t="shared" si="5"/>
        <v>3.2857288322707172E-2</v>
      </c>
    </row>
    <row r="164" spans="1:5" hidden="1" x14ac:dyDescent="0.2">
      <c r="A164" s="29">
        <v>45272</v>
      </c>
      <c r="B164" s="43">
        <v>2.380772904587225E-2</v>
      </c>
      <c r="C164" s="43">
        <v>4.5993575202152304E-3</v>
      </c>
      <c r="D164" s="18">
        <f t="shared" si="4"/>
        <v>1.1325170757104727E-2</v>
      </c>
      <c r="E164" s="18">
        <f t="shared" si="5"/>
        <v>1.2482558288767523E-2</v>
      </c>
    </row>
    <row r="165" spans="1:5" hidden="1" x14ac:dyDescent="0.2">
      <c r="A165" s="2">
        <v>45273</v>
      </c>
      <c r="B165" s="18">
        <v>4.2148232576271205E-3</v>
      </c>
      <c r="C165" s="18">
        <v>1.3650676351045998E-2</v>
      </c>
      <c r="D165" s="18">
        <f t="shared" si="4"/>
        <v>3.275589292662149E-2</v>
      </c>
      <c r="E165" s="18">
        <f t="shared" si="5"/>
        <v>-2.8541069668994369E-2</v>
      </c>
    </row>
    <row r="166" spans="1:5" hidden="1" x14ac:dyDescent="0.2">
      <c r="A166" s="29">
        <v>45274</v>
      </c>
      <c r="B166" s="43">
        <v>-1.3749362330806036E-3</v>
      </c>
      <c r="C166" s="43">
        <v>2.6470624846992585E-3</v>
      </c>
      <c r="D166" s="18">
        <f t="shared" si="4"/>
        <v>6.7027402272512686E-3</v>
      </c>
      <c r="E166" s="18">
        <f t="shared" si="5"/>
        <v>-8.0776764603318722E-3</v>
      </c>
    </row>
    <row r="167" spans="1:5" hidden="1" x14ac:dyDescent="0.2">
      <c r="A167" s="2">
        <v>45275</v>
      </c>
      <c r="B167" s="18">
        <v>8.3332891049594515E-3</v>
      </c>
      <c r="C167" s="18">
        <v>-7.62494933082003E-5</v>
      </c>
      <c r="D167" s="18">
        <f t="shared" si="4"/>
        <v>2.5478015950960054E-4</v>
      </c>
      <c r="E167" s="18">
        <f t="shared" si="5"/>
        <v>8.0785089454498502E-3</v>
      </c>
    </row>
    <row r="168" spans="1:5" hidden="1" x14ac:dyDescent="0.2">
      <c r="A168" s="29">
        <v>45278</v>
      </c>
      <c r="B168" s="43">
        <v>-1.7966224287869759E-3</v>
      </c>
      <c r="C168" s="43">
        <v>4.5283443669004164E-3</v>
      </c>
      <c r="D168" s="18">
        <f t="shared" si="4"/>
        <v>1.1157033584222553E-2</v>
      </c>
      <c r="E168" s="18">
        <f t="shared" si="5"/>
        <v>-1.2953656013009528E-2</v>
      </c>
    </row>
    <row r="169" spans="1:5" hidden="1" x14ac:dyDescent="0.2">
      <c r="A169" s="2">
        <v>45279</v>
      </c>
      <c r="B169" s="18">
        <v>8.9992804530398818E-3</v>
      </c>
      <c r="C169" s="18">
        <v>5.8664078189105684E-3</v>
      </c>
      <c r="D169" s="18">
        <f t="shared" si="4"/>
        <v>1.4325153790919781E-2</v>
      </c>
      <c r="E169" s="18">
        <f t="shared" si="5"/>
        <v>-5.3258733378798995E-3</v>
      </c>
    </row>
    <row r="170" spans="1:5" hidden="1" x14ac:dyDescent="0.2">
      <c r="A170" s="29">
        <v>45280</v>
      </c>
      <c r="B170" s="43">
        <v>-3.3392742629999472E-2</v>
      </c>
      <c r="C170" s="43">
        <v>-1.4684266911006771E-2</v>
      </c>
      <c r="D170" s="18">
        <f t="shared" si="4"/>
        <v>-3.43324848100778E-2</v>
      </c>
      <c r="E170" s="18">
        <f t="shared" si="5"/>
        <v>9.397421800783276E-4</v>
      </c>
    </row>
    <row r="171" spans="1:5" hidden="1" x14ac:dyDescent="0.2">
      <c r="A171" s="2">
        <v>45281</v>
      </c>
      <c r="B171" s="18">
        <v>3.2774801811456422E-2</v>
      </c>
      <c r="C171" s="18">
        <v>1.0301467821202559E-2</v>
      </c>
      <c r="D171" s="18">
        <f t="shared" si="4"/>
        <v>2.4826003500302108E-2</v>
      </c>
      <c r="E171" s="18">
        <f t="shared" si="5"/>
        <v>7.9487983111543141E-3</v>
      </c>
    </row>
    <row r="172" spans="1:5" hidden="1" x14ac:dyDescent="0.2">
      <c r="A172" s="29">
        <v>45282</v>
      </c>
      <c r="B172" s="43">
        <v>-2.2156925915209902E-3</v>
      </c>
      <c r="C172" s="43">
        <v>1.6600585268868873E-3</v>
      </c>
      <c r="D172" s="18">
        <f t="shared" si="4"/>
        <v>4.3658202716707253E-3</v>
      </c>
      <c r="E172" s="18">
        <f t="shared" si="5"/>
        <v>-6.5815128631917155E-3</v>
      </c>
    </row>
    <row r="173" spans="1:5" hidden="1" x14ac:dyDescent="0.2">
      <c r="A173" s="2">
        <v>45286</v>
      </c>
      <c r="B173" s="18">
        <v>2.7292244928475373E-2</v>
      </c>
      <c r="C173" s="18">
        <v>4.2316894655107795E-3</v>
      </c>
      <c r="D173" s="18">
        <f t="shared" si="4"/>
        <v>1.0454646574027799E-2</v>
      </c>
      <c r="E173" s="18">
        <f t="shared" si="5"/>
        <v>1.6837598354447574E-2</v>
      </c>
    </row>
    <row r="174" spans="1:5" hidden="1" x14ac:dyDescent="0.2">
      <c r="A174" s="29">
        <v>45287</v>
      </c>
      <c r="B174" s="43">
        <v>1.8548243457106928E-2</v>
      </c>
      <c r="C174" s="43">
        <v>1.4304577464787638E-3</v>
      </c>
      <c r="D174" s="18">
        <f t="shared" si="4"/>
        <v>3.8221966708678911E-3</v>
      </c>
      <c r="E174" s="18">
        <f t="shared" si="5"/>
        <v>1.4726046786239037E-2</v>
      </c>
    </row>
    <row r="175" spans="1:5" hidden="1" x14ac:dyDescent="0.2">
      <c r="A175" s="2">
        <v>45288</v>
      </c>
      <c r="B175" s="18">
        <v>1.8415739356036021E-2</v>
      </c>
      <c r="C175" s="18">
        <v>3.7017460804378288E-4</v>
      </c>
      <c r="D175" s="18">
        <f t="shared" si="4"/>
        <v>1.3117742909352446E-3</v>
      </c>
      <c r="E175" s="18">
        <f t="shared" si="5"/>
        <v>1.7103965065100778E-2</v>
      </c>
    </row>
    <row r="176" spans="1:5" hidden="1" x14ac:dyDescent="0.2">
      <c r="A176" s="29">
        <v>45289</v>
      </c>
      <c r="B176" s="43">
        <v>-9.0749589578968948E-3</v>
      </c>
      <c r="C176" s="43">
        <v>-2.8264750133749628E-3</v>
      </c>
      <c r="D176" s="18">
        <f t="shared" si="4"/>
        <v>-6.2569028477561864E-3</v>
      </c>
      <c r="E176" s="18">
        <f t="shared" si="5"/>
        <v>-2.8180561101407084E-3</v>
      </c>
    </row>
    <row r="177" spans="1:5" hidden="1" x14ac:dyDescent="0.2">
      <c r="A177" s="2">
        <v>45293</v>
      </c>
      <c r="B177" s="18">
        <v>-5.9900967449228792E-2</v>
      </c>
      <c r="C177" s="18">
        <v>-5.6605790054923277E-3</v>
      </c>
      <c r="D177" s="18">
        <f t="shared" si="4"/>
        <v>-1.2967184121652146E-2</v>
      </c>
      <c r="E177" s="18">
        <f t="shared" si="5"/>
        <v>-4.6933783327576646E-2</v>
      </c>
    </row>
    <row r="178" spans="1:5" hidden="1" x14ac:dyDescent="0.2">
      <c r="A178" s="29">
        <v>45294</v>
      </c>
      <c r="B178" s="43">
        <v>-2.3524278133653098E-2</v>
      </c>
      <c r="C178" s="43">
        <v>-8.016314922730805E-3</v>
      </c>
      <c r="D178" s="18">
        <f t="shared" si="4"/>
        <v>-1.8544837819489658E-2</v>
      </c>
      <c r="E178" s="18">
        <f t="shared" si="5"/>
        <v>-4.97944031416344E-3</v>
      </c>
    </row>
    <row r="179" spans="1:5" hidden="1" x14ac:dyDescent="0.2">
      <c r="A179" s="2">
        <v>45295</v>
      </c>
      <c r="B179" s="18">
        <v>5.0989295393986112E-3</v>
      </c>
      <c r="C179" s="18">
        <v>-3.4283812973570083E-3</v>
      </c>
      <c r="D179" s="18">
        <f t="shared" si="4"/>
        <v>-7.6820306755560081E-3</v>
      </c>
      <c r="E179" s="18">
        <f t="shared" si="5"/>
        <v>1.2780960214954619E-2</v>
      </c>
    </row>
    <row r="180" spans="1:5" hidden="1" x14ac:dyDescent="0.2">
      <c r="A180" s="29">
        <v>45296</v>
      </c>
      <c r="B180" s="43">
        <v>1.8895724049820428E-2</v>
      </c>
      <c r="C180" s="43">
        <v>1.8256861788026324E-3</v>
      </c>
      <c r="D180" s="18">
        <f t="shared" si="4"/>
        <v>4.7579752999197932E-3</v>
      </c>
      <c r="E180" s="18">
        <f t="shared" si="5"/>
        <v>1.4137748749900635E-2</v>
      </c>
    </row>
    <row r="181" spans="1:5" hidden="1" x14ac:dyDescent="0.2">
      <c r="A181" s="2">
        <v>45299</v>
      </c>
      <c r="B181" s="18">
        <v>5.4841901748506228E-2</v>
      </c>
      <c r="C181" s="18">
        <v>1.4114629309846638E-2</v>
      </c>
      <c r="D181" s="18">
        <f t="shared" si="4"/>
        <v>3.3854389968391164E-2</v>
      </c>
      <c r="E181" s="18">
        <f t="shared" si="5"/>
        <v>2.0987511780115063E-2</v>
      </c>
    </row>
    <row r="182" spans="1:5" hidden="1" x14ac:dyDescent="0.2">
      <c r="A182" s="29">
        <v>45300</v>
      </c>
      <c r="B182" s="43">
        <v>2.1069927386615728E-2</v>
      </c>
      <c r="C182" s="43">
        <v>-1.4779006799081618E-3</v>
      </c>
      <c r="D182" s="18">
        <f t="shared" si="4"/>
        <v>-3.0638961262356252E-3</v>
      </c>
      <c r="E182" s="18">
        <f t="shared" si="5"/>
        <v>2.4133823512851354E-2</v>
      </c>
    </row>
    <row r="183" spans="1:5" hidden="1" x14ac:dyDescent="0.2">
      <c r="A183" s="2">
        <v>45301</v>
      </c>
      <c r="B183" s="18">
        <v>-4.8238057564052861E-3</v>
      </c>
      <c r="C183" s="18">
        <v>5.6659718937244197E-3</v>
      </c>
      <c r="D183" s="18">
        <f t="shared" si="4"/>
        <v>1.3850583542568455E-2</v>
      </c>
      <c r="E183" s="18">
        <f t="shared" si="5"/>
        <v>-1.8674389298973741E-2</v>
      </c>
    </row>
    <row r="184" spans="1:5" hidden="1" x14ac:dyDescent="0.2">
      <c r="A184" s="29">
        <v>45302</v>
      </c>
      <c r="B184" s="43">
        <v>-3.5006667374102296E-3</v>
      </c>
      <c r="C184" s="43">
        <v>-6.7105557838686991E-4</v>
      </c>
      <c r="D184" s="18">
        <f t="shared" si="4"/>
        <v>-1.1535365943582923E-3</v>
      </c>
      <c r="E184" s="18">
        <f t="shared" si="5"/>
        <v>-2.3471301430519373E-3</v>
      </c>
    </row>
    <row r="185" spans="1:5" hidden="1" x14ac:dyDescent="0.2">
      <c r="A185" s="2">
        <v>45303</v>
      </c>
      <c r="B185" s="18">
        <v>-9.8635770282755608E-3</v>
      </c>
      <c r="C185" s="18">
        <v>7.5097559411041459E-4</v>
      </c>
      <c r="D185" s="18">
        <f t="shared" si="4"/>
        <v>2.2133931916499565E-3</v>
      </c>
      <c r="E185" s="18">
        <f t="shared" si="5"/>
        <v>-1.2076970219925518E-2</v>
      </c>
    </row>
    <row r="186" spans="1:5" hidden="1" x14ac:dyDescent="0.2">
      <c r="A186" s="29">
        <v>45307</v>
      </c>
      <c r="B186" s="43">
        <v>8.3105950719607469E-2</v>
      </c>
      <c r="C186" s="43">
        <v>-3.7313402367431525E-3</v>
      </c>
      <c r="D186" s="18">
        <f t="shared" si="4"/>
        <v>-8.3993436970176555E-3</v>
      </c>
      <c r="E186" s="18">
        <f t="shared" si="5"/>
        <v>9.1505294416625124E-2</v>
      </c>
    </row>
    <row r="187" spans="1:5" hidden="1" x14ac:dyDescent="0.2">
      <c r="A187" s="2">
        <v>45308</v>
      </c>
      <c r="B187" s="18">
        <v>9.0083950251771405E-3</v>
      </c>
      <c r="C187" s="18">
        <v>-5.6168971839904991E-3</v>
      </c>
      <c r="D187" s="18">
        <f t="shared" si="4"/>
        <v>-1.2863759085150786E-2</v>
      </c>
      <c r="E187" s="18">
        <f t="shared" si="5"/>
        <v>2.1872154110327925E-2</v>
      </c>
    </row>
    <row r="188" spans="1:5" hidden="1" x14ac:dyDescent="0.2">
      <c r="A188" s="29">
        <v>45309</v>
      </c>
      <c r="B188" s="43">
        <v>1.5608416236372991E-2</v>
      </c>
      <c r="C188" s="43">
        <v>8.805260963896E-3</v>
      </c>
      <c r="D188" s="18">
        <f t="shared" si="4"/>
        <v>2.1283448645440184E-2</v>
      </c>
      <c r="E188" s="18">
        <f t="shared" si="5"/>
        <v>-5.6750324090671933E-3</v>
      </c>
    </row>
    <row r="189" spans="1:5" hidden="1" x14ac:dyDescent="0.2">
      <c r="A189" s="2">
        <v>45310</v>
      </c>
      <c r="B189" s="18">
        <v>7.1064103330153339E-2</v>
      </c>
      <c r="C189" s="18">
        <v>1.2313502764936146E-2</v>
      </c>
      <c r="D189" s="18">
        <f t="shared" si="4"/>
        <v>2.9589879647017859E-2</v>
      </c>
      <c r="E189" s="18">
        <f t="shared" si="5"/>
        <v>4.1474223683135483E-2</v>
      </c>
    </row>
    <row r="190" spans="1:5" hidden="1" x14ac:dyDescent="0.2">
      <c r="A190" s="29">
        <v>45313</v>
      </c>
      <c r="B190" s="43">
        <v>-3.4724233485139311E-2</v>
      </c>
      <c r="C190" s="43">
        <v>2.1943252026270788E-3</v>
      </c>
      <c r="D190" s="18">
        <f t="shared" si="4"/>
        <v>5.630798437418141E-3</v>
      </c>
      <c r="E190" s="18">
        <f t="shared" si="5"/>
        <v>-4.0355031922557454E-2</v>
      </c>
    </row>
    <row r="191" spans="1:5" hidden="1" x14ac:dyDescent="0.2">
      <c r="A191" s="2">
        <v>45314</v>
      </c>
      <c r="B191" s="18">
        <v>1.4270751790719238E-3</v>
      </c>
      <c r="C191" s="18">
        <v>2.921374261968035E-3</v>
      </c>
      <c r="D191" s="18">
        <f t="shared" si="4"/>
        <v>7.3522256333392062E-3</v>
      </c>
      <c r="E191" s="18">
        <f t="shared" si="5"/>
        <v>-5.9251504542672823E-3</v>
      </c>
    </row>
    <row r="192" spans="1:5" hidden="1" x14ac:dyDescent="0.2">
      <c r="A192" s="29">
        <v>45315</v>
      </c>
      <c r="B192" s="43">
        <v>5.8603462917074189E-2</v>
      </c>
      <c r="C192" s="43">
        <v>8.1192841178312491E-4</v>
      </c>
      <c r="D192" s="18">
        <f t="shared" si="4"/>
        <v>2.3577106027816526E-3</v>
      </c>
      <c r="E192" s="18">
        <f t="shared" si="5"/>
        <v>5.6245752314292539E-2</v>
      </c>
    </row>
    <row r="193" spans="1:5" hidden="1" x14ac:dyDescent="0.2">
      <c r="A193" s="2">
        <v>45316</v>
      </c>
      <c r="B193" s="18">
        <v>1.1442081001416193E-2</v>
      </c>
      <c r="C193" s="18">
        <v>5.2603655277063677E-3</v>
      </c>
      <c r="D193" s="18">
        <f t="shared" si="4"/>
        <v>1.2890233177855651E-2</v>
      </c>
      <c r="E193" s="18">
        <f t="shared" si="5"/>
        <v>-1.448152176439458E-3</v>
      </c>
    </row>
    <row r="194" spans="1:5" hidden="1" x14ac:dyDescent="0.2">
      <c r="A194" s="29">
        <v>45317</v>
      </c>
      <c r="B194" s="43">
        <v>-1.707980812832377E-2</v>
      </c>
      <c r="C194" s="43">
        <v>-6.5178525107645324E-4</v>
      </c>
      <c r="D194" s="18">
        <f t="shared" si="4"/>
        <v>-1.1079104222585425E-3</v>
      </c>
      <c r="E194" s="18">
        <f t="shared" si="5"/>
        <v>-1.5971897706065226E-2</v>
      </c>
    </row>
    <row r="195" spans="1:5" hidden="1" x14ac:dyDescent="0.2">
      <c r="A195" s="2">
        <v>45320</v>
      </c>
      <c r="B195" s="18">
        <v>3.2722247168106566E-3</v>
      </c>
      <c r="C195" s="18">
        <v>7.5567748961808956E-3</v>
      </c>
      <c r="D195" s="18">
        <f t="shared" si="4"/>
        <v>1.8327419966108035E-2</v>
      </c>
      <c r="E195" s="18">
        <f t="shared" si="5"/>
        <v>-1.5055195249297378E-2</v>
      </c>
    </row>
    <row r="196" spans="1:5" hidden="1" x14ac:dyDescent="0.2">
      <c r="A196" s="29">
        <v>45321</v>
      </c>
      <c r="B196" s="43">
        <v>-3.2446742467801437E-2</v>
      </c>
      <c r="C196" s="43">
        <v>-6.0064993453989857E-4</v>
      </c>
      <c r="D196" s="18">
        <f t="shared" si="4"/>
        <v>-9.8683781590946148E-4</v>
      </c>
      <c r="E196" s="18">
        <f t="shared" si="5"/>
        <v>-3.1459904651891975E-2</v>
      </c>
    </row>
    <row r="197" spans="1:5" hidden="1" x14ac:dyDescent="0.2">
      <c r="A197" s="2">
        <v>45322</v>
      </c>
      <c r="B197" s="18">
        <v>-2.5398088917788386E-2</v>
      </c>
      <c r="C197" s="18">
        <v>-1.6105744611597972E-2</v>
      </c>
      <c r="D197" s="18">
        <f t="shared" si="4"/>
        <v>-3.7698104145877674E-2</v>
      </c>
      <c r="E197" s="18">
        <f t="shared" si="5"/>
        <v>1.2300015228089288E-2</v>
      </c>
    </row>
    <row r="198" spans="1:5" hidden="1" x14ac:dyDescent="0.2">
      <c r="A198" s="29">
        <v>45323</v>
      </c>
      <c r="B198" s="43">
        <v>1.6637803360446402E-2</v>
      </c>
      <c r="C198" s="43">
        <v>1.2493688211609788E-2</v>
      </c>
      <c r="D198" s="18">
        <f t="shared" si="4"/>
        <v>3.0016503028518902E-2</v>
      </c>
      <c r="E198" s="18">
        <f t="shared" si="5"/>
        <v>-1.3378699668072501E-2</v>
      </c>
    </row>
    <row r="199" spans="1:5" hidden="1" x14ac:dyDescent="0.2">
      <c r="A199" s="2">
        <v>45324</v>
      </c>
      <c r="B199" s="18">
        <v>4.2116424885682235E-2</v>
      </c>
      <c r="C199" s="18">
        <v>1.068444607751462E-2</v>
      </c>
      <c r="D199" s="18">
        <f t="shared" si="4"/>
        <v>2.5732777503227871E-2</v>
      </c>
      <c r="E199" s="18">
        <f t="shared" si="5"/>
        <v>1.6383647382454364E-2</v>
      </c>
    </row>
    <row r="200" spans="1:5" hidden="1" x14ac:dyDescent="0.2">
      <c r="A200" s="29">
        <v>45327</v>
      </c>
      <c r="B200" s="43">
        <v>-1.9306584846715547E-2</v>
      </c>
      <c r="C200" s="43">
        <v>-3.1863375266721894E-3</v>
      </c>
      <c r="D200" s="18">
        <f t="shared" si="4"/>
        <v>-7.1089459241118376E-3</v>
      </c>
      <c r="E200" s="18">
        <f t="shared" si="5"/>
        <v>-1.2197638922603709E-2</v>
      </c>
    </row>
    <row r="201" spans="1:5" hidden="1" x14ac:dyDescent="0.2">
      <c r="A201" s="2">
        <v>45328</v>
      </c>
      <c r="B201" s="18">
        <v>-3.6446025371295487E-2</v>
      </c>
      <c r="C201" s="18">
        <v>2.3104108269635937E-3</v>
      </c>
      <c r="D201" s="18">
        <f t="shared" si="4"/>
        <v>5.9056532745449426E-3</v>
      </c>
      <c r="E201" s="18">
        <f t="shared" si="5"/>
        <v>-4.2351678645840427E-2</v>
      </c>
    </row>
    <row r="202" spans="1:5" hidden="1" x14ac:dyDescent="0.2">
      <c r="A202" s="29">
        <v>45329</v>
      </c>
      <c r="B202" s="43">
        <v>1.8227290145301778E-2</v>
      </c>
      <c r="C202" s="43">
        <v>8.241457963390042E-3</v>
      </c>
      <c r="D202" s="18">
        <f t="shared" si="4"/>
        <v>1.9948537602308351E-2</v>
      </c>
      <c r="E202" s="18">
        <f t="shared" si="5"/>
        <v>-1.7212474570065736E-3</v>
      </c>
    </row>
    <row r="203" spans="1:5" hidden="1" x14ac:dyDescent="0.2">
      <c r="A203" s="2">
        <v>45330</v>
      </c>
      <c r="B203" s="18">
        <v>-9.3014877453018174E-3</v>
      </c>
      <c r="C203" s="18">
        <v>5.7058326082515265E-4</v>
      </c>
      <c r="D203" s="18">
        <f t="shared" si="4"/>
        <v>1.7862799666711732E-3</v>
      </c>
      <c r="E203" s="18">
        <f t="shared" si="5"/>
        <v>-1.1087767711972991E-2</v>
      </c>
    </row>
    <row r="204" spans="1:5" hidden="1" x14ac:dyDescent="0.2">
      <c r="A204" s="29">
        <v>45331</v>
      </c>
      <c r="B204" s="43">
        <v>1.8482370895872791E-2</v>
      </c>
      <c r="C204" s="43">
        <v>5.7423415255595245E-3</v>
      </c>
      <c r="D204" s="18">
        <f t="shared" si="4"/>
        <v>1.403140319908874E-2</v>
      </c>
      <c r="E204" s="18">
        <f t="shared" si="5"/>
        <v>4.4509676967840507E-3</v>
      </c>
    </row>
    <row r="205" spans="1:5" hidden="1" x14ac:dyDescent="0.2">
      <c r="A205" s="2">
        <v>45334</v>
      </c>
      <c r="B205" s="18">
        <v>-3.3046850623192903E-3</v>
      </c>
      <c r="C205" s="18">
        <v>-9.489536011326738E-4</v>
      </c>
      <c r="D205" s="18">
        <f t="shared" ref="D205:D264" si="6">$B$2+$B$3*C205</f>
        <v>-1.8115131200152445E-3</v>
      </c>
      <c r="E205" s="18">
        <f t="shared" ref="E205:E264" si="7">B205-D205</f>
        <v>-1.4931719423040457E-3</v>
      </c>
    </row>
    <row r="206" spans="1:5" hidden="1" x14ac:dyDescent="0.2">
      <c r="A206" s="29">
        <v>45335</v>
      </c>
      <c r="B206" s="43">
        <v>-2.1523492996012861E-3</v>
      </c>
      <c r="C206" s="43">
        <v>-1.3674255653625456E-2</v>
      </c>
      <c r="D206" s="18">
        <f t="shared" si="6"/>
        <v>-3.1941090688450489E-2</v>
      </c>
      <c r="E206" s="18">
        <f t="shared" si="7"/>
        <v>2.9788741388849203E-2</v>
      </c>
    </row>
    <row r="207" spans="1:5" hidden="1" x14ac:dyDescent="0.2">
      <c r="A207" s="2">
        <v>45336</v>
      </c>
      <c r="B207" s="18">
        <v>4.1739558950351086E-2</v>
      </c>
      <c r="C207" s="18">
        <v>9.5797632750176387E-3</v>
      </c>
      <c r="D207" s="18">
        <f t="shared" si="6"/>
        <v>2.3117230457739137E-2</v>
      </c>
      <c r="E207" s="18">
        <f t="shared" si="7"/>
        <v>1.8622328492611948E-2</v>
      </c>
    </row>
    <row r="208" spans="1:5" hidden="1" x14ac:dyDescent="0.2">
      <c r="A208" s="29">
        <v>45337</v>
      </c>
      <c r="B208" s="43">
        <v>-1.085619739528132E-2</v>
      </c>
      <c r="C208" s="43">
        <v>5.8212506847294954E-3</v>
      </c>
      <c r="D208" s="18">
        <f t="shared" si="6"/>
        <v>1.4218235670511758E-2</v>
      </c>
      <c r="E208" s="18">
        <f t="shared" si="7"/>
        <v>-2.5074433065793079E-2</v>
      </c>
    </row>
    <row r="209" spans="1:5" hidden="1" x14ac:dyDescent="0.2">
      <c r="A209" s="2">
        <v>45338</v>
      </c>
      <c r="B209" s="18">
        <v>-1.6349849963005259E-2</v>
      </c>
      <c r="C209" s="18">
        <v>-4.8034698371121065E-3</v>
      </c>
      <c r="D209" s="18">
        <f t="shared" si="6"/>
        <v>-1.0937814833064602E-2</v>
      </c>
      <c r="E209" s="18">
        <f t="shared" si="7"/>
        <v>-5.4120351299406563E-3</v>
      </c>
    </row>
    <row r="210" spans="1:5" hidden="1" x14ac:dyDescent="0.2">
      <c r="A210" s="29">
        <v>45342</v>
      </c>
      <c r="B210" s="43">
        <v>-4.7046603240933127E-2</v>
      </c>
      <c r="C210" s="43">
        <v>-6.0053220011653252E-3</v>
      </c>
      <c r="D210" s="18">
        <f t="shared" si="6"/>
        <v>-1.3783428858826743E-2</v>
      </c>
      <c r="E210" s="18">
        <f t="shared" si="7"/>
        <v>-3.3263174382106381E-2</v>
      </c>
    </row>
    <row r="211" spans="1:5" hidden="1" x14ac:dyDescent="0.2">
      <c r="A211" s="2">
        <v>45343</v>
      </c>
      <c r="B211" s="18">
        <v>-8.4495692838707503E-3</v>
      </c>
      <c r="C211" s="18">
        <v>1.264199922982101E-3</v>
      </c>
      <c r="D211" s="18">
        <f t="shared" si="6"/>
        <v>3.4285495913142362E-3</v>
      </c>
      <c r="E211" s="18">
        <f t="shared" si="7"/>
        <v>-1.1878118875184987E-2</v>
      </c>
    </row>
    <row r="212" spans="1:5" hidden="1" x14ac:dyDescent="0.2">
      <c r="A212" s="29">
        <v>45344</v>
      </c>
      <c r="B212" s="43">
        <v>0.10694508516789747</v>
      </c>
      <c r="C212" s="43">
        <v>2.112288421741404E-2</v>
      </c>
      <c r="D212" s="18">
        <f t="shared" si="6"/>
        <v>5.0447768969210667E-2</v>
      </c>
      <c r="E212" s="18">
        <f t="shared" si="7"/>
        <v>5.6497316198686802E-2</v>
      </c>
    </row>
    <row r="213" spans="1:5" hidden="1" x14ac:dyDescent="0.2">
      <c r="A213" s="2">
        <v>45345</v>
      </c>
      <c r="B213" s="18">
        <v>-2.9363226217798299E-2</v>
      </c>
      <c r="C213" s="18">
        <v>3.4794754621159107E-4</v>
      </c>
      <c r="D213" s="18">
        <f t="shared" si="6"/>
        <v>1.2591474864139137E-3</v>
      </c>
      <c r="E213" s="18">
        <f t="shared" si="7"/>
        <v>-3.0622373704212214E-2</v>
      </c>
    </row>
    <row r="214" spans="1:5" hidden="1" x14ac:dyDescent="0.2">
      <c r="A214" s="29">
        <v>45348</v>
      </c>
      <c r="B214" s="43">
        <v>-2.8892462796329399E-3</v>
      </c>
      <c r="C214" s="43">
        <v>-3.7867513501905758E-3</v>
      </c>
      <c r="D214" s="18">
        <f t="shared" si="6"/>
        <v>-8.5305400673576798E-3</v>
      </c>
      <c r="E214" s="18">
        <f t="shared" si="7"/>
        <v>5.64129378772474E-3</v>
      </c>
    </row>
    <row r="215" spans="1:5" hidden="1" x14ac:dyDescent="0.2">
      <c r="A215" s="2">
        <v>45349</v>
      </c>
      <c r="B215" s="18">
        <v>1.1306207347712816E-2</v>
      </c>
      <c r="C215" s="18">
        <v>1.7063496993998672E-3</v>
      </c>
      <c r="D215" s="18">
        <f t="shared" si="6"/>
        <v>4.4754234439341629E-3</v>
      </c>
      <c r="E215" s="18">
        <f t="shared" si="7"/>
        <v>6.8307839037786526E-3</v>
      </c>
    </row>
    <row r="216" spans="1:5" hidden="1" x14ac:dyDescent="0.2">
      <c r="A216" s="29">
        <v>45350</v>
      </c>
      <c r="B216" s="43">
        <v>-8.2022849093662531E-3</v>
      </c>
      <c r="C216" s="43">
        <v>-1.6581550604305439E-3</v>
      </c>
      <c r="D216" s="18">
        <f t="shared" si="6"/>
        <v>-3.490682721759735E-3</v>
      </c>
      <c r="E216" s="18">
        <f t="shared" si="7"/>
        <v>-4.7116021876065176E-3</v>
      </c>
    </row>
    <row r="217" spans="1:5" hidden="1" x14ac:dyDescent="0.2">
      <c r="A217" s="2">
        <v>45351</v>
      </c>
      <c r="B217" s="18">
        <v>9.0574408639790605E-2</v>
      </c>
      <c r="C217" s="18">
        <v>5.2290946971491614E-3</v>
      </c>
      <c r="D217" s="18">
        <f t="shared" si="6"/>
        <v>1.2816193527479086E-2</v>
      </c>
      <c r="E217" s="18">
        <f t="shared" si="7"/>
        <v>7.7758215112311513E-2</v>
      </c>
    </row>
    <row r="218" spans="1:5" hidden="1" x14ac:dyDescent="0.2">
      <c r="A218" s="29">
        <v>45352</v>
      </c>
      <c r="B218" s="43">
        <v>5.2511300443838449E-2</v>
      </c>
      <c r="C218" s="43">
        <v>8.0078289488876297E-3</v>
      </c>
      <c r="D218" s="18">
        <f t="shared" si="6"/>
        <v>1.9395376389658898E-2</v>
      </c>
      <c r="E218" s="18">
        <f t="shared" si="7"/>
        <v>3.3115924054179555E-2</v>
      </c>
    </row>
    <row r="219" spans="1:5" hidden="1" x14ac:dyDescent="0.2">
      <c r="A219" s="2">
        <v>45355</v>
      </c>
      <c r="B219" s="18">
        <v>1.3422824856375026E-2</v>
      </c>
      <c r="C219" s="18">
        <v>-1.1932620709189656E-3</v>
      </c>
      <c r="D219" s="18">
        <f t="shared" si="6"/>
        <v>-2.3899599781477677E-3</v>
      </c>
      <c r="E219" s="18">
        <f t="shared" si="7"/>
        <v>1.5812784834522794E-2</v>
      </c>
    </row>
    <row r="220" spans="1:5" hidden="1" x14ac:dyDescent="0.2">
      <c r="A220" s="29">
        <v>45356</v>
      </c>
      <c r="B220" s="43">
        <v>-1.1199636095419185E-3</v>
      </c>
      <c r="C220" s="43">
        <v>-1.0193100883444606E-2</v>
      </c>
      <c r="D220" s="18">
        <f t="shared" si="6"/>
        <v>-2.369879339419129E-2</v>
      </c>
      <c r="E220" s="18">
        <f t="shared" si="7"/>
        <v>2.2578829784649371E-2</v>
      </c>
    </row>
    <row r="221" spans="1:5" hidden="1" x14ac:dyDescent="0.2">
      <c r="A221" s="2">
        <v>45357</v>
      </c>
      <c r="B221" s="18">
        <v>2.6812264754451975E-2</v>
      </c>
      <c r="C221" s="18">
        <v>5.1411032032746551E-3</v>
      </c>
      <c r="D221" s="18">
        <f t="shared" si="6"/>
        <v>1.2607856897895108E-2</v>
      </c>
      <c r="E221" s="18">
        <f t="shared" si="7"/>
        <v>1.4204407856556868E-2</v>
      </c>
    </row>
    <row r="222" spans="1:5" hidden="1" x14ac:dyDescent="0.2">
      <c r="A222" s="29">
        <v>45358</v>
      </c>
      <c r="B222" s="43">
        <v>3.5607462498863374E-3</v>
      </c>
      <c r="C222" s="43">
        <v>1.0304127925951478E-2</v>
      </c>
      <c r="D222" s="18">
        <f t="shared" si="6"/>
        <v>2.4832301805210087E-2</v>
      </c>
      <c r="E222" s="18">
        <f t="shared" si="7"/>
        <v>-2.127155555532375E-2</v>
      </c>
    </row>
    <row r="223" spans="1:5" hidden="1" x14ac:dyDescent="0.2">
      <c r="A223" s="2">
        <v>45359</v>
      </c>
      <c r="B223" s="18">
        <v>-1.8875983541471242E-2</v>
      </c>
      <c r="C223" s="18">
        <v>-6.5285190034379825E-3</v>
      </c>
      <c r="D223" s="18">
        <f t="shared" si="6"/>
        <v>-1.5022197463180526E-2</v>
      </c>
      <c r="E223" s="18">
        <f t="shared" si="7"/>
        <v>-3.8537860782907156E-3</v>
      </c>
    </row>
    <row r="224" spans="1:5" hidden="1" x14ac:dyDescent="0.2">
      <c r="A224" s="29">
        <v>45362</v>
      </c>
      <c r="B224" s="43">
        <v>-4.3396499476769046E-2</v>
      </c>
      <c r="C224" s="43">
        <v>-1.122238087346461E-3</v>
      </c>
      <c r="D224" s="18">
        <f t="shared" si="6"/>
        <v>-2.2217971625666747E-3</v>
      </c>
      <c r="E224" s="18">
        <f t="shared" si="7"/>
        <v>-4.1174702314202373E-2</v>
      </c>
    </row>
    <row r="225" spans="1:5" hidden="1" x14ac:dyDescent="0.2">
      <c r="A225" s="2">
        <v>45363</v>
      </c>
      <c r="B225" s="18">
        <v>2.2027295380976364E-2</v>
      </c>
      <c r="C225" s="18">
        <v>1.1201787981366396E-2</v>
      </c>
      <c r="D225" s="18">
        <f t="shared" si="6"/>
        <v>2.6957683046310885E-2</v>
      </c>
      <c r="E225" s="18">
        <f t="shared" si="7"/>
        <v>-4.9303876653345215E-3</v>
      </c>
    </row>
    <row r="226" spans="1:5" hidden="1" x14ac:dyDescent="0.2">
      <c r="A226" s="29">
        <v>45364</v>
      </c>
      <c r="B226" s="43">
        <v>-3.9307562816265462E-2</v>
      </c>
      <c r="C226" s="43">
        <v>-1.9245297153407392E-3</v>
      </c>
      <c r="D226" s="18">
        <f t="shared" si="6"/>
        <v>-4.1213754781497264E-3</v>
      </c>
      <c r="E226" s="18">
        <f t="shared" si="7"/>
        <v>-3.5186187338115738E-2</v>
      </c>
    </row>
    <row r="227" spans="1:5" hidden="1" x14ac:dyDescent="0.2">
      <c r="A227" s="2">
        <v>45365</v>
      </c>
      <c r="B227" s="18">
        <v>-3.968374143421316E-2</v>
      </c>
      <c r="C227" s="18">
        <v>-2.8710915621273925E-3</v>
      </c>
      <c r="D227" s="18">
        <f t="shared" si="6"/>
        <v>-6.3625410291468492E-3</v>
      </c>
      <c r="E227" s="18">
        <f t="shared" si="7"/>
        <v>-3.3321200405066309E-2</v>
      </c>
    </row>
    <row r="228" spans="1:5" hidden="1" x14ac:dyDescent="0.2">
      <c r="A228" s="29">
        <v>45366</v>
      </c>
      <c r="B228" s="43">
        <v>2.1383513590323089E-2</v>
      </c>
      <c r="C228" s="43">
        <v>-6.4829174844615034E-3</v>
      </c>
      <c r="D228" s="18">
        <f t="shared" si="6"/>
        <v>-1.4914227177086518E-2</v>
      </c>
      <c r="E228" s="18">
        <f t="shared" si="7"/>
        <v>3.6297740767409603E-2</v>
      </c>
    </row>
    <row r="229" spans="1:5" hidden="1" x14ac:dyDescent="0.2">
      <c r="A229" s="2">
        <v>45369</v>
      </c>
      <c r="B229" s="18">
        <v>-2.1459419415289505E-3</v>
      </c>
      <c r="C229" s="18">
        <v>6.3180595049523447E-3</v>
      </c>
      <c r="D229" s="18">
        <f t="shared" si="6"/>
        <v>1.5394525225277565E-2</v>
      </c>
      <c r="E229" s="18">
        <f t="shared" si="7"/>
        <v>-1.7540467166806517E-2</v>
      </c>
    </row>
    <row r="230" spans="1:5" hidden="1" x14ac:dyDescent="0.2">
      <c r="A230" s="29">
        <v>45370</v>
      </c>
      <c r="B230" s="43">
        <v>-4.8413301982850432E-2</v>
      </c>
      <c r="C230" s="43">
        <v>5.6491496501236416E-3</v>
      </c>
      <c r="D230" s="18">
        <f t="shared" si="6"/>
        <v>1.381075367516303E-2</v>
      </c>
      <c r="E230" s="18">
        <f t="shared" si="7"/>
        <v>-6.2224055658013463E-2</v>
      </c>
    </row>
    <row r="231" spans="1:5" hidden="1" x14ac:dyDescent="0.2">
      <c r="A231" s="2">
        <v>45371</v>
      </c>
      <c r="B231" s="18">
        <v>-9.3154142788185457E-3</v>
      </c>
      <c r="C231" s="18">
        <v>8.9041739128465913E-3</v>
      </c>
      <c r="D231" s="18">
        <f t="shared" si="6"/>
        <v>2.1517643901131246E-2</v>
      </c>
      <c r="E231" s="18">
        <f t="shared" si="7"/>
        <v>-3.0833058179949791E-2</v>
      </c>
    </row>
    <row r="232" spans="1:5" hidden="1" x14ac:dyDescent="0.2">
      <c r="A232" s="29">
        <v>45372</v>
      </c>
      <c r="B232" s="43">
        <v>-5.8421135966065796E-3</v>
      </c>
      <c r="C232" s="43">
        <v>3.2365354015160275E-3</v>
      </c>
      <c r="D232" s="18">
        <f t="shared" si="6"/>
        <v>8.0984296889598396E-3</v>
      </c>
      <c r="E232" s="18">
        <f t="shared" si="7"/>
        <v>-1.3940543285566419E-2</v>
      </c>
    </row>
    <row r="233" spans="1:5" hidden="1" x14ac:dyDescent="0.2">
      <c r="A233" s="2">
        <v>45373</v>
      </c>
      <c r="B233" s="18">
        <v>5.4287064051055101E-3</v>
      </c>
      <c r="C233" s="18">
        <v>-1.4021878490156903E-3</v>
      </c>
      <c r="D233" s="18">
        <f t="shared" si="6"/>
        <v>-2.8846315711083328E-3</v>
      </c>
      <c r="E233" s="18">
        <f t="shared" si="7"/>
        <v>8.3133379762138429E-3</v>
      </c>
    </row>
    <row r="234" spans="1:5" hidden="1" x14ac:dyDescent="0.2">
      <c r="A234" s="29">
        <v>45376</v>
      </c>
      <c r="B234" s="43">
        <v>-5.6776456906513229E-3</v>
      </c>
      <c r="C234" s="43">
        <v>-3.0549644525015296E-3</v>
      </c>
      <c r="D234" s="18">
        <f t="shared" si="6"/>
        <v>-6.7978951362955044E-3</v>
      </c>
      <c r="E234" s="18">
        <f t="shared" si="7"/>
        <v>1.1202494456441815E-3</v>
      </c>
    </row>
    <row r="235" spans="1:5" hidden="1" x14ac:dyDescent="0.2">
      <c r="A235" s="2">
        <v>45377</v>
      </c>
      <c r="B235" s="18">
        <v>-4.254659042995601E-3</v>
      </c>
      <c r="C235" s="18">
        <v>-2.799795225030266E-3</v>
      </c>
      <c r="D235" s="18">
        <f t="shared" si="6"/>
        <v>-6.1937333646959782E-3</v>
      </c>
      <c r="E235" s="18">
        <f t="shared" si="7"/>
        <v>1.9390743217003771E-3</v>
      </c>
    </row>
    <row r="236" spans="1:5" hidden="1" x14ac:dyDescent="0.2">
      <c r="A236" s="29">
        <v>45378</v>
      </c>
      <c r="B236" s="43">
        <v>9.6699908243089716E-3</v>
      </c>
      <c r="C236" s="43">
        <v>8.6306265255329251E-3</v>
      </c>
      <c r="D236" s="18">
        <f t="shared" si="6"/>
        <v>2.086996833392572E-2</v>
      </c>
      <c r="E236" s="18">
        <f t="shared" si="7"/>
        <v>-1.1199977509616748E-2</v>
      </c>
    </row>
    <row r="237" spans="1:5" hidden="1" x14ac:dyDescent="0.2">
      <c r="A237" s="2">
        <v>45379</v>
      </c>
      <c r="B237" s="18">
        <v>5.011465970410578E-3</v>
      </c>
      <c r="C237" s="18">
        <v>1.1164855071790214E-3</v>
      </c>
      <c r="D237" s="18">
        <f t="shared" si="6"/>
        <v>3.0788075631442129E-3</v>
      </c>
      <c r="E237" s="18">
        <f t="shared" si="7"/>
        <v>1.932658407266365E-3</v>
      </c>
    </row>
    <row r="238" spans="1:5" hidden="1" x14ac:dyDescent="0.2">
      <c r="A238" s="29">
        <v>45383</v>
      </c>
      <c r="B238" s="43">
        <v>1.5790297290641186E-2</v>
      </c>
      <c r="C238" s="43">
        <v>-2.0135845401164643E-3</v>
      </c>
      <c r="D238" s="18">
        <f t="shared" si="6"/>
        <v>-4.3322297462728161E-3</v>
      </c>
      <c r="E238" s="18">
        <f t="shared" si="7"/>
        <v>2.0122527036914001E-2</v>
      </c>
    </row>
    <row r="239" spans="1:5" hidden="1" x14ac:dyDescent="0.2">
      <c r="A239" s="2">
        <v>45384</v>
      </c>
      <c r="B239" s="18">
        <v>-2.5308167788424152E-2</v>
      </c>
      <c r="C239" s="18">
        <v>-7.2390590731691296E-3</v>
      </c>
      <c r="D239" s="18">
        <f t="shared" si="6"/>
        <v>-1.6704536480214093E-2</v>
      </c>
      <c r="E239" s="18">
        <f t="shared" si="7"/>
        <v>-8.6036313082100586E-3</v>
      </c>
    </row>
    <row r="240" spans="1:5" hidden="1" x14ac:dyDescent="0.2">
      <c r="A240" s="29">
        <v>45385</v>
      </c>
      <c r="B240" s="43">
        <v>1.1583700948905262E-2</v>
      </c>
      <c r="C240" s="43">
        <v>1.091122364688113E-3</v>
      </c>
      <c r="D240" s="18">
        <f t="shared" si="6"/>
        <v>3.0187554900455312E-3</v>
      </c>
      <c r="E240" s="18">
        <f t="shared" si="7"/>
        <v>8.5649454588597306E-3</v>
      </c>
    </row>
    <row r="241" spans="1:5" hidden="1" x14ac:dyDescent="0.2">
      <c r="A241" s="2">
        <v>45386</v>
      </c>
      <c r="B241" s="18">
        <v>-8.2646468375850102E-2</v>
      </c>
      <c r="C241" s="18">
        <v>-1.2334336350379616E-2</v>
      </c>
      <c r="D241" s="18">
        <f t="shared" si="6"/>
        <v>-2.8768576400298021E-2</v>
      </c>
      <c r="E241" s="18">
        <f t="shared" si="7"/>
        <v>-5.3877891975552081E-2</v>
      </c>
    </row>
    <row r="242" spans="1:5" hidden="1" x14ac:dyDescent="0.2">
      <c r="A242" s="29">
        <v>45387</v>
      </c>
      <c r="B242" s="43">
        <v>2.7678925931429843E-2</v>
      </c>
      <c r="C242" s="43">
        <v>1.1099194174331695E-2</v>
      </c>
      <c r="D242" s="18">
        <f t="shared" si="6"/>
        <v>2.6714772657673972E-2</v>
      </c>
      <c r="E242" s="18">
        <f t="shared" si="7"/>
        <v>9.6415327375587098E-4</v>
      </c>
    </row>
    <row r="243" spans="1:5" hidden="1" x14ac:dyDescent="0.2">
      <c r="A243" s="2">
        <v>45390</v>
      </c>
      <c r="B243" s="18">
        <v>-3.0513101634082052E-3</v>
      </c>
      <c r="C243" s="18">
        <v>-3.7463099831791524E-4</v>
      </c>
      <c r="D243" s="18">
        <f t="shared" si="6"/>
        <v>-4.5169491378074767E-4</v>
      </c>
      <c r="E243" s="18">
        <f t="shared" si="7"/>
        <v>-2.5996152496274576E-3</v>
      </c>
    </row>
    <row r="244" spans="1:5" hidden="1" x14ac:dyDescent="0.2">
      <c r="A244" s="29">
        <v>45391</v>
      </c>
      <c r="B244" s="43">
        <v>5.1795462885575461E-3</v>
      </c>
      <c r="C244" s="43">
        <v>1.4454931932483817E-3</v>
      </c>
      <c r="D244" s="18">
        <f t="shared" si="6"/>
        <v>3.8577959562799448E-3</v>
      </c>
      <c r="E244" s="18">
        <f t="shared" si="7"/>
        <v>1.3217503322776013E-3</v>
      </c>
    </row>
    <row r="245" spans="1:5" hidden="1" x14ac:dyDescent="0.2">
      <c r="A245" s="2">
        <v>45392</v>
      </c>
      <c r="B245" s="18">
        <v>-2.131396776944916E-2</v>
      </c>
      <c r="C245" s="18">
        <v>-9.4569806491084929E-3</v>
      </c>
      <c r="D245" s="18">
        <f t="shared" si="6"/>
        <v>-2.1955888462847836E-2</v>
      </c>
      <c r="E245" s="18">
        <f t="shared" si="7"/>
        <v>6.4192069339867597E-4</v>
      </c>
    </row>
    <row r="246" spans="1:5" hidden="1" x14ac:dyDescent="0.2">
      <c r="A246" s="29">
        <v>45393</v>
      </c>
      <c r="B246" s="43">
        <v>2.010291146716181E-2</v>
      </c>
      <c r="C246" s="43">
        <v>7.4447977105855934E-3</v>
      </c>
      <c r="D246" s="18">
        <f t="shared" si="6"/>
        <v>1.8062292640613407E-2</v>
      </c>
      <c r="E246" s="18">
        <f t="shared" si="7"/>
        <v>2.0406188265484036E-3</v>
      </c>
    </row>
    <row r="247" spans="1:5" hidden="1" x14ac:dyDescent="0.2">
      <c r="A247" s="2">
        <v>45394</v>
      </c>
      <c r="B247" s="18">
        <v>-4.234604821526744E-2</v>
      </c>
      <c r="C247" s="18">
        <v>-1.4550688295801639E-2</v>
      </c>
      <c r="D247" s="18">
        <f t="shared" si="6"/>
        <v>-3.4016211983570015E-2</v>
      </c>
      <c r="E247" s="18">
        <f t="shared" si="7"/>
        <v>-8.3298362316974253E-3</v>
      </c>
    </row>
    <row r="248" spans="1:5" hidden="1" x14ac:dyDescent="0.2">
      <c r="A248" s="29">
        <v>45397</v>
      </c>
      <c r="B248" s="43">
        <v>-1.8128316249432785E-2</v>
      </c>
      <c r="C248" s="43">
        <v>-1.202135494776202E-2</v>
      </c>
      <c r="D248" s="18">
        <f t="shared" si="6"/>
        <v>-2.8027533287235156E-2</v>
      </c>
      <c r="E248" s="18">
        <f t="shared" si="7"/>
        <v>9.8992170378023707E-3</v>
      </c>
    </row>
    <row r="249" spans="1:5" hidden="1" x14ac:dyDescent="0.2">
      <c r="A249" s="2">
        <v>45398</v>
      </c>
      <c r="B249" s="18">
        <v>1.9585823641451672E-2</v>
      </c>
      <c r="C249" s="18">
        <v>-2.0565070133361507E-3</v>
      </c>
      <c r="D249" s="18">
        <f t="shared" si="6"/>
        <v>-4.4338568810132675E-3</v>
      </c>
      <c r="E249" s="18">
        <f t="shared" si="7"/>
        <v>2.4019680522464941E-2</v>
      </c>
    </row>
    <row r="250" spans="1:5" hidden="1" x14ac:dyDescent="0.2">
      <c r="A250" s="29">
        <v>45399</v>
      </c>
      <c r="B250" s="43">
        <v>-5.7751144339121319E-2</v>
      </c>
      <c r="C250" s="43">
        <v>-5.780602724641426E-3</v>
      </c>
      <c r="D250" s="18">
        <f t="shared" si="6"/>
        <v>-1.3251363148699008E-2</v>
      </c>
      <c r="E250" s="18">
        <f t="shared" si="7"/>
        <v>-4.4499781190422312E-2</v>
      </c>
    </row>
    <row r="251" spans="1:5" hidden="1" x14ac:dyDescent="0.2">
      <c r="A251" s="2">
        <v>45400</v>
      </c>
      <c r="B251" s="18">
        <v>6.8822070457721374E-3</v>
      </c>
      <c r="C251" s="18">
        <v>-2.2081601199982481E-3</v>
      </c>
      <c r="D251" s="18">
        <f t="shared" si="6"/>
        <v>-4.7929245103568701E-3</v>
      </c>
      <c r="E251" s="18">
        <f t="shared" si="7"/>
        <v>1.1675131556129007E-2</v>
      </c>
    </row>
    <row r="252" spans="1:5" hidden="1" x14ac:dyDescent="0.2">
      <c r="A252" s="29">
        <v>45401</v>
      </c>
      <c r="B252" s="43">
        <v>-5.4423538443086117E-2</v>
      </c>
      <c r="C252" s="43">
        <v>-8.7585481274361499E-3</v>
      </c>
      <c r="D252" s="18">
        <f t="shared" si="6"/>
        <v>-2.0302216373082198E-2</v>
      </c>
      <c r="E252" s="18">
        <f t="shared" si="7"/>
        <v>-3.4121322070003915E-2</v>
      </c>
    </row>
    <row r="253" spans="1:5" hidden="1" x14ac:dyDescent="0.2">
      <c r="A253" s="2">
        <v>45404</v>
      </c>
      <c r="B253" s="18">
        <v>1.3638843482845608E-2</v>
      </c>
      <c r="C253" s="18">
        <v>8.7312480714667462E-3</v>
      </c>
      <c r="D253" s="18">
        <f t="shared" si="6"/>
        <v>2.1108209018568254E-2</v>
      </c>
      <c r="E253" s="18">
        <f t="shared" si="7"/>
        <v>-7.4693655357226454E-3</v>
      </c>
    </row>
    <row r="254" spans="1:5" hidden="1" x14ac:dyDescent="0.2">
      <c r="A254" s="29">
        <v>45405</v>
      </c>
      <c r="B254" s="43">
        <v>2.4421453832872642E-2</v>
      </c>
      <c r="C254" s="43">
        <v>1.1964576270872662E-2</v>
      </c>
      <c r="D254" s="18">
        <f t="shared" si="6"/>
        <v>2.8763729680187918E-2</v>
      </c>
      <c r="E254" s="18">
        <f t="shared" si="7"/>
        <v>-4.3422758473152766E-3</v>
      </c>
    </row>
    <row r="255" spans="1:5" hidden="1" x14ac:dyDescent="0.2">
      <c r="A255" s="2">
        <v>45406</v>
      </c>
      <c r="B255" s="18">
        <v>-3.4806512407294932E-3</v>
      </c>
      <c r="C255" s="18">
        <v>2.130100613548791E-4</v>
      </c>
      <c r="D255" s="18">
        <f t="shared" si="6"/>
        <v>9.396572770570804E-4</v>
      </c>
      <c r="E255" s="18">
        <f t="shared" si="7"/>
        <v>-4.4203085177865736E-3</v>
      </c>
    </row>
    <row r="256" spans="1:5" hidden="1" x14ac:dyDescent="0.2">
      <c r="A256" s="29">
        <v>45407</v>
      </c>
      <c r="B256" s="43">
        <v>1.3312171744733536E-2</v>
      </c>
      <c r="C256" s="43">
        <v>-4.5764303535156259E-3</v>
      </c>
      <c r="D256" s="18">
        <f t="shared" si="6"/>
        <v>-1.0400255590549204E-2</v>
      </c>
      <c r="E256" s="18">
        <f t="shared" si="7"/>
        <v>2.371242733528274E-2</v>
      </c>
    </row>
    <row r="257" spans="1:8" hidden="1" x14ac:dyDescent="0.2">
      <c r="A257" s="2">
        <v>45408</v>
      </c>
      <c r="B257" s="18">
        <v>2.367325390016628E-2</v>
      </c>
      <c r="C257" s="18">
        <v>1.020914263474304E-2</v>
      </c>
      <c r="D257" s="18">
        <f t="shared" si="6"/>
        <v>2.4607406027685935E-2</v>
      </c>
      <c r="E257" s="18">
        <f t="shared" si="7"/>
        <v>-9.3415212751965515E-4</v>
      </c>
    </row>
    <row r="258" spans="1:8" hidden="1" x14ac:dyDescent="0.2">
      <c r="A258" s="29">
        <v>45411</v>
      </c>
      <c r="B258" s="43">
        <v>1.7789092505297255E-2</v>
      </c>
      <c r="C258" s="43">
        <v>3.1784486665891176E-3</v>
      </c>
      <c r="D258" s="18">
        <f t="shared" si="6"/>
        <v>7.9608982748953193E-3</v>
      </c>
      <c r="E258" s="18">
        <f t="shared" si="7"/>
        <v>9.8281942304019355E-3</v>
      </c>
    </row>
    <row r="259" spans="1:8" hidden="1" x14ac:dyDescent="0.2">
      <c r="A259" s="2">
        <v>45412</v>
      </c>
      <c r="B259" s="18">
        <v>-1.1360749688513971E-2</v>
      </c>
      <c r="C259" s="18">
        <v>-1.5730513586862171E-2</v>
      </c>
      <c r="D259" s="18">
        <f t="shared" si="6"/>
        <v>-3.6809673190036744E-2</v>
      </c>
      <c r="E259" s="18">
        <f t="shared" si="7"/>
        <v>2.5448923501522773E-2</v>
      </c>
    </row>
    <row r="260" spans="1:8" hidden="1" x14ac:dyDescent="0.2">
      <c r="A260" s="29">
        <v>45413</v>
      </c>
      <c r="B260" s="43">
        <v>-8.908953261361352E-2</v>
      </c>
      <c r="C260" s="43">
        <v>-3.4354388154940185E-3</v>
      </c>
      <c r="D260" s="18">
        <f t="shared" si="6"/>
        <v>-7.6987406946402333E-3</v>
      </c>
      <c r="E260" s="18">
        <f t="shared" si="7"/>
        <v>-8.139079191897329E-2</v>
      </c>
    </row>
    <row r="261" spans="1:8" hidden="1" x14ac:dyDescent="0.2">
      <c r="A261" s="2">
        <v>45414</v>
      </c>
      <c r="B261" s="18">
        <v>1.3100432062642442E-2</v>
      </c>
      <c r="C261" s="18">
        <v>9.1284370775730483E-3</v>
      </c>
      <c r="D261" s="18">
        <f t="shared" si="6"/>
        <v>2.2048629679660953E-2</v>
      </c>
      <c r="E261" s="18">
        <f t="shared" si="7"/>
        <v>-8.9481976170185107E-3</v>
      </c>
    </row>
    <row r="262" spans="1:8" hidden="1" x14ac:dyDescent="0.2">
      <c r="A262" s="29">
        <v>45415</v>
      </c>
      <c r="B262" s="43">
        <v>3.0377684251229997E-2</v>
      </c>
      <c r="C262" s="43">
        <v>1.2556739721478527E-2</v>
      </c>
      <c r="D262" s="18">
        <f t="shared" si="6"/>
        <v>3.0165789493355705E-2</v>
      </c>
      <c r="E262" s="18">
        <f t="shared" si="7"/>
        <v>2.1189475787429177E-4</v>
      </c>
    </row>
    <row r="263" spans="1:8" hidden="1" x14ac:dyDescent="0.2">
      <c r="A263" s="2">
        <v>45418</v>
      </c>
      <c r="B263" s="18">
        <v>3.4395700304426402E-2</v>
      </c>
      <c r="C263" s="18">
        <v>1.0326123907011819E-2</v>
      </c>
      <c r="D263" s="18">
        <f t="shared" si="6"/>
        <v>2.4884381481968844E-2</v>
      </c>
      <c r="E263" s="18">
        <f t="shared" si="7"/>
        <v>9.5113188224575582E-3</v>
      </c>
    </row>
    <row r="264" spans="1:8" x14ac:dyDescent="0.2">
      <c r="A264" s="40">
        <v>45419</v>
      </c>
      <c r="B264" s="44">
        <v>-8.6661067793969426E-3</v>
      </c>
      <c r="C264" s="44">
        <v>1.3434298232750663E-3</v>
      </c>
      <c r="D264" s="18">
        <f t="shared" si="6"/>
        <v>3.616141478467018E-3</v>
      </c>
      <c r="E264" s="18">
        <f t="shared" si="7"/>
        <v>-1.228224825786396E-2</v>
      </c>
      <c r="F264" s="18">
        <f>E264</f>
        <v>-1.228224825786396E-2</v>
      </c>
      <c r="G264">
        <f>E264/$B$5</f>
        <v>-0.49337820850287228</v>
      </c>
      <c r="H264" t="str">
        <f>IF(ABS(G264)&lt;1.96, "no", "yes")</f>
        <v>no</v>
      </c>
    </row>
    <row r="265" spans="1:8" x14ac:dyDescent="0.2">
      <c r="A265" s="41">
        <v>45420</v>
      </c>
      <c r="B265" s="17">
        <v>-5.2450793046027178E-3</v>
      </c>
      <c r="C265" s="17">
        <v>-5.8356181661389783E-6</v>
      </c>
      <c r="D265" s="18">
        <f t="shared" ref="D265:D294" si="8">$B$2+$B$3*C265</f>
        <v>4.2149842711812919E-4</v>
      </c>
      <c r="E265" s="18">
        <f t="shared" ref="E265:E294" si="9">B265-D265</f>
        <v>-5.666577731720847E-3</v>
      </c>
      <c r="F265" s="18">
        <f>F264+E265</f>
        <v>-1.7948825989584808E-2</v>
      </c>
      <c r="G265">
        <f t="shared" ref="G265:G283" si="10">E265/$B$5</f>
        <v>-0.22762656403958084</v>
      </c>
      <c r="H265" t="str">
        <f t="shared" ref="H265:H283" si="11">IF(ABS(G265)&lt;1.96, "no", "yes")</f>
        <v>no</v>
      </c>
    </row>
    <row r="266" spans="1:8" x14ac:dyDescent="0.2">
      <c r="A266" s="40">
        <v>45421</v>
      </c>
      <c r="B266" s="44">
        <v>-8.0067423944442107E-3</v>
      </c>
      <c r="C266" s="44">
        <v>5.0909476986258362E-3</v>
      </c>
      <c r="D266" s="18">
        <f t="shared" si="8"/>
        <v>1.2489104182905166E-2</v>
      </c>
      <c r="E266" s="18">
        <f t="shared" si="9"/>
        <v>-2.0495846577349375E-2</v>
      </c>
      <c r="F266" s="18">
        <f t="shared" ref="F266:F283" si="12">F265+E266</f>
        <v>-3.8444672566934179E-2</v>
      </c>
      <c r="G266">
        <f t="shared" si="10"/>
        <v>-0.82331865093248013</v>
      </c>
      <c r="H266" t="str">
        <f t="shared" si="11"/>
        <v>no</v>
      </c>
    </row>
    <row r="267" spans="1:8" x14ac:dyDescent="0.2">
      <c r="A267" s="41">
        <v>45422</v>
      </c>
      <c r="B267" s="17">
        <v>-3.0841998988486719E-3</v>
      </c>
      <c r="C267" s="17">
        <v>1.6493988445498431E-3</v>
      </c>
      <c r="D267" s="18">
        <f t="shared" si="8"/>
        <v>4.3405814424072632E-3</v>
      </c>
      <c r="E267" s="18">
        <f t="shared" si="9"/>
        <v>-7.4247813412559351E-3</v>
      </c>
      <c r="F267" s="18">
        <f t="shared" si="12"/>
        <v>-4.5869453908190111E-2</v>
      </c>
      <c r="G267">
        <f t="shared" si="10"/>
        <v>-0.29825364540477772</v>
      </c>
      <c r="H267" t="str">
        <f t="shared" si="11"/>
        <v>no</v>
      </c>
    </row>
    <row r="268" spans="1:8" x14ac:dyDescent="0.2">
      <c r="A268" s="42">
        <v>45425</v>
      </c>
      <c r="B268" s="28">
        <v>-8.9520841676096197E-3</v>
      </c>
      <c r="C268" s="28">
        <v>-2.4130405535727206E-4</v>
      </c>
      <c r="D268" s="28">
        <f t="shared" si="8"/>
        <v>-1.360179692709608E-4</v>
      </c>
      <c r="E268" s="28">
        <f t="shared" si="9"/>
        <v>-8.8160661983386589E-3</v>
      </c>
      <c r="F268" s="28">
        <f t="shared" si="12"/>
        <v>-5.4685520106528773E-2</v>
      </c>
      <c r="G268" s="34">
        <f t="shared" si="10"/>
        <v>-0.35414159164175013</v>
      </c>
      <c r="H268" s="34" t="str">
        <f t="shared" si="11"/>
        <v>no</v>
      </c>
    </row>
    <row r="269" spans="1:8" x14ac:dyDescent="0.2">
      <c r="A269" s="41">
        <v>45426</v>
      </c>
      <c r="B269" s="17">
        <v>1.7268903730579099E-2</v>
      </c>
      <c r="C269" s="17">
        <v>4.8378131397597279E-3</v>
      </c>
      <c r="D269" s="18">
        <f t="shared" si="8"/>
        <v>1.1889759876958885E-2</v>
      </c>
      <c r="E269" s="18">
        <f t="shared" si="9"/>
        <v>5.3791438536202139E-3</v>
      </c>
      <c r="F269" s="18">
        <f t="shared" si="12"/>
        <v>-4.9306376252908561E-2</v>
      </c>
      <c r="G269">
        <f t="shared" si="10"/>
        <v>0.21608033822953632</v>
      </c>
      <c r="H269" t="str">
        <f t="shared" si="11"/>
        <v>no</v>
      </c>
    </row>
    <row r="270" spans="1:8" x14ac:dyDescent="0.2">
      <c r="A270" s="40">
        <v>45427</v>
      </c>
      <c r="B270" s="44">
        <v>4.250453350208705E-2</v>
      </c>
      <c r="C270" s="44">
        <v>1.1715927882596233E-2</v>
      </c>
      <c r="D270" s="18">
        <f t="shared" si="8"/>
        <v>2.8175007238006398E-2</v>
      </c>
      <c r="E270" s="18">
        <f t="shared" si="9"/>
        <v>1.4329526264080652E-2</v>
      </c>
      <c r="F270" s="18">
        <f t="shared" si="12"/>
        <v>-3.4976849988827913E-2</v>
      </c>
      <c r="G270">
        <f t="shared" si="10"/>
        <v>0.57561741534904531</v>
      </c>
      <c r="H270" t="str">
        <f t="shared" si="11"/>
        <v>no</v>
      </c>
    </row>
    <row r="271" spans="1:8" x14ac:dyDescent="0.2">
      <c r="A271" s="41">
        <v>45428</v>
      </c>
      <c r="B271" s="17">
        <v>1.8475587036212104E-2</v>
      </c>
      <c r="C271" s="17">
        <v>-2.0816677921287052E-3</v>
      </c>
      <c r="D271" s="18">
        <f t="shared" si="8"/>
        <v>-4.4934298194932634E-3</v>
      </c>
      <c r="E271" s="18">
        <f t="shared" si="9"/>
        <v>2.2969016855705369E-2</v>
      </c>
      <c r="F271" s="18">
        <f t="shared" si="12"/>
        <v>-1.2007833133122543E-2</v>
      </c>
      <c r="G271">
        <f t="shared" si="10"/>
        <v>0.92266596061387884</v>
      </c>
      <c r="H271" t="str">
        <f t="shared" si="11"/>
        <v>no</v>
      </c>
    </row>
    <row r="272" spans="1:8" x14ac:dyDescent="0.2">
      <c r="A272" s="40">
        <v>45429</v>
      </c>
      <c r="B272" s="44">
        <v>1.1376252361724903E-2</v>
      </c>
      <c r="C272" s="44">
        <v>1.1647735102702228E-3</v>
      </c>
      <c r="D272" s="18">
        <f t="shared" si="8"/>
        <v>3.1931386123216421E-3</v>
      </c>
      <c r="E272" s="18">
        <f t="shared" si="9"/>
        <v>8.1831137494032605E-3</v>
      </c>
      <c r="F272" s="18">
        <f t="shared" si="12"/>
        <v>-3.8247193837192828E-3</v>
      </c>
      <c r="G272">
        <f t="shared" si="10"/>
        <v>0.32871587651477358</v>
      </c>
      <c r="H272" t="str">
        <f t="shared" si="11"/>
        <v>no</v>
      </c>
    </row>
    <row r="273" spans="1:8" x14ac:dyDescent="0.2">
      <c r="A273" s="41">
        <v>45432</v>
      </c>
      <c r="B273" s="17">
        <v>1.1309056949879048E-2</v>
      </c>
      <c r="C273" s="17">
        <v>9.163899374069473E-4</v>
      </c>
      <c r="D273" s="18">
        <f t="shared" si="8"/>
        <v>2.6050431710945201E-3</v>
      </c>
      <c r="E273" s="18">
        <f t="shared" si="9"/>
        <v>8.7040137787845282E-3</v>
      </c>
      <c r="F273" s="18">
        <f t="shared" si="12"/>
        <v>4.8792943950652454E-3</v>
      </c>
      <c r="G273">
        <f t="shared" si="10"/>
        <v>0.3496404432479589</v>
      </c>
      <c r="H273" t="str">
        <f t="shared" si="11"/>
        <v>no</v>
      </c>
    </row>
    <row r="274" spans="1:8" x14ac:dyDescent="0.2">
      <c r="A274" s="40">
        <v>45433</v>
      </c>
      <c r="B274" s="44">
        <v>-1.0040270249269567E-2</v>
      </c>
      <c r="C274" s="44">
        <v>2.501874243978186E-3</v>
      </c>
      <c r="D274" s="18">
        <f t="shared" si="8"/>
        <v>6.3589793999809033E-3</v>
      </c>
      <c r="E274" s="18">
        <f t="shared" si="9"/>
        <v>-1.6399249649250471E-2</v>
      </c>
      <c r="F274" s="18">
        <f t="shared" si="12"/>
        <v>-1.1519955254185225E-2</v>
      </c>
      <c r="G274">
        <f t="shared" si="10"/>
        <v>-0.65875825360866691</v>
      </c>
      <c r="H274" t="str">
        <f t="shared" si="11"/>
        <v>no</v>
      </c>
    </row>
    <row r="275" spans="1:8" x14ac:dyDescent="0.2">
      <c r="A275" s="41">
        <v>45434</v>
      </c>
      <c r="B275" s="17">
        <v>5.2228871081301254E-3</v>
      </c>
      <c r="C275" s="17">
        <v>-2.7061230392261271E-3</v>
      </c>
      <c r="D275" s="18">
        <f t="shared" si="8"/>
        <v>-5.9719466144445114E-3</v>
      </c>
      <c r="E275" s="18">
        <f t="shared" si="9"/>
        <v>1.1194833722574637E-2</v>
      </c>
      <c r="F275" s="18">
        <f t="shared" si="12"/>
        <v>-3.2512153161058828E-4</v>
      </c>
      <c r="G275">
        <f t="shared" si="10"/>
        <v>0.44969674041517743</v>
      </c>
      <c r="H275" t="str">
        <f t="shared" si="11"/>
        <v>no</v>
      </c>
    </row>
    <row r="276" spans="1:8" x14ac:dyDescent="0.2">
      <c r="A276" s="40">
        <v>45435</v>
      </c>
      <c r="B276" s="44">
        <v>-3.0751640075486586E-2</v>
      </c>
      <c r="C276" s="44">
        <v>-7.3807894850155265E-3</v>
      </c>
      <c r="D276" s="18">
        <f t="shared" si="8"/>
        <v>-1.704011023869284E-2</v>
      </c>
      <c r="E276" s="18">
        <f t="shared" si="9"/>
        <v>-1.3711529836793745E-2</v>
      </c>
      <c r="F276" s="18">
        <f t="shared" si="12"/>
        <v>-1.4036651368404334E-2</v>
      </c>
      <c r="G276">
        <f t="shared" si="10"/>
        <v>-0.55079248397210734</v>
      </c>
      <c r="H276" t="str">
        <f t="shared" si="11"/>
        <v>no</v>
      </c>
    </row>
    <row r="277" spans="1:8" x14ac:dyDescent="0.2">
      <c r="A277" s="41">
        <v>45436</v>
      </c>
      <c r="B277" s="17">
        <v>3.6963212649112176E-2</v>
      </c>
      <c r="C277" s="17">
        <v>7.0010425881694704E-3</v>
      </c>
      <c r="D277" s="18">
        <f t="shared" si="8"/>
        <v>1.7011617825424406E-2</v>
      </c>
      <c r="E277" s="18">
        <f t="shared" si="9"/>
        <v>1.995159482368777E-2</v>
      </c>
      <c r="F277" s="18">
        <f t="shared" si="12"/>
        <v>5.9149434552834366E-3</v>
      </c>
      <c r="G277">
        <f t="shared" si="10"/>
        <v>0.80145604487221089</v>
      </c>
      <c r="H277" t="str">
        <f t="shared" si="11"/>
        <v>no</v>
      </c>
    </row>
    <row r="278" spans="1:8" x14ac:dyDescent="0.2">
      <c r="A278" s="40">
        <v>45440</v>
      </c>
      <c r="B278" s="44">
        <v>3.1558066727209066E-2</v>
      </c>
      <c r="C278" s="44">
        <v>2.4880185293407742E-4</v>
      </c>
      <c r="D278" s="18">
        <f t="shared" si="8"/>
        <v>1.0244011641766379E-3</v>
      </c>
      <c r="E278" s="18">
        <f t="shared" si="9"/>
        <v>3.0533665563032428E-2</v>
      </c>
      <c r="F278" s="18">
        <f t="shared" si="12"/>
        <v>3.6448609018315863E-2</v>
      </c>
      <c r="G278">
        <f t="shared" si="10"/>
        <v>1.2265380814843354</v>
      </c>
      <c r="H278" t="str">
        <f t="shared" si="11"/>
        <v>no</v>
      </c>
    </row>
    <row r="279" spans="1:8" x14ac:dyDescent="0.2">
      <c r="A279" s="41">
        <v>45441</v>
      </c>
      <c r="B279" s="17">
        <v>-3.7701772610522988E-2</v>
      </c>
      <c r="C279" s="17">
        <v>-7.3670465096804527E-3</v>
      </c>
      <c r="D279" s="18">
        <f t="shared" si="8"/>
        <v>-1.7007571125698024E-2</v>
      </c>
      <c r="E279" s="18">
        <f t="shared" si="9"/>
        <v>-2.0694201484824964E-2</v>
      </c>
      <c r="F279" s="18">
        <f t="shared" si="12"/>
        <v>1.5754407533490899E-2</v>
      </c>
      <c r="G279">
        <f t="shared" si="10"/>
        <v>-0.83128657234584191</v>
      </c>
      <c r="H279" t="str">
        <f t="shared" si="11"/>
        <v>no</v>
      </c>
    </row>
    <row r="280" spans="1:8" x14ac:dyDescent="0.2">
      <c r="A280" s="40">
        <v>45442</v>
      </c>
      <c r="B280" s="44">
        <v>9.7493073531675911E-3</v>
      </c>
      <c r="C280" s="44">
        <v>-5.9750355854433224E-3</v>
      </c>
      <c r="D280" s="18">
        <f t="shared" si="8"/>
        <v>-1.3711719998164593E-2</v>
      </c>
      <c r="E280" s="18">
        <f t="shared" si="9"/>
        <v>2.3461027351332184E-2</v>
      </c>
      <c r="F280" s="18">
        <f t="shared" si="12"/>
        <v>3.9215434884823083E-2</v>
      </c>
      <c r="G280">
        <f t="shared" si="10"/>
        <v>0.94243003407995174</v>
      </c>
      <c r="H280" t="str">
        <f t="shared" si="11"/>
        <v>no</v>
      </c>
    </row>
    <row r="281" spans="1:8" x14ac:dyDescent="0.2">
      <c r="A281" s="41">
        <v>45443</v>
      </c>
      <c r="B281" s="17">
        <v>8.9951362209528263E-4</v>
      </c>
      <c r="C281" s="17">
        <v>8.0278762048646701E-3</v>
      </c>
      <c r="D281" s="18">
        <f t="shared" si="8"/>
        <v>1.9442842088429967E-2</v>
      </c>
      <c r="E281" s="18">
        <f t="shared" si="9"/>
        <v>-1.8543328466334684E-2</v>
      </c>
      <c r="F281" s="18">
        <f t="shared" si="12"/>
        <v>2.0672106418488399E-2</v>
      </c>
      <c r="G281">
        <f t="shared" si="10"/>
        <v>-0.74488595136014835</v>
      </c>
      <c r="H281" t="str">
        <f t="shared" si="11"/>
        <v>no</v>
      </c>
    </row>
    <row r="282" spans="1:8" x14ac:dyDescent="0.2">
      <c r="A282" s="40">
        <v>45446</v>
      </c>
      <c r="B282" s="44">
        <v>-2.0071845220104301E-2</v>
      </c>
      <c r="C282" s="44">
        <v>1.1160825806737495E-3</v>
      </c>
      <c r="D282" s="18">
        <f t="shared" si="8"/>
        <v>3.0778535578604963E-3</v>
      </c>
      <c r="E282" s="18">
        <f t="shared" si="9"/>
        <v>-2.3149698777964797E-2</v>
      </c>
      <c r="F282" s="18">
        <f t="shared" si="12"/>
        <v>-2.4775923594763972E-3</v>
      </c>
      <c r="G282">
        <f t="shared" si="10"/>
        <v>-0.92992395778521397</v>
      </c>
      <c r="H282" t="str">
        <f t="shared" si="11"/>
        <v>no</v>
      </c>
    </row>
    <row r="283" spans="1:8" x14ac:dyDescent="0.2">
      <c r="A283" s="41">
        <v>45447</v>
      </c>
      <c r="B283" s="17">
        <v>-2.1767028383772646E-2</v>
      </c>
      <c r="C283" s="17">
        <v>1.5028090913065117E-3</v>
      </c>
      <c r="D283" s="18">
        <f t="shared" si="8"/>
        <v>3.9935022671654039E-3</v>
      </c>
      <c r="E283" s="18">
        <f t="shared" si="9"/>
        <v>-2.576053065093805E-2</v>
      </c>
      <c r="F283" s="18">
        <f t="shared" si="12"/>
        <v>-2.8238123010414447E-2</v>
      </c>
      <c r="G283">
        <f t="shared" si="10"/>
        <v>-1.034801137039834</v>
      </c>
      <c r="H283" t="str">
        <f t="shared" si="11"/>
        <v>no</v>
      </c>
    </row>
    <row r="284" spans="1:8" x14ac:dyDescent="0.2">
      <c r="A284" s="29">
        <v>45448</v>
      </c>
      <c r="B284" s="43">
        <v>3.862736710791137E-2</v>
      </c>
      <c r="C284" s="43">
        <v>1.1847649793331305E-2</v>
      </c>
      <c r="D284" s="18">
        <f t="shared" si="8"/>
        <v>2.8486883962863974E-2</v>
      </c>
      <c r="E284" s="18">
        <f t="shared" si="9"/>
        <v>1.0140483145047396E-2</v>
      </c>
    </row>
    <row r="285" spans="1:8" x14ac:dyDescent="0.2">
      <c r="A285" s="2">
        <v>45449</v>
      </c>
      <c r="B285" s="18">
        <v>3.6709431129162695E-3</v>
      </c>
      <c r="C285" s="18">
        <v>-1.9981663563317653E-4</v>
      </c>
      <c r="D285" s="18">
        <f t="shared" si="8"/>
        <v>-3.7788597148001861E-5</v>
      </c>
      <c r="E285" s="18">
        <f t="shared" si="9"/>
        <v>3.7087317100642715E-3</v>
      </c>
    </row>
    <row r="286" spans="1:8" x14ac:dyDescent="0.2">
      <c r="A286" s="29">
        <v>45450</v>
      </c>
      <c r="B286" s="43">
        <v>6.5355339121508926E-3</v>
      </c>
      <c r="C286" s="43">
        <v>-1.1152197300303701E-3</v>
      </c>
      <c r="D286" s="18">
        <f t="shared" si="8"/>
        <v>-2.2051798641885404E-3</v>
      </c>
      <c r="E286" s="18">
        <f t="shared" si="9"/>
        <v>8.7407137763394326E-3</v>
      </c>
    </row>
    <row r="287" spans="1:8" x14ac:dyDescent="0.2">
      <c r="A287" s="2">
        <v>45453</v>
      </c>
      <c r="B287" s="18">
        <v>-4.4856132711747154E-2</v>
      </c>
      <c r="C287" s="18">
        <v>2.5808546645145203E-3</v>
      </c>
      <c r="D287" s="18">
        <f t="shared" si="8"/>
        <v>6.5459805962684962E-3</v>
      </c>
      <c r="E287" s="18">
        <f t="shared" si="9"/>
        <v>-5.1402113308015654E-2</v>
      </c>
    </row>
    <row r="288" spans="1:8" x14ac:dyDescent="0.2">
      <c r="A288" s="29">
        <v>45454</v>
      </c>
      <c r="B288" s="43">
        <v>-8.6066462239109409E-3</v>
      </c>
      <c r="C288" s="43">
        <v>2.7103813151374556E-3</v>
      </c>
      <c r="D288" s="18">
        <f t="shared" si="8"/>
        <v>6.8526596244774078E-3</v>
      </c>
      <c r="E288" s="18">
        <f t="shared" si="9"/>
        <v>-1.5459305848388349E-2</v>
      </c>
    </row>
    <row r="289" spans="1:5" x14ac:dyDescent="0.2">
      <c r="A289" s="2">
        <v>45455</v>
      </c>
      <c r="B289" s="18">
        <v>8.0523321919641067E-3</v>
      </c>
      <c r="C289" s="18">
        <v>8.5036727919987065E-3</v>
      </c>
      <c r="D289" s="18">
        <f t="shared" si="8"/>
        <v>2.0569381177224601E-2</v>
      </c>
      <c r="E289" s="18">
        <f t="shared" si="9"/>
        <v>-1.2517048985260494E-2</v>
      </c>
    </row>
    <row r="290" spans="1:5" x14ac:dyDescent="0.2">
      <c r="A290" s="29">
        <v>45456</v>
      </c>
      <c r="B290" s="43">
        <v>-2.121889572040736E-3</v>
      </c>
      <c r="C290" s="43">
        <v>2.3446558536817097E-3</v>
      </c>
      <c r="D290" s="18">
        <f t="shared" si="8"/>
        <v>5.9867349011012653E-3</v>
      </c>
      <c r="E290" s="18">
        <f t="shared" si="9"/>
        <v>-8.1086244731420013E-3</v>
      </c>
    </row>
    <row r="291" spans="1:5" x14ac:dyDescent="0.2">
      <c r="A291" s="2">
        <v>45457</v>
      </c>
      <c r="B291" s="18">
        <v>-1.6884867040500851E-3</v>
      </c>
      <c r="C291" s="18">
        <v>-3.9386069750091401E-4</v>
      </c>
      <c r="D291" s="18">
        <f t="shared" si="8"/>
        <v>-4.9722489104665789E-4</v>
      </c>
      <c r="E291" s="18">
        <f t="shared" si="9"/>
        <v>-1.191261813003427E-3</v>
      </c>
    </row>
    <row r="292" spans="1:5" x14ac:dyDescent="0.2">
      <c r="A292" s="29">
        <v>45460</v>
      </c>
      <c r="B292" s="43">
        <v>-7.7053871371555172E-3</v>
      </c>
      <c r="C292" s="43">
        <v>7.6643865645527054E-3</v>
      </c>
      <c r="D292" s="18">
        <f t="shared" si="8"/>
        <v>1.85822110976743E-2</v>
      </c>
      <c r="E292" s="18">
        <f t="shared" si="9"/>
        <v>-2.6287598234829818E-2</v>
      </c>
    </row>
    <row r="293" spans="1:5" x14ac:dyDescent="0.2">
      <c r="A293" s="2">
        <v>45461</v>
      </c>
      <c r="B293" s="18">
        <v>-2.3800436609458631E-2</v>
      </c>
      <c r="C293" s="18">
        <v>2.5213273947457537E-3</v>
      </c>
      <c r="D293" s="18">
        <f t="shared" si="8"/>
        <v>6.4050384414546645E-3</v>
      </c>
      <c r="E293" s="18">
        <f t="shared" si="9"/>
        <v>-3.0205475050913297E-2</v>
      </c>
    </row>
    <row r="294" spans="1:5" x14ac:dyDescent="0.2">
      <c r="A294" s="29">
        <v>45463</v>
      </c>
      <c r="B294" s="45">
        <v>4.623936927314376E-2</v>
      </c>
      <c r="C294" s="45">
        <v>-2.5259318472709014E-3</v>
      </c>
      <c r="D294" s="18">
        <f t="shared" si="8"/>
        <v>-5.5453096298944855E-3</v>
      </c>
      <c r="E294" s="18">
        <f t="shared" si="9"/>
        <v>5.1784678903038242E-2</v>
      </c>
    </row>
    <row r="295" spans="1:5" x14ac:dyDescent="0.2">
      <c r="A295" s="20"/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FCF9-72FB-1348-87F2-028B985FC485}">
  <sheetPr codeName="Sheet5"/>
  <dimension ref="A2:R294"/>
  <sheetViews>
    <sheetView zoomScale="75" workbookViewId="0">
      <selection activeCell="E264" sqref="E264:E283"/>
    </sheetView>
  </sheetViews>
  <sheetFormatPr baseColWidth="10" defaultRowHeight="15" x14ac:dyDescent="0.2"/>
  <cols>
    <col min="4" max="4" width="17.33203125" customWidth="1"/>
    <col min="5" max="5" width="20.6640625" customWidth="1"/>
    <col min="6" max="6" width="25" customWidth="1"/>
    <col min="9" max="9" width="4.83203125" customWidth="1"/>
    <col min="10" max="10" width="3.33203125" customWidth="1"/>
    <col min="11" max="11" width="3.5" customWidth="1"/>
    <col min="12" max="12" width="2.83203125" customWidth="1"/>
    <col min="13" max="13" width="3.6640625" customWidth="1"/>
    <col min="14" max="14" width="15.5" customWidth="1"/>
  </cols>
  <sheetData>
    <row r="2" spans="1:18" x14ac:dyDescent="0.2">
      <c r="A2" t="s">
        <v>30</v>
      </c>
      <c r="B2">
        <f>INTERCEPT(B12:B263,C12:C263)</f>
        <v>5.7592844040586983E-4</v>
      </c>
      <c r="D2" t="s">
        <v>114</v>
      </c>
      <c r="E2">
        <f>_xlfn.STDEV.S(E12:E263)</f>
        <v>1.3144699442602896E-2</v>
      </c>
      <c r="N2" t="s">
        <v>119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0.99231410266702202</v>
      </c>
      <c r="N3" t="s">
        <v>120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0.23653812855389594</v>
      </c>
      <c r="N4" t="s">
        <v>121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1.3170962604536939E-2</v>
      </c>
      <c r="N5" t="s">
        <v>122</v>
      </c>
      <c r="O5">
        <f>_xlfn.T.INV.2T(0.05, 10)</f>
        <v>2.2281388519862744</v>
      </c>
    </row>
    <row r="6" spans="1:18" x14ac:dyDescent="0.2">
      <c r="N6" t="s">
        <v>123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94</v>
      </c>
      <c r="C10" t="s">
        <v>18</v>
      </c>
      <c r="D10" s="69" t="s">
        <v>81</v>
      </c>
      <c r="E10" s="69"/>
      <c r="F10" s="69"/>
      <c r="G10" s="69" t="s">
        <v>85</v>
      </c>
      <c r="H10" s="69"/>
      <c r="N10" t="s">
        <v>115</v>
      </c>
    </row>
    <row r="11" spans="1:18" x14ac:dyDescent="0.2">
      <c r="A11" s="2">
        <v>45050</v>
      </c>
      <c r="B11" s="18">
        <v>-3.1227628728387469E-2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29">
        <v>45051</v>
      </c>
      <c r="B12" s="18">
        <v>2.6676534450833733E-2</v>
      </c>
      <c r="C12" s="18">
        <v>1.8474751389515376E-2</v>
      </c>
      <c r="D12" s="18">
        <f>$B$2+$B$3*C12</f>
        <v>1.8908684787489138E-2</v>
      </c>
      <c r="E12" s="18">
        <f>B12-D12</f>
        <v>7.7678496633445948E-3</v>
      </c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2">
        <v>45054</v>
      </c>
      <c r="B13" s="18">
        <v>-7.2180550192768589E-4</v>
      </c>
      <c r="C13" s="18">
        <v>4.5212866424892972E-4</v>
      </c>
      <c r="D13" s="18">
        <f t="shared" ref="D13:D76" si="0">$B$2+$B$3*C13</f>
        <v>1.0245820901600858E-3</v>
      </c>
      <c r="E13" s="18">
        <f t="shared" ref="E13:E76" si="1">B13-D13</f>
        <v>-1.7463875920877717E-3</v>
      </c>
      <c r="N13" s="18">
        <f>SUM(E267:E269)</f>
        <v>-2.3986249426987821E-3</v>
      </c>
      <c r="O13" s="18">
        <f>SUM(E266:E270)</f>
        <v>5.7989923322522537E-3</v>
      </c>
      <c r="P13" s="18">
        <f>SUM(E268:E273)</f>
        <v>-9.8545502543902729E-3</v>
      </c>
      <c r="Q13" s="18">
        <f>SUM(E268:E278)</f>
        <v>8.7336270741054239E-4</v>
      </c>
      <c r="R13" s="18">
        <f>SUM(E268:E283)</f>
        <v>1.0524649532675918E-2</v>
      </c>
    </row>
    <row r="14" spans="1:18" x14ac:dyDescent="0.2">
      <c r="A14" s="29">
        <v>45055</v>
      </c>
      <c r="B14" s="18">
        <v>-1.083453696729908E-3</v>
      </c>
      <c r="C14" s="18">
        <v>-4.5794212772585219E-3</v>
      </c>
      <c r="D14" s="18">
        <f t="shared" si="0"/>
        <v>-3.9682958750711884E-3</v>
      </c>
      <c r="E14" s="18">
        <f t="shared" si="1"/>
        <v>2.8848421783412804E-3</v>
      </c>
    </row>
    <row r="15" spans="1:18" x14ac:dyDescent="0.2">
      <c r="A15" s="2">
        <v>45056</v>
      </c>
      <c r="B15" s="18">
        <v>-1.2292069112658344E-2</v>
      </c>
      <c r="C15" s="18">
        <v>4.4839652634049987E-3</v>
      </c>
      <c r="D15" s="18">
        <f t="shared" si="0"/>
        <v>5.0254304071516978E-3</v>
      </c>
      <c r="E15" s="18">
        <f t="shared" si="1"/>
        <v>-1.7317499519810042E-2</v>
      </c>
      <c r="N15">
        <f>N13/(E2 * SQRT(3))</f>
        <v>-0.10535400694394782</v>
      </c>
      <c r="O15">
        <f>O13/(E2 * SQRT(5))</f>
        <v>0.19729536019498956</v>
      </c>
      <c r="P15">
        <f>P13/(E2 * SQRT(6))</f>
        <v>-0.30606278311742108</v>
      </c>
      <c r="Q15">
        <f>Q13/(E2*SQRT(11))</f>
        <v>2.0033076097728149E-2</v>
      </c>
      <c r="R15">
        <f>R13/(E2*SQRT(16))</f>
        <v>0.20016907915301563</v>
      </c>
    </row>
    <row r="16" spans="1:18" x14ac:dyDescent="0.2">
      <c r="A16" s="29">
        <v>45057</v>
      </c>
      <c r="B16" s="18">
        <v>2.5621975668068675E-3</v>
      </c>
      <c r="C16" s="18">
        <v>-1.6966239932159066E-3</v>
      </c>
      <c r="D16" s="18">
        <f t="shared" si="0"/>
        <v>-1.1076554749855122E-3</v>
      </c>
      <c r="E16" s="18">
        <f t="shared" si="1"/>
        <v>3.6698530417923797E-3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2">
        <v>45058</v>
      </c>
      <c r="B17" s="18">
        <v>-1.0952762361550183E-2</v>
      </c>
      <c r="C17" s="18">
        <v>-1.5833068345566526E-3</v>
      </c>
      <c r="D17" s="18">
        <f t="shared" si="0"/>
        <v>-9.9520926037377803E-4</v>
      </c>
      <c r="E17" s="18">
        <f t="shared" si="1"/>
        <v>-9.957553101176405E-3</v>
      </c>
    </row>
    <row r="18" spans="1:5" hidden="1" x14ac:dyDescent="0.2">
      <c r="A18" s="29">
        <v>45061</v>
      </c>
      <c r="B18" s="18">
        <v>2.0671756850004108E-2</v>
      </c>
      <c r="C18" s="18">
        <v>2.9581644391338813E-3</v>
      </c>
      <c r="D18" s="18">
        <f t="shared" si="0"/>
        <v>3.5113567313665014E-3</v>
      </c>
      <c r="E18" s="18">
        <f t="shared" si="1"/>
        <v>1.7160400118637606E-2</v>
      </c>
    </row>
    <row r="19" spans="1:5" hidden="1" x14ac:dyDescent="0.2">
      <c r="A19" s="2">
        <v>45062</v>
      </c>
      <c r="B19" s="18">
        <v>-1.0488340883952674E-2</v>
      </c>
      <c r="C19" s="18">
        <v>-6.3776833731530314E-3</v>
      </c>
      <c r="D19" s="18">
        <f t="shared" si="0"/>
        <v>-5.7527367131188665E-3</v>
      </c>
      <c r="E19" s="18">
        <f t="shared" si="1"/>
        <v>-4.7356041708338072E-3</v>
      </c>
    </row>
    <row r="20" spans="1:5" hidden="1" x14ac:dyDescent="0.2">
      <c r="A20" s="29">
        <v>45063</v>
      </c>
      <c r="B20" s="18">
        <v>4.4225164813714635E-2</v>
      </c>
      <c r="C20" s="18">
        <v>1.1890829058788244E-2</v>
      </c>
      <c r="D20" s="18">
        <f t="shared" si="0"/>
        <v>1.2375365807844275E-2</v>
      </c>
      <c r="E20" s="18">
        <f t="shared" si="1"/>
        <v>3.1849799005870358E-2</v>
      </c>
    </row>
    <row r="21" spans="1:5" hidden="1" x14ac:dyDescent="0.2">
      <c r="A21" s="2">
        <v>45064</v>
      </c>
      <c r="B21" s="18">
        <v>-3.5002485877215772E-3</v>
      </c>
      <c r="C21" s="18">
        <v>9.445048649426635E-3</v>
      </c>
      <c r="D21" s="18">
        <f t="shared" si="0"/>
        <v>9.9483834156080288E-3</v>
      </c>
      <c r="E21" s="18">
        <f t="shared" si="1"/>
        <v>-1.3448632003329606E-2</v>
      </c>
    </row>
    <row r="22" spans="1:5" hidden="1" x14ac:dyDescent="0.2">
      <c r="A22" s="29">
        <v>45065</v>
      </c>
      <c r="B22" s="18">
        <v>-1.2644671646337757E-2</v>
      </c>
      <c r="C22" s="18">
        <v>-1.4458676054706077E-3</v>
      </c>
      <c r="D22" s="18">
        <f t="shared" si="0"/>
        <v>-8.5882637509201195E-4</v>
      </c>
      <c r="E22" s="18">
        <f t="shared" si="1"/>
        <v>-1.1785845271245746E-2</v>
      </c>
    </row>
    <row r="23" spans="1:5" hidden="1" x14ac:dyDescent="0.2">
      <c r="A23" s="2">
        <v>45068</v>
      </c>
      <c r="B23" s="18">
        <v>8.1821752904149836E-3</v>
      </c>
      <c r="C23" s="18">
        <v>1.550346964389604E-4</v>
      </c>
      <c r="D23" s="18">
        <f t="shared" si="0"/>
        <v>7.2977155608495103E-4</v>
      </c>
      <c r="E23" s="18">
        <f t="shared" si="1"/>
        <v>7.4524037343300324E-3</v>
      </c>
    </row>
    <row r="24" spans="1:5" hidden="1" x14ac:dyDescent="0.2">
      <c r="A24" s="29">
        <v>45069</v>
      </c>
      <c r="B24" s="18">
        <v>8.468543095533132E-3</v>
      </c>
      <c r="C24" s="18">
        <v>-1.1222026747550129E-2</v>
      </c>
      <c r="D24" s="18">
        <f t="shared" si="0"/>
        <v>-1.0559846961694656E-2</v>
      </c>
      <c r="E24" s="18">
        <f t="shared" si="1"/>
        <v>1.9028390057227788E-2</v>
      </c>
    </row>
    <row r="25" spans="1:5" hidden="1" x14ac:dyDescent="0.2">
      <c r="A25" s="2">
        <v>45070</v>
      </c>
      <c r="B25" s="18">
        <v>-1.6795000150101047E-2</v>
      </c>
      <c r="C25" s="18">
        <v>-7.3186003353533646E-3</v>
      </c>
      <c r="D25" s="18">
        <f t="shared" si="0"/>
        <v>-6.686421884148871E-3</v>
      </c>
      <c r="E25" s="18">
        <f t="shared" si="1"/>
        <v>-1.0108578265952177E-2</v>
      </c>
    </row>
    <row r="26" spans="1:5" hidden="1" x14ac:dyDescent="0.2">
      <c r="A26" s="29">
        <v>45071</v>
      </c>
      <c r="B26" s="18">
        <v>2.4910037662446705E-3</v>
      </c>
      <c r="C26" s="18">
        <v>8.7575812659024255E-3</v>
      </c>
      <c r="D26" s="18">
        <f t="shared" si="0"/>
        <v>9.266199835813357E-3</v>
      </c>
      <c r="E26" s="18">
        <f t="shared" si="1"/>
        <v>-6.7751960695686866E-3</v>
      </c>
    </row>
    <row r="27" spans="1:5" hidden="1" x14ac:dyDescent="0.2">
      <c r="A27" s="2">
        <v>45072</v>
      </c>
      <c r="B27" s="18">
        <v>4.9698441781800273E-3</v>
      </c>
      <c r="C27" s="18">
        <v>1.3049086777997321E-2</v>
      </c>
      <c r="D27" s="18">
        <f t="shared" si="0"/>
        <v>1.3524721277138383E-2</v>
      </c>
      <c r="E27" s="18">
        <f t="shared" si="1"/>
        <v>-8.5548770989583561E-3</v>
      </c>
    </row>
    <row r="28" spans="1:5" hidden="1" x14ac:dyDescent="0.2">
      <c r="A28" s="29">
        <v>45076</v>
      </c>
      <c r="B28" s="18">
        <v>-1.7661616580640915E-3</v>
      </c>
      <c r="C28" s="18">
        <v>1.660326849850513E-5</v>
      </c>
      <c r="D28" s="18">
        <f t="shared" si="0"/>
        <v>5.9240409788730356E-4</v>
      </c>
      <c r="E28" s="18">
        <f t="shared" si="1"/>
        <v>-2.3585657559513952E-3</v>
      </c>
    </row>
    <row r="29" spans="1:5" hidden="1" x14ac:dyDescent="0.2">
      <c r="A29" s="2">
        <v>45077</v>
      </c>
      <c r="B29" s="18">
        <v>-1.6631264428699777E-2</v>
      </c>
      <c r="C29" s="18">
        <v>-6.1086242098339349E-3</v>
      </c>
      <c r="D29" s="18">
        <f t="shared" si="0"/>
        <v>-5.4857455109055377E-3</v>
      </c>
      <c r="E29" s="18">
        <f t="shared" si="1"/>
        <v>-1.114551891779424E-2</v>
      </c>
    </row>
    <row r="30" spans="1:5" hidden="1" x14ac:dyDescent="0.2">
      <c r="A30" s="29">
        <v>45078</v>
      </c>
      <c r="B30" s="18">
        <v>7.6170993450412894E-3</v>
      </c>
      <c r="C30" s="18">
        <v>9.8544535630327168E-3</v>
      </c>
      <c r="D30" s="18">
        <f t="shared" si="0"/>
        <v>1.0354641685080518E-2</v>
      </c>
      <c r="E30" s="18">
        <f t="shared" si="1"/>
        <v>-2.7375423400392285E-3</v>
      </c>
    </row>
    <row r="31" spans="1:5" hidden="1" x14ac:dyDescent="0.2">
      <c r="A31" s="2">
        <v>45079</v>
      </c>
      <c r="B31" s="18">
        <v>3.3477170998142514E-2</v>
      </c>
      <c r="C31" s="18">
        <v>1.4534424705965554E-2</v>
      </c>
      <c r="D31" s="18">
        <f t="shared" si="0"/>
        <v>1.4998643050287475E-2</v>
      </c>
      <c r="E31" s="18">
        <f t="shared" si="1"/>
        <v>1.8478527947855039E-2</v>
      </c>
    </row>
    <row r="32" spans="1:5" hidden="1" x14ac:dyDescent="0.2">
      <c r="A32" s="29">
        <v>45082</v>
      </c>
      <c r="B32" s="18">
        <v>-5.9212717985148711E-3</v>
      </c>
      <c r="C32" s="18">
        <v>-2.0035816359177394E-3</v>
      </c>
      <c r="D32" s="18">
        <f t="shared" si="0"/>
        <v>-1.4122538727599657E-3</v>
      </c>
      <c r="E32" s="18">
        <f t="shared" si="1"/>
        <v>-4.5090179257549056E-3</v>
      </c>
    </row>
    <row r="33" spans="1:5" hidden="1" x14ac:dyDescent="0.2">
      <c r="A33" s="2">
        <v>45083</v>
      </c>
      <c r="B33" s="18">
        <v>2.4176656928994289E-2</v>
      </c>
      <c r="C33" s="18">
        <v>2.3538963079141606E-3</v>
      </c>
      <c r="D33" s="18">
        <f t="shared" si="0"/>
        <v>2.911732942964926E-3</v>
      </c>
      <c r="E33" s="18">
        <f t="shared" si="1"/>
        <v>2.1264923986029364E-2</v>
      </c>
    </row>
    <row r="34" spans="1:5" hidden="1" x14ac:dyDescent="0.2">
      <c r="A34" s="29">
        <v>45084</v>
      </c>
      <c r="B34" s="18">
        <v>8.5528942665407115E-3</v>
      </c>
      <c r="C34" s="18">
        <v>-3.8120096998572883E-3</v>
      </c>
      <c r="D34" s="18">
        <f t="shared" si="0"/>
        <v>-3.2067825442659995E-3</v>
      </c>
      <c r="E34" s="18">
        <f t="shared" si="1"/>
        <v>1.175967681080671E-2</v>
      </c>
    </row>
    <row r="35" spans="1:5" hidden="1" x14ac:dyDescent="0.2">
      <c r="A35" s="2">
        <v>45085</v>
      </c>
      <c r="B35" s="18">
        <v>-8.4803626216954919E-3</v>
      </c>
      <c r="C35" s="18">
        <v>6.1886426142414575E-3</v>
      </c>
      <c r="D35" s="18">
        <f t="shared" si="0"/>
        <v>6.717005782883775E-3</v>
      </c>
      <c r="E35" s="18">
        <f t="shared" si="1"/>
        <v>-1.5197368404579267E-2</v>
      </c>
    </row>
    <row r="36" spans="1:5" hidden="1" x14ac:dyDescent="0.2">
      <c r="A36" s="29">
        <v>45086</v>
      </c>
      <c r="B36" s="18">
        <v>1.3685154027684998E-3</v>
      </c>
      <c r="C36" s="18">
        <v>1.148059539441082E-3</v>
      </c>
      <c r="D36" s="18">
        <f t="shared" si="0"/>
        <v>1.7151641120946616E-3</v>
      </c>
      <c r="E36" s="18">
        <f t="shared" si="1"/>
        <v>-3.4664870932616179E-4</v>
      </c>
    </row>
    <row r="37" spans="1:5" hidden="1" x14ac:dyDescent="0.2">
      <c r="A37" s="2">
        <v>45089</v>
      </c>
      <c r="B37" s="18">
        <v>-4.7831548252390554E-3</v>
      </c>
      <c r="C37" s="18">
        <v>9.3211488102371565E-3</v>
      </c>
      <c r="D37" s="18">
        <f t="shared" si="0"/>
        <v>9.8254358578621342E-3</v>
      </c>
      <c r="E37" s="18">
        <f t="shared" si="1"/>
        <v>-1.460859068310119E-2</v>
      </c>
    </row>
    <row r="38" spans="1:5" hidden="1" x14ac:dyDescent="0.2">
      <c r="A38" s="29">
        <v>45090</v>
      </c>
      <c r="B38" s="18">
        <v>9.2688970027074991E-3</v>
      </c>
      <c r="C38" s="18">
        <v>6.9324899514737748E-3</v>
      </c>
      <c r="D38" s="18">
        <f t="shared" si="0"/>
        <v>7.4551359858507152E-3</v>
      </c>
      <c r="E38" s="18">
        <f t="shared" si="1"/>
        <v>1.8137610168567839E-3</v>
      </c>
    </row>
    <row r="39" spans="1:5" hidden="1" x14ac:dyDescent="0.2">
      <c r="A39" s="2">
        <v>45091</v>
      </c>
      <c r="B39" s="18">
        <v>-9.5238043090137836E-3</v>
      </c>
      <c r="C39" s="18">
        <v>8.1942552593217144E-4</v>
      </c>
      <c r="D39" s="18">
        <f t="shared" si="0"/>
        <v>1.389055945873705E-3</v>
      </c>
      <c r="E39" s="18">
        <f t="shared" si="1"/>
        <v>-1.091286025488749E-2</v>
      </c>
    </row>
    <row r="40" spans="1:5" hidden="1" x14ac:dyDescent="0.2">
      <c r="A40" s="29">
        <v>45092</v>
      </c>
      <c r="B40" s="18">
        <v>8.5851329417905298E-3</v>
      </c>
      <c r="C40" s="18">
        <v>1.217813742034668E-2</v>
      </c>
      <c r="D40" s="18">
        <f t="shared" si="0"/>
        <v>1.2660465946832868E-2</v>
      </c>
      <c r="E40" s="18">
        <f t="shared" si="1"/>
        <v>-4.0753330050423385E-3</v>
      </c>
    </row>
    <row r="41" spans="1:5" hidden="1" x14ac:dyDescent="0.2">
      <c r="A41" s="2">
        <v>45093</v>
      </c>
      <c r="B41" s="18">
        <v>-6.1287240329814807E-3</v>
      </c>
      <c r="C41" s="18">
        <v>-3.6716195284263176E-3</v>
      </c>
      <c r="D41" s="18">
        <f t="shared" si="0"/>
        <v>-3.0674713972792056E-3</v>
      </c>
      <c r="E41" s="18">
        <f t="shared" si="1"/>
        <v>-3.0612526357022751E-3</v>
      </c>
    </row>
    <row r="42" spans="1:5" hidden="1" x14ac:dyDescent="0.2">
      <c r="A42" s="29">
        <v>45097</v>
      </c>
      <c r="B42" s="18">
        <v>-1.0962643117555793E-2</v>
      </c>
      <c r="C42" s="18">
        <v>-4.7351076976228645E-3</v>
      </c>
      <c r="D42" s="18">
        <f t="shared" si="0"/>
        <v>-4.1227857055924719E-3</v>
      </c>
      <c r="E42" s="18">
        <f t="shared" si="1"/>
        <v>-6.8398574119633206E-3</v>
      </c>
    </row>
    <row r="43" spans="1:5" hidden="1" x14ac:dyDescent="0.2">
      <c r="A43" s="2">
        <v>45098</v>
      </c>
      <c r="B43" s="18">
        <v>-1.0391469135447196E-2</v>
      </c>
      <c r="C43" s="18">
        <v>-5.2452815830036359E-3</v>
      </c>
      <c r="D43" s="18">
        <f t="shared" si="0"/>
        <v>-4.6290384468682397E-3</v>
      </c>
      <c r="E43" s="18">
        <f t="shared" si="1"/>
        <v>-5.7624306885789558E-3</v>
      </c>
    </row>
    <row r="44" spans="1:5" hidden="1" x14ac:dyDescent="0.2">
      <c r="A44" s="29">
        <v>45099</v>
      </c>
      <c r="B44" s="18">
        <v>-2.1351080471363248E-2</v>
      </c>
      <c r="C44" s="18">
        <v>3.7107984144384432E-3</v>
      </c>
      <c r="D44" s="18">
        <f t="shared" si="0"/>
        <v>4.2582060392075613E-3</v>
      </c>
      <c r="E44" s="18">
        <f t="shared" si="1"/>
        <v>-2.560928651057081E-2</v>
      </c>
    </row>
    <row r="45" spans="1:5" hidden="1" x14ac:dyDescent="0.2">
      <c r="A45" s="2">
        <v>45100</v>
      </c>
      <c r="B45" s="18">
        <v>-7.5107083009590125E-3</v>
      </c>
      <c r="C45" s="18">
        <v>-7.6588087666845661E-3</v>
      </c>
      <c r="D45" s="18">
        <f t="shared" si="0"/>
        <v>-7.024015508405047E-3</v>
      </c>
      <c r="E45" s="18">
        <f t="shared" si="1"/>
        <v>-4.8669279255396554E-4</v>
      </c>
    </row>
    <row r="46" spans="1:5" hidden="1" x14ac:dyDescent="0.2">
      <c r="A46" s="29">
        <v>45103</v>
      </c>
      <c r="B46" s="18">
        <v>1.2252303547638954E-2</v>
      </c>
      <c r="C46" s="18">
        <v>-4.4868382932564677E-3</v>
      </c>
      <c r="D46" s="18">
        <f t="shared" si="0"/>
        <v>-3.8764244743789544E-3</v>
      </c>
      <c r="E46" s="18">
        <f t="shared" si="1"/>
        <v>1.612872802201791E-2</v>
      </c>
    </row>
    <row r="47" spans="1:5" hidden="1" x14ac:dyDescent="0.2">
      <c r="A47" s="2">
        <v>45104</v>
      </c>
      <c r="B47" s="18">
        <v>5.3399733355932177E-3</v>
      </c>
      <c r="C47" s="18">
        <v>1.1455854954693034E-2</v>
      </c>
      <c r="D47" s="18">
        <f t="shared" si="0"/>
        <v>1.1943734870055647E-2</v>
      </c>
      <c r="E47" s="18">
        <f t="shared" si="1"/>
        <v>-6.6037615344624288E-3</v>
      </c>
    </row>
    <row r="48" spans="1:5" hidden="1" x14ac:dyDescent="0.2">
      <c r="A48" s="29">
        <v>45105</v>
      </c>
      <c r="B48" s="18">
        <v>-6.0198905855334273E-3</v>
      </c>
      <c r="C48" s="18">
        <v>-3.5407668843834283E-4</v>
      </c>
      <c r="D48" s="18">
        <f t="shared" si="0"/>
        <v>2.2457314904286496E-4</v>
      </c>
      <c r="E48" s="18">
        <f t="shared" si="1"/>
        <v>-6.2444637345762926E-3</v>
      </c>
    </row>
    <row r="49" spans="1:5" hidden="1" x14ac:dyDescent="0.2">
      <c r="A49" s="2">
        <v>45106</v>
      </c>
      <c r="B49" s="18">
        <v>2.1018828426237368E-2</v>
      </c>
      <c r="C49" s="18">
        <v>4.4735446728059181E-3</v>
      </c>
      <c r="D49" s="18">
        <f t="shared" si="0"/>
        <v>5.0150899081421105E-3</v>
      </c>
      <c r="E49" s="18">
        <f t="shared" si="1"/>
        <v>1.6003738518095258E-2</v>
      </c>
    </row>
    <row r="50" spans="1:5" hidden="1" x14ac:dyDescent="0.2">
      <c r="A50" s="29">
        <v>45107</v>
      </c>
      <c r="B50" s="18">
        <v>1.0468524390923051E-3</v>
      </c>
      <c r="C50" s="18">
        <v>1.2269004495714109E-2</v>
      </c>
      <c r="D50" s="18">
        <f t="shared" si="0"/>
        <v>1.2750634627188074E-2</v>
      </c>
      <c r="E50" s="18">
        <f t="shared" si="1"/>
        <v>-1.1703782188095769E-2</v>
      </c>
    </row>
    <row r="51" spans="1:5" hidden="1" x14ac:dyDescent="0.2">
      <c r="A51" s="2">
        <v>45110</v>
      </c>
      <c r="B51" s="18">
        <v>1.7776267472692675E-2</v>
      </c>
      <c r="C51" s="18">
        <v>1.1706778016009611E-3</v>
      </c>
      <c r="D51" s="18">
        <f t="shared" si="0"/>
        <v>1.7376085326137297E-3</v>
      </c>
      <c r="E51" s="18">
        <f t="shared" si="1"/>
        <v>1.6038658940078946E-2</v>
      </c>
    </row>
    <row r="52" spans="1:5" hidden="1" x14ac:dyDescent="0.2">
      <c r="A52" s="29">
        <v>45112</v>
      </c>
      <c r="B52" s="18">
        <v>-4.1096951482219035E-3</v>
      </c>
      <c r="C52" s="18">
        <v>-1.9683184132291975E-3</v>
      </c>
      <c r="D52" s="18">
        <f t="shared" si="0"/>
        <v>-1.3772616795806379E-3</v>
      </c>
      <c r="E52" s="18">
        <f t="shared" si="1"/>
        <v>-2.7324334686412658E-3</v>
      </c>
    </row>
    <row r="53" spans="1:5" hidden="1" x14ac:dyDescent="0.2">
      <c r="A53" s="2">
        <v>45113</v>
      </c>
      <c r="B53" s="18">
        <v>-2.751017616543594E-2</v>
      </c>
      <c r="C53" s="18">
        <v>-7.9225113365009037E-3</v>
      </c>
      <c r="D53" s="18">
        <f t="shared" si="0"/>
        <v>-7.2856912873433335E-3</v>
      </c>
      <c r="E53" s="18">
        <f t="shared" si="1"/>
        <v>-2.0224484878092606E-2</v>
      </c>
    </row>
    <row r="54" spans="1:5" hidden="1" x14ac:dyDescent="0.2">
      <c r="A54" s="29">
        <v>45114</v>
      </c>
      <c r="B54" s="18">
        <v>8.8400655905440662E-3</v>
      </c>
      <c r="C54" s="18">
        <v>-2.8651005386203243E-3</v>
      </c>
      <c r="D54" s="18">
        <f t="shared" si="0"/>
        <v>-2.2671512296259591E-3</v>
      </c>
      <c r="E54" s="18">
        <f t="shared" si="1"/>
        <v>1.1107216820170025E-2</v>
      </c>
    </row>
    <row r="55" spans="1:5" hidden="1" x14ac:dyDescent="0.2">
      <c r="A55" s="2">
        <v>45117</v>
      </c>
      <c r="B55" s="18">
        <v>4.5565369444635628E-3</v>
      </c>
      <c r="C55" s="18">
        <v>2.405026057131332E-3</v>
      </c>
      <c r="D55" s="18">
        <f t="shared" si="0"/>
        <v>2.9624697141789535E-3</v>
      </c>
      <c r="E55" s="18">
        <f t="shared" si="1"/>
        <v>1.5940672302846093E-3</v>
      </c>
    </row>
    <row r="56" spans="1:5" hidden="1" x14ac:dyDescent="0.2">
      <c r="A56" s="29">
        <v>45118</v>
      </c>
      <c r="B56" s="18">
        <v>1.2561176097641624E-2</v>
      </c>
      <c r="C56" s="18">
        <v>6.7422110558885695E-3</v>
      </c>
      <c r="D56" s="18">
        <f t="shared" si="0"/>
        <v>7.2663195543216106E-3</v>
      </c>
      <c r="E56" s="18">
        <f t="shared" si="1"/>
        <v>5.2948565433200137E-3</v>
      </c>
    </row>
    <row r="57" spans="1:5" hidden="1" x14ac:dyDescent="0.2">
      <c r="A57" s="2">
        <v>45119</v>
      </c>
      <c r="B57" s="18">
        <v>1.1716106395961434E-2</v>
      </c>
      <c r="C57" s="18">
        <v>7.4112334853124739E-3</v>
      </c>
      <c r="D57" s="18">
        <f t="shared" si="0"/>
        <v>7.9301999460395043E-3</v>
      </c>
      <c r="E57" s="18">
        <f t="shared" si="1"/>
        <v>3.7859064499219299E-3</v>
      </c>
    </row>
    <row r="58" spans="1:5" hidden="1" x14ac:dyDescent="0.2">
      <c r="A58" s="29">
        <v>45120</v>
      </c>
      <c r="B58" s="18">
        <v>1.0558467064161192E-2</v>
      </c>
      <c r="C58" s="18">
        <v>8.4701534580691185E-3</v>
      </c>
      <c r="D58" s="18">
        <f t="shared" si="0"/>
        <v>8.980981168601701E-3</v>
      </c>
      <c r="E58" s="18">
        <f t="shared" si="1"/>
        <v>1.5774858955594911E-3</v>
      </c>
    </row>
    <row r="59" spans="1:5" hidden="1" x14ac:dyDescent="0.2">
      <c r="A59" s="2">
        <v>45121</v>
      </c>
      <c r="B59" s="18">
        <v>-1.8874275422104847E-2</v>
      </c>
      <c r="C59" s="18">
        <v>-1.0244071333035398E-3</v>
      </c>
      <c r="D59" s="18">
        <f t="shared" si="0"/>
        <v>-4.4060520484392866E-4</v>
      </c>
      <c r="E59" s="18">
        <f t="shared" si="1"/>
        <v>-1.8433670217260917E-2</v>
      </c>
    </row>
    <row r="60" spans="1:5" hidden="1" x14ac:dyDescent="0.2">
      <c r="A60" s="29">
        <v>45124</v>
      </c>
      <c r="B60" s="18">
        <v>9.962309017666815E-3</v>
      </c>
      <c r="C60" s="18">
        <v>3.8553825145495324E-3</v>
      </c>
      <c r="D60" s="18">
        <f t="shared" si="0"/>
        <v>4.4016788807692163E-3</v>
      </c>
      <c r="E60" s="18">
        <f t="shared" si="1"/>
        <v>5.5606301368975987E-3</v>
      </c>
    </row>
    <row r="61" spans="1:5" hidden="1" x14ac:dyDescent="0.2">
      <c r="A61" s="2">
        <v>45125</v>
      </c>
      <c r="B61" s="18">
        <v>4.4217618863439112E-2</v>
      </c>
      <c r="C61" s="18">
        <v>7.1172752058423772E-3</v>
      </c>
      <c r="D61" s="18">
        <f t="shared" si="0"/>
        <v>7.6385009997255926E-3</v>
      </c>
      <c r="E61" s="18">
        <f t="shared" si="1"/>
        <v>3.6579117863713519E-2</v>
      </c>
    </row>
    <row r="62" spans="1:5" hidden="1" x14ac:dyDescent="0.2">
      <c r="A62" s="29">
        <v>45126</v>
      </c>
      <c r="B62" s="18">
        <v>2.7035787149357171E-2</v>
      </c>
      <c r="C62" s="18">
        <v>2.3579103357320719E-3</v>
      </c>
      <c r="D62" s="18">
        <f t="shared" si="0"/>
        <v>2.9157161193771371E-3</v>
      </c>
      <c r="E62" s="18">
        <f t="shared" si="1"/>
        <v>2.4120071029980032E-2</v>
      </c>
    </row>
    <row r="63" spans="1:5" hidden="1" x14ac:dyDescent="0.2">
      <c r="A63" s="2">
        <v>45127</v>
      </c>
      <c r="B63" s="18">
        <v>5.0746211313543732E-3</v>
      </c>
      <c r="C63" s="18">
        <v>-6.7568962189037407E-3</v>
      </c>
      <c r="D63" s="18">
        <f t="shared" si="0"/>
        <v>-6.1290349678697897E-3</v>
      </c>
      <c r="E63" s="18">
        <f t="shared" si="1"/>
        <v>1.1203656099224163E-2</v>
      </c>
    </row>
    <row r="64" spans="1:5" hidden="1" x14ac:dyDescent="0.2">
      <c r="A64" s="29">
        <v>45128</v>
      </c>
      <c r="B64" s="18">
        <v>9.151049432303715E-3</v>
      </c>
      <c r="C64" s="18">
        <v>3.240945218980773E-4</v>
      </c>
      <c r="D64" s="18">
        <f t="shared" si="0"/>
        <v>8.9753200508245793E-4</v>
      </c>
      <c r="E64" s="18">
        <f t="shared" si="1"/>
        <v>8.2535174272212568E-3</v>
      </c>
    </row>
    <row r="65" spans="1:5" hidden="1" x14ac:dyDescent="0.2">
      <c r="A65" s="2">
        <v>45131</v>
      </c>
      <c r="B65" s="18">
        <v>2.0950528995225426E-2</v>
      </c>
      <c r="C65" s="18">
        <v>4.0341538771535568E-3</v>
      </c>
      <c r="D65" s="18">
        <f t="shared" si="0"/>
        <v>4.5790762250341888E-3</v>
      </c>
      <c r="E65" s="18">
        <f t="shared" si="1"/>
        <v>1.6371452770191239E-2</v>
      </c>
    </row>
    <row r="66" spans="1:5" hidden="1" x14ac:dyDescent="0.2">
      <c r="A66" s="29">
        <v>45132</v>
      </c>
      <c r="B66" s="18">
        <v>-1.5313758432693003E-2</v>
      </c>
      <c r="C66" s="18">
        <v>2.8146733515561628E-3</v>
      </c>
      <c r="D66" s="18">
        <f t="shared" si="0"/>
        <v>3.368968501556103E-3</v>
      </c>
      <c r="E66" s="18">
        <f t="shared" si="1"/>
        <v>-1.8682726934249105E-2</v>
      </c>
    </row>
    <row r="67" spans="1:5" hidden="1" x14ac:dyDescent="0.2">
      <c r="A67" s="2">
        <v>45133</v>
      </c>
      <c r="B67" s="18">
        <v>8.0869666558300857E-3</v>
      </c>
      <c r="C67" s="18">
        <v>-1.5543889679858758E-4</v>
      </c>
      <c r="D67" s="18">
        <f t="shared" si="0"/>
        <v>4.2168423100962752E-4</v>
      </c>
      <c r="E67" s="18">
        <f t="shared" si="1"/>
        <v>7.6652824248204582E-3</v>
      </c>
    </row>
    <row r="68" spans="1:5" hidden="1" x14ac:dyDescent="0.2">
      <c r="A68" s="29">
        <v>45134</v>
      </c>
      <c r="B68" s="18">
        <v>-1.419310440057131E-2</v>
      </c>
      <c r="C68" s="18">
        <v>-6.4246660644878828E-3</v>
      </c>
      <c r="D68" s="18">
        <f t="shared" si="0"/>
        <v>-5.7993583003116914E-3</v>
      </c>
      <c r="E68" s="18">
        <f t="shared" si="1"/>
        <v>-8.3937461002596189E-3</v>
      </c>
    </row>
    <row r="69" spans="1:5" hidden="1" x14ac:dyDescent="0.2">
      <c r="A69" s="2">
        <v>45135</v>
      </c>
      <c r="B69" s="18">
        <v>-1.5649647423170432E-3</v>
      </c>
      <c r="C69" s="18">
        <v>9.8778427947523451E-3</v>
      </c>
      <c r="D69" s="18">
        <f t="shared" si="0"/>
        <v>1.0377851149566452E-2</v>
      </c>
      <c r="E69" s="18">
        <f t="shared" si="1"/>
        <v>-1.1942815891883495E-2</v>
      </c>
    </row>
    <row r="70" spans="1:5" hidden="1" x14ac:dyDescent="0.2">
      <c r="A70" s="29">
        <v>45138</v>
      </c>
      <c r="B70" s="18">
        <v>3.1348353914941729E-3</v>
      </c>
      <c r="C70" s="18">
        <v>1.4687129405193122E-3</v>
      </c>
      <c r="D70" s="18">
        <f t="shared" si="0"/>
        <v>2.0333530040527346E-3</v>
      </c>
      <c r="E70" s="18">
        <f t="shared" si="1"/>
        <v>1.1014823874414383E-3</v>
      </c>
    </row>
    <row r="71" spans="1:5" hidden="1" x14ac:dyDescent="0.2">
      <c r="A71" s="2">
        <v>45139</v>
      </c>
      <c r="B71" s="18">
        <v>-1.1874971781205557E-2</v>
      </c>
      <c r="C71" s="18">
        <v>-2.6650876392156908E-3</v>
      </c>
      <c r="D71" s="18">
        <f t="shared" si="0"/>
        <v>-2.0686756088314209E-3</v>
      </c>
      <c r="E71" s="18">
        <f t="shared" si="1"/>
        <v>-9.8062961723741349E-3</v>
      </c>
    </row>
    <row r="72" spans="1:5" hidden="1" x14ac:dyDescent="0.2">
      <c r="A72" s="29">
        <v>45140</v>
      </c>
      <c r="B72" s="18">
        <v>-1.3599106001903838E-2</v>
      </c>
      <c r="C72" s="18">
        <v>-1.3839541336347905E-2</v>
      </c>
      <c r="D72" s="18">
        <f t="shared" si="0"/>
        <v>-1.315724360209536E-2</v>
      </c>
      <c r="E72" s="18">
        <f t="shared" si="1"/>
        <v>-4.4186239980847745E-4</v>
      </c>
    </row>
    <row r="73" spans="1:5" hidden="1" x14ac:dyDescent="0.2">
      <c r="A73" s="2">
        <v>45141</v>
      </c>
      <c r="B73" s="18">
        <v>7.0536183640914629E-3</v>
      </c>
      <c r="C73" s="18">
        <v>-2.5479738404268204E-3</v>
      </c>
      <c r="D73" s="18">
        <f t="shared" si="0"/>
        <v>-1.9524619346763165E-3</v>
      </c>
      <c r="E73" s="18">
        <f t="shared" si="1"/>
        <v>9.0060802987677793E-3</v>
      </c>
    </row>
    <row r="74" spans="1:5" hidden="1" x14ac:dyDescent="0.2">
      <c r="A74" s="29">
        <v>45142</v>
      </c>
      <c r="B74" s="18">
        <v>-3.5021386903554275E-3</v>
      </c>
      <c r="C74" s="18">
        <v>-5.3000741550505159E-3</v>
      </c>
      <c r="D74" s="18">
        <f t="shared" si="0"/>
        <v>-4.6834098888317577E-3</v>
      </c>
      <c r="E74" s="18">
        <f t="shared" si="1"/>
        <v>1.1812711984763302E-3</v>
      </c>
    </row>
    <row r="75" spans="1:5" hidden="1" x14ac:dyDescent="0.2">
      <c r="A75" s="2">
        <v>45145</v>
      </c>
      <c r="B75" s="18">
        <v>1.8530339442480726E-2</v>
      </c>
      <c r="C75" s="18">
        <v>9.0240927793627801E-3</v>
      </c>
      <c r="D75" s="18">
        <f t="shared" si="0"/>
        <v>9.5306629691432002E-3</v>
      </c>
      <c r="E75" s="18">
        <f t="shared" si="1"/>
        <v>8.9996764733375253E-3</v>
      </c>
    </row>
    <row r="76" spans="1:5" hidden="1" x14ac:dyDescent="0.2">
      <c r="A76" s="29">
        <v>45146</v>
      </c>
      <c r="B76" s="18">
        <v>-1.913407696047309E-2</v>
      </c>
      <c r="C76" s="18">
        <v>-4.218283044793103E-3</v>
      </c>
      <c r="D76" s="18">
        <f t="shared" si="0"/>
        <v>-3.609933313983512E-3</v>
      </c>
      <c r="E76" s="18">
        <f t="shared" si="1"/>
        <v>-1.5524143646489578E-2</v>
      </c>
    </row>
    <row r="77" spans="1:5" hidden="1" x14ac:dyDescent="0.2">
      <c r="A77" s="2">
        <v>45147</v>
      </c>
      <c r="B77" s="18">
        <v>-1.3111732127942699E-2</v>
      </c>
      <c r="C77" s="18">
        <v>-7.0387303805971024E-3</v>
      </c>
      <c r="D77" s="18">
        <f t="shared" ref="D77:D140" si="2">$B$2+$B$3*C77</f>
        <v>-6.4087029811314509E-3</v>
      </c>
      <c r="E77" s="18">
        <f t="shared" ref="E77:E140" si="3">B77-D77</f>
        <v>-6.7030291468112482E-3</v>
      </c>
    </row>
    <row r="78" spans="1:5" hidden="1" x14ac:dyDescent="0.2">
      <c r="A78" s="29">
        <v>45148</v>
      </c>
      <c r="B78" s="18">
        <v>2.5923979886794957E-3</v>
      </c>
      <c r="C78" s="18">
        <v>2.5071394456976925E-4</v>
      </c>
      <c r="D78" s="18">
        <f t="shared" si="2"/>
        <v>8.2471542333772984E-4</v>
      </c>
      <c r="E78" s="18">
        <f t="shared" si="3"/>
        <v>1.7676825653417658E-3</v>
      </c>
    </row>
    <row r="79" spans="1:5" hidden="1" x14ac:dyDescent="0.2">
      <c r="A79" s="2">
        <v>45149</v>
      </c>
      <c r="B79" s="18">
        <v>1.1312162898579947E-2</v>
      </c>
      <c r="C79" s="18">
        <v>-1.0696923700230787E-3</v>
      </c>
      <c r="D79" s="18">
        <f t="shared" si="2"/>
        <v>-4.8554238388334161E-4</v>
      </c>
      <c r="E79" s="18">
        <f t="shared" si="3"/>
        <v>1.1797705282463289E-2</v>
      </c>
    </row>
    <row r="80" spans="1:5" hidden="1" x14ac:dyDescent="0.2">
      <c r="A80" s="29">
        <v>45152</v>
      </c>
      <c r="B80" s="18">
        <v>-1.1505249881605395E-2</v>
      </c>
      <c r="C80" s="18">
        <v>5.7504757517030658E-3</v>
      </c>
      <c r="D80" s="18">
        <f t="shared" si="2"/>
        <v>6.2822066258655662E-3</v>
      </c>
      <c r="E80" s="18">
        <f t="shared" si="3"/>
        <v>-1.7787456507470961E-2</v>
      </c>
    </row>
    <row r="81" spans="1:5" hidden="1" x14ac:dyDescent="0.2">
      <c r="A81" s="2">
        <v>45153</v>
      </c>
      <c r="B81" s="18">
        <v>-3.2007742482310975E-2</v>
      </c>
      <c r="C81" s="18">
        <v>-1.1550909428841738E-2</v>
      </c>
      <c r="D81" s="18">
        <f t="shared" si="2"/>
        <v>-1.0886201884463263E-2</v>
      </c>
      <c r="E81" s="18">
        <f t="shared" si="3"/>
        <v>-2.112154059784771E-2</v>
      </c>
    </row>
    <row r="82" spans="1:5" hidden="1" x14ac:dyDescent="0.2">
      <c r="A82" s="29">
        <v>45154</v>
      </c>
      <c r="B82" s="18">
        <v>-2.1710021314223171E-2</v>
      </c>
      <c r="C82" s="18">
        <v>-7.5553952105776867E-3</v>
      </c>
      <c r="D82" s="18">
        <f t="shared" si="2"/>
        <v>-6.9213967782732434E-3</v>
      </c>
      <c r="E82" s="18">
        <f t="shared" si="3"/>
        <v>-1.4788624535949927E-2</v>
      </c>
    </row>
    <row r="83" spans="1:5" hidden="1" x14ac:dyDescent="0.2">
      <c r="A83" s="2">
        <v>45155</v>
      </c>
      <c r="B83" s="18">
        <v>-3.4144516356326982E-4</v>
      </c>
      <c r="C83" s="18">
        <v>-7.7129130290369829E-3</v>
      </c>
      <c r="D83" s="18">
        <f t="shared" si="2"/>
        <v>-7.0777039309517465E-3</v>
      </c>
      <c r="E83" s="18">
        <f t="shared" si="3"/>
        <v>6.7362587673884767E-3</v>
      </c>
    </row>
    <row r="84" spans="1:5" hidden="1" x14ac:dyDescent="0.2">
      <c r="A84" s="29">
        <v>45156</v>
      </c>
      <c r="B84" s="18">
        <v>-5.8060693261846597E-3</v>
      </c>
      <c r="C84" s="18">
        <v>-1.4870682600087726E-4</v>
      </c>
      <c r="D84" s="18">
        <f t="shared" si="2"/>
        <v>4.2836455980234834E-4</v>
      </c>
      <c r="E84" s="18">
        <f t="shared" si="3"/>
        <v>-6.2344338859870079E-3</v>
      </c>
    </row>
    <row r="85" spans="1:5" hidden="1" x14ac:dyDescent="0.2">
      <c r="A85" s="2">
        <v>45159</v>
      </c>
      <c r="B85" s="18">
        <v>1.3740877520727057E-3</v>
      </c>
      <c r="C85" s="18">
        <v>6.8791885187959867E-3</v>
      </c>
      <c r="D85" s="18">
        <f t="shared" si="2"/>
        <v>7.4022442225121898E-3</v>
      </c>
      <c r="E85" s="18">
        <f t="shared" si="3"/>
        <v>-6.028156470439484E-3</v>
      </c>
    </row>
    <row r="86" spans="1:5" hidden="1" x14ac:dyDescent="0.2">
      <c r="A86" s="29">
        <v>45160</v>
      </c>
      <c r="B86" s="18">
        <v>-2.4356693054764178E-2</v>
      </c>
      <c r="C86" s="18">
        <v>-2.777466728829614E-3</v>
      </c>
      <c r="D86" s="18">
        <f t="shared" si="2"/>
        <v>-2.1801909643001972E-3</v>
      </c>
      <c r="E86" s="18">
        <f t="shared" si="3"/>
        <v>-2.2176502090463981E-2</v>
      </c>
    </row>
    <row r="87" spans="1:5" hidden="1" x14ac:dyDescent="0.2">
      <c r="A87" s="2">
        <v>45161</v>
      </c>
      <c r="B87" s="18">
        <v>3.5157935119078942E-4</v>
      </c>
      <c r="C87" s="18">
        <v>1.1044879965972587E-2</v>
      </c>
      <c r="D87" s="18">
        <f t="shared" si="2"/>
        <v>1.1535918592904926E-2</v>
      </c>
      <c r="E87" s="18">
        <f t="shared" si="3"/>
        <v>-1.1184339241714136E-2</v>
      </c>
    </row>
    <row r="88" spans="1:5" hidden="1" x14ac:dyDescent="0.2">
      <c r="A88" s="29">
        <v>45162</v>
      </c>
      <c r="B88" s="18">
        <v>5.9754556688991212E-3</v>
      </c>
      <c r="C88" s="18">
        <v>-1.3457974663146133E-2</v>
      </c>
      <c r="D88" s="18">
        <f t="shared" si="2"/>
        <v>-1.2778609611169504E-2</v>
      </c>
      <c r="E88" s="18">
        <f t="shared" si="3"/>
        <v>1.8754065280068625E-2</v>
      </c>
    </row>
    <row r="89" spans="1:5" hidden="1" x14ac:dyDescent="0.2">
      <c r="A89" s="2">
        <v>45163</v>
      </c>
      <c r="B89" s="18">
        <v>-4.1929099990654084E-3</v>
      </c>
      <c r="C89" s="18">
        <v>6.7179660376250894E-3</v>
      </c>
      <c r="D89" s="18">
        <f t="shared" si="2"/>
        <v>7.2422608807793396E-3</v>
      </c>
      <c r="E89" s="18">
        <f t="shared" si="3"/>
        <v>-1.1435170879844747E-2</v>
      </c>
    </row>
    <row r="90" spans="1:5" hidden="1" x14ac:dyDescent="0.2">
      <c r="A90" s="29">
        <v>45166</v>
      </c>
      <c r="B90" s="18">
        <v>9.1228074139257931E-3</v>
      </c>
      <c r="C90" s="18">
        <v>6.2646197550364491E-3</v>
      </c>
      <c r="D90" s="18">
        <f t="shared" si="2"/>
        <v>6.7923989711749632E-3</v>
      </c>
      <c r="E90" s="18">
        <f t="shared" si="3"/>
        <v>2.3304084427508299E-3</v>
      </c>
    </row>
    <row r="91" spans="1:5" hidden="1" x14ac:dyDescent="0.2">
      <c r="A91" s="2">
        <v>45167</v>
      </c>
      <c r="B91" s="18">
        <v>1.4255906219196923E-2</v>
      </c>
      <c r="C91" s="18">
        <v>1.4508307194546211E-2</v>
      </c>
      <c r="D91" s="18">
        <f t="shared" si="2"/>
        <v>1.4972726275379492E-2</v>
      </c>
      <c r="E91" s="18">
        <f t="shared" si="3"/>
        <v>-7.1682005618256897E-4</v>
      </c>
    </row>
    <row r="92" spans="1:5" hidden="1" x14ac:dyDescent="0.2">
      <c r="A92" s="29">
        <v>45168</v>
      </c>
      <c r="B92" s="18">
        <v>-4.4565647565698585E-3</v>
      </c>
      <c r="C92" s="18">
        <v>3.833182103508026E-3</v>
      </c>
      <c r="D92" s="18">
        <f t="shared" si="2"/>
        <v>4.3796490998077248E-3</v>
      </c>
      <c r="E92" s="18">
        <f t="shared" si="3"/>
        <v>-8.8362138563775824E-3</v>
      </c>
    </row>
    <row r="93" spans="1:5" hidden="1" x14ac:dyDescent="0.2">
      <c r="A93" s="2">
        <v>45169</v>
      </c>
      <c r="B93" s="18">
        <v>-4.5139326780095912E-3</v>
      </c>
      <c r="C93" s="18">
        <v>-1.5969365120942491E-3</v>
      </c>
      <c r="D93" s="18">
        <f t="shared" si="2"/>
        <v>-1.008734181609139E-3</v>
      </c>
      <c r="E93" s="18">
        <f t="shared" si="3"/>
        <v>-3.5051984964004522E-3</v>
      </c>
    </row>
    <row r="94" spans="1:5" hidden="1" x14ac:dyDescent="0.2">
      <c r="A94" s="29">
        <v>45170</v>
      </c>
      <c r="B94" s="18">
        <v>1.0812662353685276E-2</v>
      </c>
      <c r="C94" s="18">
        <v>1.7991292600010311E-3</v>
      </c>
      <c r="D94" s="18">
        <f t="shared" si="2"/>
        <v>2.3612297776257766E-3</v>
      </c>
      <c r="E94" s="18">
        <f t="shared" si="3"/>
        <v>8.4514325760595005E-3</v>
      </c>
    </row>
    <row r="95" spans="1:5" hidden="1" x14ac:dyDescent="0.2">
      <c r="A95" s="2">
        <v>45174</v>
      </c>
      <c r="B95" s="18">
        <v>-1.1387274909831602E-2</v>
      </c>
      <c r="C95" s="18">
        <v>-4.194177587506065E-3</v>
      </c>
      <c r="D95" s="18">
        <f t="shared" si="2"/>
        <v>-3.5860131287663464E-3</v>
      </c>
      <c r="E95" s="18">
        <f t="shared" si="3"/>
        <v>-7.8012617810652553E-3</v>
      </c>
    </row>
    <row r="96" spans="1:5" hidden="1" x14ac:dyDescent="0.2">
      <c r="A96" s="29">
        <v>45175</v>
      </c>
      <c r="B96" s="18">
        <v>-9.0749940810257446E-3</v>
      </c>
      <c r="C96" s="18">
        <v>-6.9715993514528618E-3</v>
      </c>
      <c r="D96" s="18">
        <f t="shared" si="2"/>
        <v>-6.3420879141850694E-3</v>
      </c>
      <c r="E96" s="18">
        <f t="shared" si="3"/>
        <v>-2.7329061668406752E-3</v>
      </c>
    </row>
    <row r="97" spans="1:5" hidden="1" x14ac:dyDescent="0.2">
      <c r="A97" s="2">
        <v>45176</v>
      </c>
      <c r="B97" s="18">
        <v>-9.1581038189766373E-3</v>
      </c>
      <c r="C97" s="18">
        <v>-3.2112659361860363E-3</v>
      </c>
      <c r="D97" s="18">
        <f t="shared" si="2"/>
        <v>-2.6106560354857509E-3</v>
      </c>
      <c r="E97" s="18">
        <f t="shared" si="3"/>
        <v>-6.5474477834908864E-3</v>
      </c>
    </row>
    <row r="98" spans="1:5" hidden="1" x14ac:dyDescent="0.2">
      <c r="A98" s="29">
        <v>45177</v>
      </c>
      <c r="B98" s="18">
        <v>8.1763333133511029E-3</v>
      </c>
      <c r="C98" s="18">
        <v>1.4266227216406246E-3</v>
      </c>
      <c r="D98" s="18">
        <f t="shared" si="2"/>
        <v>1.991586286275071E-3</v>
      </c>
      <c r="E98" s="18">
        <f t="shared" si="3"/>
        <v>6.1847470270760315E-3</v>
      </c>
    </row>
    <row r="99" spans="1:5" hidden="1" x14ac:dyDescent="0.2">
      <c r="A99" s="2">
        <v>45180</v>
      </c>
      <c r="B99" s="18">
        <v>4.23135309358047E-3</v>
      </c>
      <c r="C99" s="18">
        <v>6.7234531062752012E-3</v>
      </c>
      <c r="D99" s="18">
        <f t="shared" si="2"/>
        <v>7.247705776383148E-3</v>
      </c>
      <c r="E99" s="18">
        <f t="shared" si="3"/>
        <v>-3.016352682802678E-3</v>
      </c>
    </row>
    <row r="100" spans="1:5" hidden="1" x14ac:dyDescent="0.2">
      <c r="A100" s="29">
        <v>45181</v>
      </c>
      <c r="B100" s="18">
        <v>1.720501354161863E-2</v>
      </c>
      <c r="C100" s="18">
        <v>-5.6958856048289208E-3</v>
      </c>
      <c r="D100" s="18">
        <f t="shared" si="2"/>
        <v>-5.076179172443949E-3</v>
      </c>
      <c r="E100" s="18">
        <f t="shared" si="3"/>
        <v>2.2281192714062578E-2</v>
      </c>
    </row>
    <row r="101" spans="1:5" hidden="1" x14ac:dyDescent="0.2">
      <c r="A101" s="2">
        <v>45182</v>
      </c>
      <c r="B101" s="18">
        <v>-3.1066235669546804E-3</v>
      </c>
      <c r="C101" s="18">
        <v>1.2416323054647016E-3</v>
      </c>
      <c r="D101" s="18">
        <f t="shared" si="2"/>
        <v>1.8080176874454609E-3</v>
      </c>
      <c r="E101" s="18">
        <f t="shared" si="3"/>
        <v>-4.9146412544001416E-3</v>
      </c>
    </row>
    <row r="102" spans="1:5" hidden="1" x14ac:dyDescent="0.2">
      <c r="A102" s="29">
        <v>45183</v>
      </c>
      <c r="B102" s="18">
        <v>1.1080371267170097E-2</v>
      </c>
      <c r="C102" s="18">
        <v>8.4299188671679293E-3</v>
      </c>
      <c r="D102" s="18">
        <f t="shared" si="2"/>
        <v>8.9410558166354119E-3</v>
      </c>
      <c r="E102" s="18">
        <f t="shared" si="3"/>
        <v>2.1393154505346852E-3</v>
      </c>
    </row>
    <row r="103" spans="1:5" hidden="1" x14ac:dyDescent="0.2">
      <c r="A103" s="2">
        <v>45184</v>
      </c>
      <c r="B103" s="18">
        <v>-1.2328818427693067E-2</v>
      </c>
      <c r="C103" s="18">
        <v>-1.2159612938677844E-2</v>
      </c>
      <c r="D103" s="18">
        <f t="shared" si="2"/>
        <v>-1.1490226961616546E-2</v>
      </c>
      <c r="E103" s="18">
        <f t="shared" si="3"/>
        <v>-8.3859146607652077E-4</v>
      </c>
    </row>
    <row r="104" spans="1:5" hidden="1" x14ac:dyDescent="0.2">
      <c r="A104" s="29">
        <v>45187</v>
      </c>
      <c r="B104" s="18">
        <v>-2.7739521684234658E-3</v>
      </c>
      <c r="C104" s="18">
        <v>7.2128769712942464E-4</v>
      </c>
      <c r="D104" s="18">
        <f t="shared" si="2"/>
        <v>1.2916723943476177E-3</v>
      </c>
      <c r="E104" s="18">
        <f t="shared" si="3"/>
        <v>-4.0656245627710835E-3</v>
      </c>
    </row>
    <row r="105" spans="1:5" hidden="1" x14ac:dyDescent="0.2">
      <c r="A105" s="2">
        <v>45188</v>
      </c>
      <c r="B105" s="18">
        <v>-3.824863416321489E-3</v>
      </c>
      <c r="C105" s="18">
        <v>-2.151010615372817E-3</v>
      </c>
      <c r="D105" s="18">
        <f t="shared" si="2"/>
        <v>-1.558549728215046E-3</v>
      </c>
      <c r="E105" s="18">
        <f t="shared" si="3"/>
        <v>-2.2663136881064432E-3</v>
      </c>
    </row>
    <row r="106" spans="1:5" hidden="1" x14ac:dyDescent="0.2">
      <c r="A106" s="29">
        <v>45189</v>
      </c>
      <c r="B106" s="18">
        <v>-3.4904359199918744E-3</v>
      </c>
      <c r="C106" s="18">
        <v>-9.3947947580595992E-3</v>
      </c>
      <c r="D106" s="18">
        <f t="shared" si="2"/>
        <v>-8.7466588896788836E-3</v>
      </c>
      <c r="E106" s="18">
        <f t="shared" si="3"/>
        <v>5.2562229696870091E-3</v>
      </c>
    </row>
    <row r="107" spans="1:5" hidden="1" x14ac:dyDescent="0.2">
      <c r="A107" s="2">
        <v>45190</v>
      </c>
      <c r="B107" s="18">
        <v>-1.7513029083835563E-2</v>
      </c>
      <c r="C107" s="18">
        <v>-1.6400934103219411E-2</v>
      </c>
      <c r="D107" s="18">
        <f t="shared" si="2"/>
        <v>-1.5698949767131258E-2</v>
      </c>
      <c r="E107" s="18">
        <f t="shared" si="3"/>
        <v>-1.8140793167043048E-3</v>
      </c>
    </row>
    <row r="108" spans="1:5" hidden="1" x14ac:dyDescent="0.2">
      <c r="A108" s="29">
        <v>45191</v>
      </c>
      <c r="B108" s="18">
        <v>-1.4616757010688097E-2</v>
      </c>
      <c r="C108" s="18">
        <v>-2.2955984771939608E-3</v>
      </c>
      <c r="D108" s="18">
        <f t="shared" si="2"/>
        <v>-1.7020263025746376E-3</v>
      </c>
      <c r="E108" s="18">
        <f t="shared" si="3"/>
        <v>-1.2914730708113459E-2</v>
      </c>
    </row>
    <row r="109" spans="1:5" hidden="1" x14ac:dyDescent="0.2">
      <c r="A109" s="2">
        <v>45194</v>
      </c>
      <c r="B109" s="18">
        <v>-1.4471922131761294E-3</v>
      </c>
      <c r="C109" s="18">
        <v>4.0230650909416354E-3</v>
      </c>
      <c r="D109" s="18">
        <f t="shared" si="2"/>
        <v>4.5680726660946398E-3</v>
      </c>
      <c r="E109" s="18">
        <f t="shared" si="3"/>
        <v>-6.0152648792707692E-3</v>
      </c>
    </row>
    <row r="110" spans="1:5" hidden="1" x14ac:dyDescent="0.2">
      <c r="A110" s="29">
        <v>45195</v>
      </c>
      <c r="B110" s="18">
        <v>-1.5579646432335226E-2</v>
      </c>
      <c r="C110" s="18">
        <v>-1.4734533990868215E-2</v>
      </c>
      <c r="D110" s="18">
        <f t="shared" si="2"/>
        <v>-1.4045357434959257E-2</v>
      </c>
      <c r="E110" s="18">
        <f t="shared" si="3"/>
        <v>-1.5342889973759682E-3</v>
      </c>
    </row>
    <row r="111" spans="1:5" hidden="1" x14ac:dyDescent="0.2">
      <c r="A111" s="2">
        <v>45196</v>
      </c>
      <c r="B111" s="18">
        <v>3.6804925010029965E-3</v>
      </c>
      <c r="C111" s="18">
        <v>2.2931406074522265E-4</v>
      </c>
      <c r="D111" s="18">
        <f t="shared" si="2"/>
        <v>8.0348001682319645E-4</v>
      </c>
      <c r="E111" s="18">
        <f t="shared" si="3"/>
        <v>2.8770124841798E-3</v>
      </c>
    </row>
    <row r="112" spans="1:5" hidden="1" x14ac:dyDescent="0.2">
      <c r="A112" s="29">
        <v>45197</v>
      </c>
      <c r="B112" s="18">
        <v>1.0634354694957215E-2</v>
      </c>
      <c r="C112" s="18">
        <v>5.8931739705165853E-3</v>
      </c>
      <c r="D112" s="18">
        <f t="shared" si="2"/>
        <v>6.4238080808196865E-3</v>
      </c>
      <c r="E112" s="18">
        <f t="shared" si="3"/>
        <v>4.2105466141375289E-3</v>
      </c>
    </row>
    <row r="113" spans="1:5" hidden="1" x14ac:dyDescent="0.2">
      <c r="A113" s="2">
        <v>45198</v>
      </c>
      <c r="B113" s="18">
        <v>-6.5312689624610343E-3</v>
      </c>
      <c r="C113" s="18">
        <v>-2.7095820861420261E-3</v>
      </c>
      <c r="D113" s="18">
        <f t="shared" si="2"/>
        <v>-2.1128280760067926E-3</v>
      </c>
      <c r="E113" s="18">
        <f t="shared" si="3"/>
        <v>-4.4184408864542416E-3</v>
      </c>
    </row>
    <row r="114" spans="1:5" hidden="1" x14ac:dyDescent="0.2">
      <c r="A114" s="29">
        <v>45201</v>
      </c>
      <c r="B114" s="18">
        <v>-2.4835382437090492E-2</v>
      </c>
      <c r="C114" s="18">
        <v>7.9367555590792449E-5</v>
      </c>
      <c r="D114" s="18">
        <f t="shared" si="2"/>
        <v>6.5468598511282206E-4</v>
      </c>
      <c r="E114" s="18">
        <f t="shared" si="3"/>
        <v>-2.5490068422203315E-2</v>
      </c>
    </row>
    <row r="115" spans="1:5" hidden="1" x14ac:dyDescent="0.2">
      <c r="A115" s="2">
        <v>45202</v>
      </c>
      <c r="B115" s="18">
        <v>-2.9588076035105715E-2</v>
      </c>
      <c r="C115" s="18">
        <v>-1.3744071674259506E-2</v>
      </c>
      <c r="D115" s="18">
        <f t="shared" si="2"/>
        <v>-1.3062507710028187E-2</v>
      </c>
      <c r="E115" s="18">
        <f t="shared" si="3"/>
        <v>-1.6525568325077528E-2</v>
      </c>
    </row>
    <row r="116" spans="1:5" hidden="1" x14ac:dyDescent="0.2">
      <c r="A116" s="29">
        <v>45203</v>
      </c>
      <c r="B116" s="18">
        <v>1.1577883254547672E-3</v>
      </c>
      <c r="C116" s="18">
        <v>8.1097549571607086E-3</v>
      </c>
      <c r="D116" s="18">
        <f t="shared" si="2"/>
        <v>8.6233526535702317E-3</v>
      </c>
      <c r="E116" s="18">
        <f t="shared" si="3"/>
        <v>-7.4655643281154645E-3</v>
      </c>
    </row>
    <row r="117" spans="1:5" hidden="1" x14ac:dyDescent="0.2">
      <c r="A117" s="2">
        <v>45204</v>
      </c>
      <c r="B117" s="18">
        <v>4.6261053373695127E-3</v>
      </c>
      <c r="C117" s="18">
        <v>-1.304030159777203E-3</v>
      </c>
      <c r="D117" s="18">
        <f t="shared" si="2"/>
        <v>-7.1807907744417883E-4</v>
      </c>
      <c r="E117" s="18">
        <f t="shared" si="3"/>
        <v>5.3441844148136913E-3</v>
      </c>
    </row>
    <row r="118" spans="1:5" hidden="1" x14ac:dyDescent="0.2">
      <c r="A118" s="29">
        <v>45205</v>
      </c>
      <c r="B118" s="18">
        <v>3.8365700787812429E-4</v>
      </c>
      <c r="C118" s="18">
        <v>1.1814893014644445E-2</v>
      </c>
      <c r="D118" s="18">
        <f t="shared" si="2"/>
        <v>1.2300013400339638E-2</v>
      </c>
      <c r="E118" s="18">
        <f t="shared" si="3"/>
        <v>-1.1916356392461514E-2</v>
      </c>
    </row>
    <row r="119" spans="1:5" hidden="1" x14ac:dyDescent="0.2">
      <c r="A119" s="2">
        <v>45208</v>
      </c>
      <c r="B119" s="18">
        <v>9.2059209943637921E-3</v>
      </c>
      <c r="C119" s="18">
        <v>6.3038542996403102E-3</v>
      </c>
      <c r="D119" s="18">
        <f t="shared" si="2"/>
        <v>6.8313319630970929E-3</v>
      </c>
      <c r="E119" s="18">
        <f t="shared" si="3"/>
        <v>2.3745890312666992E-3</v>
      </c>
    </row>
    <row r="120" spans="1:5" hidden="1" x14ac:dyDescent="0.2">
      <c r="A120" s="29">
        <v>45209</v>
      </c>
      <c r="B120" s="18">
        <v>2.6605963935617538E-2</v>
      </c>
      <c r="C120" s="18">
        <v>5.2079907813922244E-3</v>
      </c>
      <c r="D120" s="18">
        <f t="shared" si="2"/>
        <v>5.7438911393412175E-3</v>
      </c>
      <c r="E120" s="18">
        <f t="shared" si="3"/>
        <v>2.0862072796276322E-2</v>
      </c>
    </row>
    <row r="121" spans="1:5" hidden="1" x14ac:dyDescent="0.2">
      <c r="A121" s="2">
        <v>45210</v>
      </c>
      <c r="B121" s="18">
        <v>3.7031074258031538E-4</v>
      </c>
      <c r="C121" s="18">
        <v>4.2930081710337298E-3</v>
      </c>
      <c r="D121" s="18">
        <f t="shared" si="2"/>
        <v>4.8359409913873988E-3</v>
      </c>
      <c r="E121" s="18">
        <f t="shared" si="3"/>
        <v>-4.4656302488070834E-3</v>
      </c>
    </row>
    <row r="122" spans="1:5" hidden="1" x14ac:dyDescent="0.2">
      <c r="A122" s="29">
        <v>45211</v>
      </c>
      <c r="B122" s="18">
        <v>-4.4412715273303149E-3</v>
      </c>
      <c r="C122" s="18">
        <v>-6.2464343461184901E-3</v>
      </c>
      <c r="D122" s="18">
        <f t="shared" si="2"/>
        <v>-5.6224964526311663E-3</v>
      </c>
      <c r="E122" s="18">
        <f t="shared" si="3"/>
        <v>1.1812249253008514E-3</v>
      </c>
    </row>
    <row r="123" spans="1:5" hidden="1" x14ac:dyDescent="0.2">
      <c r="A123" s="2">
        <v>45212</v>
      </c>
      <c r="B123" s="18">
        <v>-5.204437745197299E-3</v>
      </c>
      <c r="C123" s="18">
        <v>-5.018858888767519E-3</v>
      </c>
      <c r="D123" s="18">
        <f t="shared" si="2"/>
        <v>-4.4043560142138782E-3</v>
      </c>
      <c r="E123" s="18">
        <f t="shared" si="3"/>
        <v>-8.0008173098342072E-4</v>
      </c>
    </row>
    <row r="124" spans="1:5" hidden="1" x14ac:dyDescent="0.2">
      <c r="A124" s="29">
        <v>45215</v>
      </c>
      <c r="B124" s="18">
        <v>8.5948526042176621E-3</v>
      </c>
      <c r="C124" s="18">
        <v>1.059436938392988E-2</v>
      </c>
      <c r="D124" s="18">
        <f t="shared" si="2"/>
        <v>1.108887058894322E-2</v>
      </c>
      <c r="E124" s="18">
        <f t="shared" si="3"/>
        <v>-2.4940179847255575E-3</v>
      </c>
    </row>
    <row r="125" spans="1:5" hidden="1" x14ac:dyDescent="0.2">
      <c r="A125" s="2">
        <v>45216</v>
      </c>
      <c r="B125" s="18">
        <v>2.3341986235999146E-2</v>
      </c>
      <c r="C125" s="18">
        <v>-9.824505308242415E-5</v>
      </c>
      <c r="D125" s="18">
        <f t="shared" si="2"/>
        <v>4.7843848871491015E-4</v>
      </c>
      <c r="E125" s="18">
        <f t="shared" si="3"/>
        <v>2.2863547747284236E-2</v>
      </c>
    </row>
    <row r="126" spans="1:5" hidden="1" x14ac:dyDescent="0.2">
      <c r="A126" s="29">
        <v>45217</v>
      </c>
      <c r="B126" s="18">
        <v>-1.1223788941323476E-2</v>
      </c>
      <c r="C126" s="18">
        <v>-1.3399820506516447E-2</v>
      </c>
      <c r="D126" s="18">
        <f t="shared" si="2"/>
        <v>-1.2720902421417159E-2</v>
      </c>
      <c r="E126" s="18">
        <f t="shared" si="3"/>
        <v>1.4971134800936831E-3</v>
      </c>
    </row>
    <row r="127" spans="1:5" hidden="1" x14ac:dyDescent="0.2">
      <c r="A127" s="2">
        <v>45218</v>
      </c>
      <c r="B127" s="18">
        <v>-1.2815725588469551E-2</v>
      </c>
      <c r="C127" s="18">
        <v>-8.4828481963210578E-3</v>
      </c>
      <c r="D127" s="18">
        <f t="shared" si="2"/>
        <v>-7.8417214555870276E-3</v>
      </c>
      <c r="E127" s="18">
        <f t="shared" si="3"/>
        <v>-4.9740041328825233E-3</v>
      </c>
    </row>
    <row r="128" spans="1:5" hidden="1" x14ac:dyDescent="0.2">
      <c r="A128" s="29">
        <v>45219</v>
      </c>
      <c r="B128" s="18">
        <v>-2.4109879815158664E-2</v>
      </c>
      <c r="C128" s="18">
        <v>-1.2585283719027562E-2</v>
      </c>
      <c r="D128" s="18">
        <f t="shared" si="2"/>
        <v>-1.1912626080050847E-2</v>
      </c>
      <c r="E128" s="18">
        <f t="shared" si="3"/>
        <v>-1.2197253735107817E-2</v>
      </c>
    </row>
    <row r="129" spans="1:5" hidden="1" x14ac:dyDescent="0.2">
      <c r="A129" s="2">
        <v>45222</v>
      </c>
      <c r="B129" s="18">
        <v>-2.8126161699374985E-2</v>
      </c>
      <c r="C129" s="18">
        <v>-1.6855698941634634E-3</v>
      </c>
      <c r="D129" s="18">
        <f t="shared" si="2"/>
        <v>-1.0966863366034946E-3</v>
      </c>
      <c r="E129" s="18">
        <f t="shared" si="3"/>
        <v>-2.7029475362771491E-2</v>
      </c>
    </row>
    <row r="130" spans="1:5" hidden="1" x14ac:dyDescent="0.2">
      <c r="A130" s="29">
        <v>45223</v>
      </c>
      <c r="B130" s="18">
        <v>-3.9107934199024141E-3</v>
      </c>
      <c r="C130" s="18">
        <v>7.2657922227272742E-3</v>
      </c>
      <c r="D130" s="18">
        <f t="shared" si="2"/>
        <v>7.7858765300665121E-3</v>
      </c>
      <c r="E130" s="18">
        <f t="shared" si="3"/>
        <v>-1.1696669949968926E-2</v>
      </c>
    </row>
    <row r="131" spans="1:5" hidden="1" x14ac:dyDescent="0.2">
      <c r="A131" s="2">
        <v>45224</v>
      </c>
      <c r="B131" s="18">
        <v>3.1408241956449867E-3</v>
      </c>
      <c r="C131" s="18">
        <v>-1.4339628627712542E-2</v>
      </c>
      <c r="D131" s="18">
        <f t="shared" si="2"/>
        <v>-1.3653487273881042E-2</v>
      </c>
      <c r="E131" s="18">
        <f t="shared" si="3"/>
        <v>1.6794311469526028E-2</v>
      </c>
    </row>
    <row r="132" spans="1:5" hidden="1" x14ac:dyDescent="0.2">
      <c r="A132" s="29">
        <v>45225</v>
      </c>
      <c r="B132" s="18">
        <v>2.2309340842419534E-2</v>
      </c>
      <c r="C132" s="18">
        <v>-1.1832519778109618E-2</v>
      </c>
      <c r="D132" s="18">
        <f t="shared" si="2"/>
        <v>-1.1165647805498767E-2</v>
      </c>
      <c r="E132" s="18">
        <f t="shared" si="3"/>
        <v>3.34749886479183E-2</v>
      </c>
    </row>
    <row r="133" spans="1:5" hidden="1" x14ac:dyDescent="0.2">
      <c r="A133" s="2">
        <v>45226</v>
      </c>
      <c r="B133" s="18">
        <v>-3.6370723722713327E-2</v>
      </c>
      <c r="C133" s="18">
        <v>-4.8002802297685276E-3</v>
      </c>
      <c r="D133" s="18">
        <f t="shared" si="2"/>
        <v>-4.1874573283471328E-3</v>
      </c>
      <c r="E133" s="18">
        <f t="shared" si="3"/>
        <v>-3.2183266394366195E-2</v>
      </c>
    </row>
    <row r="134" spans="1:5" hidden="1" x14ac:dyDescent="0.2">
      <c r="A134" s="29">
        <v>45229</v>
      </c>
      <c r="B134" s="18">
        <v>2.0659640761329978E-2</v>
      </c>
      <c r="C134" s="18">
        <v>1.2010022325859904E-2</v>
      </c>
      <c r="D134" s="18">
        <f t="shared" si="2"/>
        <v>1.249364296770244E-2</v>
      </c>
      <c r="E134" s="18">
        <f t="shared" si="3"/>
        <v>8.1659977936275382E-3</v>
      </c>
    </row>
    <row r="135" spans="1:5" hidden="1" x14ac:dyDescent="0.2">
      <c r="A135" s="2">
        <v>45230</v>
      </c>
      <c r="B135" s="18">
        <v>2.5301610726774726E-2</v>
      </c>
      <c r="C135" s="18">
        <v>6.4749573072333533E-3</v>
      </c>
      <c r="D135" s="18">
        <f t="shared" si="2"/>
        <v>7.0011198905404115E-3</v>
      </c>
      <c r="E135" s="18">
        <f t="shared" si="3"/>
        <v>1.8300490836234314E-2</v>
      </c>
    </row>
    <row r="136" spans="1:5" hidden="1" x14ac:dyDescent="0.2">
      <c r="A136" s="29">
        <v>45231</v>
      </c>
      <c r="B136" s="18">
        <v>2.2780025280999538E-3</v>
      </c>
      <c r="C136" s="18">
        <v>1.0505999486313922E-2</v>
      </c>
      <c r="D136" s="18">
        <f t="shared" si="2"/>
        <v>1.1001179893287662E-2</v>
      </c>
      <c r="E136" s="18">
        <f t="shared" si="3"/>
        <v>-8.7231773651877086E-3</v>
      </c>
    </row>
    <row r="137" spans="1:5" hidden="1" x14ac:dyDescent="0.2">
      <c r="A137" s="2">
        <v>45232</v>
      </c>
      <c r="B137" s="18">
        <v>4.6212042699508737E-2</v>
      </c>
      <c r="C137" s="18">
        <v>1.885855702012762E-2</v>
      </c>
      <c r="D137" s="18">
        <f t="shared" si="2"/>
        <v>1.9289540527428678E-2</v>
      </c>
      <c r="E137" s="18">
        <f t="shared" si="3"/>
        <v>2.6922502172080059E-2</v>
      </c>
    </row>
    <row r="138" spans="1:5" hidden="1" x14ac:dyDescent="0.2">
      <c r="A138" s="29">
        <v>45233</v>
      </c>
      <c r="B138" s="18">
        <v>2.8964514070053626E-2</v>
      </c>
      <c r="C138" s="18">
        <v>9.3937302530313627E-3</v>
      </c>
      <c r="D138" s="18">
        <f t="shared" si="2"/>
        <v>9.8974594471387435E-3</v>
      </c>
      <c r="E138" s="18">
        <f t="shared" si="3"/>
        <v>1.9067054622914883E-2</v>
      </c>
    </row>
    <row r="139" spans="1:5" hidden="1" x14ac:dyDescent="0.2">
      <c r="A139" s="2">
        <v>45236</v>
      </c>
      <c r="B139" s="18">
        <v>-3.1667448674338461E-3</v>
      </c>
      <c r="C139" s="18">
        <v>1.7529924220356374E-3</v>
      </c>
      <c r="D139" s="18">
        <f t="shared" si="2"/>
        <v>2.3154475426602527E-3</v>
      </c>
      <c r="E139" s="18">
        <f t="shared" si="3"/>
        <v>-5.4821924100940988E-3</v>
      </c>
    </row>
    <row r="140" spans="1:5" hidden="1" x14ac:dyDescent="0.2">
      <c r="A140" s="29">
        <v>45237</v>
      </c>
      <c r="B140" s="18">
        <v>-6.0008351634232016E-3</v>
      </c>
      <c r="C140" s="18">
        <v>2.8401189192852616E-3</v>
      </c>
      <c r="D140" s="18">
        <f t="shared" si="2"/>
        <v>3.3942184972640564E-3</v>
      </c>
      <c r="E140" s="18">
        <f t="shared" si="3"/>
        <v>-9.3950536606872588E-3</v>
      </c>
    </row>
    <row r="141" spans="1:5" hidden="1" x14ac:dyDescent="0.2">
      <c r="A141" s="2">
        <v>45238</v>
      </c>
      <c r="B141" s="18">
        <v>-9.5880215743420205E-3</v>
      </c>
      <c r="C141" s="18">
        <v>1.0049156221052513E-3</v>
      </c>
      <c r="D141" s="18">
        <f t="shared" ref="D141:D204" si="4">$B$2+$B$3*C141</f>
        <v>1.5731203842113146E-3</v>
      </c>
      <c r="E141" s="18">
        <f t="shared" ref="E141:E204" si="5">B141-D141</f>
        <v>-1.1161141958553335E-2</v>
      </c>
    </row>
    <row r="142" spans="1:5" hidden="1" x14ac:dyDescent="0.2">
      <c r="A142" s="29">
        <v>45239</v>
      </c>
      <c r="B142" s="18">
        <v>-1.2907765073280619E-2</v>
      </c>
      <c r="C142" s="18">
        <v>-8.0838393067328429E-3</v>
      </c>
      <c r="D142" s="18">
        <f t="shared" si="4"/>
        <v>-7.4457793073591325E-3</v>
      </c>
      <c r="E142" s="18">
        <f t="shared" si="5"/>
        <v>-5.4619857659214868E-3</v>
      </c>
    </row>
    <row r="143" spans="1:5" hidden="1" x14ac:dyDescent="0.2">
      <c r="A143" s="2">
        <v>45240</v>
      </c>
      <c r="B143" s="18">
        <v>5.4485823566372549E-3</v>
      </c>
      <c r="C143" s="18">
        <v>1.5616441094852496E-2</v>
      </c>
      <c r="D143" s="18">
        <f t="shared" si="4"/>
        <v>1.6072343172296832E-2</v>
      </c>
      <c r="E143" s="18">
        <f t="shared" si="5"/>
        <v>-1.0623760815659578E-2</v>
      </c>
    </row>
    <row r="144" spans="1:5" hidden="1" x14ac:dyDescent="0.2">
      <c r="A144" s="29">
        <v>45243</v>
      </c>
      <c r="B144" s="18">
        <v>7.2247834079020024E-4</v>
      </c>
      <c r="C144" s="18">
        <v>-8.3583893324035152E-4</v>
      </c>
      <c r="D144" s="18">
        <f t="shared" si="4"/>
        <v>-2.5348632060669053E-4</v>
      </c>
      <c r="E144" s="18">
        <f t="shared" si="5"/>
        <v>9.7596466139689077E-4</v>
      </c>
    </row>
    <row r="145" spans="1:5" hidden="1" x14ac:dyDescent="0.2">
      <c r="A145" s="2">
        <v>45244</v>
      </c>
      <c r="B145" s="18">
        <v>5.4873683506007964E-2</v>
      </c>
      <c r="C145" s="18">
        <v>1.9075017703661823E-2</v>
      </c>
      <c r="D145" s="18">
        <f t="shared" si="4"/>
        <v>1.9504337516372611E-2</v>
      </c>
      <c r="E145" s="18">
        <f t="shared" si="5"/>
        <v>3.5369345989635356E-2</v>
      </c>
    </row>
    <row r="146" spans="1:5" hidden="1" x14ac:dyDescent="0.2">
      <c r="A146" s="29">
        <v>45245</v>
      </c>
      <c r="B146" s="18">
        <v>1.3689388565686356E-2</v>
      </c>
      <c r="C146" s="18">
        <v>1.5970120755575135E-3</v>
      </c>
      <c r="D146" s="18">
        <f t="shared" si="4"/>
        <v>2.1606660451111222E-3</v>
      </c>
      <c r="E146" s="18">
        <f t="shared" si="5"/>
        <v>1.1528722520575234E-2</v>
      </c>
    </row>
    <row r="147" spans="1:5" hidden="1" x14ac:dyDescent="0.2">
      <c r="A147" s="2">
        <v>45246</v>
      </c>
      <c r="B147" s="18">
        <v>-2.700903988953951E-3</v>
      </c>
      <c r="C147" s="18">
        <v>1.1904273935798848E-3</v>
      </c>
      <c r="D147" s="18">
        <f t="shared" si="4"/>
        <v>1.7572063312563352E-3</v>
      </c>
      <c r="E147" s="18">
        <f t="shared" si="5"/>
        <v>-4.4581103202102866E-3</v>
      </c>
    </row>
    <row r="148" spans="1:5" hidden="1" x14ac:dyDescent="0.2">
      <c r="A148" s="29">
        <v>45247</v>
      </c>
      <c r="B148" s="18">
        <v>1.4894999780440177E-2</v>
      </c>
      <c r="C148" s="18">
        <v>1.2820490603360213E-3</v>
      </c>
      <c r="D148" s="18">
        <f t="shared" si="4"/>
        <v>1.8481238032883075E-3</v>
      </c>
      <c r="E148" s="18">
        <f t="shared" si="5"/>
        <v>1.3046875977151869E-2</v>
      </c>
    </row>
    <row r="149" spans="1:5" hidden="1" x14ac:dyDescent="0.2">
      <c r="A149" s="2">
        <v>45250</v>
      </c>
      <c r="B149" s="18">
        <v>1.0006769030417306E-3</v>
      </c>
      <c r="C149" s="18">
        <v>7.3902780973298388E-3</v>
      </c>
      <c r="D149" s="18">
        <f t="shared" si="4"/>
        <v>7.9094056190174757E-3</v>
      </c>
      <c r="E149" s="18">
        <f t="shared" si="5"/>
        <v>-6.9087287159757451E-3</v>
      </c>
    </row>
    <row r="150" spans="1:5" hidden="1" x14ac:dyDescent="0.2">
      <c r="A150" s="29">
        <v>45251</v>
      </c>
      <c r="B150" s="18">
        <v>-1.1662826582285901E-2</v>
      </c>
      <c r="C150" s="18">
        <v>-2.0209310950652926E-3</v>
      </c>
      <c r="D150" s="18">
        <f t="shared" si="4"/>
        <v>-1.4294699857457279E-3</v>
      </c>
      <c r="E150" s="18">
        <f t="shared" si="5"/>
        <v>-1.0233356596540174E-2</v>
      </c>
    </row>
    <row r="151" spans="1:5" hidden="1" x14ac:dyDescent="0.2">
      <c r="A151" s="2">
        <v>45252</v>
      </c>
      <c r="B151" s="18">
        <v>-1.0114059026485878E-3</v>
      </c>
      <c r="C151" s="18">
        <v>4.06112922094648E-3</v>
      </c>
      <c r="D151" s="18">
        <f t="shared" si="4"/>
        <v>4.6058442391041978E-3</v>
      </c>
      <c r="E151" s="18">
        <f t="shared" si="5"/>
        <v>-5.6172501417527856E-3</v>
      </c>
    </row>
    <row r="152" spans="1:5" hidden="1" x14ac:dyDescent="0.2">
      <c r="A152" s="29">
        <v>45254</v>
      </c>
      <c r="B152" s="18">
        <v>3.3749907728248818E-3</v>
      </c>
      <c r="C152" s="18">
        <v>5.9687366788407914E-4</v>
      </c>
      <c r="D152" s="18">
        <f t="shared" si="4"/>
        <v>1.1682145985578338E-3</v>
      </c>
      <c r="E152" s="18">
        <f t="shared" si="5"/>
        <v>2.206776174267048E-3</v>
      </c>
    </row>
    <row r="153" spans="1:5" hidden="1" x14ac:dyDescent="0.2">
      <c r="A153" s="2">
        <v>45257</v>
      </c>
      <c r="B153" s="18">
        <v>-5.7182526156298596E-3</v>
      </c>
      <c r="C153" s="18">
        <v>-1.9541574600900891E-3</v>
      </c>
      <c r="D153" s="18">
        <f t="shared" si="4"/>
        <v>-1.3632095660734938E-3</v>
      </c>
      <c r="E153" s="18">
        <f t="shared" si="5"/>
        <v>-4.3550430495563654E-3</v>
      </c>
    </row>
    <row r="154" spans="1:5" hidden="1" x14ac:dyDescent="0.2">
      <c r="A154" s="29">
        <v>45258</v>
      </c>
      <c r="B154" s="18">
        <v>-1.0147599607623903E-3</v>
      </c>
      <c r="C154" s="18">
        <v>9.8011853060331333E-4</v>
      </c>
      <c r="D154" s="18">
        <f t="shared" si="4"/>
        <v>1.5485138806088168E-3</v>
      </c>
      <c r="E154" s="18">
        <f t="shared" si="5"/>
        <v>-2.5632738413712071E-3</v>
      </c>
    </row>
    <row r="155" spans="1:5" hidden="1" x14ac:dyDescent="0.2">
      <c r="A155" s="2">
        <v>45259</v>
      </c>
      <c r="B155" s="18">
        <v>2.6413803184477613E-2</v>
      </c>
      <c r="C155" s="18">
        <v>-9.4624863923831182E-4</v>
      </c>
      <c r="D155" s="18">
        <f t="shared" si="4"/>
        <v>-3.6304742893978616E-4</v>
      </c>
      <c r="E155" s="18">
        <f t="shared" si="5"/>
        <v>2.6776850613417398E-2</v>
      </c>
    </row>
    <row r="156" spans="1:5" hidden="1" x14ac:dyDescent="0.2">
      <c r="A156" s="29">
        <v>45260</v>
      </c>
      <c r="B156" s="18">
        <v>1.3967362674414341E-2</v>
      </c>
      <c r="C156" s="18">
        <v>3.7840728581564065E-3</v>
      </c>
      <c r="D156" s="18">
        <f t="shared" si="4"/>
        <v>4.3309173030739775E-3</v>
      </c>
      <c r="E156" s="18">
        <f t="shared" si="5"/>
        <v>9.6364453713403634E-3</v>
      </c>
    </row>
    <row r="157" spans="1:5" hidden="1" x14ac:dyDescent="0.2">
      <c r="A157" s="2">
        <v>45261</v>
      </c>
      <c r="B157" s="18">
        <v>1.5414797551117854E-2</v>
      </c>
      <c r="C157" s="18">
        <v>5.8737421236076948E-3</v>
      </c>
      <c r="D157" s="18">
        <f t="shared" si="4"/>
        <v>6.4045255850911278E-3</v>
      </c>
      <c r="E157" s="18">
        <f t="shared" si="5"/>
        <v>9.0102719660267259E-3</v>
      </c>
    </row>
    <row r="158" spans="1:5" hidden="1" x14ac:dyDescent="0.2">
      <c r="A158" s="29">
        <v>45264</v>
      </c>
      <c r="B158" s="18">
        <v>-4.521885376549406E-3</v>
      </c>
      <c r="C158" s="18">
        <v>-5.4085091269721053E-3</v>
      </c>
      <c r="D158" s="18">
        <f t="shared" si="4"/>
        <v>-4.7910114406918541E-3</v>
      </c>
      <c r="E158" s="18">
        <f t="shared" si="5"/>
        <v>2.6912606414244804E-4</v>
      </c>
    </row>
    <row r="159" spans="1:5" hidden="1" x14ac:dyDescent="0.2">
      <c r="A159" s="2">
        <v>45265</v>
      </c>
      <c r="B159" s="18">
        <v>-7.7871072632877958E-3</v>
      </c>
      <c r="C159" s="18">
        <v>-5.6886972616143616E-4</v>
      </c>
      <c r="D159" s="18">
        <f t="shared" si="4"/>
        <v>1.1430988555549801E-5</v>
      </c>
      <c r="E159" s="18">
        <f t="shared" si="5"/>
        <v>-7.7985382518433455E-3</v>
      </c>
    </row>
    <row r="160" spans="1:5" hidden="1" x14ac:dyDescent="0.2">
      <c r="A160" s="29">
        <v>45266</v>
      </c>
      <c r="B160" s="18">
        <v>-1.63513801267956E-3</v>
      </c>
      <c r="C160" s="18">
        <v>-3.9062028088695522E-3</v>
      </c>
      <c r="D160" s="18">
        <f t="shared" si="4"/>
        <v>-3.3002516947129206E-3</v>
      </c>
      <c r="E160" s="18">
        <f t="shared" si="5"/>
        <v>1.6651136820333605E-3</v>
      </c>
    </row>
    <row r="161" spans="1:5" hidden="1" x14ac:dyDescent="0.2">
      <c r="A161" s="2">
        <v>45267</v>
      </c>
      <c r="B161" s="18">
        <v>4.2582180190247065E-3</v>
      </c>
      <c r="C161" s="18">
        <v>7.9681890658929166E-3</v>
      </c>
      <c r="D161" s="18">
        <f t="shared" si="4"/>
        <v>8.4828748232085756E-3</v>
      </c>
      <c r="E161" s="18">
        <f t="shared" si="5"/>
        <v>-4.224656804183869E-3</v>
      </c>
    </row>
    <row r="162" spans="1:5" hidden="1" x14ac:dyDescent="0.2">
      <c r="A162" s="29">
        <v>45268</v>
      </c>
      <c r="B162" s="18">
        <v>9.7845830342231377E-3</v>
      </c>
      <c r="C162" s="18">
        <v>4.0954978699407896E-3</v>
      </c>
      <c r="D162" s="18">
        <f t="shared" si="4"/>
        <v>4.639948734190864E-3</v>
      </c>
      <c r="E162" s="18">
        <f t="shared" si="5"/>
        <v>5.1446343000322737E-3</v>
      </c>
    </row>
    <row r="163" spans="1:5" hidden="1" x14ac:dyDescent="0.2">
      <c r="A163" s="2">
        <v>45271</v>
      </c>
      <c r="B163" s="18">
        <v>-3.5528825324656621E-3</v>
      </c>
      <c r="C163" s="18">
        <v>3.924494286698943E-3</v>
      </c>
      <c r="D163" s="18">
        <f t="shared" si="4"/>
        <v>4.4702594669333859E-3</v>
      </c>
      <c r="E163" s="18">
        <f t="shared" si="5"/>
        <v>-8.0231419993990472E-3</v>
      </c>
    </row>
    <row r="164" spans="1:5" hidden="1" x14ac:dyDescent="0.2">
      <c r="A164" s="29">
        <v>45272</v>
      </c>
      <c r="B164" s="18">
        <v>-3.5656788664679695E-3</v>
      </c>
      <c r="C164" s="18">
        <v>4.5993575202152304E-3</v>
      </c>
      <c r="D164" s="18">
        <f t="shared" si="4"/>
        <v>5.1399357709230658E-3</v>
      </c>
      <c r="E164" s="18">
        <f t="shared" si="5"/>
        <v>-8.7056146373910362E-3</v>
      </c>
    </row>
    <row r="165" spans="1:5" hidden="1" x14ac:dyDescent="0.2">
      <c r="A165" s="2">
        <v>45273</v>
      </c>
      <c r="B165" s="18">
        <v>4.2290313948219582E-2</v>
      </c>
      <c r="C165" s="18">
        <v>1.3650676351045998E-2</v>
      </c>
      <c r="D165" s="18">
        <f t="shared" si="4"/>
        <v>1.4121687094492017E-2</v>
      </c>
      <c r="E165" s="18">
        <f t="shared" si="5"/>
        <v>2.8168626853727563E-2</v>
      </c>
    </row>
    <row r="166" spans="1:5" hidden="1" x14ac:dyDescent="0.2">
      <c r="A166" s="29">
        <v>45274</v>
      </c>
      <c r="B166" s="18">
        <v>5.9300646409894853E-2</v>
      </c>
      <c r="C166" s="18">
        <v>2.6470624846992585E-3</v>
      </c>
      <c r="D166" s="18">
        <f t="shared" si="4"/>
        <v>3.2026458746137526E-3</v>
      </c>
      <c r="E166" s="18">
        <f t="shared" si="5"/>
        <v>5.6098000535281099E-2</v>
      </c>
    </row>
    <row r="167" spans="1:5" hidden="1" x14ac:dyDescent="0.2">
      <c r="A167" s="2">
        <v>45275</v>
      </c>
      <c r="B167" s="18">
        <v>-1.001755478330224E-2</v>
      </c>
      <c r="C167" s="18">
        <v>-7.62494933082003E-5</v>
      </c>
      <c r="D167" s="18">
        <f t="shared" si="4"/>
        <v>5.0026499287492794E-4</v>
      </c>
      <c r="E167" s="18">
        <f t="shared" si="5"/>
        <v>-1.0517819776177169E-2</v>
      </c>
    </row>
    <row r="168" spans="1:5" hidden="1" x14ac:dyDescent="0.2">
      <c r="A168" s="29">
        <v>45278</v>
      </c>
      <c r="B168" s="18">
        <v>-5.0595197410010506E-3</v>
      </c>
      <c r="C168" s="18">
        <v>4.5283443669004164E-3</v>
      </c>
      <c r="D168" s="18">
        <f t="shared" si="4"/>
        <v>5.06946841741392E-3</v>
      </c>
      <c r="E168" s="18">
        <f t="shared" si="5"/>
        <v>-1.0128988158414971E-2</v>
      </c>
    </row>
    <row r="169" spans="1:5" hidden="1" x14ac:dyDescent="0.2">
      <c r="A169" s="2">
        <v>45279</v>
      </c>
      <c r="B169" s="18">
        <v>2.3928491688931519E-3</v>
      </c>
      <c r="C169" s="18">
        <v>5.8664078189105684E-3</v>
      </c>
      <c r="D169" s="18">
        <f t="shared" si="4"/>
        <v>6.3972476511069123E-3</v>
      </c>
      <c r="E169" s="18">
        <f t="shared" si="5"/>
        <v>-4.0043984822137604E-3</v>
      </c>
    </row>
    <row r="170" spans="1:5" hidden="1" x14ac:dyDescent="0.2">
      <c r="A170" s="29">
        <v>45280</v>
      </c>
      <c r="B170" s="18">
        <v>-1.5815817282508693E-2</v>
      </c>
      <c r="C170" s="18">
        <v>-1.4684266911006771E-2</v>
      </c>
      <c r="D170" s="18">
        <f t="shared" si="4"/>
        <v>-1.3995476702712858E-2</v>
      </c>
      <c r="E170" s="18">
        <f t="shared" si="5"/>
        <v>-1.8203405797958348E-3</v>
      </c>
    </row>
    <row r="171" spans="1:5" hidden="1" x14ac:dyDescent="0.2">
      <c r="A171" s="2">
        <v>45281</v>
      </c>
      <c r="B171" s="18">
        <v>6.6707207699354676E-3</v>
      </c>
      <c r="C171" s="18">
        <v>1.0301467821202559E-2</v>
      </c>
      <c r="D171" s="18">
        <f t="shared" si="4"/>
        <v>1.0798220237555689E-2</v>
      </c>
      <c r="E171" s="18">
        <f t="shared" si="5"/>
        <v>-4.1274994676202218E-3</v>
      </c>
    </row>
    <row r="172" spans="1:5" hidden="1" x14ac:dyDescent="0.2">
      <c r="A172" s="29">
        <v>45282</v>
      </c>
      <c r="B172" s="18">
        <v>6.9275462589286629E-3</v>
      </c>
      <c r="C172" s="18">
        <v>1.6600585268868873E-3</v>
      </c>
      <c r="D172" s="18">
        <f t="shared" si="4"/>
        <v>2.2232279278883698E-3</v>
      </c>
      <c r="E172" s="18">
        <f t="shared" si="5"/>
        <v>4.7043183310402931E-3</v>
      </c>
    </row>
    <row r="173" spans="1:5" hidden="1" x14ac:dyDescent="0.2">
      <c r="A173" s="2">
        <v>45286</v>
      </c>
      <c r="B173" s="18">
        <v>1.2862659909708807E-2</v>
      </c>
      <c r="C173" s="18">
        <v>4.2316894655107795E-3</v>
      </c>
      <c r="D173" s="18">
        <f t="shared" si="4"/>
        <v>4.7750935751396887E-3</v>
      </c>
      <c r="E173" s="18">
        <f t="shared" si="5"/>
        <v>8.0875663345691181E-3</v>
      </c>
    </row>
    <row r="174" spans="1:5" hidden="1" x14ac:dyDescent="0.2">
      <c r="A174" s="29">
        <v>45287</v>
      </c>
      <c r="B174" s="18">
        <v>-5.9055693612020121E-4</v>
      </c>
      <c r="C174" s="18">
        <v>1.4304577464787638E-3</v>
      </c>
      <c r="D174" s="18">
        <f t="shared" si="4"/>
        <v>1.995391835506035E-3</v>
      </c>
      <c r="E174" s="18">
        <f t="shared" si="5"/>
        <v>-2.5859487716262362E-3</v>
      </c>
    </row>
    <row r="175" spans="1:5" hidden="1" x14ac:dyDescent="0.2">
      <c r="A175" s="2">
        <v>45288</v>
      </c>
      <c r="B175" s="18">
        <v>1.1819288104653047E-3</v>
      </c>
      <c r="C175" s="18">
        <v>3.7017460804378288E-4</v>
      </c>
      <c r="D175" s="18">
        <f t="shared" si="4"/>
        <v>9.4325792441695279E-4</v>
      </c>
      <c r="E175" s="18">
        <f t="shared" si="5"/>
        <v>2.3867088604835195E-4</v>
      </c>
    </row>
    <row r="176" spans="1:5" hidden="1" x14ac:dyDescent="0.2">
      <c r="A176" s="29">
        <v>45289</v>
      </c>
      <c r="B176" s="18">
        <v>-6.1984729148727435E-3</v>
      </c>
      <c r="C176" s="18">
        <v>-2.8264750133749628E-3</v>
      </c>
      <c r="D176" s="18">
        <f t="shared" si="4"/>
        <v>-2.2288225762020653E-3</v>
      </c>
      <c r="E176" s="18">
        <f t="shared" si="5"/>
        <v>-3.9696503386706782E-3</v>
      </c>
    </row>
    <row r="177" spans="1:5" hidden="1" x14ac:dyDescent="0.2">
      <c r="A177" s="2">
        <v>45293</v>
      </c>
      <c r="B177" s="18">
        <v>6.8312583460585774E-3</v>
      </c>
      <c r="C177" s="18">
        <v>-5.6605790054923277E-3</v>
      </c>
      <c r="D177" s="18">
        <f t="shared" si="4"/>
        <v>-5.0411439360050336E-3</v>
      </c>
      <c r="E177" s="18">
        <f t="shared" si="5"/>
        <v>1.1872402282063611E-2</v>
      </c>
    </row>
    <row r="178" spans="1:5" hidden="1" x14ac:dyDescent="0.2">
      <c r="A178" s="29">
        <v>45294</v>
      </c>
      <c r="B178" s="18">
        <v>-1.0914513161646489E-2</v>
      </c>
      <c r="C178" s="18">
        <v>-8.016314922730805E-3</v>
      </c>
      <c r="D178" s="18">
        <f t="shared" si="4"/>
        <v>-7.3787739088400067E-3</v>
      </c>
      <c r="E178" s="18">
        <f t="shared" si="5"/>
        <v>-3.5357392528064819E-3</v>
      </c>
    </row>
    <row r="179" spans="1:5" hidden="1" x14ac:dyDescent="0.2">
      <c r="A179" s="2">
        <v>45295</v>
      </c>
      <c r="B179" s="18">
        <v>8.0524001790291955E-3</v>
      </c>
      <c r="C179" s="18">
        <v>-3.4283812973570083E-3</v>
      </c>
      <c r="D179" s="18">
        <f t="shared" si="4"/>
        <v>-2.8261026702813509E-3</v>
      </c>
      <c r="E179" s="18">
        <f t="shared" si="5"/>
        <v>1.0878502849310547E-2</v>
      </c>
    </row>
    <row r="180" spans="1:5" hidden="1" x14ac:dyDescent="0.2">
      <c r="A180" s="29">
        <v>45296</v>
      </c>
      <c r="B180" s="18">
        <v>1.8639080600888036E-2</v>
      </c>
      <c r="C180" s="18">
        <v>1.8256861788026324E-3</v>
      </c>
      <c r="D180" s="18">
        <f t="shared" si="4"/>
        <v>2.3875825826759883E-3</v>
      </c>
      <c r="E180" s="18">
        <f t="shared" si="5"/>
        <v>1.6251498018212046E-2</v>
      </c>
    </row>
    <row r="181" spans="1:5" hidden="1" x14ac:dyDescent="0.2">
      <c r="A181" s="2">
        <v>45299</v>
      </c>
      <c r="B181" s="18">
        <v>-7.84191097573117E-3</v>
      </c>
      <c r="C181" s="18">
        <v>1.4114629309846638E-2</v>
      </c>
      <c r="D181" s="18">
        <f t="shared" si="4"/>
        <v>1.4582074158483985E-2</v>
      </c>
      <c r="E181" s="18">
        <f t="shared" si="5"/>
        <v>-2.2423985134215153E-2</v>
      </c>
    </row>
    <row r="182" spans="1:5" hidden="1" x14ac:dyDescent="0.2">
      <c r="A182" s="29">
        <v>45300</v>
      </c>
      <c r="B182" s="18">
        <v>-1.5515215865510856E-2</v>
      </c>
      <c r="C182" s="18">
        <v>-1.4779006799081618E-3</v>
      </c>
      <c r="D182" s="18">
        <f t="shared" si="4"/>
        <v>-8.9061324660817936E-4</v>
      </c>
      <c r="E182" s="18">
        <f t="shared" si="5"/>
        <v>-1.4624602618902676E-2</v>
      </c>
    </row>
    <row r="183" spans="1:5" hidden="1" x14ac:dyDescent="0.2">
      <c r="A183" s="2">
        <v>45301</v>
      </c>
      <c r="B183" s="18">
        <v>-8.9212914149205957E-4</v>
      </c>
      <c r="C183" s="18">
        <v>5.6659718937244197E-3</v>
      </c>
      <c r="D183" s="18">
        <f t="shared" si="4"/>
        <v>6.1983522558635845E-3</v>
      </c>
      <c r="E183" s="18">
        <f t="shared" si="5"/>
        <v>-7.0904813973556441E-3</v>
      </c>
    </row>
    <row r="184" spans="1:5" hidden="1" x14ac:dyDescent="0.2">
      <c r="A184" s="29">
        <v>45302</v>
      </c>
      <c r="B184" s="18">
        <v>-1.3392884500166624E-2</v>
      </c>
      <c r="C184" s="18">
        <v>-6.7105557838686991E-4</v>
      </c>
      <c r="D184" s="18">
        <f t="shared" si="4"/>
        <v>-8.9969473700796435E-5</v>
      </c>
      <c r="E184" s="18">
        <f t="shared" si="5"/>
        <v>-1.3302915026465828E-2</v>
      </c>
    </row>
    <row r="185" spans="1:5" hidden="1" x14ac:dyDescent="0.2">
      <c r="A185" s="2">
        <v>45303</v>
      </c>
      <c r="B185" s="18">
        <v>-1.0557945250811995E-2</v>
      </c>
      <c r="C185" s="18">
        <v>7.5097559411041459E-4</v>
      </c>
      <c r="D185" s="18">
        <f t="shared" si="4"/>
        <v>1.3211321132003797E-3</v>
      </c>
      <c r="E185" s="18">
        <f t="shared" si="5"/>
        <v>-1.1879077364012374E-2</v>
      </c>
    </row>
    <row r="186" spans="1:5" hidden="1" x14ac:dyDescent="0.2">
      <c r="A186" s="29">
        <v>45307</v>
      </c>
      <c r="B186" s="18">
        <v>-2.0731869701773986E-2</v>
      </c>
      <c r="C186" s="18">
        <v>-3.7313402367431525E-3</v>
      </c>
      <c r="D186" s="18">
        <f t="shared" si="4"/>
        <v>-3.126733098363265E-3</v>
      </c>
      <c r="E186" s="18">
        <f t="shared" si="5"/>
        <v>-1.7605136603410721E-2</v>
      </c>
    </row>
    <row r="187" spans="1:5" hidden="1" x14ac:dyDescent="0.2">
      <c r="A187" s="2">
        <v>45308</v>
      </c>
      <c r="B187" s="18">
        <v>-9.9626255151818999E-3</v>
      </c>
      <c r="C187" s="18">
        <v>-5.6168971839904991E-3</v>
      </c>
      <c r="D187" s="18">
        <f t="shared" si="4"/>
        <v>-4.9977978484985856E-3</v>
      </c>
      <c r="E187" s="18">
        <f t="shared" si="5"/>
        <v>-4.9648276666833142E-3</v>
      </c>
    </row>
    <row r="188" spans="1:5" hidden="1" x14ac:dyDescent="0.2">
      <c r="A188" s="29">
        <v>45309</v>
      </c>
      <c r="B188" s="18">
        <v>-2.2012195862222139E-3</v>
      </c>
      <c r="C188" s="18">
        <v>8.805260963896E-3</v>
      </c>
      <c r="D188" s="18">
        <f t="shared" si="4"/>
        <v>9.3135130725432863E-3</v>
      </c>
      <c r="E188" s="18">
        <f t="shared" si="5"/>
        <v>-1.15147326587655E-2</v>
      </c>
    </row>
    <row r="189" spans="1:5" hidden="1" x14ac:dyDescent="0.2">
      <c r="A189" s="2">
        <v>45310</v>
      </c>
      <c r="B189" s="18">
        <v>1.5442903878408965E-2</v>
      </c>
      <c r="C189" s="18">
        <v>1.2313502764936146E-2</v>
      </c>
      <c r="D189" s="18">
        <f t="shared" si="4"/>
        <v>1.2794790887281375E-2</v>
      </c>
      <c r="E189" s="18">
        <f t="shared" si="5"/>
        <v>2.6481129911275891E-3</v>
      </c>
    </row>
    <row r="190" spans="1:5" hidden="1" x14ac:dyDescent="0.2">
      <c r="A190" s="29">
        <v>45313</v>
      </c>
      <c r="B190" s="18">
        <v>1.0241888561040913E-2</v>
      </c>
      <c r="C190" s="18">
        <v>2.1943252026270788E-3</v>
      </c>
      <c r="D190" s="18">
        <f t="shared" si="4"/>
        <v>2.7533882848103904E-3</v>
      </c>
      <c r="E190" s="18">
        <f t="shared" si="5"/>
        <v>7.4885002762305223E-3</v>
      </c>
    </row>
    <row r="191" spans="1:5" hidden="1" x14ac:dyDescent="0.2">
      <c r="A191" s="2">
        <v>45314</v>
      </c>
      <c r="B191" s="18">
        <v>6.7589065633870682E-3</v>
      </c>
      <c r="C191" s="18">
        <v>2.921374261968035E-3</v>
      </c>
      <c r="D191" s="18">
        <f t="shared" si="4"/>
        <v>3.4748493197252145E-3</v>
      </c>
      <c r="E191" s="18">
        <f t="shared" si="5"/>
        <v>3.2840572436618537E-3</v>
      </c>
    </row>
    <row r="192" spans="1:5" hidden="1" x14ac:dyDescent="0.2">
      <c r="A192" s="29">
        <v>45315</v>
      </c>
      <c r="B192" s="18">
        <v>6.4084907956749593E-3</v>
      </c>
      <c r="C192" s="18">
        <v>8.1192841178312491E-4</v>
      </c>
      <c r="D192" s="18">
        <f t="shared" si="4"/>
        <v>1.3816164537743018E-3</v>
      </c>
      <c r="E192" s="18">
        <f t="shared" si="5"/>
        <v>5.0268743419006577E-3</v>
      </c>
    </row>
    <row r="193" spans="1:5" hidden="1" x14ac:dyDescent="0.2">
      <c r="A193" s="2">
        <v>45316</v>
      </c>
      <c r="B193" s="18">
        <v>1.2431609519018449E-2</v>
      </c>
      <c r="C193" s="18">
        <v>5.2603655277063677E-3</v>
      </c>
      <c r="D193" s="18">
        <f t="shared" si="4"/>
        <v>5.7958633387323495E-3</v>
      </c>
      <c r="E193" s="18">
        <f t="shared" si="5"/>
        <v>6.6357461802860999E-3</v>
      </c>
    </row>
    <row r="194" spans="1:5" hidden="1" x14ac:dyDescent="0.2">
      <c r="A194" s="29">
        <v>45317</v>
      </c>
      <c r="B194" s="18">
        <v>1.1979764609837407E-3</v>
      </c>
      <c r="C194" s="18">
        <v>-6.5178525107645324E-4</v>
      </c>
      <c r="D194" s="18">
        <f t="shared" si="4"/>
        <v>-7.0847256147660558E-5</v>
      </c>
      <c r="E194" s="18">
        <f t="shared" si="5"/>
        <v>1.2688237171314012E-3</v>
      </c>
    </row>
    <row r="195" spans="1:5" hidden="1" x14ac:dyDescent="0.2">
      <c r="A195" s="2">
        <v>45320</v>
      </c>
      <c r="B195" s="18">
        <v>5.3844436376948579E-3</v>
      </c>
      <c r="C195" s="18">
        <v>7.5567748961808956E-3</v>
      </c>
      <c r="D195" s="18">
        <f t="shared" si="4"/>
        <v>8.0746227405662941E-3</v>
      </c>
      <c r="E195" s="18">
        <f t="shared" si="5"/>
        <v>-2.6901791028714362E-3</v>
      </c>
    </row>
    <row r="196" spans="1:5" hidden="1" x14ac:dyDescent="0.2">
      <c r="A196" s="29">
        <v>45321</v>
      </c>
      <c r="B196" s="18">
        <v>3.5108623658918647E-2</v>
      </c>
      <c r="C196" s="18">
        <v>-6.0064993453989857E-4</v>
      </c>
      <c r="D196" s="18">
        <f t="shared" si="4"/>
        <v>-2.0104960404095183E-5</v>
      </c>
      <c r="E196" s="18">
        <f t="shared" si="5"/>
        <v>3.5128728619322744E-2</v>
      </c>
    </row>
    <row r="197" spans="1:5" hidden="1" x14ac:dyDescent="0.2">
      <c r="A197" s="2">
        <v>45322</v>
      </c>
      <c r="B197" s="18">
        <v>-2.2420249211255738E-2</v>
      </c>
      <c r="C197" s="18">
        <v>-1.6105744611597972E-2</v>
      </c>
      <c r="D197" s="18">
        <f t="shared" si="4"/>
        <v>-1.5406029071636197E-2</v>
      </c>
      <c r="E197" s="18">
        <f t="shared" si="5"/>
        <v>-7.0142201396195415E-3</v>
      </c>
    </row>
    <row r="198" spans="1:5" hidden="1" x14ac:dyDescent="0.2">
      <c r="A198" s="29">
        <v>45323</v>
      </c>
      <c r="B198" s="18">
        <v>-1.352546293089163E-2</v>
      </c>
      <c r="C198" s="18">
        <v>1.2493688211609788E-2</v>
      </c>
      <c r="D198" s="18">
        <f t="shared" si="4"/>
        <v>1.2973591447110988E-2</v>
      </c>
      <c r="E198" s="18">
        <f t="shared" si="5"/>
        <v>-2.6499054378002616E-2</v>
      </c>
    </row>
    <row r="199" spans="1:5" hidden="1" x14ac:dyDescent="0.2">
      <c r="A199" s="2">
        <v>45324</v>
      </c>
      <c r="B199" s="18">
        <v>-2.384644518014678E-3</v>
      </c>
      <c r="C199" s="18">
        <v>1.068444607751462E-2</v>
      </c>
      <c r="D199" s="18">
        <f t="shared" si="4"/>
        <v>1.1178254962308972E-2</v>
      </c>
      <c r="E199" s="18">
        <f t="shared" si="5"/>
        <v>-1.356289948032365E-2</v>
      </c>
    </row>
    <row r="200" spans="1:5" hidden="1" x14ac:dyDescent="0.2">
      <c r="A200" s="29">
        <v>45327</v>
      </c>
      <c r="B200" s="18">
        <v>-1.4341121404663704E-2</v>
      </c>
      <c r="C200" s="18">
        <v>-3.1863375266721894E-3</v>
      </c>
      <c r="D200" s="18">
        <f t="shared" si="4"/>
        <v>-2.5859192231681019E-3</v>
      </c>
      <c r="E200" s="18">
        <f t="shared" si="5"/>
        <v>-1.1755202181495603E-2</v>
      </c>
    </row>
    <row r="201" spans="1:5" hidden="1" x14ac:dyDescent="0.2">
      <c r="A201" s="2">
        <v>45328</v>
      </c>
      <c r="B201" s="18">
        <v>1.515807293110738E-3</v>
      </c>
      <c r="C201" s="18">
        <v>2.3104108269635937E-3</v>
      </c>
      <c r="D201" s="18">
        <f t="shared" si="4"/>
        <v>2.8685816869564208E-3</v>
      </c>
      <c r="E201" s="18">
        <f t="shared" si="5"/>
        <v>-1.3527743938456828E-3</v>
      </c>
    </row>
    <row r="202" spans="1:5" hidden="1" x14ac:dyDescent="0.2">
      <c r="A202" s="29">
        <v>45329</v>
      </c>
      <c r="B202" s="18">
        <v>4.237093642585732E-3</v>
      </c>
      <c r="C202" s="18">
        <v>8.241457963390042E-3</v>
      </c>
      <c r="D202" s="18">
        <f t="shared" si="4"/>
        <v>8.7540434040152427E-3</v>
      </c>
      <c r="E202" s="18">
        <f t="shared" si="5"/>
        <v>-4.5169497614295107E-3</v>
      </c>
    </row>
    <row r="203" spans="1:5" hidden="1" x14ac:dyDescent="0.2">
      <c r="A203" s="2">
        <v>45330</v>
      </c>
      <c r="B203" s="18">
        <v>-1.8083379020130685E-3</v>
      </c>
      <c r="C203" s="18">
        <v>5.7058326082515265E-4</v>
      </c>
      <c r="D203" s="18">
        <f t="shared" si="4"/>
        <v>1.1421262568684044E-3</v>
      </c>
      <c r="E203" s="18">
        <f t="shared" si="5"/>
        <v>-2.9504641588814729E-3</v>
      </c>
    </row>
    <row r="204" spans="1:5" hidden="1" x14ac:dyDescent="0.2">
      <c r="A204" s="29">
        <v>45331</v>
      </c>
      <c r="B204" s="18">
        <v>-1.5096184826939307E-3</v>
      </c>
      <c r="C204" s="18">
        <v>5.7423415255595245E-3</v>
      </c>
      <c r="D204" s="18">
        <f t="shared" si="4"/>
        <v>6.2741349185490474E-3</v>
      </c>
      <c r="E204" s="18">
        <f t="shared" si="5"/>
        <v>-7.7837534012429781E-3</v>
      </c>
    </row>
    <row r="205" spans="1:5" hidden="1" x14ac:dyDescent="0.2">
      <c r="A205" s="2">
        <v>45334</v>
      </c>
      <c r="B205" s="18">
        <v>1.6631388580436557E-2</v>
      </c>
      <c r="C205" s="18">
        <v>-9.489536011326738E-4</v>
      </c>
      <c r="D205" s="18">
        <f t="shared" ref="D205:D264" si="6">$B$2+$B$3*C205</f>
        <v>-3.6573160077473855E-4</v>
      </c>
      <c r="E205" s="18">
        <f t="shared" ref="E205:E264" si="7">B205-D205</f>
        <v>1.6997120181211297E-2</v>
      </c>
    </row>
    <row r="206" spans="1:5" hidden="1" x14ac:dyDescent="0.2">
      <c r="A206" s="29">
        <v>45335</v>
      </c>
      <c r="B206" s="18">
        <v>-2.5877498737138405E-2</v>
      </c>
      <c r="C206" s="18">
        <v>-1.3674255653625456E-2</v>
      </c>
      <c r="D206" s="18">
        <f t="shared" si="6"/>
        <v>-1.2993228288160926E-2</v>
      </c>
      <c r="E206" s="18">
        <f t="shared" si="7"/>
        <v>-1.2884270448977478E-2</v>
      </c>
    </row>
    <row r="207" spans="1:5" hidden="1" x14ac:dyDescent="0.2">
      <c r="A207" s="2">
        <v>45336</v>
      </c>
      <c r="B207" s="18">
        <v>1.1603119240930937E-2</v>
      </c>
      <c r="C207" s="18">
        <v>9.5797632750176387E-3</v>
      </c>
      <c r="D207" s="18">
        <f t="shared" si="6"/>
        <v>1.008206263841749E-2</v>
      </c>
      <c r="E207" s="18">
        <f t="shared" si="7"/>
        <v>1.5210566025134469E-3</v>
      </c>
    </row>
    <row r="208" spans="1:5" hidden="1" x14ac:dyDescent="0.2">
      <c r="A208" s="29">
        <v>45337</v>
      </c>
      <c r="B208" s="18">
        <v>2.8373024101784106E-2</v>
      </c>
      <c r="C208" s="18">
        <v>5.8212506847294954E-3</v>
      </c>
      <c r="D208" s="18">
        <f t="shared" si="6"/>
        <v>6.352437590023006E-3</v>
      </c>
      <c r="E208" s="18">
        <f t="shared" si="7"/>
        <v>2.20205865117611E-2</v>
      </c>
    </row>
    <row r="209" spans="1:5" hidden="1" x14ac:dyDescent="0.2">
      <c r="A209" s="2">
        <v>45338</v>
      </c>
      <c r="B209" s="18">
        <v>5.8691686758405304E-4</v>
      </c>
      <c r="C209" s="18">
        <v>-4.8034698371121065E-3</v>
      </c>
      <c r="D209" s="18">
        <f t="shared" si="6"/>
        <v>-4.1906224206961365E-3</v>
      </c>
      <c r="E209" s="18">
        <f t="shared" si="7"/>
        <v>4.7775392882801896E-3</v>
      </c>
    </row>
    <row r="210" spans="1:5" hidden="1" x14ac:dyDescent="0.2">
      <c r="A210" s="29">
        <v>45342</v>
      </c>
      <c r="B210" s="18">
        <v>-3.8131865004670251E-3</v>
      </c>
      <c r="C210" s="18">
        <v>-6.0053220011653252E-3</v>
      </c>
      <c r="D210" s="18">
        <f t="shared" si="6"/>
        <v>-5.3832372724070248E-3</v>
      </c>
      <c r="E210" s="18">
        <f t="shared" si="7"/>
        <v>1.5700507719399997E-3</v>
      </c>
    </row>
    <row r="211" spans="1:5" hidden="1" x14ac:dyDescent="0.2">
      <c r="A211" s="2">
        <v>45343</v>
      </c>
      <c r="B211" s="18">
        <v>-7.656148086412129E-3</v>
      </c>
      <c r="C211" s="18">
        <v>1.264199922982101E-3</v>
      </c>
      <c r="D211" s="18">
        <f t="shared" si="6"/>
        <v>1.8304118525715718E-3</v>
      </c>
      <c r="E211" s="18">
        <f t="shared" si="7"/>
        <v>-9.4865599389837001E-3</v>
      </c>
    </row>
    <row r="212" spans="1:5" hidden="1" x14ac:dyDescent="0.2">
      <c r="A212" s="29">
        <v>45344</v>
      </c>
      <c r="B212" s="18">
        <v>-2.6705932655555209E-3</v>
      </c>
      <c r="C212" s="18">
        <v>2.112288421741404E-2</v>
      </c>
      <c r="D212" s="18">
        <f t="shared" si="6"/>
        <v>2.1536464338348486E-2</v>
      </c>
      <c r="E212" s="18">
        <f t="shared" si="7"/>
        <v>-2.4207057603904007E-2</v>
      </c>
    </row>
    <row r="213" spans="1:5" hidden="1" x14ac:dyDescent="0.2">
      <c r="A213" s="2">
        <v>45345</v>
      </c>
      <c r="B213" s="18">
        <v>9.2233681121625111E-3</v>
      </c>
      <c r="C213" s="18">
        <v>3.4794754621159107E-4</v>
      </c>
      <c r="D213" s="18">
        <f t="shared" si="6"/>
        <v>9.2120169750001702E-4</v>
      </c>
      <c r="E213" s="18">
        <f t="shared" si="7"/>
        <v>8.3021664146624933E-3</v>
      </c>
    </row>
    <row r="214" spans="1:5" hidden="1" x14ac:dyDescent="0.2">
      <c r="A214" s="29">
        <v>45348</v>
      </c>
      <c r="B214" s="18">
        <v>-9.1390750586914926E-3</v>
      </c>
      <c r="C214" s="18">
        <v>-3.7867513501905758E-3</v>
      </c>
      <c r="D214" s="18">
        <f t="shared" si="6"/>
        <v>-3.1817183276816258E-3</v>
      </c>
      <c r="E214" s="18">
        <f t="shared" si="7"/>
        <v>-5.9573567310098668E-3</v>
      </c>
    </row>
    <row r="215" spans="1:5" hidden="1" x14ac:dyDescent="0.2">
      <c r="A215" s="2">
        <v>45349</v>
      </c>
      <c r="B215" s="18">
        <v>1.9934463651171352E-2</v>
      </c>
      <c r="C215" s="18">
        <v>1.7063496993998672E-3</v>
      </c>
      <c r="D215" s="18">
        <f t="shared" si="6"/>
        <v>2.2691633112019919E-3</v>
      </c>
      <c r="E215" s="18">
        <f t="shared" si="7"/>
        <v>1.766530033996936E-2</v>
      </c>
    </row>
    <row r="216" spans="1:5" hidden="1" x14ac:dyDescent="0.2">
      <c r="A216" s="29">
        <v>45350</v>
      </c>
      <c r="B216" s="18">
        <v>8.7521311445160066E-4</v>
      </c>
      <c r="C216" s="18">
        <v>-1.6581550604305439E-3</v>
      </c>
      <c r="D216" s="18">
        <f t="shared" si="6"/>
        <v>-1.0694822104680471E-3</v>
      </c>
      <c r="E216" s="18">
        <f t="shared" si="7"/>
        <v>1.9446953249196478E-3</v>
      </c>
    </row>
    <row r="217" spans="1:5" hidden="1" x14ac:dyDescent="0.2">
      <c r="A217" s="2">
        <v>45351</v>
      </c>
      <c r="B217" s="18">
        <v>1.3208120073440854E-2</v>
      </c>
      <c r="C217" s="18">
        <v>5.2290946971491614E-3</v>
      </c>
      <c r="D217" s="18">
        <f t="shared" si="6"/>
        <v>5.7648328525683233E-3</v>
      </c>
      <c r="E217" s="18">
        <f t="shared" si="7"/>
        <v>7.443287220872531E-3</v>
      </c>
    </row>
    <row r="218" spans="1:5" hidden="1" x14ac:dyDescent="0.2">
      <c r="A218" s="29">
        <v>45352</v>
      </c>
      <c r="B218" s="18">
        <v>-4.9248554333900518E-3</v>
      </c>
      <c r="C218" s="18">
        <v>8.0078289488876297E-3</v>
      </c>
      <c r="D218" s="18">
        <f t="shared" si="6"/>
        <v>8.5222100381323E-3</v>
      </c>
      <c r="E218" s="18">
        <f t="shared" si="7"/>
        <v>-1.3447065471522352E-2</v>
      </c>
    </row>
    <row r="219" spans="1:5" hidden="1" x14ac:dyDescent="0.2">
      <c r="A219" s="2">
        <v>45355</v>
      </c>
      <c r="B219" s="18">
        <v>2.328977884542871E-2</v>
      </c>
      <c r="C219" s="18">
        <v>-1.1932620709189656E-3</v>
      </c>
      <c r="D219" s="18">
        <f t="shared" si="6"/>
        <v>-6.0816234074467595E-4</v>
      </c>
      <c r="E219" s="18">
        <f t="shared" si="7"/>
        <v>2.3897941186173385E-2</v>
      </c>
    </row>
    <row r="220" spans="1:5" hidden="1" x14ac:dyDescent="0.2">
      <c r="A220" s="29">
        <v>45356</v>
      </c>
      <c r="B220" s="18">
        <v>6.8278459509620859E-3</v>
      </c>
      <c r="C220" s="18">
        <v>-1.0193100883444606E-2</v>
      </c>
      <c r="D220" s="18">
        <f t="shared" si="6"/>
        <v>-9.5388293161438945E-3</v>
      </c>
      <c r="E220" s="18">
        <f t="shared" si="7"/>
        <v>1.636667526710598E-2</v>
      </c>
    </row>
    <row r="221" spans="1:5" hidden="1" x14ac:dyDescent="0.2">
      <c r="A221" s="2">
        <v>45357</v>
      </c>
      <c r="B221" s="18">
        <v>8.476095001150874E-4</v>
      </c>
      <c r="C221" s="18">
        <v>5.1411032032746551E-3</v>
      </c>
      <c r="D221" s="18">
        <f t="shared" si="6"/>
        <v>5.6775176522819116E-3</v>
      </c>
      <c r="E221" s="18">
        <f t="shared" si="7"/>
        <v>-4.8299081521668242E-3</v>
      </c>
    </row>
    <row r="222" spans="1:5" hidden="1" x14ac:dyDescent="0.2">
      <c r="A222" s="29">
        <v>45358</v>
      </c>
      <c r="B222" s="18">
        <v>5.9290187335234723E-3</v>
      </c>
      <c r="C222" s="18">
        <v>1.0304127925951478E-2</v>
      </c>
      <c r="D222" s="18">
        <f t="shared" si="6"/>
        <v>1.0800859897012613E-2</v>
      </c>
      <c r="E222" s="18">
        <f t="shared" si="7"/>
        <v>-4.8718411634891406E-3</v>
      </c>
    </row>
    <row r="223" spans="1:5" hidden="1" x14ac:dyDescent="0.2">
      <c r="A223" s="2">
        <v>45359</v>
      </c>
      <c r="B223" s="18">
        <v>-8.4212073612255356E-4</v>
      </c>
      <c r="C223" s="18">
        <v>-6.5285190034379825E-3</v>
      </c>
      <c r="D223" s="18">
        <f t="shared" si="6"/>
        <v>-5.902413036235293E-3</v>
      </c>
      <c r="E223" s="18">
        <f t="shared" si="7"/>
        <v>5.0602923001127394E-3</v>
      </c>
    </row>
    <row r="224" spans="1:5" hidden="1" x14ac:dyDescent="0.2">
      <c r="A224" s="29">
        <v>45362</v>
      </c>
      <c r="B224" s="18">
        <v>8.1459993163255362E-3</v>
      </c>
      <c r="C224" s="18">
        <v>-1.122238087346461E-3</v>
      </c>
      <c r="D224" s="18">
        <f t="shared" si="6"/>
        <v>-5.3768424021808877E-4</v>
      </c>
      <c r="E224" s="18">
        <f t="shared" si="7"/>
        <v>8.6836835565436248E-3</v>
      </c>
    </row>
    <row r="225" spans="1:5" hidden="1" x14ac:dyDescent="0.2">
      <c r="A225" s="2">
        <v>45363</v>
      </c>
      <c r="B225" s="18">
        <v>1.9504218391153127E-3</v>
      </c>
      <c r="C225" s="18">
        <v>1.1201787981366396E-2</v>
      </c>
      <c r="D225" s="18">
        <f t="shared" si="6"/>
        <v>1.1691620629401697E-2</v>
      </c>
      <c r="E225" s="18">
        <f t="shared" si="7"/>
        <v>-9.7411987902863845E-3</v>
      </c>
    </row>
    <row r="226" spans="1:5" hidden="1" x14ac:dyDescent="0.2">
      <c r="A226" s="29">
        <v>45364</v>
      </c>
      <c r="B226" s="18">
        <v>3.3371340797492266E-3</v>
      </c>
      <c r="C226" s="18">
        <v>-1.9245297153407392E-3</v>
      </c>
      <c r="D226" s="18">
        <f t="shared" si="6"/>
        <v>-1.3338095371284951E-3</v>
      </c>
      <c r="E226" s="18">
        <f t="shared" si="7"/>
        <v>4.670943616877722E-3</v>
      </c>
    </row>
    <row r="227" spans="1:5" hidden="1" x14ac:dyDescent="0.2">
      <c r="A227" s="2">
        <v>45365</v>
      </c>
      <c r="B227" s="18">
        <v>-1.0809285695914994E-2</v>
      </c>
      <c r="C227" s="18">
        <v>-2.8710915621273925E-3</v>
      </c>
      <c r="D227" s="18">
        <f t="shared" si="6"/>
        <v>-2.2730962067414318E-3</v>
      </c>
      <c r="E227" s="18">
        <f t="shared" si="7"/>
        <v>-8.5361894891735624E-3</v>
      </c>
    </row>
    <row r="228" spans="1:5" hidden="1" x14ac:dyDescent="0.2">
      <c r="A228" s="29">
        <v>45366</v>
      </c>
      <c r="B228" s="18">
        <v>-7.8454054548329211E-3</v>
      </c>
      <c r="C228" s="18">
        <v>-6.4829174844615034E-3</v>
      </c>
      <c r="D228" s="18">
        <f t="shared" si="6"/>
        <v>-5.8571620058518944E-3</v>
      </c>
      <c r="E228" s="18">
        <f t="shared" si="7"/>
        <v>-1.9882434489810266E-3</v>
      </c>
    </row>
    <row r="229" spans="1:5" hidden="1" x14ac:dyDescent="0.2">
      <c r="A229" s="2">
        <v>45369</v>
      </c>
      <c r="B229" s="18">
        <v>1.6944392841284017E-2</v>
      </c>
      <c r="C229" s="18">
        <v>6.3180595049523447E-3</v>
      </c>
      <c r="D229" s="18">
        <f t="shared" si="6"/>
        <v>6.8454279886595052E-3</v>
      </c>
      <c r="E229" s="18">
        <f t="shared" si="7"/>
        <v>1.0098964852624511E-2</v>
      </c>
    </row>
    <row r="230" spans="1:5" hidden="1" x14ac:dyDescent="0.2">
      <c r="A230" s="29">
        <v>45370</v>
      </c>
      <c r="B230" s="18">
        <v>5.5545309828053391E-4</v>
      </c>
      <c r="C230" s="18">
        <v>5.6491496501236416E-3</v>
      </c>
      <c r="D230" s="18">
        <f t="shared" si="6"/>
        <v>6.1816593063000322E-3</v>
      </c>
      <c r="E230" s="18">
        <f t="shared" si="7"/>
        <v>-5.6262062080194982E-3</v>
      </c>
    </row>
    <row r="231" spans="1:5" hidden="1" x14ac:dyDescent="0.2">
      <c r="A231" s="2">
        <v>45371</v>
      </c>
      <c r="B231" s="18">
        <v>1.9983355479465281E-2</v>
      </c>
      <c r="C231" s="18">
        <v>8.9041739128465913E-3</v>
      </c>
      <c r="D231" s="18">
        <f t="shared" si="6"/>
        <v>9.4116657867233406E-3</v>
      </c>
      <c r="E231" s="18">
        <f t="shared" si="7"/>
        <v>1.0571689692741941E-2</v>
      </c>
    </row>
    <row r="232" spans="1:5" hidden="1" x14ac:dyDescent="0.2">
      <c r="A232" s="29">
        <v>45372</v>
      </c>
      <c r="B232" s="18">
        <v>2.0680167562350471E-2</v>
      </c>
      <c r="C232" s="18">
        <v>3.2365354015160275E-3</v>
      </c>
      <c r="D232" s="18">
        <f t="shared" si="6"/>
        <v>3.7875881631112968E-3</v>
      </c>
      <c r="E232" s="18">
        <f t="shared" si="7"/>
        <v>1.6892579399239174E-2</v>
      </c>
    </row>
    <row r="233" spans="1:5" hidden="1" x14ac:dyDescent="0.2">
      <c r="A233" s="2">
        <v>45373</v>
      </c>
      <c r="B233" s="18">
        <v>-1.2263178451322632E-2</v>
      </c>
      <c r="C233" s="18">
        <v>-1.4021878490156903E-3</v>
      </c>
      <c r="D233" s="18">
        <f t="shared" si="6"/>
        <v>-8.1548233676073667E-4</v>
      </c>
      <c r="E233" s="18">
        <f t="shared" si="7"/>
        <v>-1.1447696114561895E-2</v>
      </c>
    </row>
    <row r="234" spans="1:5" hidden="1" x14ac:dyDescent="0.2">
      <c r="A234" s="29">
        <v>45376</v>
      </c>
      <c r="B234" s="18">
        <v>-5.1282051282048879E-3</v>
      </c>
      <c r="C234" s="18">
        <v>-3.0549644525015296E-3</v>
      </c>
      <c r="D234" s="18">
        <f t="shared" si="6"/>
        <v>-2.4555558689578361E-3</v>
      </c>
      <c r="E234" s="18">
        <f t="shared" si="7"/>
        <v>-2.6726492592470518E-3</v>
      </c>
    </row>
    <row r="235" spans="1:5" hidden="1" x14ac:dyDescent="0.2">
      <c r="A235" s="2">
        <v>45377</v>
      </c>
      <c r="B235" s="18">
        <v>6.2397140829750786E-3</v>
      </c>
      <c r="C235" s="18">
        <v>-2.799795225030266E-3</v>
      </c>
      <c r="D235" s="18">
        <f t="shared" si="6"/>
        <v>-2.2023478459714512E-3</v>
      </c>
      <c r="E235" s="18">
        <f t="shared" si="7"/>
        <v>8.4420619289465298E-3</v>
      </c>
    </row>
    <row r="236" spans="1:5" hidden="1" x14ac:dyDescent="0.2">
      <c r="A236" s="29">
        <v>45378</v>
      </c>
      <c r="B236" s="18">
        <v>1.9412354253096842E-2</v>
      </c>
      <c r="C236" s="18">
        <v>8.6306265255329251E-3</v>
      </c>
      <c r="D236" s="18">
        <f t="shared" si="6"/>
        <v>9.1402208565442723E-3</v>
      </c>
      <c r="E236" s="18">
        <f t="shared" si="7"/>
        <v>1.027213339655257E-2</v>
      </c>
    </row>
    <row r="237" spans="1:5" hidden="1" x14ac:dyDescent="0.2">
      <c r="A237" s="2">
        <v>45379</v>
      </c>
      <c r="B237" s="18">
        <v>2.9090862199745438E-3</v>
      </c>
      <c r="C237" s="18">
        <v>1.1164855071790214E-3</v>
      </c>
      <c r="D237" s="18">
        <f t="shared" si="6"/>
        <v>1.6838327546029553E-3</v>
      </c>
      <c r="E237" s="18">
        <f t="shared" si="7"/>
        <v>1.2252534653715884E-3</v>
      </c>
    </row>
    <row r="238" spans="1:5" hidden="1" x14ac:dyDescent="0.2">
      <c r="A238" s="29">
        <v>45383</v>
      </c>
      <c r="B238" s="18">
        <v>-1.054847070505216E-2</v>
      </c>
      <c r="C238" s="18">
        <v>-2.0135845401164643E-3</v>
      </c>
      <c r="D238" s="18">
        <f t="shared" si="6"/>
        <v>-1.4221798956639876E-3</v>
      </c>
      <c r="E238" s="18">
        <f t="shared" si="7"/>
        <v>-9.1262908093881715E-3</v>
      </c>
    </row>
    <row r="239" spans="1:5" hidden="1" x14ac:dyDescent="0.2">
      <c r="A239" s="2">
        <v>45384</v>
      </c>
      <c r="B239" s="18">
        <v>-5.8635623488706434E-3</v>
      </c>
      <c r="C239" s="18">
        <v>-7.2390590731691296E-3</v>
      </c>
      <c r="D239" s="18">
        <f t="shared" si="6"/>
        <v>-6.6074919679395194E-3</v>
      </c>
      <c r="E239" s="18">
        <f t="shared" si="7"/>
        <v>7.4392961906887597E-4</v>
      </c>
    </row>
    <row r="240" spans="1:5" hidden="1" x14ac:dyDescent="0.2">
      <c r="A240" s="29">
        <v>45385</v>
      </c>
      <c r="B240" s="18">
        <v>3.7533851199142987E-3</v>
      </c>
      <c r="C240" s="18">
        <v>1.091122364688113E-3</v>
      </c>
      <c r="D240" s="18">
        <f t="shared" si="6"/>
        <v>1.6586645506212739E-3</v>
      </c>
      <c r="E240" s="18">
        <f t="shared" si="7"/>
        <v>2.0947205692930246E-3</v>
      </c>
    </row>
    <row r="241" spans="1:5" hidden="1" x14ac:dyDescent="0.2">
      <c r="A241" s="2">
        <v>45386</v>
      </c>
      <c r="B241" s="18">
        <v>-1.3888923895628569E-2</v>
      </c>
      <c r="C241" s="18">
        <v>-1.2334336350379616E-2</v>
      </c>
      <c r="D241" s="18">
        <f t="shared" si="6"/>
        <v>-1.166360746711431E-2</v>
      </c>
      <c r="E241" s="18">
        <f t="shared" si="7"/>
        <v>-2.2253164285142586E-3</v>
      </c>
    </row>
    <row r="242" spans="1:5" hidden="1" x14ac:dyDescent="0.2">
      <c r="A242" s="29">
        <v>45387</v>
      </c>
      <c r="B242" s="18">
        <v>5.1463695532758535E-3</v>
      </c>
      <c r="C242" s="18">
        <v>1.1099194174331695E-2</v>
      </c>
      <c r="D242" s="18">
        <f t="shared" si="6"/>
        <v>1.1589815347834863E-2</v>
      </c>
      <c r="E242" s="18">
        <f t="shared" si="7"/>
        <v>-6.4434457945590096E-3</v>
      </c>
    </row>
    <row r="243" spans="1:5" hidden="1" x14ac:dyDescent="0.2">
      <c r="A243" s="2">
        <v>45390</v>
      </c>
      <c r="B243" s="18">
        <v>1.0509163493429341E-2</v>
      </c>
      <c r="C243" s="18">
        <v>-3.7463099831791524E-4</v>
      </c>
      <c r="D243" s="18">
        <f t="shared" si="6"/>
        <v>2.0417681747877714E-4</v>
      </c>
      <c r="E243" s="18">
        <f t="shared" si="7"/>
        <v>1.0304986675950563E-2</v>
      </c>
    </row>
    <row r="244" spans="1:5" hidden="1" x14ac:dyDescent="0.2">
      <c r="A244" s="29">
        <v>45391</v>
      </c>
      <c r="B244" s="18">
        <v>6.1334338516352283E-3</v>
      </c>
      <c r="C244" s="18">
        <v>1.4454931932483817E-3</v>
      </c>
      <c r="D244" s="18">
        <f t="shared" si="6"/>
        <v>2.0103117213754258E-3</v>
      </c>
      <c r="E244" s="18">
        <f t="shared" si="7"/>
        <v>4.1231221302598028E-3</v>
      </c>
    </row>
    <row r="245" spans="1:5" hidden="1" x14ac:dyDescent="0.2">
      <c r="A245" s="2">
        <v>45392</v>
      </c>
      <c r="B245" s="18">
        <v>-2.8624291364566234E-2</v>
      </c>
      <c r="C245" s="18">
        <v>-9.4569806491084929E-3</v>
      </c>
      <c r="D245" s="18">
        <f t="shared" si="6"/>
        <v>-8.8083668263536155E-3</v>
      </c>
      <c r="E245" s="18">
        <f t="shared" si="7"/>
        <v>-1.9815924538212619E-2</v>
      </c>
    </row>
    <row r="246" spans="1:5" hidden="1" x14ac:dyDescent="0.2">
      <c r="A246" s="29">
        <v>45393</v>
      </c>
      <c r="B246" s="18">
        <v>-8.1856569960927494E-3</v>
      </c>
      <c r="C246" s="18">
        <v>7.4447977105855934E-3</v>
      </c>
      <c r="D246" s="18">
        <f t="shared" si="6"/>
        <v>7.9635062001231129E-3</v>
      </c>
      <c r="E246" s="18">
        <f t="shared" si="7"/>
        <v>-1.6149163196215864E-2</v>
      </c>
    </row>
    <row r="247" spans="1:5" hidden="1" x14ac:dyDescent="0.2">
      <c r="A247" s="2">
        <v>45394</v>
      </c>
      <c r="B247" s="18">
        <v>-1.5405806596838989E-2</v>
      </c>
      <c r="C247" s="18">
        <v>-1.4550688295801639E-2</v>
      </c>
      <c r="D247" s="18">
        <f t="shared" si="6"/>
        <v>-1.3862924759030074E-2</v>
      </c>
      <c r="E247" s="18">
        <f t="shared" si="7"/>
        <v>-1.5428818378089154E-3</v>
      </c>
    </row>
    <row r="248" spans="1:5" hidden="1" x14ac:dyDescent="0.2">
      <c r="A248" s="29">
        <v>45397</v>
      </c>
      <c r="B248" s="18">
        <v>4.4704997770901311E-3</v>
      </c>
      <c r="C248" s="18">
        <v>-1.202135494776202E-2</v>
      </c>
      <c r="D248" s="18">
        <f t="shared" si="6"/>
        <v>-1.1353031607424364E-2</v>
      </c>
      <c r="E248" s="18">
        <f t="shared" si="7"/>
        <v>1.5823531384514495E-2</v>
      </c>
    </row>
    <row r="249" spans="1:5" hidden="1" x14ac:dyDescent="0.2">
      <c r="A249" s="2">
        <v>45398</v>
      </c>
      <c r="B249" s="18">
        <v>-3.5326910225603303E-2</v>
      </c>
      <c r="C249" s="18">
        <v>-2.0565070133361507E-3</v>
      </c>
      <c r="D249" s="18">
        <f t="shared" si="6"/>
        <v>-1.4647724711612301E-3</v>
      </c>
      <c r="E249" s="18">
        <f t="shared" si="7"/>
        <v>-3.3862137754442072E-2</v>
      </c>
    </row>
    <row r="250" spans="1:5" hidden="1" x14ac:dyDescent="0.2">
      <c r="A250" s="29">
        <v>45399</v>
      </c>
      <c r="B250" s="18">
        <v>1.5859234118685617E-2</v>
      </c>
      <c r="C250" s="18">
        <v>-5.780602724641426E-3</v>
      </c>
      <c r="D250" s="18">
        <f t="shared" si="6"/>
        <v>-5.1602451651712299E-3</v>
      </c>
      <c r="E250" s="18">
        <f t="shared" si="7"/>
        <v>2.1019479283856848E-2</v>
      </c>
    </row>
    <row r="251" spans="1:5" hidden="1" x14ac:dyDescent="0.2">
      <c r="A251" s="2">
        <v>45400</v>
      </c>
      <c r="B251" s="18">
        <v>1.5327937299397965E-2</v>
      </c>
      <c r="C251" s="18">
        <v>-2.2081601199982481E-3</v>
      </c>
      <c r="D251" s="18">
        <f t="shared" si="6"/>
        <v>-1.6152599876152953E-3</v>
      </c>
      <c r="E251" s="18">
        <f t="shared" si="7"/>
        <v>1.694319728701326E-2</v>
      </c>
    </row>
    <row r="252" spans="1:5" hidden="1" x14ac:dyDescent="0.2">
      <c r="A252" s="29">
        <v>45401</v>
      </c>
      <c r="B252" s="18">
        <v>3.3547716777299064E-2</v>
      </c>
      <c r="C252" s="18">
        <v>-8.7585481274361499E-3</v>
      </c>
      <c r="D252" s="18">
        <f t="shared" si="6"/>
        <v>-8.1153023853368592E-3</v>
      </c>
      <c r="E252" s="18">
        <f t="shared" si="7"/>
        <v>4.1663019162635921E-2</v>
      </c>
    </row>
    <row r="253" spans="1:5" hidden="1" x14ac:dyDescent="0.2">
      <c r="A253" s="2">
        <v>45404</v>
      </c>
      <c r="B253" s="18">
        <v>2.0557210503695744E-2</v>
      </c>
      <c r="C253" s="18">
        <v>8.7312480714667462E-3</v>
      </c>
      <c r="D253" s="18">
        <f t="shared" si="6"/>
        <v>9.2400690356065612E-3</v>
      </c>
      <c r="E253" s="18">
        <f t="shared" si="7"/>
        <v>1.1317141468089183E-2</v>
      </c>
    </row>
    <row r="254" spans="1:5" hidden="1" x14ac:dyDescent="0.2">
      <c r="A254" s="29">
        <v>45405</v>
      </c>
      <c r="B254" s="18">
        <v>1.6962647243862872E-2</v>
      </c>
      <c r="C254" s="18">
        <v>1.1964576270872662E-2</v>
      </c>
      <c r="D254" s="18">
        <f t="shared" si="6"/>
        <v>1.244854620642802E-2</v>
      </c>
      <c r="E254" s="18">
        <f t="shared" si="7"/>
        <v>4.5141010374348516E-3</v>
      </c>
    </row>
    <row r="255" spans="1:5" hidden="1" x14ac:dyDescent="0.2">
      <c r="A255" s="2">
        <v>45406</v>
      </c>
      <c r="B255" s="18">
        <v>-1.3031715939949562E-3</v>
      </c>
      <c r="C255" s="18">
        <v>2.130100613548791E-4</v>
      </c>
      <c r="D255" s="18">
        <f t="shared" si="6"/>
        <v>7.8730132829828397E-4</v>
      </c>
      <c r="E255" s="18">
        <f t="shared" si="7"/>
        <v>-2.0904729222932404E-3</v>
      </c>
    </row>
    <row r="256" spans="1:5" hidden="1" x14ac:dyDescent="0.2">
      <c r="A256" s="29">
        <v>45407</v>
      </c>
      <c r="B256" s="18">
        <v>-1.0699396857081656E-2</v>
      </c>
      <c r="C256" s="18">
        <v>-4.5764303535156259E-3</v>
      </c>
      <c r="D256" s="18">
        <f t="shared" si="6"/>
        <v>-3.965327939261111E-3</v>
      </c>
      <c r="E256" s="18">
        <f t="shared" si="7"/>
        <v>-6.7340689178205446E-3</v>
      </c>
    </row>
    <row r="257" spans="1:8" hidden="1" x14ac:dyDescent="0.2">
      <c r="A257" s="2">
        <v>45408</v>
      </c>
      <c r="B257" s="18">
        <v>-2.1101468660144063E-3</v>
      </c>
      <c r="C257" s="18">
        <v>1.020914263474304E-2</v>
      </c>
      <c r="D257" s="18">
        <f t="shared" si="6"/>
        <v>1.0706604653000546E-2</v>
      </c>
      <c r="E257" s="18">
        <f t="shared" si="7"/>
        <v>-1.2816751519014952E-2</v>
      </c>
    </row>
    <row r="258" spans="1:8" hidden="1" x14ac:dyDescent="0.2">
      <c r="A258" s="29">
        <v>45411</v>
      </c>
      <c r="B258" s="18">
        <v>-7.4015992243765538E-3</v>
      </c>
      <c r="C258" s="18">
        <v>3.1784486665891176E-3</v>
      </c>
      <c r="D258" s="18">
        <f t="shared" si="6"/>
        <v>3.7299478768654431E-3</v>
      </c>
      <c r="E258" s="18">
        <f t="shared" si="7"/>
        <v>-1.1131547101241996E-2</v>
      </c>
    </row>
    <row r="259" spans="1:8" hidden="1" x14ac:dyDescent="0.2">
      <c r="A259" s="2">
        <v>45412</v>
      </c>
      <c r="B259" s="18">
        <v>-1.4380805264780583E-2</v>
      </c>
      <c r="C259" s="18">
        <v>-1.5730513586862171E-2</v>
      </c>
      <c r="D259" s="18">
        <f t="shared" si="6"/>
        <v>-1.5033682034032663E-2</v>
      </c>
      <c r="E259" s="18">
        <f t="shared" si="7"/>
        <v>6.5287676925208059E-4</v>
      </c>
    </row>
    <row r="260" spans="1:8" hidden="1" x14ac:dyDescent="0.2">
      <c r="A260" s="29">
        <v>45413</v>
      </c>
      <c r="B260" s="18">
        <v>-1.6212283598946442E-3</v>
      </c>
      <c r="C260" s="18">
        <v>-3.4354388154940185E-3</v>
      </c>
      <c r="D260" s="18">
        <f t="shared" si="6"/>
        <v>-2.8331059450585339E-3</v>
      </c>
      <c r="E260" s="18">
        <f t="shared" si="7"/>
        <v>1.2118775851638897E-3</v>
      </c>
    </row>
    <row r="261" spans="1:8" hidden="1" x14ac:dyDescent="0.2">
      <c r="A261" s="2">
        <v>45414</v>
      </c>
      <c r="B261" s="18">
        <v>-1.8945754529252623E-3</v>
      </c>
      <c r="C261" s="18">
        <v>9.1284370775730483E-3</v>
      </c>
      <c r="D261" s="18">
        <f t="shared" si="6"/>
        <v>9.6342052877901423E-3</v>
      </c>
      <c r="E261" s="18">
        <f t="shared" si="7"/>
        <v>-1.1528780740715405E-2</v>
      </c>
    </row>
    <row r="262" spans="1:8" hidden="1" x14ac:dyDescent="0.2">
      <c r="A262" s="29">
        <v>45415</v>
      </c>
      <c r="B262" s="18">
        <v>1.0032781949500302E-2</v>
      </c>
      <c r="C262" s="18">
        <v>1.2556739721478527E-2</v>
      </c>
      <c r="D262" s="18">
        <f t="shared" si="6"/>
        <v>1.3036158349548186E-2</v>
      </c>
      <c r="E262" s="18">
        <f t="shared" si="7"/>
        <v>-3.003376400047884E-3</v>
      </c>
    </row>
    <row r="263" spans="1:8" hidden="1" x14ac:dyDescent="0.2">
      <c r="A263" s="2">
        <v>45418</v>
      </c>
      <c r="B263" s="18">
        <v>1.1811914197846551E-2</v>
      </c>
      <c r="C263" s="18">
        <v>1.0326123907011819E-2</v>
      </c>
      <c r="D263" s="18">
        <f t="shared" si="6"/>
        <v>1.0822686819220786E-2</v>
      </c>
      <c r="E263" s="18">
        <f t="shared" si="7"/>
        <v>9.8922737862576493E-4</v>
      </c>
    </row>
    <row r="264" spans="1:8" x14ac:dyDescent="0.2">
      <c r="A264" s="40">
        <v>45419</v>
      </c>
      <c r="B264" s="17">
        <v>3.9798417556748955E-3</v>
      </c>
      <c r="C264" s="17">
        <v>1.3434298232750663E-3</v>
      </c>
      <c r="D264" s="18">
        <f t="shared" si="6"/>
        <v>1.9090327999851833E-3</v>
      </c>
      <c r="E264" s="18">
        <f t="shared" si="7"/>
        <v>2.0708089556897122E-3</v>
      </c>
      <c r="F264" s="18">
        <f>E264</f>
        <v>2.0708089556897122E-3</v>
      </c>
      <c r="G264">
        <f>E264/$B$5</f>
        <v>0.15722533104576505</v>
      </c>
      <c r="H264" t="str">
        <f>IF(ABS(G264)&lt;1.96, "no", "yes")</f>
        <v>no</v>
      </c>
    </row>
    <row r="265" spans="1:8" x14ac:dyDescent="0.2">
      <c r="A265" s="41">
        <v>45420</v>
      </c>
      <c r="B265" s="17">
        <v>-3.4354748576069793E-3</v>
      </c>
      <c r="C265" s="17">
        <v>-5.8356181661389783E-6</v>
      </c>
      <c r="D265" s="18">
        <f t="shared" ref="D265:D294" si="8">$B$2+$B$3*C265</f>
        <v>5.7013767420183029E-4</v>
      </c>
      <c r="E265" s="18">
        <f t="shared" ref="E265:E294" si="9">B265-D265</f>
        <v>-4.0056125318088092E-3</v>
      </c>
      <c r="F265" s="18">
        <f>F264+E265</f>
        <v>-1.934803576119097E-3</v>
      </c>
      <c r="G265">
        <f t="shared" ref="G265:G283" si="10">E265/$B$5</f>
        <v>-0.30412450874539837</v>
      </c>
      <c r="H265" t="str">
        <f t="shared" ref="H265:H283" si="11">IF(ABS(G265)&lt;1.96, "no", "yes")</f>
        <v>no</v>
      </c>
    </row>
    <row r="266" spans="1:8" x14ac:dyDescent="0.2">
      <c r="A266" s="40">
        <v>45421</v>
      </c>
      <c r="B266" s="17">
        <v>1.5115251905919891E-2</v>
      </c>
      <c r="C266" s="17">
        <v>5.0909476986258362E-3</v>
      </c>
      <c r="D266" s="18">
        <f t="shared" si="8"/>
        <v>5.6277476376925071E-3</v>
      </c>
      <c r="E266" s="18">
        <f t="shared" si="9"/>
        <v>9.4875042682273838E-3</v>
      </c>
      <c r="F266" s="18">
        <f t="shared" ref="F266:F283" si="12">F265+E266</f>
        <v>7.5527006921082863E-3</v>
      </c>
      <c r="G266">
        <f t="shared" si="10"/>
        <v>0.72033491803850902</v>
      </c>
      <c r="H266" t="str">
        <f t="shared" si="11"/>
        <v>no</v>
      </c>
    </row>
    <row r="267" spans="1:8" x14ac:dyDescent="0.2">
      <c r="A267" s="41">
        <v>45422</v>
      </c>
      <c r="B267" s="17">
        <v>4.4410164787842543E-3</v>
      </c>
      <c r="C267" s="17">
        <v>1.6493988445498431E-3</v>
      </c>
      <c r="D267" s="18">
        <f t="shared" si="8"/>
        <v>2.2126501747753704E-3</v>
      </c>
      <c r="E267" s="18">
        <f t="shared" si="9"/>
        <v>2.2283663040088839E-3</v>
      </c>
      <c r="F267" s="18">
        <f t="shared" si="12"/>
        <v>9.7810669961171694E-3</v>
      </c>
      <c r="G267">
        <f t="shared" si="10"/>
        <v>0.16918780888811338</v>
      </c>
      <c r="H267" t="str">
        <f t="shared" si="11"/>
        <v>no</v>
      </c>
    </row>
    <row r="268" spans="1:8" x14ac:dyDescent="0.2">
      <c r="A268" s="42">
        <v>45425</v>
      </c>
      <c r="B268" s="28">
        <v>-6.2418414444652681E-3</v>
      </c>
      <c r="C268" s="28">
        <v>-2.4130405535727206E-4</v>
      </c>
      <c r="D268" s="28">
        <f t="shared" si="8"/>
        <v>3.3647902324410498E-4</v>
      </c>
      <c r="E268" s="28">
        <f t="shared" si="9"/>
        <v>-6.5783204677093733E-3</v>
      </c>
      <c r="F268" s="28">
        <f t="shared" si="12"/>
        <v>3.2027465284077961E-3</v>
      </c>
      <c r="G268" s="34">
        <f t="shared" si="10"/>
        <v>-0.49945631653705935</v>
      </c>
      <c r="H268" s="34" t="str">
        <f t="shared" si="11"/>
        <v>no</v>
      </c>
    </row>
    <row r="269" spans="1:8" x14ac:dyDescent="0.2">
      <c r="A269" s="41">
        <v>45426</v>
      </c>
      <c r="B269" s="17">
        <v>7.3278878660589797E-3</v>
      </c>
      <c r="C269" s="17">
        <v>4.8378131397597279E-3</v>
      </c>
      <c r="D269" s="18">
        <f t="shared" si="8"/>
        <v>5.3765586450572724E-3</v>
      </c>
      <c r="E269" s="18">
        <f t="shared" si="9"/>
        <v>1.9513292210017073E-3</v>
      </c>
      <c r="F269" s="18">
        <f t="shared" si="12"/>
        <v>5.1540757494095034E-3</v>
      </c>
      <c r="G269">
        <f t="shared" si="10"/>
        <v>0.14815388059256521</v>
      </c>
      <c r="H269" t="str">
        <f t="shared" si="11"/>
        <v>no</v>
      </c>
    </row>
    <row r="270" spans="1:8" x14ac:dyDescent="0.2">
      <c r="A270" s="40">
        <v>45427</v>
      </c>
      <c r="B270" s="17">
        <v>1.0911921910859546E-2</v>
      </c>
      <c r="C270" s="17">
        <v>1.1715927882596233E-2</v>
      </c>
      <c r="D270" s="18">
        <f t="shared" si="8"/>
        <v>1.2201808904135894E-2</v>
      </c>
      <c r="E270" s="18">
        <f t="shared" si="9"/>
        <v>-1.2898869932763488E-3</v>
      </c>
      <c r="F270" s="18">
        <f t="shared" si="12"/>
        <v>3.8641887561331545E-3</v>
      </c>
      <c r="G270">
        <f t="shared" si="10"/>
        <v>-9.7934147412431921E-2</v>
      </c>
      <c r="H270" t="str">
        <f t="shared" si="11"/>
        <v>no</v>
      </c>
    </row>
    <row r="271" spans="1:8" x14ac:dyDescent="0.2">
      <c r="A271" s="41">
        <v>45428</v>
      </c>
      <c r="B271" s="17">
        <v>7.9671902371047931E-3</v>
      </c>
      <c r="C271" s="17">
        <v>-2.0816677921287052E-3</v>
      </c>
      <c r="D271" s="18">
        <f t="shared" si="8"/>
        <v>-1.4897398667911672E-3</v>
      </c>
      <c r="E271" s="18">
        <f t="shared" si="9"/>
        <v>9.4569301038959601E-3</v>
      </c>
      <c r="F271" s="18">
        <f t="shared" si="12"/>
        <v>1.3321118860029114E-2</v>
      </c>
      <c r="G271">
        <f t="shared" si="10"/>
        <v>0.71801358699768658</v>
      </c>
      <c r="H271" t="str">
        <f t="shared" si="11"/>
        <v>no</v>
      </c>
    </row>
    <row r="272" spans="1:8" x14ac:dyDescent="0.2">
      <c r="A272" s="40">
        <v>45429</v>
      </c>
      <c r="B272" s="17">
        <v>1.7847194450504311E-3</v>
      </c>
      <c r="C272" s="17">
        <v>1.1647735102702228E-3</v>
      </c>
      <c r="D272" s="18">
        <f t="shared" si="8"/>
        <v>1.7317496210599833E-3</v>
      </c>
      <c r="E272" s="18">
        <f t="shared" si="9"/>
        <v>5.2969823990447855E-5</v>
      </c>
      <c r="F272" s="18">
        <f t="shared" si="12"/>
        <v>1.3374088684019562E-2</v>
      </c>
      <c r="G272">
        <f t="shared" si="10"/>
        <v>4.0217124276248108E-3</v>
      </c>
      <c r="H272" t="str">
        <f t="shared" si="11"/>
        <v>no</v>
      </c>
    </row>
    <row r="273" spans="1:8" x14ac:dyDescent="0.2">
      <c r="A273" s="41">
        <v>45432</v>
      </c>
      <c r="B273" s="17">
        <v>-1.1962296843455733E-2</v>
      </c>
      <c r="C273" s="17">
        <v>9.163899374069473E-4</v>
      </c>
      <c r="D273" s="18">
        <f t="shared" si="8"/>
        <v>1.4852750988369333E-3</v>
      </c>
      <c r="E273" s="18">
        <f t="shared" si="9"/>
        <v>-1.3447571942292666E-2</v>
      </c>
      <c r="F273" s="18">
        <f t="shared" si="12"/>
        <v>-7.348325827310348E-5</v>
      </c>
      <c r="G273">
        <f t="shared" si="10"/>
        <v>-1.0210014519106176</v>
      </c>
      <c r="H273" t="str">
        <f t="shared" si="11"/>
        <v>no</v>
      </c>
    </row>
    <row r="274" spans="1:8" x14ac:dyDescent="0.2">
      <c r="A274" s="40">
        <v>45433</v>
      </c>
      <c r="B274" s="17">
        <v>2.138075099367498E-2</v>
      </c>
      <c r="C274" s="17">
        <v>2.501874243978186E-3</v>
      </c>
      <c r="D274" s="18">
        <f t="shared" si="8"/>
        <v>3.0585735358048174E-3</v>
      </c>
      <c r="E274" s="18">
        <f t="shared" si="9"/>
        <v>1.832217745787016E-2</v>
      </c>
      <c r="F274" s="18">
        <f t="shared" si="12"/>
        <v>1.8248694199597057E-2</v>
      </c>
      <c r="G274">
        <f t="shared" si="10"/>
        <v>1.391103900906894</v>
      </c>
      <c r="H274" t="str">
        <f t="shared" si="11"/>
        <v>no</v>
      </c>
    </row>
    <row r="275" spans="1:8" x14ac:dyDescent="0.2">
      <c r="A275" s="41">
        <v>45434</v>
      </c>
      <c r="B275" s="17">
        <v>2.774285734969073E-3</v>
      </c>
      <c r="C275" s="17">
        <v>-2.7061230392261271E-3</v>
      </c>
      <c r="D275" s="18">
        <f t="shared" si="8"/>
        <v>-2.1093956149703585E-3</v>
      </c>
      <c r="E275" s="18">
        <f t="shared" si="9"/>
        <v>4.8836813499394316E-3</v>
      </c>
      <c r="F275" s="18">
        <f t="shared" si="12"/>
        <v>2.3132375549536489E-2</v>
      </c>
      <c r="G275">
        <f t="shared" si="10"/>
        <v>0.37079152804345317</v>
      </c>
      <c r="H275" t="str">
        <f t="shared" si="11"/>
        <v>no</v>
      </c>
    </row>
    <row r="276" spans="1:8" x14ac:dyDescent="0.2">
      <c r="A276" s="40">
        <v>45435</v>
      </c>
      <c r="B276" s="17">
        <v>-1.4839181872096097E-2</v>
      </c>
      <c r="C276" s="17">
        <v>-7.3807894850155265E-3</v>
      </c>
      <c r="D276" s="18">
        <f t="shared" si="8"/>
        <v>-6.7481330543915042E-3</v>
      </c>
      <c r="E276" s="18">
        <f t="shared" si="9"/>
        <v>-8.0910488177045915E-3</v>
      </c>
      <c r="F276" s="18">
        <f t="shared" si="12"/>
        <v>1.5041326731831898E-2</v>
      </c>
      <c r="G276">
        <f t="shared" si="10"/>
        <v>-0.61430960368208065</v>
      </c>
      <c r="H276" t="str">
        <f t="shared" si="11"/>
        <v>no</v>
      </c>
    </row>
    <row r="277" spans="1:8" x14ac:dyDescent="0.2">
      <c r="A277" s="41">
        <v>45436</v>
      </c>
      <c r="B277" s="17">
        <v>1.3530872793192872E-2</v>
      </c>
      <c r="C277" s="17">
        <v>7.0010425881694704E-3</v>
      </c>
      <c r="D277" s="18">
        <f t="shared" si="8"/>
        <v>7.5231617340188635E-3</v>
      </c>
      <c r="E277" s="18">
        <f t="shared" si="9"/>
        <v>6.0077110591740084E-3</v>
      </c>
      <c r="F277" s="18">
        <f t="shared" si="12"/>
        <v>2.1049037791005906E-2</v>
      </c>
      <c r="G277">
        <f t="shared" si="10"/>
        <v>0.4561330283562236</v>
      </c>
      <c r="H277" t="str">
        <f t="shared" si="11"/>
        <v>no</v>
      </c>
    </row>
    <row r="278" spans="1:8" x14ac:dyDescent="0.2">
      <c r="A278" s="40">
        <v>45440</v>
      </c>
      <c r="B278" s="17">
        <v>-9.5717900596361538E-3</v>
      </c>
      <c r="C278" s="17">
        <v>2.4880185293407742E-4</v>
      </c>
      <c r="D278" s="18">
        <f t="shared" si="8"/>
        <v>8.2281802784204129E-4</v>
      </c>
      <c r="E278" s="18">
        <f t="shared" si="9"/>
        <v>-1.0394608087478194E-2</v>
      </c>
      <c r="F278" s="18">
        <f t="shared" si="12"/>
        <v>1.0654429703527712E-2</v>
      </c>
      <c r="G278">
        <f t="shared" si="10"/>
        <v>-0.7892064080341108</v>
      </c>
      <c r="H278" t="str">
        <f t="shared" si="11"/>
        <v>no</v>
      </c>
    </row>
    <row r="279" spans="1:8" x14ac:dyDescent="0.2">
      <c r="A279" s="41">
        <v>45441</v>
      </c>
      <c r="B279" s="17">
        <v>-1.5259433672172973E-2</v>
      </c>
      <c r="C279" s="17">
        <v>-7.3670465096804527E-3</v>
      </c>
      <c r="D279" s="18">
        <f t="shared" si="8"/>
        <v>-6.7344957061539054E-3</v>
      </c>
      <c r="E279" s="18">
        <f t="shared" si="9"/>
        <v>-8.5249379660190666E-3</v>
      </c>
      <c r="F279" s="18">
        <f t="shared" si="12"/>
        <v>2.1294917375086451E-3</v>
      </c>
      <c r="G279">
        <f t="shared" si="10"/>
        <v>-0.64725246149302118</v>
      </c>
      <c r="H279" t="str">
        <f t="shared" si="11"/>
        <v>no</v>
      </c>
    </row>
    <row r="280" spans="1:8" x14ac:dyDescent="0.2">
      <c r="A280" s="40">
        <v>45442</v>
      </c>
      <c r="B280" s="17">
        <v>-2.3243432123420948E-3</v>
      </c>
      <c r="C280" s="17">
        <v>-5.9750355854433224E-3</v>
      </c>
      <c r="D280" s="18">
        <f t="shared" si="8"/>
        <v>-5.3531836349668457E-3</v>
      </c>
      <c r="E280" s="18">
        <f t="shared" si="9"/>
        <v>3.0288404226247508E-3</v>
      </c>
      <c r="F280" s="18">
        <f t="shared" si="12"/>
        <v>5.158332160133396E-3</v>
      </c>
      <c r="G280">
        <f t="shared" si="10"/>
        <v>0.22996348206025735</v>
      </c>
      <c r="H280" t="str">
        <f t="shared" si="11"/>
        <v>no</v>
      </c>
    </row>
    <row r="281" spans="1:8" x14ac:dyDescent="0.2">
      <c r="A281" s="46">
        <v>45443</v>
      </c>
      <c r="B281" s="37">
        <v>3.5205825688596315E-2</v>
      </c>
      <c r="C281" s="37">
        <v>8.0278762048646701E-3</v>
      </c>
      <c r="D281" s="37">
        <f t="shared" si="8"/>
        <v>8.5421032129580927E-3</v>
      </c>
      <c r="E281" s="37">
        <f t="shared" si="9"/>
        <v>2.6663722475638224E-2</v>
      </c>
      <c r="F281" s="37">
        <f t="shared" si="12"/>
        <v>3.1822054635771618E-2</v>
      </c>
      <c r="G281" s="38">
        <f t="shared" si="10"/>
        <v>2.0244323270991216</v>
      </c>
      <c r="H281" s="38" t="str">
        <f t="shared" si="11"/>
        <v>yes</v>
      </c>
    </row>
    <row r="282" spans="1:8" x14ac:dyDescent="0.2">
      <c r="A282" s="40">
        <v>45446</v>
      </c>
      <c r="B282" s="17">
        <v>-2.7506000683544807E-3</v>
      </c>
      <c r="C282" s="17">
        <v>1.1160825806737495E-3</v>
      </c>
      <c r="D282" s="18">
        <f t="shared" si="8"/>
        <v>1.6834329249494357E-3</v>
      </c>
      <c r="E282" s="18">
        <f t="shared" si="9"/>
        <v>-4.4340329933039166E-3</v>
      </c>
      <c r="F282" s="18">
        <f t="shared" si="12"/>
        <v>2.7388021642467703E-2</v>
      </c>
      <c r="G282">
        <f t="shared" si="10"/>
        <v>-0.33665215872502335</v>
      </c>
      <c r="H282" t="str">
        <f t="shared" si="11"/>
        <v>no</v>
      </c>
    </row>
    <row r="283" spans="1:8" x14ac:dyDescent="0.2">
      <c r="A283" s="41">
        <v>45447</v>
      </c>
      <c r="B283" s="17">
        <v>-5.0151180183490851E-3</v>
      </c>
      <c r="C283" s="17">
        <v>1.5028090913065117E-3</v>
      </c>
      <c r="D283" s="18">
        <f t="shared" si="8"/>
        <v>2.0671870953255338E-3</v>
      </c>
      <c r="E283" s="18">
        <f t="shared" si="9"/>
        <v>-7.0823051136746189E-3</v>
      </c>
      <c r="F283" s="18">
        <f t="shared" si="12"/>
        <v>2.0305716528793084E-2</v>
      </c>
      <c r="G283">
        <f t="shared" si="10"/>
        <v>-0.53772114661042392</v>
      </c>
      <c r="H283" t="str">
        <f t="shared" si="11"/>
        <v>no</v>
      </c>
    </row>
    <row r="284" spans="1:8" x14ac:dyDescent="0.2">
      <c r="A284" s="29">
        <v>45448</v>
      </c>
      <c r="B284" s="18">
        <v>7.0564159518937686E-3</v>
      </c>
      <c r="C284" s="18">
        <v>1.1847649793331305E-2</v>
      </c>
      <c r="D284" s="18">
        <f t="shared" si="8"/>
        <v>1.2332518413788553E-2</v>
      </c>
      <c r="E284" s="18">
        <f t="shared" si="9"/>
        <v>-5.2761024618947841E-3</v>
      </c>
    </row>
    <row r="285" spans="1:8" x14ac:dyDescent="0.2">
      <c r="A285" s="2">
        <v>45449</v>
      </c>
      <c r="B285" s="18">
        <v>-6.5065230538040586E-3</v>
      </c>
      <c r="C285" s="18">
        <v>-1.9981663563317653E-4</v>
      </c>
      <c r="D285" s="18">
        <f t="shared" si="8"/>
        <v>3.7764757491959094E-4</v>
      </c>
      <c r="E285" s="18">
        <f t="shared" si="9"/>
        <v>-6.8841706287236498E-3</v>
      </c>
    </row>
    <row r="286" spans="1:8" x14ac:dyDescent="0.2">
      <c r="A286" s="29">
        <v>45450</v>
      </c>
      <c r="B286" s="18">
        <v>8.1095377890296749E-3</v>
      </c>
      <c r="C286" s="18">
        <v>-1.1152197300303701E-3</v>
      </c>
      <c r="D286" s="18">
        <f t="shared" si="8"/>
        <v>-5.3071982527577548E-4</v>
      </c>
      <c r="E286" s="18">
        <f t="shared" si="9"/>
        <v>8.6402576143054504E-3</v>
      </c>
    </row>
    <row r="287" spans="1:8" x14ac:dyDescent="0.2">
      <c r="A287" s="2">
        <v>45453</v>
      </c>
      <c r="B287" s="18">
        <v>-2.765400815610497E-3</v>
      </c>
      <c r="C287" s="18">
        <v>2.5808546645145203E-3</v>
      </c>
      <c r="D287" s="18">
        <f t="shared" si="8"/>
        <v>3.1369469209375942E-3</v>
      </c>
      <c r="E287" s="18">
        <f t="shared" si="9"/>
        <v>-5.9023477365480912E-3</v>
      </c>
    </row>
    <row r="288" spans="1:8" x14ac:dyDescent="0.2">
      <c r="A288" s="29">
        <v>45454</v>
      </c>
      <c r="B288" s="18">
        <v>-2.0418334690411322E-2</v>
      </c>
      <c r="C288" s="18">
        <v>2.7103813151374556E-3</v>
      </c>
      <c r="D288" s="18">
        <f t="shared" si="8"/>
        <v>3.2654780430219571E-3</v>
      </c>
      <c r="E288" s="18">
        <f t="shared" si="9"/>
        <v>-2.3683812733433278E-2</v>
      </c>
    </row>
    <row r="289" spans="1:5" x14ac:dyDescent="0.2">
      <c r="A289" s="2">
        <v>45455</v>
      </c>
      <c r="B289" s="18">
        <v>1.4153349983189623E-2</v>
      </c>
      <c r="C289" s="18">
        <v>8.5036727919987065E-3</v>
      </c>
      <c r="D289" s="18">
        <f t="shared" si="8"/>
        <v>9.0142428763720361E-3</v>
      </c>
      <c r="E289" s="18">
        <f t="shared" si="9"/>
        <v>5.1391071068175864E-3</v>
      </c>
    </row>
    <row r="290" spans="1:5" x14ac:dyDescent="0.2">
      <c r="A290" s="29">
        <v>45456</v>
      </c>
      <c r="B290" s="18">
        <v>-3.8061439956269538E-3</v>
      </c>
      <c r="C290" s="18">
        <v>2.3446558536817097E-3</v>
      </c>
      <c r="D290" s="18">
        <f t="shared" si="8"/>
        <v>2.902563509915016E-3</v>
      </c>
      <c r="E290" s="18">
        <f t="shared" si="9"/>
        <v>-6.7087075055419698E-3</v>
      </c>
    </row>
    <row r="291" spans="1:5" x14ac:dyDescent="0.2">
      <c r="A291" s="2">
        <v>45457</v>
      </c>
      <c r="B291" s="18">
        <v>-5.0927880904427791E-4</v>
      </c>
      <c r="C291" s="18">
        <v>-3.9386069750091401E-4</v>
      </c>
      <c r="D291" s="18">
        <f t="shared" si="8"/>
        <v>1.8509491578944294E-4</v>
      </c>
      <c r="E291" s="18">
        <f t="shared" si="9"/>
        <v>-6.943737248337209E-4</v>
      </c>
    </row>
    <row r="292" spans="1:5" x14ac:dyDescent="0.2">
      <c r="A292" s="29">
        <v>45460</v>
      </c>
      <c r="B292" s="18">
        <v>6.880659475629658E-3</v>
      </c>
      <c r="C292" s="18">
        <v>7.6643865645527054E-3</v>
      </c>
      <c r="D292" s="18">
        <f t="shared" si="8"/>
        <v>8.1814073167031671E-3</v>
      </c>
      <c r="E292" s="18">
        <f t="shared" si="9"/>
        <v>-1.3007478410735091E-3</v>
      </c>
    </row>
    <row r="293" spans="1:5" x14ac:dyDescent="0.2">
      <c r="A293" s="2">
        <v>45461</v>
      </c>
      <c r="B293" s="18">
        <v>1.2148813393913604E-2</v>
      </c>
      <c r="C293" s="18">
        <v>2.5213273947457537E-3</v>
      </c>
      <c r="D293" s="18">
        <f t="shared" si="8"/>
        <v>3.0778771716527828E-3</v>
      </c>
      <c r="E293" s="18">
        <f t="shared" si="9"/>
        <v>9.0709362222608225E-3</v>
      </c>
    </row>
    <row r="294" spans="1:5" x14ac:dyDescent="0.2">
      <c r="A294" s="29">
        <v>45463</v>
      </c>
      <c r="B294" s="18">
        <v>0</v>
      </c>
      <c r="C294" s="18">
        <v>-2.5259318472709014E-3</v>
      </c>
      <c r="D294" s="18">
        <f t="shared" si="8"/>
        <v>-1.9305893540168082E-3</v>
      </c>
      <c r="E294" s="18">
        <f t="shared" si="9"/>
        <v>1.9305893540168082E-3</v>
      </c>
    </row>
  </sheetData>
  <mergeCells count="2">
    <mergeCell ref="D10:F10"/>
    <mergeCell ref="G10:H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F305-2DDE-3740-B8ED-2FAAA9719C28}">
  <sheetPr codeName="Sheet6"/>
  <dimension ref="A2:R294"/>
  <sheetViews>
    <sheetView zoomScale="81" workbookViewId="0">
      <selection activeCell="E296" sqref="E296"/>
    </sheetView>
  </sheetViews>
  <sheetFormatPr baseColWidth="10" defaultRowHeight="15" x14ac:dyDescent="0.2"/>
  <cols>
    <col min="2" max="2" width="14.1640625" customWidth="1"/>
    <col min="3" max="3" width="15" customWidth="1"/>
    <col min="4" max="4" width="18.6640625" customWidth="1"/>
    <col min="5" max="5" width="21.5" customWidth="1"/>
    <col min="6" max="6" width="24.1640625" customWidth="1"/>
    <col min="9" max="9" width="5.5" customWidth="1"/>
    <col min="10" max="10" width="3.83203125" customWidth="1"/>
    <col min="11" max="11" width="4.1640625" customWidth="1"/>
    <col min="12" max="12" width="3.1640625" customWidth="1"/>
    <col min="13" max="13" width="4.1640625" customWidth="1"/>
  </cols>
  <sheetData>
    <row r="2" spans="1:18" x14ac:dyDescent="0.2">
      <c r="A2" t="s">
        <v>30</v>
      </c>
      <c r="B2">
        <f>INTERCEPT(B12:B263,C12:C263)</f>
        <v>-3.1054524445515595E-3</v>
      </c>
      <c r="D2" t="s">
        <v>114</v>
      </c>
      <c r="E2">
        <f>_xlfn.STDEV.S(E12:E263)</f>
        <v>3.4119620654036217E-2</v>
      </c>
      <c r="N2" t="s">
        <v>119</v>
      </c>
      <c r="O2">
        <f>_xlfn.T.INV.2T(0.05, 2)</f>
        <v>4.3026527297494637</v>
      </c>
    </row>
    <row r="3" spans="1:18" x14ac:dyDescent="0.2">
      <c r="A3" t="s">
        <v>76</v>
      </c>
      <c r="B3">
        <f>SLOPE(B12:B263,C12:C263)</f>
        <v>1.3832588917835349</v>
      </c>
      <c r="N3" t="s">
        <v>120</v>
      </c>
      <c r="O3">
        <f>_xlfn.T.INV.2T(0.05, 4)</f>
        <v>2.7764451051977934</v>
      </c>
    </row>
    <row r="4" spans="1:18" x14ac:dyDescent="0.2">
      <c r="A4" t="s">
        <v>77</v>
      </c>
      <c r="B4">
        <f>RSQ(B12:B263,C12:C263)</f>
        <v>8.2024993997997481E-2</v>
      </c>
      <c r="N4" t="s">
        <v>121</v>
      </c>
      <c r="O4">
        <f>_xlfn.T.INV.2T(0.05, 5)</f>
        <v>2.570581835636315</v>
      </c>
    </row>
    <row r="5" spans="1:18" x14ac:dyDescent="0.2">
      <c r="A5" t="s">
        <v>78</v>
      </c>
      <c r="B5">
        <f>STEYX(B12:B263,C12:C263)</f>
        <v>3.4187791792241212E-2</v>
      </c>
      <c r="N5" t="s">
        <v>122</v>
      </c>
      <c r="O5">
        <f>_xlfn.T.INV.2T(0.05, 10)</f>
        <v>2.2281388519862744</v>
      </c>
    </row>
    <row r="6" spans="1:18" x14ac:dyDescent="0.2">
      <c r="N6" t="s">
        <v>123</v>
      </c>
      <c r="O6">
        <f>_xlfn.T.INV.2T(0.05, 15)</f>
        <v>2.1314495455597742</v>
      </c>
    </row>
    <row r="7" spans="1:18" x14ac:dyDescent="0.2">
      <c r="A7" t="s">
        <v>93</v>
      </c>
    </row>
    <row r="8" spans="1:18" x14ac:dyDescent="0.2">
      <c r="A8">
        <f>COUNT(A12:A263)</f>
        <v>252</v>
      </c>
    </row>
    <row r="10" spans="1:18" x14ac:dyDescent="0.2">
      <c r="A10" t="s">
        <v>0</v>
      </c>
      <c r="B10" t="s">
        <v>95</v>
      </c>
      <c r="C10" t="s">
        <v>18</v>
      </c>
      <c r="D10" s="69" t="s">
        <v>81</v>
      </c>
      <c r="E10" s="69"/>
      <c r="F10" s="69"/>
      <c r="G10" s="69" t="s">
        <v>96</v>
      </c>
      <c r="H10" s="69"/>
      <c r="N10" t="s">
        <v>115</v>
      </c>
    </row>
    <row r="11" spans="1:18" x14ac:dyDescent="0.2">
      <c r="A11" s="47">
        <v>45050</v>
      </c>
      <c r="B11" s="18">
        <v>-7.1779792569742984E-2</v>
      </c>
      <c r="C11" s="18">
        <v>-7.2187323343824161E-3</v>
      </c>
      <c r="D11" t="s">
        <v>82</v>
      </c>
      <c r="E11" t="s">
        <v>90</v>
      </c>
      <c r="F11" t="s">
        <v>84</v>
      </c>
      <c r="G11" t="s">
        <v>87</v>
      </c>
      <c r="H11" t="s">
        <v>88</v>
      </c>
    </row>
    <row r="12" spans="1:18" x14ac:dyDescent="0.2">
      <c r="A12" s="48">
        <v>45051</v>
      </c>
      <c r="B12" s="18">
        <v>7.4152626488890983E-2</v>
      </c>
      <c r="C12" s="18">
        <v>1.8474751389515376E-2</v>
      </c>
      <c r="D12" s="18">
        <f>$B$2+$B$3*C12</f>
        <v>2.2449911688485799E-2</v>
      </c>
      <c r="E12" s="18">
        <f>B12-D12</f>
        <v>5.1702714800405183E-2</v>
      </c>
      <c r="N12" t="s">
        <v>116</v>
      </c>
      <c r="O12" t="s">
        <v>48</v>
      </c>
      <c r="P12" t="s">
        <v>117</v>
      </c>
      <c r="Q12" t="s">
        <v>118</v>
      </c>
      <c r="R12" t="s">
        <v>72</v>
      </c>
    </row>
    <row r="13" spans="1:18" x14ac:dyDescent="0.2">
      <c r="A13" s="47">
        <v>45054</v>
      </c>
      <c r="B13" s="18">
        <v>-3.9447692799498002E-3</v>
      </c>
      <c r="C13" s="18">
        <v>4.5212866424892972E-4</v>
      </c>
      <c r="D13" s="18">
        <f t="shared" ref="D13:D76" si="0">$B$2+$B$3*C13</f>
        <v>-2.4800414494990149E-3</v>
      </c>
      <c r="E13" s="18">
        <f t="shared" ref="E13:E76" si="1">B13-D13</f>
        <v>-1.4647278304507853E-3</v>
      </c>
      <c r="N13" s="18">
        <f>SUM(E267:E269)</f>
        <v>-4.9467546414572482E-2</v>
      </c>
      <c r="O13" s="18">
        <f>SUM(E266:E270)</f>
        <v>-8.7510531264012592E-2</v>
      </c>
      <c r="P13" s="18">
        <f>SUM(E268:E273)</f>
        <v>-0.13909389674200992</v>
      </c>
      <c r="Q13" s="18">
        <f>SUM(E268:E278)</f>
        <v>-0.2353838998679107</v>
      </c>
      <c r="R13" s="18">
        <f>SUM(E268:E283)</f>
        <v>-0.2172614110208414</v>
      </c>
    </row>
    <row r="14" spans="1:18" x14ac:dyDescent="0.2">
      <c r="A14" s="48">
        <v>45055</v>
      </c>
      <c r="B14" s="18">
        <v>-1.1881270762480911E-2</v>
      </c>
      <c r="C14" s="18">
        <v>-4.5794212772585219E-3</v>
      </c>
      <c r="D14" s="18">
        <f t="shared" si="0"/>
        <v>-9.4399776455421219E-3</v>
      </c>
      <c r="E14" s="18">
        <f t="shared" si="1"/>
        <v>-2.4412931169387891E-3</v>
      </c>
    </row>
    <row r="15" spans="1:18" x14ac:dyDescent="0.2">
      <c r="A15" s="47">
        <v>45056</v>
      </c>
      <c r="B15" s="18">
        <v>-1.8036007991752867E-2</v>
      </c>
      <c r="C15" s="18">
        <v>4.4839652634049987E-3</v>
      </c>
      <c r="D15" s="18">
        <f t="shared" si="0"/>
        <v>3.0970323765019047E-3</v>
      </c>
      <c r="E15" s="18">
        <f t="shared" si="1"/>
        <v>-2.1133040368254773E-2</v>
      </c>
      <c r="N15">
        <f>N13/(E2 * SQRT(3))</f>
        <v>-0.83705799452448426</v>
      </c>
      <c r="O15">
        <f>O13/(E2 * SQRT(5))</f>
        <v>-1.1470203531134782</v>
      </c>
      <c r="P15">
        <f>P13/(E2 * SQRT(6))</f>
        <v>-1.6642871307001246</v>
      </c>
      <c r="Q15">
        <f>Q13/(E2*SQRT(11))</f>
        <v>-2.0800617000041544</v>
      </c>
      <c r="R15">
        <f>R13/(E2*SQRT(16))</f>
        <v>-1.5919096318787782</v>
      </c>
    </row>
    <row r="16" spans="1:18" x14ac:dyDescent="0.2">
      <c r="A16" s="48">
        <v>45057</v>
      </c>
      <c r="B16" s="18">
        <v>-3.3673460947280742E-2</v>
      </c>
      <c r="C16" s="18">
        <v>-1.6966239932159066E-3</v>
      </c>
      <c r="D16" s="18">
        <f t="shared" si="0"/>
        <v>-5.4523226691807498E-3</v>
      </c>
      <c r="E16" s="18">
        <f t="shared" si="1"/>
        <v>-2.8221138278099994E-2</v>
      </c>
      <c r="N16" t="str">
        <f>IF(ABS(N15)&lt;O2, "no", "yes")</f>
        <v>no</v>
      </c>
      <c r="O16" t="str">
        <f>IF(ABS(O15)&lt;O3, "no", "yes")</f>
        <v>no</v>
      </c>
      <c r="P16" t="str">
        <f>IF(ABS(P15)&lt;O4, "no", "yes")</f>
        <v>no</v>
      </c>
      <c r="Q16" t="str">
        <f>IF(ABS(Q15)&lt;O5, "no", "yes")</f>
        <v>no</v>
      </c>
      <c r="R16" t="str">
        <f>IF(ABS(R15)&lt;O6, "no", "yes")</f>
        <v>no</v>
      </c>
    </row>
    <row r="17" spans="1:5" x14ac:dyDescent="0.2">
      <c r="A17" s="47">
        <v>45058</v>
      </c>
      <c r="B17" s="18">
        <v>2.5343164134193241E-2</v>
      </c>
      <c r="C17" s="18">
        <v>-1.5833068345566526E-3</v>
      </c>
      <c r="D17" s="18">
        <f t="shared" si="0"/>
        <v>-5.2955757018736914E-3</v>
      </c>
      <c r="E17" s="18">
        <f t="shared" si="1"/>
        <v>3.0638739836066933E-2</v>
      </c>
    </row>
    <row r="18" spans="1:5" hidden="1" x14ac:dyDescent="0.2">
      <c r="A18" s="48">
        <v>45061</v>
      </c>
      <c r="B18" s="18">
        <v>-5.149350209931125E-3</v>
      </c>
      <c r="C18" s="18">
        <v>2.9581644391338813E-3</v>
      </c>
      <c r="D18" s="18">
        <f t="shared" si="0"/>
        <v>9.8645481923823487E-4</v>
      </c>
      <c r="E18" s="18">
        <f t="shared" si="1"/>
        <v>-6.1358050291693599E-3</v>
      </c>
    </row>
    <row r="19" spans="1:5" hidden="1" x14ac:dyDescent="0.2">
      <c r="A19" s="47">
        <v>45062</v>
      </c>
      <c r="B19" s="18">
        <v>-4.5548611525203619E-2</v>
      </c>
      <c r="C19" s="18">
        <v>-6.3776833731530314E-3</v>
      </c>
      <c r="D19" s="18">
        <f t="shared" si="0"/>
        <v>-1.1927439679445498E-2</v>
      </c>
      <c r="E19" s="18">
        <f t="shared" si="1"/>
        <v>-3.3621171845758122E-2</v>
      </c>
    </row>
    <row r="20" spans="1:5" hidden="1" x14ac:dyDescent="0.2">
      <c r="A20" s="48">
        <v>45063</v>
      </c>
      <c r="B20" s="18">
        <v>-7.5922610055513262E-3</v>
      </c>
      <c r="C20" s="18">
        <v>1.1890829058788244E-2</v>
      </c>
      <c r="D20" s="18">
        <f t="shared" si="0"/>
        <v>1.3342642581695319E-2</v>
      </c>
      <c r="E20" s="18">
        <f t="shared" si="1"/>
        <v>-2.0934903587246645E-2</v>
      </c>
    </row>
    <row r="21" spans="1:5" hidden="1" x14ac:dyDescent="0.2">
      <c r="A21" s="47">
        <v>45064</v>
      </c>
      <c r="B21" s="18">
        <v>3.0601169215183299E-2</v>
      </c>
      <c r="C21" s="18">
        <v>9.445048649426635E-3</v>
      </c>
      <c r="D21" s="18">
        <f t="shared" si="0"/>
        <v>9.9594950830959005E-3</v>
      </c>
      <c r="E21" s="18">
        <f t="shared" si="1"/>
        <v>2.0641674132087399E-2</v>
      </c>
    </row>
    <row r="22" spans="1:5" hidden="1" x14ac:dyDescent="0.2">
      <c r="A22" s="48">
        <v>45065</v>
      </c>
      <c r="B22" s="18">
        <v>-2.2269356452906064E-2</v>
      </c>
      <c r="C22" s="18">
        <v>-1.4458676054706077E-3</v>
      </c>
      <c r="D22" s="18">
        <f t="shared" si="0"/>
        <v>-5.1054616661605455E-3</v>
      </c>
      <c r="E22" s="18">
        <f t="shared" si="1"/>
        <v>-1.7163894786745518E-2</v>
      </c>
    </row>
    <row r="23" spans="1:5" hidden="1" x14ac:dyDescent="0.2">
      <c r="A23" s="47">
        <v>45068</v>
      </c>
      <c r="B23" s="18">
        <v>2.4945719693612034E-2</v>
      </c>
      <c r="C23" s="18">
        <v>1.550346964389604E-4</v>
      </c>
      <c r="D23" s="18">
        <f t="shared" si="0"/>
        <v>-2.8909993221674065E-3</v>
      </c>
      <c r="E23" s="18">
        <f t="shared" si="1"/>
        <v>2.783671901577944E-2</v>
      </c>
    </row>
    <row r="24" spans="1:5" hidden="1" x14ac:dyDescent="0.2">
      <c r="A24" s="48">
        <v>45069</v>
      </c>
      <c r="B24" s="18">
        <v>2.1164505997197658E-3</v>
      </c>
      <c r="C24" s="18">
        <v>-1.1222026747550129E-2</v>
      </c>
      <c r="D24" s="18">
        <f t="shared" si="0"/>
        <v>-1.8628420726932937E-2</v>
      </c>
      <c r="E24" s="18">
        <f t="shared" si="1"/>
        <v>2.0744871326652703E-2</v>
      </c>
    </row>
    <row r="25" spans="1:5" hidden="1" x14ac:dyDescent="0.2">
      <c r="A25" s="47">
        <v>45070</v>
      </c>
      <c r="B25" s="18">
        <v>2.3231183437285807E-2</v>
      </c>
      <c r="C25" s="18">
        <v>-7.3186003353533646E-3</v>
      </c>
      <c r="D25" s="18">
        <f t="shared" si="0"/>
        <v>-1.3228971433839061E-2</v>
      </c>
      <c r="E25" s="18">
        <f t="shared" si="1"/>
        <v>3.6460154871124868E-2</v>
      </c>
    </row>
    <row r="26" spans="1:5" hidden="1" x14ac:dyDescent="0.2">
      <c r="A26" s="48">
        <v>45071</v>
      </c>
      <c r="B26" s="18">
        <v>-3.8183684373745419E-2</v>
      </c>
      <c r="C26" s="18">
        <v>8.7575812659024255E-3</v>
      </c>
      <c r="D26" s="18">
        <f t="shared" si="0"/>
        <v>9.0085497120248777E-3</v>
      </c>
      <c r="E26" s="18">
        <f t="shared" si="1"/>
        <v>-4.7192234085770293E-2</v>
      </c>
    </row>
    <row r="27" spans="1:5" hidden="1" x14ac:dyDescent="0.2">
      <c r="A27" s="47">
        <v>45072</v>
      </c>
      <c r="B27" s="18">
        <v>-1.2875524623216728E-2</v>
      </c>
      <c r="C27" s="18">
        <v>1.3049086777997321E-2</v>
      </c>
      <c r="D27" s="18">
        <f t="shared" si="0"/>
        <v>1.4944812870768192E-2</v>
      </c>
      <c r="E27" s="18">
        <f t="shared" si="1"/>
        <v>-2.7820337493984919E-2</v>
      </c>
    </row>
    <row r="28" spans="1:5" hidden="1" x14ac:dyDescent="0.2">
      <c r="A28" s="48">
        <v>45076</v>
      </c>
      <c r="B28" s="18">
        <v>-9.7826254841063554E-3</v>
      </c>
      <c r="C28" s="18">
        <v>1.660326849850513E-5</v>
      </c>
      <c r="D28" s="18">
        <f t="shared" si="0"/>
        <v>-3.0824858257683329E-3</v>
      </c>
      <c r="E28" s="18">
        <f t="shared" si="1"/>
        <v>-6.700139658338022E-3</v>
      </c>
    </row>
    <row r="29" spans="1:5" hidden="1" x14ac:dyDescent="0.2">
      <c r="A29" s="47">
        <v>45077</v>
      </c>
      <c r="B29" s="18">
        <v>-1.4270046030751882E-2</v>
      </c>
      <c r="C29" s="18">
        <v>-6.1086242098339349E-3</v>
      </c>
      <c r="D29" s="18">
        <f t="shared" si="0"/>
        <v>-1.1555261199368519E-2</v>
      </c>
      <c r="E29" s="18">
        <f t="shared" si="1"/>
        <v>-2.7147848313833628E-3</v>
      </c>
    </row>
    <row r="30" spans="1:5" hidden="1" x14ac:dyDescent="0.2">
      <c r="A30" s="48">
        <v>45078</v>
      </c>
      <c r="B30" s="18">
        <v>4.4544451632992921E-3</v>
      </c>
      <c r="C30" s="18">
        <v>9.8544535630327168E-3</v>
      </c>
      <c r="D30" s="18">
        <f t="shared" si="0"/>
        <v>1.0525808070181383E-2</v>
      </c>
      <c r="E30" s="18">
        <f t="shared" si="1"/>
        <v>-6.0713629068820905E-3</v>
      </c>
    </row>
    <row r="31" spans="1:5" hidden="1" x14ac:dyDescent="0.2">
      <c r="A31" s="47">
        <v>45079</v>
      </c>
      <c r="B31" s="18">
        <v>6.541010742474529E-2</v>
      </c>
      <c r="C31" s="18">
        <v>1.4534424705965554E-2</v>
      </c>
      <c r="D31" s="18">
        <f t="shared" si="0"/>
        <v>1.6999419766933581E-2</v>
      </c>
      <c r="E31" s="18">
        <f t="shared" si="1"/>
        <v>4.8410687657811709E-2</v>
      </c>
    </row>
    <row r="32" spans="1:5" hidden="1" x14ac:dyDescent="0.2">
      <c r="A32" s="48">
        <v>45082</v>
      </c>
      <c r="B32" s="18">
        <v>-1.3527587834052723E-2</v>
      </c>
      <c r="C32" s="18">
        <v>-2.0035816359177394E-3</v>
      </c>
      <c r="D32" s="18">
        <f t="shared" si="0"/>
        <v>-5.876924557848974E-3</v>
      </c>
      <c r="E32" s="18">
        <f t="shared" si="1"/>
        <v>-7.6506632762037494E-3</v>
      </c>
    </row>
    <row r="33" spans="1:5" hidden="1" x14ac:dyDescent="0.2">
      <c r="A33" s="47">
        <v>45083</v>
      </c>
      <c r="B33" s="18">
        <v>6.2236306020824195E-2</v>
      </c>
      <c r="C33" s="18">
        <v>2.3538963079141606E-3</v>
      </c>
      <c r="D33" s="18">
        <f t="shared" si="0"/>
        <v>1.5059555370713689E-4</v>
      </c>
      <c r="E33" s="18">
        <f t="shared" si="1"/>
        <v>6.2085710467117056E-2</v>
      </c>
    </row>
    <row r="34" spans="1:5" hidden="1" x14ac:dyDescent="0.2">
      <c r="A34" s="48">
        <v>45084</v>
      </c>
      <c r="B34" s="18">
        <v>6.9514052254151526E-3</v>
      </c>
      <c r="C34" s="18">
        <v>-3.8120096998572883E-3</v>
      </c>
      <c r="D34" s="18">
        <f t="shared" si="0"/>
        <v>-8.3784487574442377E-3</v>
      </c>
      <c r="E34" s="18">
        <f t="shared" si="1"/>
        <v>1.532985398285939E-2</v>
      </c>
    </row>
    <row r="35" spans="1:5" hidden="1" x14ac:dyDescent="0.2">
      <c r="A35" s="47">
        <v>45085</v>
      </c>
      <c r="B35" s="18">
        <v>2.1696184014369457E-2</v>
      </c>
      <c r="C35" s="18">
        <v>6.1886426142414575E-3</v>
      </c>
      <c r="D35" s="18">
        <f t="shared" si="0"/>
        <v>5.455042479668438E-3</v>
      </c>
      <c r="E35" s="18">
        <f t="shared" si="1"/>
        <v>1.624114153470102E-2</v>
      </c>
    </row>
    <row r="36" spans="1:5" hidden="1" x14ac:dyDescent="0.2">
      <c r="A36" s="48">
        <v>45086</v>
      </c>
      <c r="B36" s="18">
        <v>1.351354710060404E-2</v>
      </c>
      <c r="C36" s="18">
        <v>1.148059539441082E-3</v>
      </c>
      <c r="D36" s="18">
        <f t="shared" si="0"/>
        <v>-1.517388878322773E-3</v>
      </c>
      <c r="E36" s="18">
        <f t="shared" si="1"/>
        <v>1.5030935978926813E-2</v>
      </c>
    </row>
    <row r="37" spans="1:5" hidden="1" x14ac:dyDescent="0.2">
      <c r="A37" s="47">
        <v>45089</v>
      </c>
      <c r="B37" s="18">
        <v>4.0952410016740881E-2</v>
      </c>
      <c r="C37" s="18">
        <v>9.3211488102371565E-3</v>
      </c>
      <c r="D37" s="18">
        <f t="shared" si="0"/>
        <v>9.7881095288465045E-3</v>
      </c>
      <c r="E37" s="18">
        <f t="shared" si="1"/>
        <v>3.1164300487894377E-2</v>
      </c>
    </row>
    <row r="38" spans="1:5" hidden="1" x14ac:dyDescent="0.2">
      <c r="A38" s="48">
        <v>45090</v>
      </c>
      <c r="B38" s="18">
        <v>-2.9277277178756944E-2</v>
      </c>
      <c r="C38" s="18">
        <v>6.9324899514737748E-3</v>
      </c>
      <c r="D38" s="18">
        <f t="shared" si="0"/>
        <v>6.483975923024546E-3</v>
      </c>
      <c r="E38" s="18">
        <f t="shared" si="1"/>
        <v>-3.5761253101781493E-2</v>
      </c>
    </row>
    <row r="39" spans="1:5" hidden="1" x14ac:dyDescent="0.2">
      <c r="A39" s="47">
        <v>45091</v>
      </c>
      <c r="B39" s="18">
        <v>-3.9585305361402923E-2</v>
      </c>
      <c r="C39" s="18">
        <v>8.1942552593217144E-4</v>
      </c>
      <c r="D39" s="18">
        <f t="shared" si="0"/>
        <v>-1.9719747996514835E-3</v>
      </c>
      <c r="E39" s="18">
        <f t="shared" si="1"/>
        <v>-3.7613330561751437E-2</v>
      </c>
    </row>
    <row r="40" spans="1:5" hidden="1" x14ac:dyDescent="0.2">
      <c r="A40" s="48">
        <v>45092</v>
      </c>
      <c r="B40" s="18">
        <v>2.9441303121604534E-3</v>
      </c>
      <c r="C40" s="18">
        <v>1.217813742034668E-2</v>
      </c>
      <c r="D40" s="18">
        <f t="shared" si="0"/>
        <v>1.3740064427504785E-2</v>
      </c>
      <c r="E40" s="18">
        <f t="shared" si="1"/>
        <v>-1.0795934115344331E-2</v>
      </c>
    </row>
    <row r="41" spans="1:5" hidden="1" x14ac:dyDescent="0.2">
      <c r="A41" s="47">
        <v>45093</v>
      </c>
      <c r="B41" s="18">
        <v>-4.1095896802363807E-2</v>
      </c>
      <c r="C41" s="18">
        <v>-3.6716195284263176E-3</v>
      </c>
      <c r="D41" s="18">
        <f t="shared" si="0"/>
        <v>-8.1842528044933326E-3</v>
      </c>
      <c r="E41" s="18">
        <f t="shared" si="1"/>
        <v>-3.2911643997870471E-2</v>
      </c>
    </row>
    <row r="42" spans="1:5" hidden="1" x14ac:dyDescent="0.2">
      <c r="A42" s="48">
        <v>45097</v>
      </c>
      <c r="B42" s="18">
        <v>-1.8367377721681843E-2</v>
      </c>
      <c r="C42" s="18">
        <v>-4.7351076976228645E-3</v>
      </c>
      <c r="D42" s="18">
        <f t="shared" si="0"/>
        <v>-9.6553322708410484E-3</v>
      </c>
      <c r="E42" s="18">
        <f t="shared" si="1"/>
        <v>-8.7120454508407951E-3</v>
      </c>
    </row>
    <row r="43" spans="1:5" hidden="1" x14ac:dyDescent="0.2">
      <c r="A43" s="47">
        <v>45098</v>
      </c>
      <c r="B43" s="18">
        <v>-1.0394951037943634E-2</v>
      </c>
      <c r="C43" s="18">
        <v>-5.2452815830036359E-3</v>
      </c>
      <c r="D43" s="18">
        <f t="shared" si="0"/>
        <v>-1.0361034834149754E-2</v>
      </c>
      <c r="E43" s="18">
        <f t="shared" si="1"/>
        <v>-3.3916203793879496E-5</v>
      </c>
    </row>
    <row r="44" spans="1:5" hidden="1" x14ac:dyDescent="0.2">
      <c r="A44" s="48">
        <v>45099</v>
      </c>
      <c r="B44" s="18">
        <v>-2.9411835418260313E-2</v>
      </c>
      <c r="C44" s="18">
        <v>3.7107984144384432E-3</v>
      </c>
      <c r="D44" s="18">
        <f t="shared" si="0"/>
        <v>2.0275424578366594E-3</v>
      </c>
      <c r="E44" s="18">
        <f t="shared" si="1"/>
        <v>-3.143937787609697E-2</v>
      </c>
    </row>
    <row r="45" spans="1:5" hidden="1" x14ac:dyDescent="0.2">
      <c r="A45" s="47">
        <v>45100</v>
      </c>
      <c r="B45" s="18">
        <v>-4.0043278649811831E-2</v>
      </c>
      <c r="C45" s="18">
        <v>-7.6588087666845661E-3</v>
      </c>
      <c r="D45" s="18">
        <f t="shared" si="0"/>
        <v>-1.3699567771537673E-2</v>
      </c>
      <c r="E45" s="18">
        <f t="shared" si="1"/>
        <v>-2.6343710878274158E-2</v>
      </c>
    </row>
    <row r="46" spans="1:5" hidden="1" x14ac:dyDescent="0.2">
      <c r="A46" s="48">
        <v>45103</v>
      </c>
      <c r="B46" s="18">
        <v>-1.4656157397765712E-2</v>
      </c>
      <c r="C46" s="18">
        <v>-4.4868382932564677E-3</v>
      </c>
      <c r="D46" s="18">
        <f t="shared" si="0"/>
        <v>-9.3119114096934276E-3</v>
      </c>
      <c r="E46" s="18">
        <f t="shared" si="1"/>
        <v>-5.3442459880722847E-3</v>
      </c>
    </row>
    <row r="47" spans="1:5" hidden="1" x14ac:dyDescent="0.2">
      <c r="A47" s="47">
        <v>45104</v>
      </c>
      <c r="B47" s="18">
        <v>-4.5766547941121782E-3</v>
      </c>
      <c r="C47" s="18">
        <v>1.1455854954693034E-2</v>
      </c>
      <c r="D47" s="18">
        <f t="shared" si="0"/>
        <v>1.2740960784510043E-2</v>
      </c>
      <c r="E47" s="18">
        <f t="shared" si="1"/>
        <v>-1.7317615578622221E-2</v>
      </c>
    </row>
    <row r="48" spans="1:5" hidden="1" x14ac:dyDescent="0.2">
      <c r="A48" s="48">
        <v>45105</v>
      </c>
      <c r="B48" s="18">
        <v>1.4942542217354138E-2</v>
      </c>
      <c r="C48" s="18">
        <v>-3.5407668843834283E-4</v>
      </c>
      <c r="D48" s="18">
        <f t="shared" si="0"/>
        <v>-3.5952321722071655E-3</v>
      </c>
      <c r="E48" s="18">
        <f t="shared" si="1"/>
        <v>1.8537774389561303E-2</v>
      </c>
    </row>
    <row r="49" spans="1:5" hidden="1" x14ac:dyDescent="0.2">
      <c r="A49" s="47">
        <v>45106</v>
      </c>
      <c r="B49" s="18">
        <v>0</v>
      </c>
      <c r="C49" s="18">
        <v>4.4735446728059181E-3</v>
      </c>
      <c r="D49" s="18">
        <f t="shared" si="0"/>
        <v>3.0826180018980907E-3</v>
      </c>
      <c r="E49" s="18">
        <f t="shared" si="1"/>
        <v>-3.0826180018980907E-3</v>
      </c>
    </row>
    <row r="50" spans="1:5" hidden="1" x14ac:dyDescent="0.2">
      <c r="A50" s="48">
        <v>45107</v>
      </c>
      <c r="B50" s="18">
        <v>5.6625358059887443E-3</v>
      </c>
      <c r="C50" s="18">
        <v>1.2269004495714109E-2</v>
      </c>
      <c r="D50" s="18">
        <f t="shared" si="0"/>
        <v>1.3865757117477145E-2</v>
      </c>
      <c r="E50" s="18">
        <f t="shared" si="1"/>
        <v>-8.2032213114884012E-3</v>
      </c>
    </row>
    <row r="51" spans="1:5" hidden="1" x14ac:dyDescent="0.2">
      <c r="A51" s="47">
        <v>45110</v>
      </c>
      <c r="B51" s="18">
        <v>6.0810805731281947E-2</v>
      </c>
      <c r="C51" s="18">
        <v>1.1706778016009611E-3</v>
      </c>
      <c r="D51" s="18">
        <f t="shared" si="0"/>
        <v>-1.486101966073429E-3</v>
      </c>
      <c r="E51" s="18">
        <f t="shared" si="1"/>
        <v>6.2296907697355373E-2</v>
      </c>
    </row>
    <row r="52" spans="1:5" hidden="1" x14ac:dyDescent="0.2">
      <c r="A52" s="48">
        <v>45112</v>
      </c>
      <c r="B52" s="18">
        <v>-4.7770680002178656E-2</v>
      </c>
      <c r="C52" s="18">
        <v>-1.9683184132291975E-3</v>
      </c>
      <c r="D52" s="18">
        <f t="shared" si="0"/>
        <v>-5.828146391512105E-3</v>
      </c>
      <c r="E52" s="18">
        <f t="shared" si="1"/>
        <v>-4.1942533610666549E-2</v>
      </c>
    </row>
    <row r="53" spans="1:5" hidden="1" x14ac:dyDescent="0.2">
      <c r="A53" s="47">
        <v>45113</v>
      </c>
      <c r="B53" s="18">
        <v>-3.4559689006495753E-2</v>
      </c>
      <c r="C53" s="18">
        <v>-7.9225113365009037E-3</v>
      </c>
      <c r="D53" s="18">
        <f t="shared" si="0"/>
        <v>-1.4064336696022292E-2</v>
      </c>
      <c r="E53" s="18">
        <f t="shared" si="1"/>
        <v>-2.0495352310473461E-2</v>
      </c>
    </row>
    <row r="54" spans="1:5" hidden="1" x14ac:dyDescent="0.2">
      <c r="A54" s="48">
        <v>45114</v>
      </c>
      <c r="B54" s="18">
        <v>3.8106227427321393E-2</v>
      </c>
      <c r="C54" s="18">
        <v>-2.8651005386203243E-3</v>
      </c>
      <c r="D54" s="18">
        <f t="shared" si="0"/>
        <v>-7.0686282404519183E-3</v>
      </c>
      <c r="E54" s="18">
        <f t="shared" si="1"/>
        <v>4.5174855667773309E-2</v>
      </c>
    </row>
    <row r="55" spans="1:5" hidden="1" x14ac:dyDescent="0.2">
      <c r="A55" s="47">
        <v>45117</v>
      </c>
      <c r="B55" s="18">
        <v>-1.0011140698471532E-2</v>
      </c>
      <c r="C55" s="18">
        <v>2.405026057131332E-3</v>
      </c>
      <c r="D55" s="18">
        <f t="shared" si="0"/>
        <v>2.213212339464512E-4</v>
      </c>
      <c r="E55" s="18">
        <f t="shared" si="1"/>
        <v>-1.0232461932417983E-2</v>
      </c>
    </row>
    <row r="56" spans="1:5" hidden="1" x14ac:dyDescent="0.2">
      <c r="A56" s="48">
        <v>45118</v>
      </c>
      <c r="B56" s="18">
        <v>3.033713138610894E-2</v>
      </c>
      <c r="C56" s="18">
        <v>6.7422110558885695E-3</v>
      </c>
      <c r="D56" s="18">
        <f t="shared" si="0"/>
        <v>6.2207709487875603E-3</v>
      </c>
      <c r="E56" s="18">
        <f t="shared" si="1"/>
        <v>2.411636043732138E-2</v>
      </c>
    </row>
    <row r="57" spans="1:5" hidden="1" x14ac:dyDescent="0.2">
      <c r="A57" s="47">
        <v>45119</v>
      </c>
      <c r="B57" s="18">
        <v>2.3991304819892756E-2</v>
      </c>
      <c r="C57" s="18">
        <v>7.4112334853124739E-3</v>
      </c>
      <c r="D57" s="18">
        <f t="shared" si="0"/>
        <v>7.1462021730907986E-3</v>
      </c>
      <c r="E57" s="18">
        <f t="shared" si="1"/>
        <v>1.6845102646801956E-2</v>
      </c>
    </row>
    <row r="58" spans="1:5" hidden="1" x14ac:dyDescent="0.2">
      <c r="A58" s="48">
        <v>45120</v>
      </c>
      <c r="B58" s="18">
        <v>9.5845788735857695E-3</v>
      </c>
      <c r="C58" s="18">
        <v>8.4701534580691185E-3</v>
      </c>
      <c r="D58" s="18">
        <f t="shared" si="0"/>
        <v>8.6109626410936051E-3</v>
      </c>
      <c r="E58" s="18">
        <f t="shared" si="1"/>
        <v>9.7361623249216447E-4</v>
      </c>
    </row>
    <row r="59" spans="1:5" hidden="1" x14ac:dyDescent="0.2">
      <c r="A59" s="47">
        <v>45121</v>
      </c>
      <c r="B59" s="18">
        <v>-3.1645490669483411E-2</v>
      </c>
      <c r="C59" s="18">
        <v>-1.0244071333035398E-3</v>
      </c>
      <c r="D59" s="18">
        <f t="shared" si="0"/>
        <v>-4.5224727205001617E-3</v>
      </c>
      <c r="E59" s="18">
        <f t="shared" si="1"/>
        <v>-2.7123017948983249E-2</v>
      </c>
    </row>
    <row r="60" spans="1:5" hidden="1" x14ac:dyDescent="0.2">
      <c r="A60" s="48">
        <v>45124</v>
      </c>
      <c r="B60" s="18">
        <v>-6.5359932050187419E-3</v>
      </c>
      <c r="C60" s="18">
        <v>3.8553825145495324E-3</v>
      </c>
      <c r="D60" s="18">
        <f t="shared" si="0"/>
        <v>2.2275396999258444E-3</v>
      </c>
      <c r="E60" s="18">
        <f t="shared" si="1"/>
        <v>-8.7635329049445855E-3</v>
      </c>
    </row>
    <row r="61" spans="1:5" hidden="1" x14ac:dyDescent="0.2">
      <c r="A61" s="47">
        <v>45125</v>
      </c>
      <c r="B61" s="18">
        <v>2.6315764707210976E-2</v>
      </c>
      <c r="C61" s="18">
        <v>7.1172752058423772E-3</v>
      </c>
      <c r="D61" s="18">
        <f t="shared" si="0"/>
        <v>6.7395817692003967E-3</v>
      </c>
      <c r="E61" s="18">
        <f t="shared" si="1"/>
        <v>1.957618293801058E-2</v>
      </c>
    </row>
    <row r="62" spans="1:5" hidden="1" x14ac:dyDescent="0.2">
      <c r="A62" s="48">
        <v>45126</v>
      </c>
      <c r="B62" s="18">
        <v>2.4572703455877365E-2</v>
      </c>
      <c r="C62" s="18">
        <v>2.3579103357320719E-3</v>
      </c>
      <c r="D62" s="18">
        <f t="shared" si="0"/>
        <v>1.5614799337812903E-4</v>
      </c>
      <c r="E62" s="18">
        <f t="shared" si="1"/>
        <v>2.4416555462499236E-2</v>
      </c>
    </row>
    <row r="63" spans="1:5" hidden="1" x14ac:dyDescent="0.2">
      <c r="A63" s="47">
        <v>45127</v>
      </c>
      <c r="B63" s="18">
        <v>-1.0427767176977021E-3</v>
      </c>
      <c r="C63" s="18">
        <v>-6.7568962189037407E-3</v>
      </c>
      <c r="D63" s="18">
        <f t="shared" si="0"/>
        <v>-1.2451989220208706E-2</v>
      </c>
      <c r="E63" s="18">
        <f t="shared" si="1"/>
        <v>1.1409212502511003E-2</v>
      </c>
    </row>
    <row r="64" spans="1:5" hidden="1" x14ac:dyDescent="0.2">
      <c r="A64" s="48">
        <v>45128</v>
      </c>
      <c r="B64" s="18">
        <v>2.087730472124516E-3</v>
      </c>
      <c r="C64" s="18">
        <v>3.240945218980773E-4</v>
      </c>
      <c r="D64" s="18">
        <f t="shared" si="0"/>
        <v>-2.6571458153577107E-3</v>
      </c>
      <c r="E64" s="18">
        <f t="shared" si="1"/>
        <v>4.7448762874822267E-3</v>
      </c>
    </row>
    <row r="65" spans="1:5" hidden="1" x14ac:dyDescent="0.2">
      <c r="A65" s="47">
        <v>45131</v>
      </c>
      <c r="B65" s="18">
        <v>2.8124947225056207E-2</v>
      </c>
      <c r="C65" s="18">
        <v>4.0341538771535568E-3</v>
      </c>
      <c r="D65" s="18">
        <f t="shared" si="0"/>
        <v>2.4748267768441197E-3</v>
      </c>
      <c r="E65" s="18">
        <f t="shared" si="1"/>
        <v>2.5650120448212087E-2</v>
      </c>
    </row>
    <row r="66" spans="1:5" hidden="1" x14ac:dyDescent="0.2">
      <c r="A66" s="48">
        <v>45132</v>
      </c>
      <c r="B66" s="18">
        <v>2.2289794283654851E-2</v>
      </c>
      <c r="C66" s="18">
        <v>2.8146733515561628E-3</v>
      </c>
      <c r="D66" s="18">
        <f t="shared" si="0"/>
        <v>7.8796949645466635E-4</v>
      </c>
      <c r="E66" s="18">
        <f t="shared" si="1"/>
        <v>2.1501824787200186E-2</v>
      </c>
    </row>
    <row r="67" spans="1:5" hidden="1" x14ac:dyDescent="0.2">
      <c r="A67" s="47">
        <v>45133</v>
      </c>
      <c r="B67" s="18">
        <v>9.9110294654214393E-4</v>
      </c>
      <c r="C67" s="18">
        <v>-1.5543889679858758E-4</v>
      </c>
      <c r="D67" s="18">
        <f t="shared" si="0"/>
        <v>-3.320464680677229E-3</v>
      </c>
      <c r="E67" s="18">
        <f t="shared" si="1"/>
        <v>4.3115676272193725E-3</v>
      </c>
    </row>
    <row r="68" spans="1:5" hidden="1" x14ac:dyDescent="0.2">
      <c r="A68" s="48">
        <v>45134</v>
      </c>
      <c r="B68" s="18">
        <v>-2.0792082199547202E-2</v>
      </c>
      <c r="C68" s="18">
        <v>-6.4246660644878828E-3</v>
      </c>
      <c r="D68" s="18">
        <f t="shared" si="0"/>
        <v>-1.1992428904994353E-2</v>
      </c>
      <c r="E68" s="18">
        <f t="shared" si="1"/>
        <v>-8.7996532945528484E-3</v>
      </c>
    </row>
    <row r="69" spans="1:5" hidden="1" x14ac:dyDescent="0.2">
      <c r="A69" s="47">
        <v>45135</v>
      </c>
      <c r="B69" s="18">
        <v>3.0333592178598101E-2</v>
      </c>
      <c r="C69" s="18">
        <v>9.8778427947523451E-3</v>
      </c>
      <c r="D69" s="18">
        <f t="shared" si="0"/>
        <v>1.0558161432929543E-2</v>
      </c>
      <c r="E69" s="18">
        <f t="shared" si="1"/>
        <v>1.9775430745668558E-2</v>
      </c>
    </row>
    <row r="70" spans="1:5" hidden="1" x14ac:dyDescent="0.2">
      <c r="A70" s="48">
        <v>45138</v>
      </c>
      <c r="B70" s="18">
        <v>-5.8880734458405248E-3</v>
      </c>
      <c r="C70" s="18">
        <v>1.4687129405193122E-3</v>
      </c>
      <c r="D70" s="18">
        <f t="shared" si="0"/>
        <v>-1.0738422101006788E-3</v>
      </c>
      <c r="E70" s="18">
        <f t="shared" si="1"/>
        <v>-4.8142312357398465E-3</v>
      </c>
    </row>
    <row r="71" spans="1:5" hidden="1" x14ac:dyDescent="0.2">
      <c r="A71" s="47">
        <v>45139</v>
      </c>
      <c r="B71" s="18">
        <v>2.0730506986629038E-2</v>
      </c>
      <c r="C71" s="18">
        <v>-2.6650876392156908E-3</v>
      </c>
      <c r="D71" s="18">
        <f t="shared" si="0"/>
        <v>-6.7919586188790529E-3</v>
      </c>
      <c r="E71" s="18">
        <f t="shared" si="1"/>
        <v>2.7522465605508091E-2</v>
      </c>
    </row>
    <row r="72" spans="1:5" hidden="1" x14ac:dyDescent="0.2">
      <c r="A72" s="48">
        <v>45140</v>
      </c>
      <c r="B72" s="18">
        <v>-1.7408153048308339E-2</v>
      </c>
      <c r="C72" s="18">
        <v>-1.3839541336347905E-2</v>
      </c>
      <c r="D72" s="18">
        <f t="shared" si="0"/>
        <v>-2.2249121056260583E-2</v>
      </c>
      <c r="E72" s="18">
        <f t="shared" si="1"/>
        <v>4.8409680079522441E-3</v>
      </c>
    </row>
    <row r="73" spans="1:5" hidden="1" x14ac:dyDescent="0.2">
      <c r="A73" s="47">
        <v>45141</v>
      </c>
      <c r="B73" s="18">
        <v>2.7559029249642375E-2</v>
      </c>
      <c r="C73" s="18">
        <v>-2.5479738404268204E-3</v>
      </c>
      <c r="D73" s="18">
        <f t="shared" si="0"/>
        <v>-6.6299599153538009E-3</v>
      </c>
      <c r="E73" s="18">
        <f t="shared" si="1"/>
        <v>3.4188989164996172E-2</v>
      </c>
    </row>
    <row r="74" spans="1:5" hidden="1" x14ac:dyDescent="0.2">
      <c r="A74" s="48">
        <v>45142</v>
      </c>
      <c r="B74" s="18">
        <v>4.7892904927706592E-3</v>
      </c>
      <c r="C74" s="18">
        <v>-5.3000741550505159E-3</v>
      </c>
      <c r="D74" s="18">
        <f t="shared" si="0"/>
        <v>-1.0436827146637292E-2</v>
      </c>
      <c r="E74" s="18">
        <f t="shared" si="1"/>
        <v>1.5226117639407951E-2</v>
      </c>
    </row>
    <row r="75" spans="1:5" hidden="1" x14ac:dyDescent="0.2">
      <c r="A75" s="47">
        <v>45145</v>
      </c>
      <c r="B75" s="18">
        <v>-4.3851291533244519E-2</v>
      </c>
      <c r="C75" s="18">
        <v>9.0240927793627801E-3</v>
      </c>
      <c r="D75" s="18">
        <f t="shared" si="0"/>
        <v>9.3772041327815983E-3</v>
      </c>
      <c r="E75" s="18">
        <f t="shared" si="1"/>
        <v>-5.3228495666026117E-2</v>
      </c>
    </row>
    <row r="76" spans="1:5" hidden="1" x14ac:dyDescent="0.2">
      <c r="A76" s="48">
        <v>45146</v>
      </c>
      <c r="B76" s="18">
        <v>4.2871417410138113E-2</v>
      </c>
      <c r="C76" s="18">
        <v>-4.218283044793103E-3</v>
      </c>
      <c r="D76" s="18">
        <f t="shared" si="0"/>
        <v>-8.9404299743213421E-3</v>
      </c>
      <c r="E76" s="18">
        <f t="shared" si="1"/>
        <v>5.1811847384459458E-2</v>
      </c>
    </row>
    <row r="77" spans="1:5" hidden="1" x14ac:dyDescent="0.2">
      <c r="A77" s="47">
        <v>45147</v>
      </c>
      <c r="B77" s="18">
        <v>-3.1548749761239225E-2</v>
      </c>
      <c r="C77" s="18">
        <v>-7.0387303805971024E-3</v>
      </c>
      <c r="D77" s="18">
        <f t="shared" ref="D77:D140" si="2">$B$2+$B$3*C77</f>
        <v>-1.2841838830379405E-2</v>
      </c>
      <c r="E77" s="18">
        <f t="shared" ref="E77:E140" si="3">B77-D77</f>
        <v>-1.870691093085982E-2</v>
      </c>
    </row>
    <row r="78" spans="1:5" hidden="1" x14ac:dyDescent="0.2">
      <c r="A78" s="48">
        <v>45148</v>
      </c>
      <c r="B78" s="18">
        <v>1.5794654057705193E-2</v>
      </c>
      <c r="C78" s="18">
        <v>2.5071394456976925E-4</v>
      </c>
      <c r="D78" s="18">
        <f t="shared" si="2"/>
        <v>-2.758650151431302E-3</v>
      </c>
      <c r="E78" s="18">
        <f t="shared" si="3"/>
        <v>1.8553304209136496E-2</v>
      </c>
    </row>
    <row r="79" spans="1:5" hidden="1" x14ac:dyDescent="0.2">
      <c r="A79" s="47">
        <v>45149</v>
      </c>
      <c r="B79" s="18">
        <v>-1.360547559200842E-2</v>
      </c>
      <c r="C79" s="18">
        <v>-1.0696923700230787E-3</v>
      </c>
      <c r="D79" s="18">
        <f t="shared" si="2"/>
        <v>-4.5851139268589863E-3</v>
      </c>
      <c r="E79" s="18">
        <f t="shared" si="3"/>
        <v>-9.0203616651494331E-3</v>
      </c>
    </row>
    <row r="80" spans="1:5" hidden="1" x14ac:dyDescent="0.2">
      <c r="A80" s="48">
        <v>45152</v>
      </c>
      <c r="B80" s="18">
        <v>0</v>
      </c>
      <c r="C80" s="18">
        <v>5.7504757517030658E-3</v>
      </c>
      <c r="D80" s="18">
        <f t="shared" si="2"/>
        <v>4.8489442709773135E-3</v>
      </c>
      <c r="E80" s="18">
        <f t="shared" si="3"/>
        <v>-4.8489442709773135E-3</v>
      </c>
    </row>
    <row r="81" spans="1:5" hidden="1" x14ac:dyDescent="0.2">
      <c r="A81" s="47">
        <v>45153</v>
      </c>
      <c r="B81" s="18">
        <v>-3.4482703541824034E-2</v>
      </c>
      <c r="C81" s="18">
        <v>-1.1550909428841738E-2</v>
      </c>
      <c r="D81" s="18">
        <f t="shared" si="2"/>
        <v>-1.9083350620183168E-2</v>
      </c>
      <c r="E81" s="18">
        <f t="shared" si="3"/>
        <v>-1.5399352921640866E-2</v>
      </c>
    </row>
    <row r="82" spans="1:5" hidden="1" x14ac:dyDescent="0.2">
      <c r="A82" s="48">
        <v>45154</v>
      </c>
      <c r="B82" s="18">
        <v>-2.755106658252271E-2</v>
      </c>
      <c r="C82" s="18">
        <v>-7.5553952105776867E-3</v>
      </c>
      <c r="D82" s="18">
        <f t="shared" si="2"/>
        <v>-1.3556520050521877E-2</v>
      </c>
      <c r="E82" s="18">
        <f t="shared" si="3"/>
        <v>-1.3994546532000832E-2</v>
      </c>
    </row>
    <row r="83" spans="1:5" hidden="1" x14ac:dyDescent="0.2">
      <c r="A83" s="47">
        <v>45155</v>
      </c>
      <c r="B83" s="18">
        <v>0.1133263330501002</v>
      </c>
      <c r="C83" s="18">
        <v>-7.7129130290369829E-3</v>
      </c>
      <c r="D83" s="18">
        <f t="shared" si="2"/>
        <v>-1.3774407973520045E-2</v>
      </c>
      <c r="E83" s="18">
        <f t="shared" si="3"/>
        <v>0.12710074102362023</v>
      </c>
    </row>
    <row r="84" spans="1:5" hidden="1" x14ac:dyDescent="0.2">
      <c r="A84" s="48">
        <v>45156</v>
      </c>
      <c r="B84" s="18">
        <v>-5.7492900698951077E-2</v>
      </c>
      <c r="C84" s="18">
        <v>-1.4870682600087726E-4</v>
      </c>
      <c r="D84" s="18">
        <f t="shared" si="2"/>
        <v>-3.3111524838861798E-3</v>
      </c>
      <c r="E84" s="18">
        <f t="shared" si="3"/>
        <v>-5.4181748215064898E-2</v>
      </c>
    </row>
    <row r="85" spans="1:5" hidden="1" x14ac:dyDescent="0.2">
      <c r="A85" s="47">
        <v>45159</v>
      </c>
      <c r="B85" s="18">
        <v>5.0000190734860173E-3</v>
      </c>
      <c r="C85" s="18">
        <v>6.8791885187959867E-3</v>
      </c>
      <c r="D85" s="18">
        <f t="shared" si="2"/>
        <v>6.4102462423281945E-3</v>
      </c>
      <c r="E85" s="18">
        <f t="shared" si="3"/>
        <v>-1.4102271688421772E-3</v>
      </c>
    </row>
    <row r="86" spans="1:5" hidden="1" x14ac:dyDescent="0.2">
      <c r="A86" s="48">
        <v>45160</v>
      </c>
      <c r="B86" s="18">
        <v>-3.0845812311773524E-2</v>
      </c>
      <c r="C86" s="18">
        <v>-2.777466728829614E-3</v>
      </c>
      <c r="D86" s="18">
        <f t="shared" si="2"/>
        <v>-6.947407993838051E-3</v>
      </c>
      <c r="E86" s="18">
        <f t="shared" si="3"/>
        <v>-2.3898404317935475E-2</v>
      </c>
    </row>
    <row r="87" spans="1:5" hidden="1" x14ac:dyDescent="0.2">
      <c r="A87" s="47">
        <v>45161</v>
      </c>
      <c r="B87" s="18">
        <v>1.6427089442707654E-2</v>
      </c>
      <c r="C87" s="18">
        <v>1.1044879965972587E-2</v>
      </c>
      <c r="D87" s="18">
        <f t="shared" si="2"/>
        <v>1.2172475977061847E-2</v>
      </c>
      <c r="E87" s="18">
        <f t="shared" si="3"/>
        <v>4.2546134656458075E-3</v>
      </c>
    </row>
    <row r="88" spans="1:5" hidden="1" x14ac:dyDescent="0.2">
      <c r="A88" s="48">
        <v>45162</v>
      </c>
      <c r="B88" s="18">
        <v>-3.1313078574482289E-2</v>
      </c>
      <c r="C88" s="18">
        <v>-1.3457974663146133E-2</v>
      </c>
      <c r="D88" s="18">
        <f t="shared" si="2"/>
        <v>-2.1721315562745973E-2</v>
      </c>
      <c r="E88" s="18">
        <f t="shared" si="3"/>
        <v>-9.5917630117363165E-3</v>
      </c>
    </row>
    <row r="89" spans="1:5" hidden="1" x14ac:dyDescent="0.2">
      <c r="A89" s="47">
        <v>45163</v>
      </c>
      <c r="B89" s="18">
        <v>-2.0855534353954042E-3</v>
      </c>
      <c r="C89" s="18">
        <v>6.7179660376250894E-3</v>
      </c>
      <c r="D89" s="18">
        <f t="shared" si="2"/>
        <v>6.1872338116931462E-3</v>
      </c>
      <c r="E89" s="18">
        <f t="shared" si="3"/>
        <v>-8.2727872470885512E-3</v>
      </c>
    </row>
    <row r="90" spans="1:5" hidden="1" x14ac:dyDescent="0.2">
      <c r="A90" s="48">
        <v>45166</v>
      </c>
      <c r="B90" s="18">
        <v>4.1797344300953609E-2</v>
      </c>
      <c r="C90" s="18">
        <v>6.2646197550364491E-3</v>
      </c>
      <c r="D90" s="18">
        <f t="shared" si="2"/>
        <v>5.5601385352453984E-3</v>
      </c>
      <c r="E90" s="18">
        <f t="shared" si="3"/>
        <v>3.6237205765708214E-2</v>
      </c>
    </row>
    <row r="91" spans="1:5" hidden="1" x14ac:dyDescent="0.2">
      <c r="A91" s="47">
        <v>45167</v>
      </c>
      <c r="B91" s="18">
        <v>-7.0211280465086734E-3</v>
      </c>
      <c r="C91" s="18">
        <v>1.4508307194546211E-2</v>
      </c>
      <c r="D91" s="18">
        <f t="shared" si="2"/>
        <v>1.6963292487031517E-2</v>
      </c>
      <c r="E91" s="18">
        <f t="shared" si="3"/>
        <v>-2.3984420533540191E-2</v>
      </c>
    </row>
    <row r="92" spans="1:5" hidden="1" x14ac:dyDescent="0.2">
      <c r="A92" s="48">
        <v>45168</v>
      </c>
      <c r="B92" s="18">
        <v>1.8181849708242437E-2</v>
      </c>
      <c r="C92" s="18">
        <v>3.833182103508026E-3</v>
      </c>
      <c r="D92" s="18">
        <f t="shared" si="2"/>
        <v>2.1968307839514319E-3</v>
      </c>
      <c r="E92" s="18">
        <f t="shared" si="3"/>
        <v>1.5985018924291005E-2</v>
      </c>
    </row>
    <row r="93" spans="1:5" hidden="1" x14ac:dyDescent="0.2">
      <c r="A93" s="47">
        <v>45169</v>
      </c>
      <c r="B93" s="18">
        <v>1.2896836847705595E-2</v>
      </c>
      <c r="C93" s="18">
        <v>-1.5969365120942491E-3</v>
      </c>
      <c r="D93" s="18">
        <f t="shared" si="2"/>
        <v>-5.314429074519714E-3</v>
      </c>
      <c r="E93" s="18">
        <f t="shared" si="3"/>
        <v>1.8211265922225307E-2</v>
      </c>
    </row>
    <row r="94" spans="1:5" hidden="1" x14ac:dyDescent="0.2">
      <c r="A94" s="48">
        <v>45170</v>
      </c>
      <c r="B94" s="18">
        <v>4.2115602700215193E-2</v>
      </c>
      <c r="C94" s="18">
        <v>1.7991292600010311E-3</v>
      </c>
      <c r="D94" s="18">
        <f t="shared" si="2"/>
        <v>-6.16790898187202E-4</v>
      </c>
      <c r="E94" s="18">
        <f t="shared" si="3"/>
        <v>4.2732393598402398E-2</v>
      </c>
    </row>
    <row r="95" spans="1:5" hidden="1" x14ac:dyDescent="0.2">
      <c r="A95" s="47">
        <v>45174</v>
      </c>
      <c r="B95" s="18">
        <v>-1.5037668789816383E-2</v>
      </c>
      <c r="C95" s="18">
        <v>-4.194177587506065E-3</v>
      </c>
      <c r="D95" s="18">
        <f t="shared" si="2"/>
        <v>-8.9070858861885378E-3</v>
      </c>
      <c r="E95" s="18">
        <f t="shared" si="3"/>
        <v>-6.1305829036278452E-3</v>
      </c>
    </row>
    <row r="96" spans="1:5" hidden="1" x14ac:dyDescent="0.2">
      <c r="A96" s="48">
        <v>45175</v>
      </c>
      <c r="B96" s="18">
        <v>-2.4809092229410412E-2</v>
      </c>
      <c r="C96" s="18">
        <v>-6.9715993514528618E-3</v>
      </c>
      <c r="D96" s="18">
        <f t="shared" si="2"/>
        <v>-1.2748979237401054E-2</v>
      </c>
      <c r="E96" s="18">
        <f t="shared" si="3"/>
        <v>-1.2060112992009358E-2</v>
      </c>
    </row>
    <row r="97" spans="1:5" hidden="1" x14ac:dyDescent="0.2">
      <c r="A97" s="47">
        <v>45176</v>
      </c>
      <c r="B97" s="18">
        <v>-6.8493783434010469E-3</v>
      </c>
      <c r="C97" s="18">
        <v>-3.2112659361860363E-3</v>
      </c>
      <c r="D97" s="18">
        <f t="shared" si="2"/>
        <v>-7.5474646046624714E-3</v>
      </c>
      <c r="E97" s="18">
        <f t="shared" si="3"/>
        <v>6.9808626126142449E-4</v>
      </c>
    </row>
    <row r="98" spans="1:5" hidden="1" x14ac:dyDescent="0.2">
      <c r="A98" s="48">
        <v>45177</v>
      </c>
      <c r="B98" s="18">
        <v>3.9408830892964097E-3</v>
      </c>
      <c r="C98" s="18">
        <v>1.4266227216406246E-3</v>
      </c>
      <c r="D98" s="18">
        <f t="shared" si="2"/>
        <v>-1.1320638796217387E-3</v>
      </c>
      <c r="E98" s="18">
        <f t="shared" si="3"/>
        <v>5.0729469689181489E-3</v>
      </c>
    </row>
    <row r="99" spans="1:5" hidden="1" x14ac:dyDescent="0.2">
      <c r="A99" s="47">
        <v>45180</v>
      </c>
      <c r="B99" s="18">
        <v>2.0608444238922052E-2</v>
      </c>
      <c r="C99" s="18">
        <v>6.7234531062752012E-3</v>
      </c>
      <c r="D99" s="18">
        <f t="shared" si="2"/>
        <v>6.1948238481932408E-3</v>
      </c>
      <c r="E99" s="18">
        <f t="shared" si="3"/>
        <v>1.4413620390728812E-2</v>
      </c>
    </row>
    <row r="100" spans="1:5" hidden="1" x14ac:dyDescent="0.2">
      <c r="A100" s="48">
        <v>45181</v>
      </c>
      <c r="B100" s="18">
        <v>-3.2692231863910348E-2</v>
      </c>
      <c r="C100" s="18">
        <v>-5.6958856048289208E-3</v>
      </c>
      <c r="D100" s="18">
        <f t="shared" si="2"/>
        <v>-1.0984336854013003E-2</v>
      </c>
      <c r="E100" s="18">
        <f t="shared" si="3"/>
        <v>-2.1707895009897345E-2</v>
      </c>
    </row>
    <row r="101" spans="1:5" hidden="1" x14ac:dyDescent="0.2">
      <c r="A101" s="47">
        <v>45182</v>
      </c>
      <c r="B101" s="18">
        <v>-1.2922476045569731E-2</v>
      </c>
      <c r="C101" s="18">
        <v>1.2416323054647016E-3</v>
      </c>
      <c r="D101" s="18">
        <f t="shared" si="2"/>
        <v>-1.387953517691821E-3</v>
      </c>
      <c r="E101" s="18">
        <f t="shared" si="3"/>
        <v>-1.153452252787791E-2</v>
      </c>
    </row>
    <row r="102" spans="1:5" hidden="1" x14ac:dyDescent="0.2">
      <c r="A102" s="48">
        <v>45183</v>
      </c>
      <c r="B102" s="18">
        <v>9.063459196570145E-3</v>
      </c>
      <c r="C102" s="18">
        <v>8.4299188671679293E-3</v>
      </c>
      <c r="D102" s="18">
        <f t="shared" si="2"/>
        <v>8.5553077854722617E-3</v>
      </c>
      <c r="E102" s="18">
        <f t="shared" si="3"/>
        <v>5.0815141109788325E-4</v>
      </c>
    </row>
    <row r="103" spans="1:5" hidden="1" x14ac:dyDescent="0.2">
      <c r="A103" s="47">
        <v>45184</v>
      </c>
      <c r="B103" s="18">
        <v>-1.9960155070101515E-2</v>
      </c>
      <c r="C103" s="18">
        <v>-1.2159612938677844E-2</v>
      </c>
      <c r="D103" s="18">
        <f t="shared" si="2"/>
        <v>-1.9925345162623807E-2</v>
      </c>
      <c r="E103" s="18">
        <f t="shared" si="3"/>
        <v>-3.4809907477707791E-5</v>
      </c>
    </row>
    <row r="104" spans="1:5" hidden="1" x14ac:dyDescent="0.2">
      <c r="A104" s="48">
        <v>45187</v>
      </c>
      <c r="B104" s="18">
        <v>-7.1282787168631678E-3</v>
      </c>
      <c r="C104" s="18">
        <v>7.2128769712942464E-4</v>
      </c>
      <c r="D104" s="18">
        <f t="shared" si="2"/>
        <v>-2.1077248239632137E-3</v>
      </c>
      <c r="E104" s="18">
        <f t="shared" si="3"/>
        <v>-5.0205538928999541E-3</v>
      </c>
    </row>
    <row r="105" spans="1:5" hidden="1" x14ac:dyDescent="0.2">
      <c r="A105" s="47">
        <v>45188</v>
      </c>
      <c r="B105" s="18">
        <v>-2.5641025641025661E-2</v>
      </c>
      <c r="C105" s="18">
        <v>-2.151010615372817E-3</v>
      </c>
      <c r="D105" s="18">
        <f t="shared" si="2"/>
        <v>-6.0808570045867818E-3</v>
      </c>
      <c r="E105" s="18">
        <f t="shared" si="3"/>
        <v>-1.956016863643888E-2</v>
      </c>
    </row>
    <row r="106" spans="1:5" hidden="1" x14ac:dyDescent="0.2">
      <c r="A106" s="48">
        <v>45189</v>
      </c>
      <c r="B106" s="18">
        <v>-5.26317797209086E-3</v>
      </c>
      <c r="C106" s="18">
        <v>-9.3947947580595992E-3</v>
      </c>
      <c r="D106" s="18">
        <f t="shared" si="2"/>
        <v>-1.6100885830118844E-2</v>
      </c>
      <c r="E106" s="18">
        <f t="shared" si="3"/>
        <v>1.0837707858027984E-2</v>
      </c>
    </row>
    <row r="107" spans="1:5" hidden="1" x14ac:dyDescent="0.2">
      <c r="A107" s="47">
        <v>45190</v>
      </c>
      <c r="B107" s="18">
        <v>-5.0793603378247565E-2</v>
      </c>
      <c r="C107" s="18">
        <v>-1.6400934103219411E-2</v>
      </c>
      <c r="D107" s="18">
        <f t="shared" si="2"/>
        <v>-2.5792190376385627E-2</v>
      </c>
      <c r="E107" s="18">
        <f t="shared" si="3"/>
        <v>-2.5001413001861938E-2</v>
      </c>
    </row>
    <row r="108" spans="1:5" hidden="1" x14ac:dyDescent="0.2">
      <c r="A108" s="48">
        <v>45191</v>
      </c>
      <c r="B108" s="18">
        <v>-3.3445580548957521E-3</v>
      </c>
      <c r="C108" s="18">
        <v>-2.2955984771939608E-3</v>
      </c>
      <c r="D108" s="18">
        <f t="shared" si="2"/>
        <v>-6.2808594500948483E-3</v>
      </c>
      <c r="E108" s="18">
        <f t="shared" si="3"/>
        <v>2.9363013951990962E-3</v>
      </c>
    </row>
    <row r="109" spans="1:5" hidden="1" x14ac:dyDescent="0.2">
      <c r="A109" s="47">
        <v>45194</v>
      </c>
      <c r="B109" s="18">
        <v>3.3557816614819824E-3</v>
      </c>
      <c r="C109" s="18">
        <v>4.0230650909416354E-3</v>
      </c>
      <c r="D109" s="18">
        <f t="shared" si="2"/>
        <v>2.4594881147173928E-3</v>
      </c>
      <c r="E109" s="18">
        <f t="shared" si="3"/>
        <v>8.962935467645896E-4</v>
      </c>
    </row>
    <row r="110" spans="1:5" hidden="1" x14ac:dyDescent="0.2">
      <c r="A110" s="48">
        <v>45195</v>
      </c>
      <c r="B110" s="18">
        <v>-1.4492765949936648E-2</v>
      </c>
      <c r="C110" s="18">
        <v>-1.4734533990868215E-2</v>
      </c>
      <c r="D110" s="18">
        <f t="shared" si="2"/>
        <v>-2.3487127603706751E-2</v>
      </c>
      <c r="E110" s="18">
        <f t="shared" si="3"/>
        <v>8.9943616537701034E-3</v>
      </c>
    </row>
    <row r="111" spans="1:5" hidden="1" x14ac:dyDescent="0.2">
      <c r="A111" s="47">
        <v>45196</v>
      </c>
      <c r="B111" s="18">
        <v>-1.24435077435332E-2</v>
      </c>
      <c r="C111" s="18">
        <v>2.2931406074522265E-4</v>
      </c>
      <c r="D111" s="18">
        <f t="shared" si="2"/>
        <v>-2.7882517310147408E-3</v>
      </c>
      <c r="E111" s="18">
        <f t="shared" si="3"/>
        <v>-9.6552560125184594E-3</v>
      </c>
    </row>
    <row r="112" spans="1:5" hidden="1" x14ac:dyDescent="0.2">
      <c r="A112" s="48">
        <v>45197</v>
      </c>
      <c r="B112" s="18">
        <v>2.4054988448851455E-2</v>
      </c>
      <c r="C112" s="18">
        <v>5.8931739705165853E-3</v>
      </c>
      <c r="D112" s="18">
        <f t="shared" si="2"/>
        <v>5.0463328509927864E-3</v>
      </c>
      <c r="E112" s="18">
        <f t="shared" si="3"/>
        <v>1.9008655597858668E-2</v>
      </c>
    </row>
    <row r="113" spans="1:5" hidden="1" x14ac:dyDescent="0.2">
      <c r="A113" s="47">
        <v>45198</v>
      </c>
      <c r="B113" s="18">
        <v>-2.2370810993369572E-3</v>
      </c>
      <c r="C113" s="18">
        <v>-2.7095820861420261E-3</v>
      </c>
      <c r="D113" s="18">
        <f t="shared" si="2"/>
        <v>-6.8535059582248972E-3</v>
      </c>
      <c r="E113" s="18">
        <f t="shared" si="3"/>
        <v>4.61642485888794E-3</v>
      </c>
    </row>
    <row r="114" spans="1:5" hidden="1" x14ac:dyDescent="0.2">
      <c r="A114" s="48">
        <v>45201</v>
      </c>
      <c r="B114" s="18">
        <v>-1.9058304354250266E-2</v>
      </c>
      <c r="C114" s="18">
        <v>7.9367555590792449E-5</v>
      </c>
      <c r="D114" s="18">
        <f t="shared" si="2"/>
        <v>-2.9956665675614719E-3</v>
      </c>
      <c r="E114" s="18">
        <f t="shared" si="3"/>
        <v>-1.6062637786688795E-2</v>
      </c>
    </row>
    <row r="115" spans="1:5" hidden="1" x14ac:dyDescent="0.2">
      <c r="A115" s="47">
        <v>45202</v>
      </c>
      <c r="B115" s="18">
        <v>-9.1428484235490659E-3</v>
      </c>
      <c r="C115" s="18">
        <v>-1.3744071674259506E-2</v>
      </c>
      <c r="D115" s="18">
        <f t="shared" si="2"/>
        <v>-2.2117061797281238E-2</v>
      </c>
      <c r="E115" s="18">
        <f t="shared" si="3"/>
        <v>1.2974213373732172E-2</v>
      </c>
    </row>
    <row r="116" spans="1:5" hidden="1" x14ac:dyDescent="0.2">
      <c r="A116" s="48">
        <v>45203</v>
      </c>
      <c r="B116" s="18">
        <v>-2.3068028547310937E-2</v>
      </c>
      <c r="C116" s="18">
        <v>8.1097549571607086E-3</v>
      </c>
      <c r="D116" s="18">
        <f t="shared" si="2"/>
        <v>8.1124382101265893E-3</v>
      </c>
      <c r="E116" s="18">
        <f t="shared" si="3"/>
        <v>-3.1180466757437526E-2</v>
      </c>
    </row>
    <row r="117" spans="1:5" hidden="1" x14ac:dyDescent="0.2">
      <c r="A117" s="47">
        <v>45204</v>
      </c>
      <c r="B117" s="18">
        <v>-7.0838745838371908E-3</v>
      </c>
      <c r="C117" s="18">
        <v>-1.304030159777203E-3</v>
      </c>
      <c r="D117" s="18">
        <f t="shared" si="2"/>
        <v>-4.9092637582172794E-3</v>
      </c>
      <c r="E117" s="18">
        <f t="shared" si="3"/>
        <v>-2.1746108256199114E-3</v>
      </c>
    </row>
    <row r="118" spans="1:5" hidden="1" x14ac:dyDescent="0.2">
      <c r="A118" s="48">
        <v>45205</v>
      </c>
      <c r="B118" s="18">
        <v>-5.9453259978653472E-3</v>
      </c>
      <c r="C118" s="18">
        <v>1.1814893014644445E-2</v>
      </c>
      <c r="D118" s="18">
        <f t="shared" si="2"/>
        <v>1.3237603373426544E-2</v>
      </c>
      <c r="E118" s="18">
        <f t="shared" si="3"/>
        <v>-1.9182929371291891E-2</v>
      </c>
    </row>
    <row r="119" spans="1:5" hidden="1" x14ac:dyDescent="0.2">
      <c r="A119" s="47">
        <v>45208</v>
      </c>
      <c r="B119" s="18">
        <v>-8.3731695812103712E-3</v>
      </c>
      <c r="C119" s="18">
        <v>6.3038542996403102E-3</v>
      </c>
      <c r="D119" s="18">
        <f t="shared" si="2"/>
        <v>5.6144100679337674E-3</v>
      </c>
      <c r="E119" s="18">
        <f t="shared" si="3"/>
        <v>-1.3987579649144138E-2</v>
      </c>
    </row>
    <row r="120" spans="1:5" hidden="1" x14ac:dyDescent="0.2">
      <c r="A120" s="48">
        <v>45209</v>
      </c>
      <c r="B120" s="18">
        <v>4.7044673717414387E-2</v>
      </c>
      <c r="C120" s="18">
        <v>5.2079907813922244E-3</v>
      </c>
      <c r="D120" s="18">
        <f t="shared" si="2"/>
        <v>4.0985471121359144E-3</v>
      </c>
      <c r="E120" s="18">
        <f t="shared" si="3"/>
        <v>4.2946126605278474E-2</v>
      </c>
    </row>
    <row r="121" spans="1:5" hidden="1" x14ac:dyDescent="0.2">
      <c r="A121" s="47">
        <v>45210</v>
      </c>
      <c r="B121" s="18">
        <v>-2.6497752053476042E-2</v>
      </c>
      <c r="C121" s="18">
        <v>4.2930081710337298E-3</v>
      </c>
      <c r="D121" s="18">
        <f t="shared" si="2"/>
        <v>2.8328892805302179E-3</v>
      </c>
      <c r="E121" s="18">
        <f t="shared" si="3"/>
        <v>-2.9330641334006261E-2</v>
      </c>
    </row>
    <row r="122" spans="1:5" hidden="1" x14ac:dyDescent="0.2">
      <c r="A122" s="48">
        <v>45211</v>
      </c>
      <c r="B122" s="18">
        <v>-2.958579948438389E-2</v>
      </c>
      <c r="C122" s="18">
        <v>-6.2464343461184901E-3</v>
      </c>
      <c r="D122" s="18">
        <f t="shared" si="2"/>
        <v>-1.1745888295762032E-2</v>
      </c>
      <c r="E122" s="18">
        <f t="shared" si="3"/>
        <v>-1.7839911188621858E-2</v>
      </c>
    </row>
    <row r="123" spans="1:5" hidden="1" x14ac:dyDescent="0.2">
      <c r="A123" s="47">
        <v>45212</v>
      </c>
      <c r="B123" s="18">
        <v>7.3171245136987029E-3</v>
      </c>
      <c r="C123" s="18">
        <v>-5.018858888767519E-3</v>
      </c>
      <c r="D123" s="18">
        <f t="shared" si="2"/>
        <v>-1.0047833629046061E-2</v>
      </c>
      <c r="E123" s="18">
        <f t="shared" si="3"/>
        <v>1.7364958142744764E-2</v>
      </c>
    </row>
    <row r="124" spans="1:5" hidden="1" x14ac:dyDescent="0.2">
      <c r="A124" s="48">
        <v>45215</v>
      </c>
      <c r="B124" s="18">
        <v>2.7844980128706842E-2</v>
      </c>
      <c r="C124" s="18">
        <v>1.059436938392988E-2</v>
      </c>
      <c r="D124" s="18">
        <f t="shared" si="2"/>
        <v>1.1549303208608697E-2</v>
      </c>
      <c r="E124" s="18">
        <f t="shared" si="3"/>
        <v>1.6295676920098146E-2</v>
      </c>
    </row>
    <row r="125" spans="1:5" hidden="1" x14ac:dyDescent="0.2">
      <c r="A125" s="47">
        <v>45216</v>
      </c>
      <c r="B125" s="18">
        <v>-5.8893041322518602E-3</v>
      </c>
      <c r="C125" s="18">
        <v>-9.824505308242415E-5</v>
      </c>
      <c r="D125" s="18">
        <f t="shared" si="2"/>
        <v>-3.241350787801568E-3</v>
      </c>
      <c r="E125" s="18">
        <f t="shared" si="3"/>
        <v>-2.6479533444502923E-3</v>
      </c>
    </row>
    <row r="126" spans="1:5" hidden="1" x14ac:dyDescent="0.2">
      <c r="A126" s="48">
        <v>45217</v>
      </c>
      <c r="B126" s="18">
        <v>-2.3696096070714434E-3</v>
      </c>
      <c r="C126" s="18">
        <v>-1.3399820506516447E-2</v>
      </c>
      <c r="D126" s="18">
        <f t="shared" si="2"/>
        <v>-2.1640873308493784E-2</v>
      </c>
      <c r="E126" s="18">
        <f t="shared" si="3"/>
        <v>1.9271263701422341E-2</v>
      </c>
    </row>
    <row r="127" spans="1:5" hidden="1" x14ac:dyDescent="0.2">
      <c r="A127" s="47">
        <v>45218</v>
      </c>
      <c r="B127" s="18">
        <v>-2.137770825947638E-2</v>
      </c>
      <c r="C127" s="18">
        <v>-8.4828481963210578E-3</v>
      </c>
      <c r="D127" s="18">
        <f t="shared" si="2"/>
        <v>-1.4839427639762585E-2</v>
      </c>
      <c r="E127" s="18">
        <f t="shared" si="3"/>
        <v>-6.5382806197137947E-3</v>
      </c>
    </row>
    <row r="128" spans="1:5" hidden="1" x14ac:dyDescent="0.2">
      <c r="A128" s="48">
        <v>45219</v>
      </c>
      <c r="B128" s="18">
        <v>1.8203953443099996E-2</v>
      </c>
      <c r="C128" s="18">
        <v>-1.2585283719027562E-2</v>
      </c>
      <c r="D128" s="18">
        <f t="shared" si="2"/>
        <v>-2.0514158054514991E-2</v>
      </c>
      <c r="E128" s="18">
        <f t="shared" si="3"/>
        <v>3.871811149761499E-2</v>
      </c>
    </row>
    <row r="129" spans="1:5" hidden="1" x14ac:dyDescent="0.2">
      <c r="A129" s="47">
        <v>45222</v>
      </c>
      <c r="B129" s="18">
        <v>-8.3433427454202569E-3</v>
      </c>
      <c r="C129" s="18">
        <v>-1.6855698941634634E-3</v>
      </c>
      <c r="D129" s="18">
        <f t="shared" si="2"/>
        <v>-5.4370319883758015E-3</v>
      </c>
      <c r="E129" s="18">
        <f t="shared" si="3"/>
        <v>-2.9063107570444554E-3</v>
      </c>
    </row>
    <row r="130" spans="1:5" hidden="1" x14ac:dyDescent="0.2">
      <c r="A130" s="48">
        <v>45223</v>
      </c>
      <c r="B130" s="18">
        <v>-4.8076878990646055E-3</v>
      </c>
      <c r="C130" s="18">
        <v>7.2657922227272742E-3</v>
      </c>
      <c r="D130" s="18">
        <f t="shared" si="2"/>
        <v>6.9450192533875967E-3</v>
      </c>
      <c r="E130" s="18">
        <f t="shared" si="3"/>
        <v>-1.1752707152452201E-2</v>
      </c>
    </row>
    <row r="131" spans="1:5" hidden="1" x14ac:dyDescent="0.2">
      <c r="A131" s="47">
        <v>45224</v>
      </c>
      <c r="B131" s="18">
        <v>7.2464277236357066E-3</v>
      </c>
      <c r="C131" s="18">
        <v>-1.4339628627712542E-2</v>
      </c>
      <c r="D131" s="18">
        <f t="shared" si="2"/>
        <v>-2.2940871248708663E-2</v>
      </c>
      <c r="E131" s="18">
        <f t="shared" si="3"/>
        <v>3.018729897234437E-2</v>
      </c>
    </row>
    <row r="132" spans="1:5" hidden="1" x14ac:dyDescent="0.2">
      <c r="A132" s="48">
        <v>45225</v>
      </c>
      <c r="B132" s="18">
        <v>1.6786497252640364E-2</v>
      </c>
      <c r="C132" s="18">
        <v>-1.1832519778109618E-2</v>
      </c>
      <c r="D132" s="18">
        <f t="shared" si="2"/>
        <v>-1.947289063982623E-2</v>
      </c>
      <c r="E132" s="18">
        <f t="shared" si="3"/>
        <v>3.6259387892466591E-2</v>
      </c>
    </row>
    <row r="133" spans="1:5" hidden="1" x14ac:dyDescent="0.2">
      <c r="A133" s="47">
        <v>45226</v>
      </c>
      <c r="B133" s="18">
        <v>0</v>
      </c>
      <c r="C133" s="18">
        <v>-4.8002802297685276E-3</v>
      </c>
      <c r="D133" s="18">
        <f t="shared" si="2"/>
        <v>-9.7454827554315851E-3</v>
      </c>
      <c r="E133" s="18">
        <f t="shared" si="3"/>
        <v>9.7454827554315851E-3</v>
      </c>
    </row>
    <row r="134" spans="1:5" hidden="1" x14ac:dyDescent="0.2">
      <c r="A134" s="48">
        <v>45229</v>
      </c>
      <c r="B134" s="18">
        <v>4.5990609006554717E-2</v>
      </c>
      <c r="C134" s="18">
        <v>1.2010022325859904E-2</v>
      </c>
      <c r="D134" s="18">
        <f t="shared" si="2"/>
        <v>1.3507517728212921E-2</v>
      </c>
      <c r="E134" s="18">
        <f t="shared" si="3"/>
        <v>3.24830912783418E-2</v>
      </c>
    </row>
    <row r="135" spans="1:5" hidden="1" x14ac:dyDescent="0.2">
      <c r="A135" s="47">
        <v>45230</v>
      </c>
      <c r="B135" s="18">
        <v>-0.15107099132349888</v>
      </c>
      <c r="C135" s="18">
        <v>6.4749573072333533E-3</v>
      </c>
      <c r="D135" s="18">
        <f t="shared" si="2"/>
        <v>5.8510898245977506E-3</v>
      </c>
      <c r="E135" s="18">
        <f t="shared" si="3"/>
        <v>-0.15692208114809664</v>
      </c>
    </row>
    <row r="136" spans="1:5" hidden="1" x14ac:dyDescent="0.2">
      <c r="A136" s="48">
        <v>45231</v>
      </c>
      <c r="B136" s="18">
        <v>-3.9840914970058483E-3</v>
      </c>
      <c r="C136" s="18">
        <v>1.0505999486313922E-2</v>
      </c>
      <c r="D136" s="18">
        <f t="shared" si="2"/>
        <v>1.1427064761965422E-2</v>
      </c>
      <c r="E136" s="18">
        <f t="shared" si="3"/>
        <v>-1.541115625897127E-2</v>
      </c>
    </row>
    <row r="137" spans="1:5" hidden="1" x14ac:dyDescent="0.2">
      <c r="A137" s="47">
        <v>45232</v>
      </c>
      <c r="B137" s="18">
        <v>6.5333302815755223E-2</v>
      </c>
      <c r="C137" s="18">
        <v>1.885855702012762E-2</v>
      </c>
      <c r="D137" s="18">
        <f t="shared" si="2"/>
        <v>2.2980814239746773E-2</v>
      </c>
      <c r="E137" s="18">
        <f t="shared" si="3"/>
        <v>4.235248857600845E-2</v>
      </c>
    </row>
    <row r="138" spans="1:5" hidden="1" x14ac:dyDescent="0.2">
      <c r="A138" s="48">
        <v>45233</v>
      </c>
      <c r="B138" s="18">
        <v>4.5056398080620008E-2</v>
      </c>
      <c r="C138" s="18">
        <v>9.3937302530313627E-3</v>
      </c>
      <c r="D138" s="18">
        <f t="shared" si="2"/>
        <v>9.8885084549700693E-3</v>
      </c>
      <c r="E138" s="18">
        <f t="shared" si="3"/>
        <v>3.5167889625649942E-2</v>
      </c>
    </row>
    <row r="139" spans="1:5" hidden="1" x14ac:dyDescent="0.2">
      <c r="A139" s="47">
        <v>45236</v>
      </c>
      <c r="B139" s="18">
        <v>-3.9520947141318485E-2</v>
      </c>
      <c r="C139" s="18">
        <v>1.7529924220356374E-3</v>
      </c>
      <c r="D139" s="18">
        <f t="shared" si="2"/>
        <v>-6.8061008954160883E-4</v>
      </c>
      <c r="E139" s="18">
        <f t="shared" si="3"/>
        <v>-3.8840337051776877E-2</v>
      </c>
    </row>
    <row r="140" spans="1:5" hidden="1" x14ac:dyDescent="0.2">
      <c r="A140" s="48">
        <v>45237</v>
      </c>
      <c r="B140" s="18">
        <v>7.481289196368901E-2</v>
      </c>
      <c r="C140" s="18">
        <v>2.8401189192852616E-3</v>
      </c>
      <c r="D140" s="18">
        <f t="shared" si="2"/>
        <v>8.2316730427242201E-4</v>
      </c>
      <c r="E140" s="18">
        <f t="shared" si="3"/>
        <v>7.3989724659416584E-2</v>
      </c>
    </row>
    <row r="141" spans="1:5" hidden="1" x14ac:dyDescent="0.2">
      <c r="A141" s="47">
        <v>45238</v>
      </c>
      <c r="B141" s="18">
        <v>3.3642687436557628E-2</v>
      </c>
      <c r="C141" s="18">
        <v>1.0049156221052513E-3</v>
      </c>
      <c r="D141" s="18">
        <f t="shared" ref="D141:D204" si="4">$B$2+$B$3*C141</f>
        <v>-1.715393974782288E-3</v>
      </c>
      <c r="E141" s="18">
        <f t="shared" ref="E141:E204" si="5">B141-D141</f>
        <v>3.5358081411339913E-2</v>
      </c>
    </row>
    <row r="142" spans="1:5" hidden="1" x14ac:dyDescent="0.2">
      <c r="A142" s="48">
        <v>45239</v>
      </c>
      <c r="B142" s="18">
        <v>-3.4792308782409354E-2</v>
      </c>
      <c r="C142" s="18">
        <v>-8.0838393067328429E-3</v>
      </c>
      <c r="D142" s="18">
        <f t="shared" si="4"/>
        <v>-1.4287495045339011E-2</v>
      </c>
      <c r="E142" s="18">
        <f t="shared" si="5"/>
        <v>-2.0504813737070342E-2</v>
      </c>
    </row>
    <row r="143" spans="1:5" hidden="1" x14ac:dyDescent="0.2">
      <c r="A143" s="47">
        <v>45240</v>
      </c>
      <c r="B143" s="18">
        <v>-1.8604743487125486E-2</v>
      </c>
      <c r="C143" s="18">
        <v>1.5616441094852496E-2</v>
      </c>
      <c r="D143" s="18">
        <f t="shared" si="4"/>
        <v>1.8496128557916956E-2</v>
      </c>
      <c r="E143" s="18">
        <f t="shared" si="5"/>
        <v>-3.7100872045042442E-2</v>
      </c>
    </row>
    <row r="144" spans="1:5" hidden="1" x14ac:dyDescent="0.2">
      <c r="A144" s="48">
        <v>45243</v>
      </c>
      <c r="B144" s="18">
        <v>9.4787774120645985E-3</v>
      </c>
      <c r="C144" s="18">
        <v>-8.3583893324035152E-4</v>
      </c>
      <c r="D144" s="18">
        <f t="shared" si="4"/>
        <v>-4.2616340810551403E-3</v>
      </c>
      <c r="E144" s="18">
        <f t="shared" si="5"/>
        <v>1.3740411493119739E-2</v>
      </c>
    </row>
    <row r="145" spans="1:5" hidden="1" x14ac:dyDescent="0.2">
      <c r="A145" s="47">
        <v>45244</v>
      </c>
      <c r="B145" s="18">
        <v>4.3427214281652748E-2</v>
      </c>
      <c r="C145" s="18">
        <v>1.9075017703661823E-2</v>
      </c>
      <c r="D145" s="18">
        <f t="shared" si="4"/>
        <v>2.3280235404967001E-2</v>
      </c>
      <c r="E145" s="18">
        <f t="shared" si="5"/>
        <v>2.0146978876685748E-2</v>
      </c>
    </row>
    <row r="146" spans="1:5" hidden="1" x14ac:dyDescent="0.2">
      <c r="A146" s="48">
        <v>45245</v>
      </c>
      <c r="B146" s="18">
        <v>0.17997743149663203</v>
      </c>
      <c r="C146" s="18">
        <v>1.5970120755575135E-3</v>
      </c>
      <c r="D146" s="18">
        <f t="shared" si="4"/>
        <v>-8.9637129075095063E-4</v>
      </c>
      <c r="E146" s="18">
        <f t="shared" si="5"/>
        <v>0.18087380278738299</v>
      </c>
    </row>
    <row r="147" spans="1:5" hidden="1" x14ac:dyDescent="0.2">
      <c r="A147" s="47">
        <v>45246</v>
      </c>
      <c r="B147" s="18">
        <v>-1.2392766184689208E-2</v>
      </c>
      <c r="C147" s="18">
        <v>1.1904273935798848E-3</v>
      </c>
      <c r="D147" s="18">
        <f t="shared" si="4"/>
        <v>-1.458783167359486E-3</v>
      </c>
      <c r="E147" s="18">
        <f t="shared" si="5"/>
        <v>-1.0933983017329722E-2</v>
      </c>
    </row>
    <row r="148" spans="1:5" hidden="1" x14ac:dyDescent="0.2">
      <c r="A148" s="48">
        <v>45247</v>
      </c>
      <c r="B148" s="18">
        <v>9.6525467937895737E-3</v>
      </c>
      <c r="C148" s="18">
        <v>1.2820490603360213E-3</v>
      </c>
      <c r="D148" s="18">
        <f t="shared" si="4"/>
        <v>-1.3320466821390325E-3</v>
      </c>
      <c r="E148" s="18">
        <f t="shared" si="5"/>
        <v>1.0984593475928606E-2</v>
      </c>
    </row>
    <row r="149" spans="1:5" hidden="1" x14ac:dyDescent="0.2">
      <c r="A149" s="47">
        <v>45250</v>
      </c>
      <c r="B149" s="18">
        <v>-6.2141454699786158E-2</v>
      </c>
      <c r="C149" s="18">
        <v>7.3902780973298388E-3</v>
      </c>
      <c r="D149" s="18">
        <f t="shared" si="4"/>
        <v>7.117215446333044E-3</v>
      </c>
      <c r="E149" s="18">
        <f t="shared" si="5"/>
        <v>-6.9258670146119208E-2</v>
      </c>
    </row>
    <row r="150" spans="1:5" hidden="1" x14ac:dyDescent="0.2">
      <c r="A150" s="48">
        <v>45251</v>
      </c>
      <c r="B150" s="18">
        <v>3.2619743235110299E-2</v>
      </c>
      <c r="C150" s="18">
        <v>-2.0209310950652926E-3</v>
      </c>
      <c r="D150" s="18">
        <f t="shared" si="4"/>
        <v>-5.9009233514824618E-3</v>
      </c>
      <c r="E150" s="18">
        <f t="shared" si="5"/>
        <v>3.8520666586592762E-2</v>
      </c>
    </row>
    <row r="151" spans="1:5" hidden="1" x14ac:dyDescent="0.2">
      <c r="A151" s="47">
        <v>45252</v>
      </c>
      <c r="B151" s="18">
        <v>1.9743317572130881E-2</v>
      </c>
      <c r="C151" s="18">
        <v>4.06112922094648E-3</v>
      </c>
      <c r="D151" s="18">
        <f t="shared" si="4"/>
        <v>2.5121406610045987E-3</v>
      </c>
      <c r="E151" s="18">
        <f t="shared" si="5"/>
        <v>1.7231176911126283E-2</v>
      </c>
    </row>
    <row r="152" spans="1:5" hidden="1" x14ac:dyDescent="0.2">
      <c r="A152" s="48">
        <v>45254</v>
      </c>
      <c r="B152" s="18">
        <v>-1.7425005470009913E-2</v>
      </c>
      <c r="C152" s="18">
        <v>5.9687366788407914E-4</v>
      </c>
      <c r="D152" s="18">
        <f t="shared" si="4"/>
        <v>-2.2798216361794546E-3</v>
      </c>
      <c r="E152" s="18">
        <f t="shared" si="5"/>
        <v>-1.5145183833830459E-2</v>
      </c>
    </row>
    <row r="153" spans="1:5" hidden="1" x14ac:dyDescent="0.2">
      <c r="A153" s="47">
        <v>45257</v>
      </c>
      <c r="B153" s="18">
        <v>-1.3793043833503327E-2</v>
      </c>
      <c r="C153" s="18">
        <v>-1.9541574600900891E-3</v>
      </c>
      <c r="D153" s="18">
        <f t="shared" si="4"/>
        <v>-5.8085581271663037E-3</v>
      </c>
      <c r="E153" s="18">
        <f t="shared" si="5"/>
        <v>-7.9844857063370231E-3</v>
      </c>
    </row>
    <row r="154" spans="1:5" hidden="1" x14ac:dyDescent="0.2">
      <c r="A154" s="48">
        <v>45258</v>
      </c>
      <c r="B154" s="18">
        <v>2.6972976814757743E-2</v>
      </c>
      <c r="C154" s="18">
        <v>9.8011853060331333E-4</v>
      </c>
      <c r="D154" s="18">
        <f t="shared" si="4"/>
        <v>-1.7496947720927138E-3</v>
      </c>
      <c r="E154" s="18">
        <f t="shared" si="5"/>
        <v>2.8722671586850455E-2</v>
      </c>
    </row>
    <row r="155" spans="1:5" hidden="1" x14ac:dyDescent="0.2">
      <c r="A155" s="47">
        <v>45259</v>
      </c>
      <c r="B155" s="18">
        <v>-7.7820939478688844E-3</v>
      </c>
      <c r="C155" s="18">
        <v>-9.4624863923831182E-4</v>
      </c>
      <c r="D155" s="18">
        <f t="shared" si="4"/>
        <v>-4.4143592886160248E-3</v>
      </c>
      <c r="E155" s="18">
        <f t="shared" si="5"/>
        <v>-3.3677346592528596E-3</v>
      </c>
    </row>
    <row r="156" spans="1:5" hidden="1" x14ac:dyDescent="0.2">
      <c r="A156" s="48">
        <v>45260</v>
      </c>
      <c r="B156" s="18">
        <v>-2.6470540111589558E-2</v>
      </c>
      <c r="C156" s="18">
        <v>3.7840728581564065E-3</v>
      </c>
      <c r="D156" s="18">
        <f t="shared" si="4"/>
        <v>2.1288999836500243E-3</v>
      </c>
      <c r="E156" s="18">
        <f t="shared" si="5"/>
        <v>-2.8599440095239584E-2</v>
      </c>
    </row>
    <row r="157" spans="1:5" hidden="1" x14ac:dyDescent="0.2">
      <c r="A157" s="47">
        <v>45261</v>
      </c>
      <c r="B157" s="18">
        <v>3.0211402602292159E-2</v>
      </c>
      <c r="C157" s="18">
        <v>5.8737421236076948E-3</v>
      </c>
      <c r="D157" s="18">
        <f t="shared" si="4"/>
        <v>5.0194535759722865E-3</v>
      </c>
      <c r="E157" s="18">
        <f t="shared" si="5"/>
        <v>2.5191949026319872E-2</v>
      </c>
    </row>
    <row r="158" spans="1:5" hidden="1" x14ac:dyDescent="0.2">
      <c r="A158" s="48">
        <v>45264</v>
      </c>
      <c r="B158" s="18">
        <v>3.9101580955296367E-3</v>
      </c>
      <c r="C158" s="18">
        <v>-5.4085091269721053E-3</v>
      </c>
      <c r="D158" s="18">
        <f t="shared" si="4"/>
        <v>-1.0586820785728129E-2</v>
      </c>
      <c r="E158" s="18">
        <f t="shared" si="5"/>
        <v>1.4496978881257765E-2</v>
      </c>
    </row>
    <row r="159" spans="1:5" hidden="1" x14ac:dyDescent="0.2">
      <c r="A159" s="47">
        <v>45265</v>
      </c>
      <c r="B159" s="18">
        <v>-2.6290208931739834E-2</v>
      </c>
      <c r="C159" s="18">
        <v>-5.6886972616143616E-4</v>
      </c>
      <c r="D159" s="18">
        <f t="shared" si="4"/>
        <v>-3.8923465515308306E-3</v>
      </c>
      <c r="E159" s="18">
        <f t="shared" si="5"/>
        <v>-2.2397862380209004E-2</v>
      </c>
    </row>
    <row r="160" spans="1:5" hidden="1" x14ac:dyDescent="0.2">
      <c r="A160" s="48">
        <v>45266</v>
      </c>
      <c r="B160" s="18">
        <v>5.1000022888183949E-2</v>
      </c>
      <c r="C160" s="18">
        <v>-3.9062028088695522E-3</v>
      </c>
      <c r="D160" s="18">
        <f t="shared" si="4"/>
        <v>-8.5087422130301869E-3</v>
      </c>
      <c r="E160" s="18">
        <f t="shared" si="5"/>
        <v>5.9508765101214139E-2</v>
      </c>
    </row>
    <row r="161" spans="1:5" hidden="1" x14ac:dyDescent="0.2">
      <c r="A161" s="47">
        <v>45267</v>
      </c>
      <c r="B161" s="18">
        <v>3.2350156535064345E-2</v>
      </c>
      <c r="C161" s="18">
        <v>7.9681890658929166E-3</v>
      </c>
      <c r="D161" s="18">
        <f t="shared" si="4"/>
        <v>7.9166159322571553E-3</v>
      </c>
      <c r="E161" s="18">
        <f t="shared" si="5"/>
        <v>2.443354060280719E-2</v>
      </c>
    </row>
    <row r="162" spans="1:5" hidden="1" x14ac:dyDescent="0.2">
      <c r="A162" s="48">
        <v>45268</v>
      </c>
      <c r="B162" s="18">
        <v>-1.5668209245806697E-2</v>
      </c>
      <c r="C162" s="18">
        <v>4.0954978699407896E-3</v>
      </c>
      <c r="D162" s="18">
        <f t="shared" si="4"/>
        <v>2.5596814003245646E-3</v>
      </c>
      <c r="E162" s="18">
        <f t="shared" si="5"/>
        <v>-1.8227890646131263E-2</v>
      </c>
    </row>
    <row r="163" spans="1:5" hidden="1" x14ac:dyDescent="0.2">
      <c r="A163" s="47">
        <v>45271</v>
      </c>
      <c r="B163" s="18">
        <v>-9.3635099214206541E-4</v>
      </c>
      <c r="C163" s="18">
        <v>3.924494286698943E-3</v>
      </c>
      <c r="D163" s="18">
        <f t="shared" si="4"/>
        <v>2.3231391732784342E-3</v>
      </c>
      <c r="E163" s="18">
        <f t="shared" si="5"/>
        <v>-3.2594901654204997E-3</v>
      </c>
    </row>
    <row r="164" spans="1:5" hidden="1" x14ac:dyDescent="0.2">
      <c r="A164" s="48">
        <v>45272</v>
      </c>
      <c r="B164" s="18">
        <v>-1.1246474667390149E-2</v>
      </c>
      <c r="C164" s="18">
        <v>4.5993575202152304E-3</v>
      </c>
      <c r="D164" s="18">
        <f t="shared" si="4"/>
        <v>3.2566497417776275E-3</v>
      </c>
      <c r="E164" s="18">
        <f t="shared" si="5"/>
        <v>-1.4503124409167777E-2</v>
      </c>
    </row>
    <row r="165" spans="1:5" hidden="1" x14ac:dyDescent="0.2">
      <c r="A165" s="47">
        <v>45273</v>
      </c>
      <c r="B165" s="18">
        <v>4.0758231632934017E-2</v>
      </c>
      <c r="C165" s="18">
        <v>1.3650676351045998E-2</v>
      </c>
      <c r="D165" s="18">
        <f t="shared" si="4"/>
        <v>1.5776966996892034E-2</v>
      </c>
      <c r="E165" s="18">
        <f t="shared" si="5"/>
        <v>2.4981264636041983E-2</v>
      </c>
    </row>
    <row r="166" spans="1:5" hidden="1" x14ac:dyDescent="0.2">
      <c r="A166" s="48">
        <v>45274</v>
      </c>
      <c r="B166" s="18">
        <v>8.1967355500964789E-3</v>
      </c>
      <c r="C166" s="18">
        <v>2.6470624846992585E-3</v>
      </c>
      <c r="D166" s="18">
        <f t="shared" si="4"/>
        <v>5.5612027451530698E-4</v>
      </c>
      <c r="E166" s="18">
        <f t="shared" si="5"/>
        <v>7.6406152755811724E-3</v>
      </c>
    </row>
    <row r="167" spans="1:5" hidden="1" x14ac:dyDescent="0.2">
      <c r="A167" s="47">
        <v>45275</v>
      </c>
      <c r="B167" s="18">
        <v>-3.6133661206629419E-2</v>
      </c>
      <c r="C167" s="18">
        <v>-7.62494933082003E-5</v>
      </c>
      <c r="D167" s="18">
        <f t="shared" si="4"/>
        <v>-3.2109252341641168E-3</v>
      </c>
      <c r="E167" s="18">
        <f t="shared" si="5"/>
        <v>-3.2922735972465304E-2</v>
      </c>
    </row>
    <row r="168" spans="1:5" hidden="1" x14ac:dyDescent="0.2">
      <c r="A168" s="48">
        <v>45278</v>
      </c>
      <c r="B168" s="18">
        <v>3.373942400216734E-2</v>
      </c>
      <c r="C168" s="18">
        <v>4.5283443669004164E-3</v>
      </c>
      <c r="D168" s="18">
        <f t="shared" si="4"/>
        <v>3.1584201660213237E-3</v>
      </c>
      <c r="E168" s="18">
        <f t="shared" si="5"/>
        <v>3.0581003836146016E-2</v>
      </c>
    </row>
    <row r="169" spans="1:5" hidden="1" x14ac:dyDescent="0.2">
      <c r="A169" s="47">
        <v>45279</v>
      </c>
      <c r="B169" s="18">
        <v>9.9728570276156336E-3</v>
      </c>
      <c r="C169" s="18">
        <v>5.8664078189105684E-3</v>
      </c>
      <c r="D169" s="18">
        <f t="shared" si="4"/>
        <v>5.0093083337849368E-3</v>
      </c>
      <c r="E169" s="18">
        <f t="shared" si="5"/>
        <v>4.9635486938306968E-3</v>
      </c>
    </row>
    <row r="170" spans="1:5" hidden="1" x14ac:dyDescent="0.2">
      <c r="A170" s="48">
        <v>45280</v>
      </c>
      <c r="B170" s="18">
        <v>-1.2567355386722712E-2</v>
      </c>
      <c r="C170" s="18">
        <v>-1.4684266911006771E-2</v>
      </c>
      <c r="D170" s="18">
        <f t="shared" si="4"/>
        <v>-2.3417595218524417E-2</v>
      </c>
      <c r="E170" s="18">
        <f t="shared" si="5"/>
        <v>1.0850239831801705E-2</v>
      </c>
    </row>
    <row r="171" spans="1:5" hidden="1" x14ac:dyDescent="0.2">
      <c r="A171" s="47">
        <v>45281</v>
      </c>
      <c r="B171" s="18">
        <v>1.5454552390359089E-2</v>
      </c>
      <c r="C171" s="18">
        <v>1.0301467821202559E-2</v>
      </c>
      <c r="D171" s="18">
        <f t="shared" si="4"/>
        <v>1.1144144517548839E-2</v>
      </c>
      <c r="E171" s="18">
        <f t="shared" si="5"/>
        <v>4.3104078728102499E-3</v>
      </c>
    </row>
    <row r="172" spans="1:5" hidden="1" x14ac:dyDescent="0.2">
      <c r="A172" s="48">
        <v>45282</v>
      </c>
      <c r="B172" s="18">
        <v>-9.8477758214794431E-3</v>
      </c>
      <c r="C172" s="18">
        <v>1.6600585268868873E-3</v>
      </c>
      <c r="D172" s="18">
        <f t="shared" si="4"/>
        <v>-8.0916172635419649E-4</v>
      </c>
      <c r="E172" s="18">
        <f t="shared" si="5"/>
        <v>-9.0386140951252466E-3</v>
      </c>
    </row>
    <row r="173" spans="1:5" hidden="1" x14ac:dyDescent="0.2">
      <c r="A173" s="47">
        <v>45286</v>
      </c>
      <c r="B173" s="18">
        <v>5.4249062989148999E-3</v>
      </c>
      <c r="C173" s="18">
        <v>4.2316894655107795E-3</v>
      </c>
      <c r="D173" s="18">
        <f t="shared" si="4"/>
        <v>2.7480696358829406E-3</v>
      </c>
      <c r="E173" s="18">
        <f t="shared" si="5"/>
        <v>2.6768366630319593E-3</v>
      </c>
    </row>
    <row r="174" spans="1:5" hidden="1" x14ac:dyDescent="0.2">
      <c r="A174" s="48">
        <v>45287</v>
      </c>
      <c r="B174" s="18">
        <v>1.5287776802472619E-2</v>
      </c>
      <c r="C174" s="18">
        <v>1.4304577464787638E-3</v>
      </c>
      <c r="D174" s="18">
        <f t="shared" si="4"/>
        <v>-1.1267590474141722E-3</v>
      </c>
      <c r="E174" s="18">
        <f t="shared" si="5"/>
        <v>1.641453584988679E-2</v>
      </c>
    </row>
    <row r="175" spans="1:5" hidden="1" x14ac:dyDescent="0.2">
      <c r="A175" s="47">
        <v>45288</v>
      </c>
      <c r="B175" s="18">
        <v>1.062886501014515E-2</v>
      </c>
      <c r="C175" s="18">
        <v>3.7017460804378288E-4</v>
      </c>
      <c r="D175" s="18">
        <f t="shared" si="4"/>
        <v>-2.5934051264625119E-3</v>
      </c>
      <c r="E175" s="18">
        <f t="shared" si="5"/>
        <v>1.3222270136607662E-2</v>
      </c>
    </row>
    <row r="176" spans="1:5" hidden="1" x14ac:dyDescent="0.2">
      <c r="A176" s="48">
        <v>45289</v>
      </c>
      <c r="B176" s="18">
        <v>-4.3821377216056723E-3</v>
      </c>
      <c r="C176" s="18">
        <v>-2.8264750133749628E-3</v>
      </c>
      <c r="D176" s="18">
        <f t="shared" si="4"/>
        <v>-7.0151991392064621E-3</v>
      </c>
      <c r="E176" s="18">
        <f t="shared" si="5"/>
        <v>2.6330614176007898E-3</v>
      </c>
    </row>
    <row r="177" spans="1:5" hidden="1" x14ac:dyDescent="0.2">
      <c r="A177" s="47">
        <v>45293</v>
      </c>
      <c r="B177" s="18">
        <v>-1.1443672391707072E-2</v>
      </c>
      <c r="C177" s="18">
        <v>-5.6605790054923277E-3</v>
      </c>
      <c r="D177" s="18">
        <f t="shared" si="4"/>
        <v>-1.093549868654202E-2</v>
      </c>
      <c r="E177" s="18">
        <f t="shared" si="5"/>
        <v>-5.08173705165052E-4</v>
      </c>
    </row>
    <row r="178" spans="1:5" hidden="1" x14ac:dyDescent="0.2">
      <c r="A178" s="48">
        <v>45294</v>
      </c>
      <c r="B178" s="18">
        <v>-1.4247538195379716E-2</v>
      </c>
      <c r="C178" s="18">
        <v>-8.016314922730805E-3</v>
      </c>
      <c r="D178" s="18">
        <f t="shared" si="4"/>
        <v>-1.4194091340755985E-2</v>
      </c>
      <c r="E178" s="18">
        <f t="shared" si="5"/>
        <v>-5.3446854623731554E-5</v>
      </c>
    </row>
    <row r="179" spans="1:5" hidden="1" x14ac:dyDescent="0.2">
      <c r="A179" s="47">
        <v>45295</v>
      </c>
      <c r="B179" s="18">
        <v>-3.5230298139103389E-2</v>
      </c>
      <c r="C179" s="18">
        <v>-3.4283812973570083E-3</v>
      </c>
      <c r="D179" s="18">
        <f t="shared" si="4"/>
        <v>-7.8477913585450129E-3</v>
      </c>
      <c r="E179" s="18">
        <f t="shared" si="5"/>
        <v>-2.7382506780558376E-2</v>
      </c>
    </row>
    <row r="180" spans="1:5" hidden="1" x14ac:dyDescent="0.2">
      <c r="A180" s="48">
        <v>45296</v>
      </c>
      <c r="B180" s="18">
        <v>9.3632420353908508E-3</v>
      </c>
      <c r="C180" s="18">
        <v>1.8256861788026324E-3</v>
      </c>
      <c r="D180" s="18">
        <f t="shared" si="4"/>
        <v>-5.8005580411651372E-4</v>
      </c>
      <c r="E180" s="18">
        <f t="shared" si="5"/>
        <v>9.9432978395073649E-3</v>
      </c>
    </row>
    <row r="181" spans="1:5" hidden="1" x14ac:dyDescent="0.2">
      <c r="A181" s="47">
        <v>45299</v>
      </c>
      <c r="B181" s="18">
        <v>8.3488084246070571E-3</v>
      </c>
      <c r="C181" s="18">
        <v>1.4114629309846638E-2</v>
      </c>
      <c r="D181" s="18">
        <f t="shared" si="4"/>
        <v>1.64187340525223E-2</v>
      </c>
      <c r="E181" s="18">
        <f t="shared" si="5"/>
        <v>-8.0699256279152427E-3</v>
      </c>
    </row>
    <row r="182" spans="1:5" hidden="1" x14ac:dyDescent="0.2">
      <c r="A182" s="48">
        <v>45300</v>
      </c>
      <c r="B182" s="18">
        <v>1.1039548005745692E-2</v>
      </c>
      <c r="C182" s="18">
        <v>-1.4779006799081618E-3</v>
      </c>
      <c r="D182" s="18">
        <f t="shared" si="4"/>
        <v>-5.1497717012074559E-3</v>
      </c>
      <c r="E182" s="18">
        <f t="shared" si="5"/>
        <v>1.6189319706953149E-2</v>
      </c>
    </row>
    <row r="183" spans="1:5" hidden="1" x14ac:dyDescent="0.2">
      <c r="A183" s="47">
        <v>45301</v>
      </c>
      <c r="B183" s="18">
        <v>-1.7288406218407881E-2</v>
      </c>
      <c r="C183" s="18">
        <v>5.6659718937244197E-3</v>
      </c>
      <c r="D183" s="18">
        <f t="shared" si="4"/>
        <v>4.7320535580383386E-3</v>
      </c>
      <c r="E183" s="18">
        <f t="shared" si="5"/>
        <v>-2.2020459776446219E-2</v>
      </c>
    </row>
    <row r="184" spans="1:5" hidden="1" x14ac:dyDescent="0.2">
      <c r="A184" s="48">
        <v>45302</v>
      </c>
      <c r="B184" s="18">
        <v>6.4814531099983697E-3</v>
      </c>
      <c r="C184" s="18">
        <v>-6.7105557838686991E-4</v>
      </c>
      <c r="D184" s="18">
        <f t="shared" si="4"/>
        <v>-4.0336960402361406E-3</v>
      </c>
      <c r="E184" s="18">
        <f t="shared" si="5"/>
        <v>1.051514915023451E-2</v>
      </c>
    </row>
    <row r="185" spans="1:5" hidden="1" x14ac:dyDescent="0.2">
      <c r="A185" s="47">
        <v>45303</v>
      </c>
      <c r="B185" s="18">
        <v>2.1159199478576696E-2</v>
      </c>
      <c r="C185" s="18">
        <v>7.5097559411041459E-4</v>
      </c>
      <c r="D185" s="18">
        <f t="shared" si="4"/>
        <v>-2.0666587764859058E-3</v>
      </c>
      <c r="E185" s="18">
        <f t="shared" si="5"/>
        <v>2.3225858255062602E-2</v>
      </c>
    </row>
    <row r="186" spans="1:5" hidden="1" x14ac:dyDescent="0.2">
      <c r="A186" s="48">
        <v>45307</v>
      </c>
      <c r="B186" s="18">
        <v>-2.0720764685252746E-2</v>
      </c>
      <c r="C186" s="18">
        <v>-3.7313402367431525E-3</v>
      </c>
      <c r="D186" s="18">
        <f t="shared" si="4"/>
        <v>-8.2668620052962043E-3</v>
      </c>
      <c r="E186" s="18">
        <f t="shared" si="5"/>
        <v>-1.2453902679956542E-2</v>
      </c>
    </row>
    <row r="187" spans="1:5" hidden="1" x14ac:dyDescent="0.2">
      <c r="A187" s="47">
        <v>45308</v>
      </c>
      <c r="B187" s="18">
        <v>-1.1039548005745803E-2</v>
      </c>
      <c r="C187" s="18">
        <v>-5.6168971839904991E-3</v>
      </c>
      <c r="D187" s="18">
        <f t="shared" si="4"/>
        <v>-1.0875075418540315E-2</v>
      </c>
      <c r="E187" s="18">
        <f t="shared" si="5"/>
        <v>-1.6447258720548794E-4</v>
      </c>
    </row>
    <row r="188" spans="1:5" hidden="1" x14ac:dyDescent="0.2">
      <c r="A188" s="48">
        <v>45309</v>
      </c>
      <c r="B188" s="18">
        <v>-6.4186007477516349E-2</v>
      </c>
      <c r="C188" s="18">
        <v>8.805260963896E-3</v>
      </c>
      <c r="D188" s="18">
        <f t="shared" si="4"/>
        <v>9.07450307823204E-3</v>
      </c>
      <c r="E188" s="18">
        <f t="shared" si="5"/>
        <v>-7.3260510555748393E-2</v>
      </c>
    </row>
    <row r="189" spans="1:5" hidden="1" x14ac:dyDescent="0.2">
      <c r="A189" s="47">
        <v>45310</v>
      </c>
      <c r="B189" s="18">
        <v>-2.1868812907782309E-2</v>
      </c>
      <c r="C189" s="18">
        <v>1.2313502764936146E-2</v>
      </c>
      <c r="D189" s="18">
        <f t="shared" si="4"/>
        <v>1.3927309744047506E-2</v>
      </c>
      <c r="E189" s="18">
        <f t="shared" si="5"/>
        <v>-3.5796122651829812E-2</v>
      </c>
    </row>
    <row r="190" spans="1:5" hidden="1" x14ac:dyDescent="0.2">
      <c r="A190" s="48">
        <v>45313</v>
      </c>
      <c r="B190" s="18">
        <v>1.6260146842582035E-2</v>
      </c>
      <c r="C190" s="18">
        <v>2.1943252026270788E-3</v>
      </c>
      <c r="D190" s="18">
        <f t="shared" si="4"/>
        <v>-7.0132596552946024E-5</v>
      </c>
      <c r="E190" s="18">
        <f t="shared" si="5"/>
        <v>1.6330279439134981E-2</v>
      </c>
    </row>
    <row r="191" spans="1:5" hidden="1" x14ac:dyDescent="0.2">
      <c r="A191" s="47">
        <v>45314</v>
      </c>
      <c r="B191" s="18">
        <v>1.0000228881839046E-3</v>
      </c>
      <c r="C191" s="18">
        <v>2.921374261968035E-3</v>
      </c>
      <c r="D191" s="18">
        <f t="shared" si="4"/>
        <v>9.3556447954328686E-4</v>
      </c>
      <c r="E191" s="18">
        <f t="shared" si="5"/>
        <v>6.4458408640617748E-5</v>
      </c>
    </row>
    <row r="192" spans="1:5" hidden="1" x14ac:dyDescent="0.2">
      <c r="A192" s="48">
        <v>45315</v>
      </c>
      <c r="B192" s="18">
        <v>-2.9970715244291846E-3</v>
      </c>
      <c r="C192" s="18">
        <v>8.1192841178312491E-4</v>
      </c>
      <c r="D192" s="18">
        <f t="shared" si="4"/>
        <v>-1.9823452494608686E-3</v>
      </c>
      <c r="E192" s="18">
        <f t="shared" si="5"/>
        <v>-1.014726274968316E-3</v>
      </c>
    </row>
    <row r="193" spans="1:5" hidden="1" x14ac:dyDescent="0.2">
      <c r="A193" s="47">
        <v>45316</v>
      </c>
      <c r="B193" s="18">
        <v>1.6032145132801157E-2</v>
      </c>
      <c r="C193" s="18">
        <v>5.2603655277063677E-3</v>
      </c>
      <c r="D193" s="18">
        <f t="shared" si="4"/>
        <v>4.1709949456798607E-3</v>
      </c>
      <c r="E193" s="18">
        <f t="shared" si="5"/>
        <v>1.1861150187121295E-2</v>
      </c>
    </row>
    <row r="194" spans="1:5" hidden="1" x14ac:dyDescent="0.2">
      <c r="A194" s="48">
        <v>45317</v>
      </c>
      <c r="B194" s="18">
        <v>1.8737630567085217E-2</v>
      </c>
      <c r="C194" s="18">
        <v>-6.5178525107645324E-4</v>
      </c>
      <c r="D194" s="18">
        <f t="shared" si="4"/>
        <v>-4.0070401886364276E-3</v>
      </c>
      <c r="E194" s="18">
        <f t="shared" si="5"/>
        <v>2.2744670755721647E-2</v>
      </c>
    </row>
    <row r="195" spans="1:5" hidden="1" x14ac:dyDescent="0.2">
      <c r="A195" s="47">
        <v>45320</v>
      </c>
      <c r="B195" s="18">
        <v>-1.6456929094821326E-2</v>
      </c>
      <c r="C195" s="18">
        <v>7.5567748961808956E-3</v>
      </c>
      <c r="D195" s="18">
        <f t="shared" si="4"/>
        <v>7.3475236237972629E-3</v>
      </c>
      <c r="E195" s="18">
        <f t="shared" si="5"/>
        <v>-2.3804452718618588E-2</v>
      </c>
    </row>
    <row r="196" spans="1:5" hidden="1" x14ac:dyDescent="0.2">
      <c r="A196" s="48">
        <v>45321</v>
      </c>
      <c r="B196" s="18">
        <v>-3.740158662873494E-2</v>
      </c>
      <c r="C196" s="18">
        <v>-6.0064993453989857E-4</v>
      </c>
      <c r="D196" s="18">
        <f t="shared" si="4"/>
        <v>-3.9363068073530721E-3</v>
      </c>
      <c r="E196" s="18">
        <f t="shared" si="5"/>
        <v>-3.3465279821381866E-2</v>
      </c>
    </row>
    <row r="197" spans="1:5" hidden="1" x14ac:dyDescent="0.2">
      <c r="A197" s="47">
        <v>45322</v>
      </c>
      <c r="B197" s="18">
        <v>7.157530716748628E-3</v>
      </c>
      <c r="C197" s="18">
        <v>-1.6105744611597972E-2</v>
      </c>
      <c r="D197" s="18">
        <f t="shared" si="4"/>
        <v>-2.5383866887339211E-2</v>
      </c>
      <c r="E197" s="18">
        <f t="shared" si="5"/>
        <v>3.2541397604087835E-2</v>
      </c>
    </row>
    <row r="198" spans="1:5" hidden="1" x14ac:dyDescent="0.2">
      <c r="A198" s="48">
        <v>45323</v>
      </c>
      <c r="B198" s="18">
        <v>0</v>
      </c>
      <c r="C198" s="18">
        <v>1.2493688211609788E-2</v>
      </c>
      <c r="D198" s="18">
        <f t="shared" si="4"/>
        <v>1.4176552865328811E-2</v>
      </c>
      <c r="E198" s="18">
        <f t="shared" si="5"/>
        <v>-1.4176552865328811E-2</v>
      </c>
    </row>
    <row r="199" spans="1:5" hidden="1" x14ac:dyDescent="0.2">
      <c r="A199" s="47">
        <v>45324</v>
      </c>
      <c r="B199" s="18">
        <v>-2.8426464548393149E-2</v>
      </c>
      <c r="C199" s="18">
        <v>1.068444607751462E-2</v>
      </c>
      <c r="D199" s="18">
        <f t="shared" si="4"/>
        <v>1.1673902595952249E-2</v>
      </c>
      <c r="E199" s="18">
        <f t="shared" si="5"/>
        <v>-4.0100367144345395E-2</v>
      </c>
    </row>
    <row r="200" spans="1:5" hidden="1" x14ac:dyDescent="0.2">
      <c r="A200" s="48">
        <v>45327</v>
      </c>
      <c r="B200" s="18">
        <v>-2.8213115224588803E-2</v>
      </c>
      <c r="C200" s="18">
        <v>-3.1863375266721894E-3</v>
      </c>
      <c r="D200" s="18">
        <f t="shared" si="4"/>
        <v>-7.512982160544422E-3</v>
      </c>
      <c r="E200" s="18">
        <f t="shared" si="5"/>
        <v>-2.070013306404438E-2</v>
      </c>
    </row>
    <row r="201" spans="1:5" hidden="1" x14ac:dyDescent="0.2">
      <c r="A201" s="47">
        <v>45328</v>
      </c>
      <c r="B201" s="18">
        <v>-6.1290391054658167E-2</v>
      </c>
      <c r="C201" s="18">
        <v>2.3104108269635937E-3</v>
      </c>
      <c r="D201" s="18">
        <f t="shared" si="4"/>
        <v>9.0443875518781552E-5</v>
      </c>
      <c r="E201" s="18">
        <f t="shared" si="5"/>
        <v>-6.1380834930176945E-2</v>
      </c>
    </row>
    <row r="202" spans="1:5" hidden="1" x14ac:dyDescent="0.2">
      <c r="A202" s="48">
        <v>45329</v>
      </c>
      <c r="B202" s="18">
        <v>-1.4891084488338979E-2</v>
      </c>
      <c r="C202" s="18">
        <v>8.241457963390042E-3</v>
      </c>
      <c r="D202" s="18">
        <f t="shared" si="4"/>
        <v>8.2946175645679382E-3</v>
      </c>
      <c r="E202" s="18">
        <f t="shared" si="5"/>
        <v>-2.3185702052906917E-2</v>
      </c>
    </row>
    <row r="203" spans="1:5" hidden="1" x14ac:dyDescent="0.2">
      <c r="A203" s="47">
        <v>45330</v>
      </c>
      <c r="B203" s="18">
        <v>0</v>
      </c>
      <c r="C203" s="18">
        <v>5.7058326082515265E-4</v>
      </c>
      <c r="D203" s="18">
        <f t="shared" si="4"/>
        <v>-2.3161880755123232E-3</v>
      </c>
      <c r="E203" s="18">
        <f t="shared" si="5"/>
        <v>2.3161880755123232E-3</v>
      </c>
    </row>
    <row r="204" spans="1:5" hidden="1" x14ac:dyDescent="0.2">
      <c r="A204" s="48">
        <v>45331</v>
      </c>
      <c r="B204" s="18">
        <v>1.5116180813981028E-2</v>
      </c>
      <c r="C204" s="18">
        <v>5.7423415255595245E-3</v>
      </c>
      <c r="D204" s="18">
        <f t="shared" si="4"/>
        <v>4.8376925303364815E-3</v>
      </c>
      <c r="E204" s="18">
        <f t="shared" si="5"/>
        <v>1.0278488283644548E-2</v>
      </c>
    </row>
    <row r="205" spans="1:5" hidden="1" x14ac:dyDescent="0.2">
      <c r="A205" s="47">
        <v>45334</v>
      </c>
      <c r="B205" s="18">
        <v>1.1454798019852941E-2</v>
      </c>
      <c r="C205" s="18">
        <v>-9.489536011326738E-4</v>
      </c>
      <c r="D205" s="18">
        <f t="shared" ref="D205:D264" si="6">$B$2+$B$3*C205</f>
        <v>-4.4181009512083364E-3</v>
      </c>
      <c r="E205" s="18">
        <f t="shared" ref="E205:E264" si="7">B205-D205</f>
        <v>1.5872898971061276E-2</v>
      </c>
    </row>
    <row r="206" spans="1:5" hidden="1" x14ac:dyDescent="0.2">
      <c r="A206" s="48">
        <v>45335</v>
      </c>
      <c r="B206" s="18">
        <v>-1.5855078655991006E-2</v>
      </c>
      <c r="C206" s="18">
        <v>-1.3674255653625456E-2</v>
      </c>
      <c r="D206" s="18">
        <f t="shared" si="6"/>
        <v>-2.2020488165950244E-2</v>
      </c>
      <c r="E206" s="18">
        <f t="shared" si="7"/>
        <v>6.1654095099592382E-3</v>
      </c>
    </row>
    <row r="207" spans="1:5" hidden="1" x14ac:dyDescent="0.2">
      <c r="A207" s="47">
        <v>45336</v>
      </c>
      <c r="B207" s="18">
        <v>4.1426999739358372E-2</v>
      </c>
      <c r="C207" s="18">
        <v>9.5797632750176387E-3</v>
      </c>
      <c r="D207" s="18">
        <f t="shared" si="6"/>
        <v>1.0145840286797946E-2</v>
      </c>
      <c r="E207" s="18">
        <f t="shared" si="7"/>
        <v>3.1281159452560423E-2</v>
      </c>
    </row>
    <row r="208" spans="1:5" hidden="1" x14ac:dyDescent="0.2">
      <c r="A208" s="48">
        <v>45337</v>
      </c>
      <c r="B208" s="18">
        <v>2.8729306453276759E-2</v>
      </c>
      <c r="C208" s="18">
        <v>5.8212506847294954E-3</v>
      </c>
      <c r="D208" s="18">
        <f t="shared" si="6"/>
        <v>4.9468443264015062E-3</v>
      </c>
      <c r="E208" s="18">
        <f t="shared" si="7"/>
        <v>2.3782462126875254E-2</v>
      </c>
    </row>
    <row r="209" spans="1:5" hidden="1" x14ac:dyDescent="0.2">
      <c r="A209" s="47">
        <v>45338</v>
      </c>
      <c r="B209" s="18">
        <v>-2.3630532450380493E-2</v>
      </c>
      <c r="C209" s="18">
        <v>-4.8034698371121065E-3</v>
      </c>
      <c r="D209" s="18">
        <f t="shared" si="6"/>
        <v>-9.7498948081508885E-3</v>
      </c>
      <c r="E209" s="18">
        <f t="shared" si="7"/>
        <v>-1.3880637642229604E-2</v>
      </c>
    </row>
    <row r="210" spans="1:5" hidden="1" x14ac:dyDescent="0.2">
      <c r="A210" s="48">
        <v>45342</v>
      </c>
      <c r="B210" s="18">
        <v>-3.8503891704565363E-2</v>
      </c>
      <c r="C210" s="18">
        <v>-6.0053220011653252E-3</v>
      </c>
      <c r="D210" s="18">
        <f t="shared" si="6"/>
        <v>-1.1412367500686787E-2</v>
      </c>
      <c r="E210" s="18">
        <f t="shared" si="7"/>
        <v>-2.7091524203878576E-2</v>
      </c>
    </row>
    <row r="211" spans="1:5" hidden="1" x14ac:dyDescent="0.2">
      <c r="A211" s="47">
        <v>45343</v>
      </c>
      <c r="B211" s="18">
        <v>-2.2882728390274387E-3</v>
      </c>
      <c r="C211" s="18">
        <v>1.264199922982101E-3</v>
      </c>
      <c r="D211" s="18">
        <f t="shared" si="6"/>
        <v>-1.3567366600945082E-3</v>
      </c>
      <c r="E211" s="18">
        <f t="shared" si="7"/>
        <v>-9.3153617893293049E-4</v>
      </c>
    </row>
    <row r="212" spans="1:5" hidden="1" x14ac:dyDescent="0.2">
      <c r="A212" s="48">
        <v>45344</v>
      </c>
      <c r="B212" s="18">
        <v>4.5871514481794495E-3</v>
      </c>
      <c r="C212" s="18">
        <v>2.112288421741404E-2</v>
      </c>
      <c r="D212" s="18">
        <f t="shared" si="6"/>
        <v>2.6112964969300503E-2</v>
      </c>
      <c r="E212" s="18">
        <f t="shared" si="7"/>
        <v>-2.1525813521121054E-2</v>
      </c>
    </row>
    <row r="213" spans="1:5" hidden="1" x14ac:dyDescent="0.2">
      <c r="A213" s="47">
        <v>45345</v>
      </c>
      <c r="B213" s="18">
        <v>1.8264822286714999E-2</v>
      </c>
      <c r="C213" s="18">
        <v>3.4794754621159107E-4</v>
      </c>
      <c r="D213" s="18">
        <f t="shared" si="6"/>
        <v>-2.6241509073801138E-3</v>
      </c>
      <c r="E213" s="18">
        <f t="shared" si="7"/>
        <v>2.0888973194095113E-2</v>
      </c>
    </row>
    <row r="214" spans="1:5" hidden="1" x14ac:dyDescent="0.2">
      <c r="A214" s="48">
        <v>45348</v>
      </c>
      <c r="B214" s="18">
        <v>-2.3542604972064396E-2</v>
      </c>
      <c r="C214" s="18">
        <v>-3.7867513501905758E-3</v>
      </c>
      <c r="D214" s="18">
        <f t="shared" si="6"/>
        <v>-8.3435099206759789E-3</v>
      </c>
      <c r="E214" s="18">
        <f t="shared" si="7"/>
        <v>-1.5199095051388417E-2</v>
      </c>
    </row>
    <row r="215" spans="1:5" hidden="1" x14ac:dyDescent="0.2">
      <c r="A215" s="47">
        <v>45349</v>
      </c>
      <c r="B215" s="18">
        <v>1.4925386207986113E-2</v>
      </c>
      <c r="C215" s="18">
        <v>1.7063496993998672E-3</v>
      </c>
      <c r="D215" s="18">
        <f t="shared" si="6"/>
        <v>-7.4512905036453131E-4</v>
      </c>
      <c r="E215" s="18">
        <f t="shared" si="7"/>
        <v>1.5670515258350646E-2</v>
      </c>
    </row>
    <row r="216" spans="1:5" hidden="1" x14ac:dyDescent="0.2">
      <c r="A216" s="48">
        <v>45350</v>
      </c>
      <c r="B216" s="18">
        <v>-3.2805424982728093E-2</v>
      </c>
      <c r="C216" s="18">
        <v>-1.6581550604305439E-3</v>
      </c>
      <c r="D216" s="18">
        <f t="shared" si="6"/>
        <v>-5.3991101758479737E-3</v>
      </c>
      <c r="E216" s="18">
        <f t="shared" si="7"/>
        <v>-2.7406314806880119E-2</v>
      </c>
    </row>
    <row r="217" spans="1:5" hidden="1" x14ac:dyDescent="0.2">
      <c r="A217" s="47">
        <v>45351</v>
      </c>
      <c r="B217" s="18">
        <v>4.5613962684007525E-2</v>
      </c>
      <c r="C217" s="18">
        <v>5.2290946971491614E-3</v>
      </c>
      <c r="D217" s="18">
        <f t="shared" si="6"/>
        <v>4.1277392912581487E-3</v>
      </c>
      <c r="E217" s="18">
        <f t="shared" si="7"/>
        <v>4.1486223392749377E-2</v>
      </c>
    </row>
    <row r="218" spans="1:5" hidden="1" x14ac:dyDescent="0.2">
      <c r="A218" s="48">
        <v>45352</v>
      </c>
      <c r="B218" s="18">
        <v>1.1185725521638101E-2</v>
      </c>
      <c r="C218" s="18">
        <v>8.0078289488876297E-3</v>
      </c>
      <c r="D218" s="18">
        <f t="shared" si="6"/>
        <v>7.971448152878851E-3</v>
      </c>
      <c r="E218" s="18">
        <f t="shared" si="7"/>
        <v>3.2142773687592503E-3</v>
      </c>
    </row>
    <row r="219" spans="1:5" hidden="1" x14ac:dyDescent="0.2">
      <c r="A219" s="47">
        <v>45355</v>
      </c>
      <c r="B219" s="18">
        <v>-1.9911538267184281E-2</v>
      </c>
      <c r="C219" s="18">
        <v>-1.1932620709189656E-3</v>
      </c>
      <c r="D219" s="18">
        <f t="shared" si="6"/>
        <v>-4.7560428143782535E-3</v>
      </c>
      <c r="E219" s="18">
        <f t="shared" si="7"/>
        <v>-1.5155495452806027E-2</v>
      </c>
    </row>
    <row r="220" spans="1:5" hidden="1" x14ac:dyDescent="0.2">
      <c r="A220" s="48">
        <v>45356</v>
      </c>
      <c r="B220" s="18">
        <v>-6.9977416431593831E-2</v>
      </c>
      <c r="C220" s="18">
        <v>-1.0193100883444606E-2</v>
      </c>
      <c r="D220" s="18">
        <f t="shared" si="6"/>
        <v>-1.7205149876422916E-2</v>
      </c>
      <c r="E220" s="18">
        <f t="shared" si="7"/>
        <v>-5.2772266555170914E-2</v>
      </c>
    </row>
    <row r="221" spans="1:5" hidden="1" x14ac:dyDescent="0.2">
      <c r="A221" s="47">
        <v>45357</v>
      </c>
      <c r="B221" s="18">
        <v>-3.5194171105380367E-2</v>
      </c>
      <c r="C221" s="18">
        <v>5.1411032032746551E-3</v>
      </c>
      <c r="D221" s="18">
        <f t="shared" si="6"/>
        <v>4.0060242749549212E-3</v>
      </c>
      <c r="E221" s="18">
        <f t="shared" si="7"/>
        <v>-3.9200195380335291E-2</v>
      </c>
    </row>
    <row r="222" spans="1:5" hidden="1" x14ac:dyDescent="0.2">
      <c r="A222" s="48">
        <v>45358</v>
      </c>
      <c r="B222" s="18">
        <v>3.6477983498194977E-2</v>
      </c>
      <c r="C222" s="18">
        <v>1.0304127925951478E-2</v>
      </c>
      <c r="D222" s="18">
        <f t="shared" si="6"/>
        <v>1.1147824131095857E-2</v>
      </c>
      <c r="E222" s="18">
        <f t="shared" si="7"/>
        <v>2.533015936709912E-2</v>
      </c>
    </row>
    <row r="223" spans="1:5" hidden="1" x14ac:dyDescent="0.2">
      <c r="A223" s="47">
        <v>45359</v>
      </c>
      <c r="B223" s="18">
        <v>-7.2814887874980139E-3</v>
      </c>
      <c r="C223" s="18">
        <v>-6.5285190034379825E-3</v>
      </c>
      <c r="D223" s="18">
        <f t="shared" si="6"/>
        <v>-1.2136084406234929E-2</v>
      </c>
      <c r="E223" s="18">
        <f t="shared" si="7"/>
        <v>4.8545956187369156E-3</v>
      </c>
    </row>
    <row r="224" spans="1:5" hidden="1" x14ac:dyDescent="0.2">
      <c r="A224" s="48">
        <v>45362</v>
      </c>
      <c r="B224" s="18">
        <v>2.4449270590736205E-3</v>
      </c>
      <c r="C224" s="18">
        <v>-1.122238087346461E-3</v>
      </c>
      <c r="D224" s="18">
        <f t="shared" si="6"/>
        <v>-4.6577982575716995E-3</v>
      </c>
      <c r="E224" s="18">
        <f t="shared" si="7"/>
        <v>7.10272531664532E-3</v>
      </c>
    </row>
    <row r="225" spans="1:5" hidden="1" x14ac:dyDescent="0.2">
      <c r="A225" s="47">
        <v>45363</v>
      </c>
      <c r="B225" s="18">
        <v>-2.195114093759909E-2</v>
      </c>
      <c r="C225" s="18">
        <v>1.1201787981366396E-2</v>
      </c>
      <c r="D225" s="18">
        <f t="shared" si="6"/>
        <v>1.238952038454744E-2</v>
      </c>
      <c r="E225" s="18">
        <f t="shared" si="7"/>
        <v>-3.4340661322146526E-2</v>
      </c>
    </row>
    <row r="226" spans="1:5" hidden="1" x14ac:dyDescent="0.2">
      <c r="A226" s="48">
        <v>45364</v>
      </c>
      <c r="B226" s="18">
        <v>1.2467923487260446E-3</v>
      </c>
      <c r="C226" s="18">
        <v>-1.9245297153407392E-3</v>
      </c>
      <c r="D226" s="18">
        <f t="shared" si="6"/>
        <v>-5.7675752857982727E-3</v>
      </c>
      <c r="E226" s="18">
        <f t="shared" si="7"/>
        <v>7.0143676345243173E-3</v>
      </c>
    </row>
    <row r="227" spans="1:5" hidden="1" x14ac:dyDescent="0.2">
      <c r="A227" s="47">
        <v>45365</v>
      </c>
      <c r="B227" s="18">
        <v>-1.9925261859617516E-2</v>
      </c>
      <c r="C227" s="18">
        <v>-2.8710915621273925E-3</v>
      </c>
      <c r="D227" s="18">
        <f t="shared" si="6"/>
        <v>-7.0769153769889544E-3</v>
      </c>
      <c r="E227" s="18">
        <f t="shared" si="7"/>
        <v>-1.2848346482628562E-2</v>
      </c>
    </row>
    <row r="228" spans="1:5" hidden="1" x14ac:dyDescent="0.2">
      <c r="A228" s="48">
        <v>45366</v>
      </c>
      <c r="B228" s="18">
        <v>1.2706468371881607E-2</v>
      </c>
      <c r="C228" s="18">
        <v>-6.4829174844615034E-3</v>
      </c>
      <c r="D228" s="18">
        <f t="shared" si="6"/>
        <v>-1.2073005699631881E-2</v>
      </c>
      <c r="E228" s="18">
        <f t="shared" si="7"/>
        <v>2.4779474071513489E-2</v>
      </c>
    </row>
    <row r="229" spans="1:5" hidden="1" x14ac:dyDescent="0.2">
      <c r="A229" s="47">
        <v>45369</v>
      </c>
      <c r="B229" s="18">
        <v>-1.7565855730371283E-2</v>
      </c>
      <c r="C229" s="18">
        <v>6.3180595049523447E-3</v>
      </c>
      <c r="D229" s="18">
        <f t="shared" si="6"/>
        <v>5.6340595444912501E-3</v>
      </c>
      <c r="E229" s="18">
        <f t="shared" si="7"/>
        <v>-2.3199915274862534E-2</v>
      </c>
    </row>
    <row r="230" spans="1:5" hidden="1" x14ac:dyDescent="0.2">
      <c r="A230" s="48">
        <v>45370</v>
      </c>
      <c r="B230" s="18">
        <v>0</v>
      </c>
      <c r="C230" s="18">
        <v>5.6491496501236416E-3</v>
      </c>
      <c r="D230" s="18">
        <f t="shared" si="6"/>
        <v>4.7087840399978121E-3</v>
      </c>
      <c r="E230" s="18">
        <f t="shared" si="7"/>
        <v>-4.7087840399978121E-3</v>
      </c>
    </row>
    <row r="231" spans="1:5" hidden="1" x14ac:dyDescent="0.2">
      <c r="A231" s="47">
        <v>45371</v>
      </c>
      <c r="B231" s="18">
        <v>2.1711376494302881E-2</v>
      </c>
      <c r="C231" s="18">
        <v>8.9041739128465913E-3</v>
      </c>
      <c r="D231" s="18">
        <f t="shared" si="6"/>
        <v>9.2113252943804777E-3</v>
      </c>
      <c r="E231" s="18">
        <f t="shared" si="7"/>
        <v>1.2500051199922403E-2</v>
      </c>
    </row>
    <row r="232" spans="1:5" hidden="1" x14ac:dyDescent="0.2">
      <c r="A232" s="48">
        <v>45372</v>
      </c>
      <c r="B232" s="18">
        <v>2.5000572204589844E-3</v>
      </c>
      <c r="C232" s="18">
        <v>3.2365354015160275E-3</v>
      </c>
      <c r="D232" s="18">
        <f t="shared" si="6"/>
        <v>1.3715139281676786E-3</v>
      </c>
      <c r="E232" s="18">
        <f t="shared" si="7"/>
        <v>1.1285432922913058E-3</v>
      </c>
    </row>
    <row r="233" spans="1:5" hidden="1" x14ac:dyDescent="0.2">
      <c r="A233" s="47">
        <v>45373</v>
      </c>
      <c r="B233" s="18">
        <v>-2.6184601371293192E-2</v>
      </c>
      <c r="C233" s="18">
        <v>-1.4021878490156903E-3</v>
      </c>
      <c r="D233" s="18">
        <f t="shared" si="6"/>
        <v>-5.0450412546533419E-3</v>
      </c>
      <c r="E233" s="18">
        <f t="shared" si="7"/>
        <v>-2.1139560116639852E-2</v>
      </c>
    </row>
    <row r="234" spans="1:5" hidden="1" x14ac:dyDescent="0.2">
      <c r="A234" s="48">
        <v>45376</v>
      </c>
      <c r="B234" s="18">
        <v>-4.0973133675528572E-2</v>
      </c>
      <c r="C234" s="18">
        <v>-3.0549644525015296E-3</v>
      </c>
      <c r="D234" s="18">
        <f t="shared" si="6"/>
        <v>-7.3312591875569185E-3</v>
      </c>
      <c r="E234" s="18">
        <f t="shared" si="7"/>
        <v>-3.3641874487971651E-2</v>
      </c>
    </row>
    <row r="235" spans="1:5" hidden="1" x14ac:dyDescent="0.2">
      <c r="A235" s="47">
        <v>45377</v>
      </c>
      <c r="B235" s="18">
        <v>-1.6021347026178523E-2</v>
      </c>
      <c r="C235" s="18">
        <v>-2.799795225030266E-3</v>
      </c>
      <c r="D235" s="18">
        <f t="shared" si="6"/>
        <v>-6.9782940847477578E-3</v>
      </c>
      <c r="E235" s="18">
        <f t="shared" si="7"/>
        <v>-9.043052941430766E-3</v>
      </c>
    </row>
    <row r="236" spans="1:5" hidden="1" x14ac:dyDescent="0.2">
      <c r="A236" s="48">
        <v>45378</v>
      </c>
      <c r="B236" s="18">
        <v>2.8493899783967436E-2</v>
      </c>
      <c r="C236" s="18">
        <v>8.6306265255329251E-3</v>
      </c>
      <c r="D236" s="18">
        <f t="shared" si="6"/>
        <v>8.8329384385546945E-3</v>
      </c>
      <c r="E236" s="18">
        <f t="shared" si="7"/>
        <v>1.9660961345412741E-2</v>
      </c>
    </row>
    <row r="237" spans="1:5" hidden="1" x14ac:dyDescent="0.2">
      <c r="A237" s="47">
        <v>45379</v>
      </c>
      <c r="B237" s="18">
        <v>-1.3192285152145988E-3</v>
      </c>
      <c r="C237" s="18">
        <v>1.1164855071790214E-3</v>
      </c>
      <c r="D237" s="18">
        <f t="shared" si="6"/>
        <v>-1.5610639391987285E-3</v>
      </c>
      <c r="E237" s="18">
        <f t="shared" si="7"/>
        <v>2.4183542398412963E-4</v>
      </c>
    </row>
    <row r="238" spans="1:5" hidden="1" x14ac:dyDescent="0.2">
      <c r="A238" s="48">
        <v>45383</v>
      </c>
      <c r="B238" s="18">
        <v>-4.6235188049264297E-2</v>
      </c>
      <c r="C238" s="18">
        <v>-2.0135845401164643E-3</v>
      </c>
      <c r="D238" s="18">
        <f t="shared" si="6"/>
        <v>-5.8907611640255184E-3</v>
      </c>
      <c r="E238" s="18">
        <f t="shared" si="7"/>
        <v>-4.0344426885238781E-2</v>
      </c>
    </row>
    <row r="239" spans="1:5" hidden="1" x14ac:dyDescent="0.2">
      <c r="A239" s="47">
        <v>45384</v>
      </c>
      <c r="B239" s="18">
        <v>-1.2465329413582027E-2</v>
      </c>
      <c r="C239" s="18">
        <v>-7.2390590731691296E-3</v>
      </c>
      <c r="D239" s="18">
        <f t="shared" si="6"/>
        <v>-1.3118945275659034E-2</v>
      </c>
      <c r="E239" s="18">
        <f t="shared" si="7"/>
        <v>6.5361586207700675E-4</v>
      </c>
    </row>
    <row r="240" spans="1:5" hidden="1" x14ac:dyDescent="0.2">
      <c r="A240" s="48">
        <v>45385</v>
      </c>
      <c r="B240" s="18">
        <v>8.4151391046991542E-3</v>
      </c>
      <c r="C240" s="18">
        <v>1.091122364688113E-3</v>
      </c>
      <c r="D240" s="18">
        <f t="shared" si="6"/>
        <v>-1.5961477315728503E-3</v>
      </c>
      <c r="E240" s="18">
        <f t="shared" si="7"/>
        <v>1.0011286836272004E-2</v>
      </c>
    </row>
    <row r="241" spans="1:5" hidden="1" x14ac:dyDescent="0.2">
      <c r="A241" s="47">
        <v>45386</v>
      </c>
      <c r="B241" s="18">
        <v>-1.8080683366666572E-2</v>
      </c>
      <c r="C241" s="18">
        <v>-1.2334336350379616E-2</v>
      </c>
      <c r="D241" s="18">
        <f t="shared" si="6"/>
        <v>-2.0167032875463037E-2</v>
      </c>
      <c r="E241" s="18">
        <f t="shared" si="7"/>
        <v>2.0863495087964645E-3</v>
      </c>
    </row>
    <row r="242" spans="1:5" hidden="1" x14ac:dyDescent="0.2">
      <c r="A242" s="48">
        <v>45387</v>
      </c>
      <c r="B242" s="18">
        <v>9.9150385593087531E-3</v>
      </c>
      <c r="C242" s="18">
        <v>1.1099194174331695E-2</v>
      </c>
      <c r="D242" s="18">
        <f t="shared" si="6"/>
        <v>1.2247606588724768E-2</v>
      </c>
      <c r="E242" s="18">
        <f t="shared" si="7"/>
        <v>-2.3325680294160149E-3</v>
      </c>
    </row>
    <row r="243" spans="1:5" hidden="1" x14ac:dyDescent="0.2">
      <c r="A243" s="47">
        <v>45390</v>
      </c>
      <c r="B243" s="18">
        <v>1.2622675218258328E-2</v>
      </c>
      <c r="C243" s="18">
        <v>-3.7463099831791524E-4</v>
      </c>
      <c r="D243" s="18">
        <f t="shared" si="6"/>
        <v>-3.6236641041125584E-3</v>
      </c>
      <c r="E243" s="18">
        <f t="shared" si="7"/>
        <v>1.6246339322370885E-2</v>
      </c>
    </row>
    <row r="244" spans="1:5" hidden="1" x14ac:dyDescent="0.2">
      <c r="A244" s="48">
        <v>45391</v>
      </c>
      <c r="B244" s="18">
        <v>5.124658907869839E-2</v>
      </c>
      <c r="C244" s="18">
        <v>1.4454931932483817E-3</v>
      </c>
      <c r="D244" s="18">
        <f t="shared" si="6"/>
        <v>-1.1059611319781601E-3</v>
      </c>
      <c r="E244" s="18">
        <f t="shared" si="7"/>
        <v>5.235255021067655E-2</v>
      </c>
    </row>
    <row r="245" spans="1:5" hidden="1" x14ac:dyDescent="0.2">
      <c r="A245" s="47">
        <v>45392</v>
      </c>
      <c r="B245" s="18">
        <v>-1.1857727375302329E-2</v>
      </c>
      <c r="C245" s="18">
        <v>-9.4569806491084929E-3</v>
      </c>
      <c r="D245" s="18">
        <f t="shared" si="6"/>
        <v>-1.6186905016855709E-2</v>
      </c>
      <c r="E245" s="18">
        <f t="shared" si="7"/>
        <v>4.3291776415533799E-3</v>
      </c>
    </row>
    <row r="246" spans="1:5" hidden="1" x14ac:dyDescent="0.2">
      <c r="A246" s="48">
        <v>45393</v>
      </c>
      <c r="B246" s="18">
        <v>-6.6666920979817634E-3</v>
      </c>
      <c r="C246" s="18">
        <v>7.4447977105855934E-3</v>
      </c>
      <c r="D246" s="18">
        <f t="shared" si="6"/>
        <v>7.1926301861456659E-3</v>
      </c>
      <c r="E246" s="18">
        <f t="shared" si="7"/>
        <v>-1.385932228412743E-2</v>
      </c>
    </row>
    <row r="247" spans="1:5" hidden="1" x14ac:dyDescent="0.2">
      <c r="A247" s="47">
        <v>45394</v>
      </c>
      <c r="B247" s="18">
        <v>-4.0268419003798184E-2</v>
      </c>
      <c r="C247" s="18">
        <v>-1.4550688295801639E-2</v>
      </c>
      <c r="D247" s="18">
        <f t="shared" si="6"/>
        <v>-2.3232821411289788E-2</v>
      </c>
      <c r="E247" s="18">
        <f t="shared" si="7"/>
        <v>-1.7035597592508396E-2</v>
      </c>
    </row>
    <row r="248" spans="1:5" hidden="1" x14ac:dyDescent="0.2">
      <c r="A248" s="48">
        <v>45397</v>
      </c>
      <c r="B248" s="18">
        <v>-3.9160867982332648E-2</v>
      </c>
      <c r="C248" s="18">
        <v>-1.202135494776202E-2</v>
      </c>
      <c r="D248" s="18">
        <f t="shared" si="6"/>
        <v>-1.9734098567329366E-2</v>
      </c>
      <c r="E248" s="18">
        <f t="shared" si="7"/>
        <v>-1.9426769415003282E-2</v>
      </c>
    </row>
    <row r="249" spans="1:5" hidden="1" x14ac:dyDescent="0.2">
      <c r="A249" s="47">
        <v>45398</v>
      </c>
      <c r="B249" s="18">
        <v>-8.7336162706003195E-3</v>
      </c>
      <c r="C249" s="18">
        <v>-2.0565070133361507E-3</v>
      </c>
      <c r="D249" s="18">
        <f t="shared" si="6"/>
        <v>-5.9501340567639904E-3</v>
      </c>
      <c r="E249" s="18">
        <f t="shared" si="7"/>
        <v>-2.7834822138363292E-3</v>
      </c>
    </row>
    <row r="250" spans="1:5" hidden="1" x14ac:dyDescent="0.2">
      <c r="A250" s="48">
        <v>45399</v>
      </c>
      <c r="B250" s="18">
        <v>1.3215881548327424E-2</v>
      </c>
      <c r="C250" s="18">
        <v>-5.780602724641426E-3</v>
      </c>
      <c r="D250" s="18">
        <f t="shared" si="6"/>
        <v>-1.1101522563279939E-2</v>
      </c>
      <c r="E250" s="18">
        <f t="shared" si="7"/>
        <v>2.4317404111607363E-2</v>
      </c>
    </row>
    <row r="251" spans="1:5" hidden="1" x14ac:dyDescent="0.2">
      <c r="A251" s="47">
        <v>45400</v>
      </c>
      <c r="B251" s="18">
        <v>1.8840596035382351E-2</v>
      </c>
      <c r="C251" s="18">
        <v>-2.2081601199982481E-3</v>
      </c>
      <c r="D251" s="18">
        <f t="shared" si="6"/>
        <v>-6.1599095650209336E-3</v>
      </c>
      <c r="E251" s="18">
        <f t="shared" si="7"/>
        <v>2.5000505600403285E-2</v>
      </c>
    </row>
    <row r="252" spans="1:5" hidden="1" x14ac:dyDescent="0.2">
      <c r="A252" s="48">
        <v>45401</v>
      </c>
      <c r="B252" s="18">
        <v>8.5348422459259332E-3</v>
      </c>
      <c r="C252" s="18">
        <v>-8.7585481274361499E-3</v>
      </c>
      <c r="D252" s="18">
        <f t="shared" si="6"/>
        <v>-1.5220792020941645E-2</v>
      </c>
      <c r="E252" s="18">
        <f t="shared" si="7"/>
        <v>2.3755634266867578E-2</v>
      </c>
    </row>
    <row r="253" spans="1:5" hidden="1" x14ac:dyDescent="0.2">
      <c r="A253" s="47">
        <v>45404</v>
      </c>
      <c r="B253" s="18">
        <v>-3.8081801849885966E-2</v>
      </c>
      <c r="C253" s="18">
        <v>8.7312480714667462E-3</v>
      </c>
      <c r="D253" s="18">
        <f t="shared" si="6"/>
        <v>8.9721240866726566E-3</v>
      </c>
      <c r="E253" s="18">
        <f t="shared" si="7"/>
        <v>-4.7053925936558619E-2</v>
      </c>
    </row>
    <row r="254" spans="1:5" hidden="1" x14ac:dyDescent="0.2">
      <c r="A254" s="48">
        <v>45405</v>
      </c>
      <c r="B254" s="18">
        <v>1.4662392658331136E-3</v>
      </c>
      <c r="C254" s="18">
        <v>1.1964576270872662E-2</v>
      </c>
      <c r="D254" s="18">
        <f t="shared" si="6"/>
        <v>1.3444654068555335E-2</v>
      </c>
      <c r="E254" s="18">
        <f t="shared" si="7"/>
        <v>-1.1978414802722222E-2</v>
      </c>
    </row>
    <row r="255" spans="1:5" hidden="1" x14ac:dyDescent="0.2">
      <c r="A255" s="47">
        <v>45406</v>
      </c>
      <c r="B255" s="18">
        <v>-2.928254926782059E-3</v>
      </c>
      <c r="C255" s="18">
        <v>2.130100613548791E-4</v>
      </c>
      <c r="D255" s="18">
        <f t="shared" si="6"/>
        <v>-2.8108043831430668E-3</v>
      </c>
      <c r="E255" s="18">
        <f t="shared" si="7"/>
        <v>-1.1745054363899218E-4</v>
      </c>
    </row>
    <row r="256" spans="1:5" hidden="1" x14ac:dyDescent="0.2">
      <c r="A256" s="48">
        <v>45407</v>
      </c>
      <c r="B256" s="18">
        <v>1.027902676204806E-2</v>
      </c>
      <c r="C256" s="18">
        <v>-4.5764303535156259E-3</v>
      </c>
      <c r="D256" s="18">
        <f t="shared" si="6"/>
        <v>-9.4358404236801162E-3</v>
      </c>
      <c r="E256" s="18">
        <f t="shared" si="7"/>
        <v>1.9714867185728176E-2</v>
      </c>
    </row>
    <row r="257" spans="1:8" hidden="1" x14ac:dyDescent="0.2">
      <c r="A257" s="47">
        <v>45408</v>
      </c>
      <c r="B257" s="18">
        <v>3.1976713158750947E-2</v>
      </c>
      <c r="C257" s="18">
        <v>1.020914263474304E-2</v>
      </c>
      <c r="D257" s="18">
        <f t="shared" si="6"/>
        <v>1.1016434882443134E-2</v>
      </c>
      <c r="E257" s="18">
        <f t="shared" si="7"/>
        <v>2.0960278276307812E-2</v>
      </c>
    </row>
    <row r="258" spans="1:8" hidden="1" x14ac:dyDescent="0.2">
      <c r="A258" s="48">
        <v>45411</v>
      </c>
      <c r="B258" s="18">
        <v>9.8591792396649502E-3</v>
      </c>
      <c r="C258" s="18">
        <v>3.1784486665891176E-3</v>
      </c>
      <c r="D258" s="18">
        <f t="shared" si="6"/>
        <v>1.2911649355853575E-3</v>
      </c>
      <c r="E258" s="18">
        <f t="shared" si="7"/>
        <v>8.5680143040795936E-3</v>
      </c>
    </row>
    <row r="259" spans="1:8" hidden="1" x14ac:dyDescent="0.2">
      <c r="A259" s="47">
        <v>45412</v>
      </c>
      <c r="B259" s="18">
        <v>-0.27894002492588077</v>
      </c>
      <c r="C259" s="18">
        <v>-1.5730513586862171E-2</v>
      </c>
      <c r="D259" s="18">
        <f t="shared" si="6"/>
        <v>-2.4864825235900365E-2</v>
      </c>
      <c r="E259" s="18">
        <f t="shared" si="7"/>
        <v>-0.25407519968998038</v>
      </c>
    </row>
    <row r="260" spans="1:8" hidden="1" x14ac:dyDescent="0.2">
      <c r="A260" s="48">
        <v>45413</v>
      </c>
      <c r="B260" s="18">
        <v>4.0618962291681271E-2</v>
      </c>
      <c r="C260" s="18">
        <v>-3.4354388154940185E-3</v>
      </c>
      <c r="D260" s="18">
        <f t="shared" si="6"/>
        <v>-7.8575537332619544E-3</v>
      </c>
      <c r="E260" s="18">
        <f t="shared" si="7"/>
        <v>4.8476516024943225E-2</v>
      </c>
    </row>
    <row r="261" spans="1:8" hidden="1" x14ac:dyDescent="0.2">
      <c r="A261" s="47">
        <v>45414</v>
      </c>
      <c r="B261" s="18">
        <v>-3.1598526520033587E-2</v>
      </c>
      <c r="C261" s="18">
        <v>9.1284370775730483E-3</v>
      </c>
      <c r="D261" s="18">
        <f t="shared" si="6"/>
        <v>9.5215393110878663E-3</v>
      </c>
      <c r="E261" s="18">
        <f t="shared" si="7"/>
        <v>-4.1120065831121454E-2</v>
      </c>
    </row>
    <row r="262" spans="1:8" hidden="1" x14ac:dyDescent="0.2">
      <c r="A262" s="48">
        <v>45415</v>
      </c>
      <c r="B262" s="18">
        <v>5.7581060943450169E-3</v>
      </c>
      <c r="C262" s="18">
        <v>1.2556739721478527E-2</v>
      </c>
      <c r="D262" s="18">
        <f t="shared" si="6"/>
        <v>1.4263769426995119E-2</v>
      </c>
      <c r="E262" s="18">
        <f t="shared" si="7"/>
        <v>-8.505663332650102E-3</v>
      </c>
    </row>
    <row r="263" spans="1:8" hidden="1" x14ac:dyDescent="0.2">
      <c r="A263" s="47">
        <v>45418</v>
      </c>
      <c r="B263" s="18">
        <v>-1.5267161679471508E-2</v>
      </c>
      <c r="C263" s="18">
        <v>1.0326123907011819E-2</v>
      </c>
      <c r="D263" s="18">
        <f t="shared" si="6"/>
        <v>1.1178250267481076E-2</v>
      </c>
      <c r="E263" s="18">
        <f t="shared" si="7"/>
        <v>-2.6445411946952584E-2</v>
      </c>
    </row>
    <row r="264" spans="1:8" x14ac:dyDescent="0.2">
      <c r="A264" s="49">
        <v>45419</v>
      </c>
      <c r="B264" s="17">
        <v>-1.9379827052266485E-2</v>
      </c>
      <c r="C264" s="17">
        <v>1.3434298232750663E-3</v>
      </c>
      <c r="D264" s="18">
        <f t="shared" si="6"/>
        <v>-1.247141196019141E-3</v>
      </c>
      <c r="E264" s="18">
        <f t="shared" si="7"/>
        <v>-1.8132685856247343E-2</v>
      </c>
      <c r="F264" s="18">
        <f>E264</f>
        <v>-1.8132685856247343E-2</v>
      </c>
      <c r="G264">
        <f>E264/$B$5</f>
        <v>-0.53038482176443136</v>
      </c>
      <c r="H264" t="str">
        <f>IF(ABS(G264)&lt;1.96, "no", "yes")</f>
        <v>no</v>
      </c>
    </row>
    <row r="265" spans="1:8" x14ac:dyDescent="0.2">
      <c r="A265" s="50">
        <v>45420</v>
      </c>
      <c r="B265" s="17">
        <v>-1.976282722596967E-2</v>
      </c>
      <c r="C265" s="17">
        <v>-5.8356181661389783E-6</v>
      </c>
      <c r="D265" s="18">
        <f t="shared" ref="D265:D294" si="8">$B$2+$B$3*C265</f>
        <v>-3.1135246152689247E-3</v>
      </c>
      <c r="E265" s="18">
        <f t="shared" ref="E265:E294" si="9">B265-D265</f>
        <v>-1.6649302610700745E-2</v>
      </c>
      <c r="F265" s="18">
        <f>F264+E265</f>
        <v>-3.4781988466948091E-2</v>
      </c>
      <c r="G265">
        <f t="shared" ref="G265:G283" si="10">E265/$B$5</f>
        <v>-0.48699555419894769</v>
      </c>
      <c r="H265" t="str">
        <f t="shared" ref="H265:H283" si="11">IF(ABS(G265)&lt;1.96, "no", "yes")</f>
        <v>no</v>
      </c>
    </row>
    <row r="266" spans="1:8" x14ac:dyDescent="0.2">
      <c r="A266" s="49">
        <v>45421</v>
      </c>
      <c r="B266" s="17">
        <v>-6.0484293503266784E-3</v>
      </c>
      <c r="C266" s="17">
        <v>5.0909476986258362E-3</v>
      </c>
      <c r="D266" s="18">
        <f t="shared" si="8"/>
        <v>3.9366462271775522E-3</v>
      </c>
      <c r="E266" s="18">
        <f t="shared" si="9"/>
        <v>-9.9850755775042314E-3</v>
      </c>
      <c r="F266" s="18">
        <f t="shared" ref="F266:F283" si="12">F265+E266</f>
        <v>-4.4767064044452326E-2</v>
      </c>
      <c r="G266">
        <f t="shared" si="10"/>
        <v>-0.29206553140908931</v>
      </c>
      <c r="H266" t="str">
        <f t="shared" si="11"/>
        <v>no</v>
      </c>
    </row>
    <row r="267" spans="1:8" x14ac:dyDescent="0.2">
      <c r="A267" s="50">
        <v>45422</v>
      </c>
      <c r="B267" s="17">
        <v>-5.070994091378056E-2</v>
      </c>
      <c r="C267" s="17">
        <v>1.6493988445498431E-3</v>
      </c>
      <c r="D267" s="18">
        <f t="shared" si="8"/>
        <v>-8.2390682673050058E-4</v>
      </c>
      <c r="E267" s="18">
        <f t="shared" si="9"/>
        <v>-4.9886034087050057E-2</v>
      </c>
      <c r="F267" s="18">
        <f t="shared" si="12"/>
        <v>-9.4653098131502383E-2</v>
      </c>
      <c r="G267">
        <f t="shared" si="10"/>
        <v>-1.4591768427223049</v>
      </c>
      <c r="H267" t="str">
        <f t="shared" si="11"/>
        <v>no</v>
      </c>
    </row>
    <row r="268" spans="1:8" x14ac:dyDescent="0.2">
      <c r="A268" s="51">
        <v>45425</v>
      </c>
      <c r="B268" s="28">
        <v>-2.3504201006839698E-2</v>
      </c>
      <c r="C268" s="28">
        <v>-2.4130405535727206E-4</v>
      </c>
      <c r="D268" s="28">
        <f t="shared" si="8"/>
        <v>-3.4392384247479324E-3</v>
      </c>
      <c r="E268" s="28">
        <f t="shared" si="9"/>
        <v>-2.0064962582091766E-2</v>
      </c>
      <c r="F268" s="28">
        <f t="shared" si="12"/>
        <v>-0.11471806071359415</v>
      </c>
      <c r="G268" s="34">
        <f t="shared" si="10"/>
        <v>-0.58690431672294885</v>
      </c>
      <c r="H268" s="34" t="str">
        <f t="shared" si="11"/>
        <v>no</v>
      </c>
    </row>
    <row r="269" spans="1:8" x14ac:dyDescent="0.2">
      <c r="A269" s="50">
        <v>45426</v>
      </c>
      <c r="B269" s="17">
        <v>2.406994585237765E-2</v>
      </c>
      <c r="C269" s="17">
        <v>4.8378131397597279E-3</v>
      </c>
      <c r="D269" s="18">
        <f t="shared" si="8"/>
        <v>3.5864955978083049E-3</v>
      </c>
      <c r="E269" s="18">
        <f t="shared" si="9"/>
        <v>2.0483450254569345E-2</v>
      </c>
      <c r="F269" s="18">
        <f t="shared" si="12"/>
        <v>-9.4234610459024815E-2</v>
      </c>
      <c r="G269">
        <f t="shared" si="10"/>
        <v>0.59914516793149497</v>
      </c>
      <c r="H269" t="str">
        <f t="shared" si="11"/>
        <v>no</v>
      </c>
    </row>
    <row r="270" spans="1:8" x14ac:dyDescent="0.2">
      <c r="A270" s="49">
        <v>45427</v>
      </c>
      <c r="B270" s="17">
        <v>-1.495720029739156E-2</v>
      </c>
      <c r="C270" s="17">
        <v>1.1715927882596233E-2</v>
      </c>
      <c r="D270" s="18">
        <f t="shared" si="8"/>
        <v>1.3100708974544323E-2</v>
      </c>
      <c r="E270" s="18">
        <f t="shared" si="9"/>
        <v>-2.8057909271935882E-2</v>
      </c>
      <c r="F270" s="18">
        <f t="shared" si="12"/>
        <v>-0.1222925197309607</v>
      </c>
      <c r="G270">
        <f t="shared" si="10"/>
        <v>-0.82069966502789793</v>
      </c>
      <c r="H270" t="str">
        <f t="shared" si="11"/>
        <v>no</v>
      </c>
    </row>
    <row r="271" spans="1:8" x14ac:dyDescent="0.2">
      <c r="A271" s="50">
        <v>45428</v>
      </c>
      <c r="B271" s="17">
        <v>-2.1692469831258165E-3</v>
      </c>
      <c r="C271" s="17">
        <v>-2.0816677921287052E-3</v>
      </c>
      <c r="D271" s="18">
        <f t="shared" si="8"/>
        <v>-5.98493792775299E-3</v>
      </c>
      <c r="E271" s="18">
        <f t="shared" si="9"/>
        <v>3.8156909446271734E-3</v>
      </c>
      <c r="F271" s="18">
        <f t="shared" si="12"/>
        <v>-0.11847682878633352</v>
      </c>
      <c r="G271">
        <f t="shared" si="10"/>
        <v>0.11160975145207037</v>
      </c>
      <c r="H271" t="str">
        <f t="shared" si="11"/>
        <v>no</v>
      </c>
    </row>
    <row r="272" spans="1:8" x14ac:dyDescent="0.2">
      <c r="A272" s="49">
        <v>45429</v>
      </c>
      <c r="B272" s="17">
        <v>-4.782604233754284E-2</v>
      </c>
      <c r="C272" s="17">
        <v>1.1647735102702228E-3</v>
      </c>
      <c r="D272" s="18">
        <f t="shared" si="8"/>
        <v>-1.4942691295563534E-3</v>
      </c>
      <c r="E272" s="18">
        <f t="shared" si="9"/>
        <v>-4.6331773207986489E-2</v>
      </c>
      <c r="F272" s="18">
        <f t="shared" si="12"/>
        <v>-0.16480860199432001</v>
      </c>
      <c r="G272">
        <f t="shared" si="10"/>
        <v>-1.3552139749049632</v>
      </c>
      <c r="H272" t="str">
        <f t="shared" si="11"/>
        <v>no</v>
      </c>
    </row>
    <row r="273" spans="1:8" x14ac:dyDescent="0.2">
      <c r="A273" s="52">
        <v>45432</v>
      </c>
      <c r="B273" s="37">
        <v>-7.0776240794484746E-2</v>
      </c>
      <c r="C273" s="37">
        <v>9.163899374069473E-4</v>
      </c>
      <c r="D273" s="37">
        <f t="shared" si="8"/>
        <v>-1.8378479152924426E-3</v>
      </c>
      <c r="E273" s="37">
        <f t="shared" si="9"/>
        <v>-6.8938392879192303E-2</v>
      </c>
      <c r="F273" s="37">
        <f t="shared" si="12"/>
        <v>-0.2337469948735123</v>
      </c>
      <c r="G273" s="38">
        <f t="shared" si="10"/>
        <v>-2.0164622885891568</v>
      </c>
      <c r="H273" s="38" t="str">
        <f t="shared" si="11"/>
        <v>yes</v>
      </c>
    </row>
    <row r="274" spans="1:8" x14ac:dyDescent="0.2">
      <c r="A274" s="49">
        <v>45433</v>
      </c>
      <c r="B274" s="17">
        <v>7.3709414510774174E-3</v>
      </c>
      <c r="C274" s="17">
        <v>2.501874243978186E-3</v>
      </c>
      <c r="D274" s="18">
        <f t="shared" si="8"/>
        <v>3.5528734955547541E-4</v>
      </c>
      <c r="E274" s="18">
        <f t="shared" si="9"/>
        <v>7.0156541015219415E-3</v>
      </c>
      <c r="F274" s="18">
        <f t="shared" si="12"/>
        <v>-0.22673134077199036</v>
      </c>
      <c r="G274">
        <f t="shared" si="10"/>
        <v>0.20520933741950884</v>
      </c>
      <c r="H274" t="str">
        <f t="shared" si="11"/>
        <v>no</v>
      </c>
    </row>
    <row r="275" spans="1:8" x14ac:dyDescent="0.2">
      <c r="A275" s="50">
        <v>45434</v>
      </c>
      <c r="B275" s="17">
        <v>-3.9024353935063871E-2</v>
      </c>
      <c r="C275" s="17">
        <v>-2.7061230392261271E-3</v>
      </c>
      <c r="D275" s="18">
        <f t="shared" si="8"/>
        <v>-6.8487212008213833E-3</v>
      </c>
      <c r="E275" s="18">
        <f t="shared" si="9"/>
        <v>-3.2175632734242489E-2</v>
      </c>
      <c r="F275" s="18">
        <f t="shared" si="12"/>
        <v>-0.25890697350623287</v>
      </c>
      <c r="G275">
        <f t="shared" si="10"/>
        <v>-0.94114393025947418</v>
      </c>
      <c r="H275" t="str">
        <f t="shared" si="11"/>
        <v>no</v>
      </c>
    </row>
    <row r="276" spans="1:8" x14ac:dyDescent="0.2">
      <c r="A276" s="49">
        <v>45435</v>
      </c>
      <c r="B276" s="17">
        <v>-4.3147226859147403E-2</v>
      </c>
      <c r="C276" s="17">
        <v>-7.3807894850155265E-3</v>
      </c>
      <c r="D276" s="18">
        <f t="shared" si="8"/>
        <v>-1.3314995128081705E-2</v>
      </c>
      <c r="E276" s="18">
        <f t="shared" si="9"/>
        <v>-2.9832231731065698E-2</v>
      </c>
      <c r="F276" s="18">
        <f t="shared" si="12"/>
        <v>-0.28873920523729857</v>
      </c>
      <c r="G276">
        <f t="shared" si="10"/>
        <v>-0.87259896492747469</v>
      </c>
      <c r="H276" t="str">
        <f t="shared" si="11"/>
        <v>no</v>
      </c>
    </row>
    <row r="277" spans="1:8" x14ac:dyDescent="0.2">
      <c r="A277" s="50">
        <v>45436</v>
      </c>
      <c r="B277" s="17">
        <v>-2.1220139021431605E-2</v>
      </c>
      <c r="C277" s="17">
        <v>7.0010425881694704E-3</v>
      </c>
      <c r="D277" s="18">
        <f t="shared" si="8"/>
        <v>6.5788019672890731E-3</v>
      </c>
      <c r="E277" s="18">
        <f t="shared" si="9"/>
        <v>-2.7798940988720679E-2</v>
      </c>
      <c r="F277" s="18">
        <f t="shared" si="12"/>
        <v>-0.31653814622601922</v>
      </c>
      <c r="G277">
        <f t="shared" si="10"/>
        <v>-0.81312478903739971</v>
      </c>
      <c r="H277" t="str">
        <f t="shared" si="11"/>
        <v>no</v>
      </c>
    </row>
    <row r="278" spans="1:8" x14ac:dyDescent="0.2">
      <c r="A278" s="49">
        <v>45440</v>
      </c>
      <c r="B278" s="17">
        <v>-1.6260146842582146E-2</v>
      </c>
      <c r="C278" s="17">
        <v>2.4880185293407742E-4</v>
      </c>
      <c r="D278" s="18">
        <f t="shared" si="8"/>
        <v>-2.7612950691882775E-3</v>
      </c>
      <c r="E278" s="18">
        <f t="shared" si="9"/>
        <v>-1.3498851773393869E-2</v>
      </c>
      <c r="F278" s="18">
        <f t="shared" si="12"/>
        <v>-0.33003699799941311</v>
      </c>
      <c r="G278">
        <f t="shared" si="10"/>
        <v>-0.39484421384762797</v>
      </c>
      <c r="H278" t="str">
        <f t="shared" si="11"/>
        <v>no</v>
      </c>
    </row>
    <row r="279" spans="1:8" x14ac:dyDescent="0.2">
      <c r="A279" s="50">
        <v>45441</v>
      </c>
      <c r="B279" s="17">
        <v>1.1019272890350207E-2</v>
      </c>
      <c r="C279" s="17">
        <v>-7.3670465096804527E-3</v>
      </c>
      <c r="D279" s="18">
        <f t="shared" si="8"/>
        <v>-1.32959850352499E-2</v>
      </c>
      <c r="E279" s="18">
        <f t="shared" si="9"/>
        <v>2.4315257925600107E-2</v>
      </c>
      <c r="F279" s="18">
        <f t="shared" si="12"/>
        <v>-0.30572174007381298</v>
      </c>
      <c r="G279">
        <f t="shared" si="10"/>
        <v>0.71122633697325721</v>
      </c>
      <c r="H279" t="str">
        <f t="shared" si="11"/>
        <v>no</v>
      </c>
    </row>
    <row r="280" spans="1:8" x14ac:dyDescent="0.2">
      <c r="A280" s="49">
        <v>45442</v>
      </c>
      <c r="B280" s="17">
        <v>2.7247929851148989E-2</v>
      </c>
      <c r="C280" s="17">
        <v>-5.9750355854433224E-3</v>
      </c>
      <c r="D280" s="18">
        <f t="shared" si="8"/>
        <v>-1.1370473546839073E-2</v>
      </c>
      <c r="E280" s="18">
        <f t="shared" si="9"/>
        <v>3.8618403397988062E-2</v>
      </c>
      <c r="F280" s="18">
        <f t="shared" si="12"/>
        <v>-0.26710333667582492</v>
      </c>
      <c r="G280">
        <f t="shared" si="10"/>
        <v>1.1295963083158931</v>
      </c>
      <c r="H280" t="str">
        <f t="shared" si="11"/>
        <v>no</v>
      </c>
    </row>
    <row r="281" spans="1:8" x14ac:dyDescent="0.2">
      <c r="A281" s="50">
        <v>45443</v>
      </c>
      <c r="B281" s="17">
        <v>1.5915104266073676E-2</v>
      </c>
      <c r="C281" s="17">
        <v>8.0278762048646701E-3</v>
      </c>
      <c r="D281" s="18">
        <f t="shared" si="8"/>
        <v>7.9991786979649523E-3</v>
      </c>
      <c r="E281" s="18">
        <f t="shared" si="9"/>
        <v>7.915925568108724E-3</v>
      </c>
      <c r="F281" s="18">
        <f t="shared" si="12"/>
        <v>-0.2591874111077162</v>
      </c>
      <c r="G281">
        <f t="shared" si="10"/>
        <v>0.23154246452106955</v>
      </c>
      <c r="H281" t="str">
        <f t="shared" si="11"/>
        <v>no</v>
      </c>
    </row>
    <row r="282" spans="1:8" x14ac:dyDescent="0.2">
      <c r="A282" s="49">
        <v>45446</v>
      </c>
      <c r="B282" s="17">
        <v>-4.4386381530490682E-2</v>
      </c>
      <c r="C282" s="17">
        <v>1.1160825806737495E-3</v>
      </c>
      <c r="D282" s="18">
        <f t="shared" si="8"/>
        <v>-1.5616212908698809E-3</v>
      </c>
      <c r="E282" s="18">
        <f t="shared" si="9"/>
        <v>-4.2824760239620799E-2</v>
      </c>
      <c r="F282" s="18">
        <f t="shared" si="12"/>
        <v>-0.30201217134733699</v>
      </c>
      <c r="G282">
        <f>E282/$B$5</f>
        <v>-1.2526331182741002</v>
      </c>
      <c r="H282" t="str">
        <f t="shared" si="11"/>
        <v>no</v>
      </c>
    </row>
    <row r="283" spans="1:8" x14ac:dyDescent="0.2">
      <c r="A283" s="50">
        <v>45447</v>
      </c>
      <c r="B283" s="17">
        <v>-1.0929016211355447E-2</v>
      </c>
      <c r="C283" s="17">
        <v>1.5028090913065117E-3</v>
      </c>
      <c r="D283" s="18">
        <f t="shared" si="8"/>
        <v>-1.026678406348693E-3</v>
      </c>
      <c r="E283" s="18">
        <f t="shared" si="9"/>
        <v>-9.9023378050067529E-3</v>
      </c>
      <c r="F283" s="18">
        <f t="shared" si="12"/>
        <v>-0.31191450915234376</v>
      </c>
      <c r="G283">
        <f t="shared" si="10"/>
        <v>-0.28964543440486407</v>
      </c>
      <c r="H283" t="str">
        <f t="shared" si="11"/>
        <v>no</v>
      </c>
    </row>
    <row r="284" spans="1:8" x14ac:dyDescent="0.2">
      <c r="A284" s="48">
        <v>45448</v>
      </c>
      <c r="B284" s="18">
        <v>1.6574636214070848E-2</v>
      </c>
      <c r="C284" s="18">
        <v>1.1847649793331305E-2</v>
      </c>
      <c r="D284" s="18">
        <f t="shared" si="8"/>
        <v>1.3282914478811327E-2</v>
      </c>
      <c r="E284" s="18">
        <f t="shared" si="9"/>
        <v>3.2917217352595209E-3</v>
      </c>
    </row>
    <row r="285" spans="1:8" x14ac:dyDescent="0.2">
      <c r="A285" s="47">
        <v>45449</v>
      </c>
      <c r="B285" s="18">
        <v>1.9021720644826434E-2</v>
      </c>
      <c r="C285" s="18">
        <v>-1.9981663563317653E-4</v>
      </c>
      <c r="D285" s="18">
        <f t="shared" si="8"/>
        <v>-3.3818505825174215E-3</v>
      </c>
      <c r="E285" s="18">
        <f t="shared" si="9"/>
        <v>2.2403571227343856E-2</v>
      </c>
    </row>
    <row r="286" spans="1:8" x14ac:dyDescent="0.2">
      <c r="A286" s="48">
        <v>45450</v>
      </c>
      <c r="B286" s="18">
        <v>-1.3333320617675781E-2</v>
      </c>
      <c r="C286" s="18">
        <v>-1.1152197300303701E-3</v>
      </c>
      <c r="D286" s="18">
        <f t="shared" si="8"/>
        <v>-4.6480900524085017E-3</v>
      </c>
      <c r="E286" s="18">
        <f t="shared" si="9"/>
        <v>-8.6852305652672795E-3</v>
      </c>
    </row>
    <row r="287" spans="1:8" x14ac:dyDescent="0.2">
      <c r="A287" s="47">
        <v>45453</v>
      </c>
      <c r="B287" s="18">
        <v>-8.1081002711207439E-3</v>
      </c>
      <c r="C287" s="18">
        <v>2.5808546645145203E-3</v>
      </c>
      <c r="D287" s="18">
        <f t="shared" si="8"/>
        <v>4.6453771853916274E-4</v>
      </c>
      <c r="E287" s="18">
        <f t="shared" si="9"/>
        <v>-8.5726379896599071E-3</v>
      </c>
    </row>
    <row r="288" spans="1:8" x14ac:dyDescent="0.2">
      <c r="A288" s="48">
        <v>45454</v>
      </c>
      <c r="B288" s="18">
        <v>-1.9073615859993343E-2</v>
      </c>
      <c r="C288" s="18">
        <v>2.7103813151374556E-3</v>
      </c>
      <c r="D288" s="18">
        <f t="shared" si="8"/>
        <v>6.4370660973627706E-4</v>
      </c>
      <c r="E288" s="18">
        <f t="shared" si="9"/>
        <v>-1.9717322469729619E-2</v>
      </c>
    </row>
    <row r="289" spans="1:5" x14ac:dyDescent="0.2">
      <c r="A289" s="47">
        <v>45455</v>
      </c>
      <c r="B289" s="18">
        <v>-4.7222178438562135E-2</v>
      </c>
      <c r="C289" s="18">
        <v>8.5036727919987065E-3</v>
      </c>
      <c r="D289" s="18">
        <f t="shared" si="8"/>
        <v>8.6573285577983689E-3</v>
      </c>
      <c r="E289" s="18">
        <f t="shared" si="9"/>
        <v>-5.5879506996360503E-2</v>
      </c>
    </row>
    <row r="290" spans="1:5" x14ac:dyDescent="0.2">
      <c r="A290" s="48">
        <v>45456</v>
      </c>
      <c r="B290" s="18">
        <v>-0.11370265227804788</v>
      </c>
      <c r="C290" s="18">
        <v>2.3446558536817097E-3</v>
      </c>
      <c r="D290" s="18">
        <f t="shared" si="8"/>
        <v>1.3781361322598006E-4</v>
      </c>
      <c r="E290" s="18">
        <f t="shared" si="9"/>
        <v>-0.11384046589127386</v>
      </c>
    </row>
    <row r="291" spans="1:5" x14ac:dyDescent="0.2">
      <c r="A291" s="47">
        <v>45457</v>
      </c>
      <c r="B291" s="18">
        <v>-8.2236843137199589E-2</v>
      </c>
      <c r="C291" s="18">
        <v>-3.9386069750091401E-4</v>
      </c>
      <c r="D291" s="18">
        <f t="shared" si="8"/>
        <v>-3.6502637564937638E-3</v>
      </c>
      <c r="E291" s="18">
        <f t="shared" si="9"/>
        <v>-7.8586579380705832E-2</v>
      </c>
    </row>
    <row r="292" spans="1:5" x14ac:dyDescent="0.2">
      <c r="A292" s="48">
        <v>45460</v>
      </c>
      <c r="B292" s="18">
        <v>-6.4516153841683743E-2</v>
      </c>
      <c r="C292" s="18">
        <v>7.6643865645527054E-3</v>
      </c>
      <c r="D292" s="18">
        <f t="shared" si="8"/>
        <v>7.4963784209322306E-3</v>
      </c>
      <c r="E292" s="18">
        <f t="shared" si="9"/>
        <v>-7.2012532262615975E-2</v>
      </c>
    </row>
    <row r="293" spans="1:5" x14ac:dyDescent="0.2">
      <c r="A293" s="47">
        <v>45461</v>
      </c>
      <c r="B293" s="18">
        <v>3.4482818469456777E-2</v>
      </c>
      <c r="C293" s="18">
        <v>2.5213273947457537E-3</v>
      </c>
      <c r="D293" s="18">
        <f t="shared" si="8"/>
        <v>3.8219609332791919E-4</v>
      </c>
      <c r="E293" s="18">
        <f t="shared" si="9"/>
        <v>3.4100622376128861E-2</v>
      </c>
    </row>
    <row r="294" spans="1:5" x14ac:dyDescent="0.2">
      <c r="A294" s="48">
        <v>45463</v>
      </c>
      <c r="B294" s="18">
        <v>4.4444401274002843E-2</v>
      </c>
      <c r="C294" s="18">
        <v>-2.5259318472709014E-3</v>
      </c>
      <c r="D294" s="18">
        <f t="shared" si="8"/>
        <v>-6.5994701323282435E-3</v>
      </c>
      <c r="E294" s="18">
        <f t="shared" si="9"/>
        <v>5.1043871406331084E-2</v>
      </c>
    </row>
  </sheetData>
  <mergeCells count="2">
    <mergeCell ref="D10:F10"/>
    <mergeCell ref="G10:H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30</vt:i4>
      </vt:variant>
    </vt:vector>
  </HeadingPairs>
  <TitlesOfParts>
    <vt:vector size="67" baseType="lpstr">
      <vt:lpstr>Formula Cheat Sheet</vt:lpstr>
      <vt:lpstr>Excel File Contents</vt:lpstr>
      <vt:lpstr>All Data</vt:lpstr>
      <vt:lpstr>Market Conditions</vt:lpstr>
      <vt:lpstr>Apple Event 2 Analysis</vt:lpstr>
      <vt:lpstr>Adobe Event 2 Analysis</vt:lpstr>
      <vt:lpstr>AMD Event 2 Analysis</vt:lpstr>
      <vt:lpstr>BAC Event 2 Analysis</vt:lpstr>
      <vt:lpstr>Chegg Event 2 Analysis</vt:lpstr>
      <vt:lpstr>Google Event 2 Analysis</vt:lpstr>
      <vt:lpstr>JP Morgan Event 2 Analysis</vt:lpstr>
      <vt:lpstr>Meta Event 2 Analysis</vt:lpstr>
      <vt:lpstr>Microsoft Event 2 Analysis</vt:lpstr>
      <vt:lpstr>Salesforce Event 2 Analysis</vt:lpstr>
      <vt:lpstr>ServiceNow Event 2 Analysis</vt:lpstr>
      <vt:lpstr>Nvidia Event 2 Analysis</vt:lpstr>
      <vt:lpstr>Pearson Event 2 Analysis</vt:lpstr>
      <vt:lpstr>TSM Event 2 Analysis</vt:lpstr>
      <vt:lpstr>WFC Event 2 Analysis</vt:lpstr>
      <vt:lpstr>Summary Table</vt:lpstr>
      <vt:lpstr>AR Summary </vt:lpstr>
      <vt:lpstr>Event 1 v. Event 2</vt:lpstr>
      <vt:lpstr>WFC (Old)</vt:lpstr>
      <vt:lpstr>TSM (Old)</vt:lpstr>
      <vt:lpstr>Pearson (Old)</vt:lpstr>
      <vt:lpstr>Microsoft (Old)</vt:lpstr>
      <vt:lpstr>Meta (Old)</vt:lpstr>
      <vt:lpstr>Chegg (Old)</vt:lpstr>
      <vt:lpstr>JPM (Old)</vt:lpstr>
      <vt:lpstr>NOW (Old)</vt:lpstr>
      <vt:lpstr>Nvidia (Old)</vt:lpstr>
      <vt:lpstr>Adobe (Old)</vt:lpstr>
      <vt:lpstr>Google (Old)</vt:lpstr>
      <vt:lpstr>AMD (Old)</vt:lpstr>
      <vt:lpstr>CRM (Old)</vt:lpstr>
      <vt:lpstr>BAC (Old)</vt:lpstr>
      <vt:lpstr>Apple (Old)</vt:lpstr>
      <vt:lpstr>alpha_adobe</vt:lpstr>
      <vt:lpstr>alpha_amd</vt:lpstr>
      <vt:lpstr>alpha_apple</vt:lpstr>
      <vt:lpstr>alpha_bac</vt:lpstr>
      <vt:lpstr>alpha_chegg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alpha_pso</vt:lpstr>
      <vt:lpstr>alpha_tsm</vt:lpstr>
      <vt:lpstr>alpha_wfc</vt:lpstr>
      <vt:lpstr>beta_adobe</vt:lpstr>
      <vt:lpstr>beta_amd</vt:lpstr>
      <vt:lpstr>beta_apple</vt:lpstr>
      <vt:lpstr>beta_bac</vt:lpstr>
      <vt:lpstr>beta_chegg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beta_pso</vt:lpstr>
      <vt:lpstr>beta_tsm</vt:lpstr>
      <vt:lpstr>beta_wfc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2025-07-13T03:13:47Z</dcterms:modified>
</cp:coreProperties>
</file>