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<sst xmlns="http://schemas.openxmlformats.org/spreadsheetml/2006/main" count="115" uniqueCount="55">
  <si>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</si>
  <si>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</si>
  <si>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</si>
  <si>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</si>
  <si>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</si>
  <si>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</si>
  <si>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</si>
  <si>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</si>
  <si>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</si>
  <si>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</si>
  <si>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</si>
  <si>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</si>
  <si>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</si>
  <si>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</si>
  <si>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</si>
  <si>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</si>
  <si>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</si>
  <si>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</si>
  <si>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</si>
  <si>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</si>
  <si>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</si>
  <si>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</si>
  <si>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</si>
  <si>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</si>
  <si>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</si>
  <si>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</si>
  <si>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</si>
  <si>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</si>
  <si>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</si>
  <si>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</si>
  <si>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</si>
  <si>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</si>
  <si>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</si>
  <si>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</si>
  <si>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</si>
  <si>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</si>
  <si>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</si>
  <si>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</si>
  <si>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</si>
  <si>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</si>
  <si>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</si>
  <si>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</si>
  <si>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</si>
  <si>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</si>
  <si>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</si>
  <si>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</si>
  <si>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</si>
  <si>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دوبله ابر با eva</t>
  </si>
  <si>
    <t>278/9</t>
  </si>
  <si>
    <t>سگک کمربندی نگین دار طلایی</t>
  </si>
  <si>
    <t xml:space="preserve">تایم استاندارد </t>
  </si>
  <si>
    <t xml:space="preserve">وردستی </t>
  </si>
  <si>
    <t>نیجریه</t>
  </si>
  <si>
    <t xml:space="preserve">خردلی </t>
  </si>
  <si>
    <t xml:space="preserve">فوم سنگی پشت فتر خردلی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</si>
</sst>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Calibri"/>
      <family val="2"/>
      <scheme val="minor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9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20" fontId="19" fillId="0" borderId="4" xfId="0" applyNumberFormat="1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0" fillId="0" borderId="34" xfId="0" applyFont="1" applyBorder="1" applyAlignment="1" applyProtection="1">
      <alignment horizontal="center" vertical="center"/>
      <protection hidden="1"/>
    </xf>
    <xf numFmtId="0" fontId="30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420634</xdr:colOff>
      <xdr:row>10</xdr:row>
      <xdr:rowOff>10667</xdr:rowOff>
    </xdr:from>
    <xdr:to>
      <xdr:col>14</xdr:col>
      <xdr:colOff>1092197</xdr:colOff>
      <xdr:row>14</xdr:row>
      <xdr:rowOff>211667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258964143" y="1438027"/>
          <a:ext cx="1217000" cy="21087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1095955</xdr:colOff>
      <xdr:row>24</xdr:row>
      <xdr:rowOff>243333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258945568" y="3909152"/>
          <a:ext cx="1227583" cy="2108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19</v>
      </c>
      <c r="E2" s="117">
        <v>7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52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1075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48</v>
      </c>
      <c r="C7" s="142"/>
      <c r="D7" s="142"/>
      <c r="E7" s="91" t="s">
        <v>28</v>
      </c>
      <c r="F7" s="90">
        <f>R7</f>
        <v>9</v>
      </c>
      <c r="G7" s="90">
        <f t="shared" si="0"/>
        <v>9</v>
      </c>
      <c r="H7" s="90">
        <f t="shared" si="0"/>
        <v>18</v>
      </c>
      <c r="I7" s="90">
        <f t="shared" si="0"/>
        <v>27</v>
      </c>
      <c r="J7" s="90">
        <f t="shared" si="0"/>
        <v>27</v>
      </c>
      <c r="K7" s="90">
        <f t="shared" si="0"/>
        <v>18</v>
      </c>
      <c r="L7" s="90">
        <f t="shared" si="0"/>
        <v>0</v>
      </c>
      <c r="M7" s="90">
        <f t="shared" ref="M7" si="1">Y7</f>
        <v>108</v>
      </c>
      <c r="N7" s="230"/>
      <c r="O7" s="232"/>
      <c r="P7" s="89"/>
      <c r="Q7" s="88" t="s">
        <v>28</v>
      </c>
      <c r="R7" s="87">
        <v>9</v>
      </c>
      <c r="S7" s="87">
        <v>9</v>
      </c>
      <c r="T7" s="87">
        <v>18</v>
      </c>
      <c r="U7" s="87">
        <v>27</v>
      </c>
      <c r="V7" s="87">
        <v>27</v>
      </c>
      <c r="W7" s="87">
        <v>18</v>
      </c>
      <c r="X7" s="86"/>
      <c r="Y7" s="85">
        <f>SUM(R7:X7)</f>
        <v>108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خردلی </v>
      </c>
      <c r="D12" s="168"/>
      <c r="E12" s="169"/>
      <c r="F12" s="19" t="str">
        <f>IF(C12="","",IF(U12="","",U12))</f>
        <v>متر</v>
      </c>
      <c r="G12" s="170">
        <f>IF(C12="","",$M$7)</f>
        <v>108</v>
      </c>
      <c r="H12" s="170"/>
      <c r="I12" s="171">
        <f>IF(C12="","",AA12)</f>
        <v>6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54</v>
      </c>
      <c r="T12" s="175"/>
      <c r="U12" s="125" t="s">
        <v>44</v>
      </c>
      <c r="V12" s="126">
        <v>30</v>
      </c>
      <c r="X12" s="22"/>
      <c r="Y12" s="22"/>
      <c r="AA12" s="6">
        <f>($M$7*V12)/$S$9</f>
        <v>6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51</v>
      </c>
      <c r="L16" s="214"/>
      <c r="M16" s="214"/>
      <c r="N16" s="215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54"/>
      <c r="M17" s="254"/>
      <c r="N17" s="255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278/9</v>
      </c>
      <c r="E20" s="184"/>
      <c r="F20" s="107"/>
      <c r="G20" s="182" t="s">
        <v>11</v>
      </c>
      <c r="H20" s="182"/>
      <c r="I20" s="182"/>
      <c r="J20" s="183">
        <f>$O$6</f>
        <v>1075</v>
      </c>
      <c r="K20" s="183"/>
      <c r="L20" s="183"/>
      <c r="M20" s="261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2" t="s">
        <v>7</v>
      </c>
      <c r="C21" s="263"/>
      <c r="D21" s="263"/>
      <c r="E21" s="264"/>
      <c r="F21" s="31" t="s">
        <v>6</v>
      </c>
      <c r="G21" s="265" t="s">
        <v>9</v>
      </c>
      <c r="H21" s="266"/>
      <c r="I21" s="267" t="s">
        <v>5</v>
      </c>
      <c r="J21" s="268"/>
      <c r="K21" s="269" t="s">
        <v>8</v>
      </c>
      <c r="L21" s="270"/>
      <c r="M21" s="303"/>
      <c r="N21" s="304"/>
      <c r="O21" s="305"/>
      <c r="P21" s="109"/>
      <c r="Q21" s="309" t="s">
        <v>7</v>
      </c>
      <c r="R21" s="310"/>
      <c r="S21" s="310"/>
      <c r="T21" s="31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2" t="str">
        <f>IF(S22="","",S22)</f>
        <v>سگک کمربندی نگین دار طلایی</v>
      </c>
      <c r="D22" s="313"/>
      <c r="E22" s="313"/>
      <c r="F22" s="27" t="str">
        <f>IF(C22="","",IF(U22="","",U22))</f>
        <v>عدد</v>
      </c>
      <c r="G22" s="314">
        <f>IF(C22="","",$M$7)</f>
        <v>108</v>
      </c>
      <c r="H22" s="314"/>
      <c r="I22" s="315">
        <f>IF(C22="","",AA22)</f>
        <v>216</v>
      </c>
      <c r="J22" s="315"/>
      <c r="K22" s="316"/>
      <c r="L22" s="317"/>
      <c r="M22" s="303"/>
      <c r="N22" s="304"/>
      <c r="O22" s="305"/>
      <c r="P22" s="11"/>
      <c r="Q22" s="26">
        <v>1</v>
      </c>
      <c r="R22" s="25"/>
      <c r="S22" s="318" t="s">
        <v>49</v>
      </c>
      <c r="T22" s="318"/>
      <c r="U22" s="24" t="s">
        <v>45</v>
      </c>
      <c r="V22" s="23">
        <v>1080</v>
      </c>
      <c r="X22" s="22"/>
      <c r="Y22" s="22"/>
      <c r="AA22" s="6">
        <f>($M$7*V22)/$S$9</f>
        <v>216</v>
      </c>
    </row>
    <row r="23" spans="2:30" s="32" customFormat="1" ht="19.5" customHeight="1" x14ac:dyDescent="0.25">
      <c r="B23" s="21">
        <v>2</v>
      </c>
      <c r="C23" s="271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3"/>
      <c r="N23" s="304"/>
      <c r="O23" s="305"/>
      <c r="P23" s="109"/>
      <c r="Q23" s="17">
        <v>2</v>
      </c>
      <c r="R23" s="16"/>
      <c r="S23" s="318"/>
      <c r="T23" s="31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1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3"/>
      <c r="N24" s="304"/>
      <c r="O24" s="305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9" t="str">
        <f>IF(C25="","",$M$7)</f>
        <v/>
      </c>
      <c r="H25" s="320"/>
      <c r="I25" s="277" t="str">
        <f>IF(C25="","",AA25)</f>
        <v/>
      </c>
      <c r="J25" s="277"/>
      <c r="K25" s="278"/>
      <c r="L25" s="279"/>
      <c r="M25" s="306"/>
      <c r="N25" s="307"/>
      <c r="O25" s="308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72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9</v>
      </c>
      <c r="E31" s="111">
        <f t="shared" ref="E31:J31" si="5">G7</f>
        <v>9</v>
      </c>
      <c r="F31" s="111">
        <f t="shared" si="5"/>
        <v>18</v>
      </c>
      <c r="G31" s="111">
        <f t="shared" si="5"/>
        <v>27</v>
      </c>
      <c r="H31" s="111">
        <f t="shared" si="5"/>
        <v>27</v>
      </c>
      <c r="I31" s="111">
        <f t="shared" si="5"/>
        <v>18</v>
      </c>
      <c r="J31" s="111">
        <f t="shared" si="5"/>
        <v>0</v>
      </c>
      <c r="K31" s="204">
        <f>J31+I31+H31+G31+F31+E31+D31</f>
        <v>108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278/9</v>
      </c>
      <c r="E32" s="259"/>
      <c r="F32" s="110"/>
      <c r="G32" s="257" t="s">
        <v>11</v>
      </c>
      <c r="H32" s="257"/>
      <c r="I32" s="257"/>
      <c r="J32" s="258">
        <f>$O$6</f>
        <v>1075</v>
      </c>
      <c r="K32" s="258"/>
      <c r="L32" s="258"/>
      <c r="M32" s="260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3"/>
      <c r="N33" s="157"/>
      <c r="O33" s="294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6" t="str">
        <f>IF(S34="","",S34)</f>
        <v>کفی ونزیا بژ</v>
      </c>
      <c r="D34" s="287"/>
      <c r="E34" s="288"/>
      <c r="F34" s="19" t="str">
        <f>IF(C34="","",IF(U34="","",U34))</f>
        <v>متر</v>
      </c>
      <c r="G34" s="170">
        <f>IF(C34="","",$M$7)</f>
        <v>108</v>
      </c>
      <c r="H34" s="170"/>
      <c r="I34" s="171">
        <f>IF(C34="","",AA34)</f>
        <v>4</v>
      </c>
      <c r="J34" s="171"/>
      <c r="K34" s="172"/>
      <c r="L34" s="289"/>
      <c r="M34" s="293"/>
      <c r="N34" s="157"/>
      <c r="O34" s="294"/>
      <c r="P34" s="49"/>
      <c r="Q34" s="26">
        <v>1</v>
      </c>
      <c r="R34" s="48"/>
      <c r="S34" s="290" t="s">
        <v>42</v>
      </c>
      <c r="T34" s="291"/>
      <c r="U34" s="24" t="s">
        <v>44</v>
      </c>
      <c r="V34" s="47">
        <v>20</v>
      </c>
      <c r="X34" s="22"/>
      <c r="Y34" s="22"/>
      <c r="AA34" s="6">
        <f>($M$7*V34)/$S$9</f>
        <v>4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2"/>
      <c r="M35" s="262"/>
      <c r="N35" s="263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72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 t="s">
        <v>46</v>
      </c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278/9</v>
      </c>
      <c r="E41" s="184"/>
      <c r="F41" s="40"/>
      <c r="G41" s="182" t="s">
        <v>11</v>
      </c>
      <c r="H41" s="182"/>
      <c r="I41" s="182"/>
      <c r="J41" s="183">
        <f>$O$6</f>
        <v>1075</v>
      </c>
      <c r="K41" s="183"/>
      <c r="L41" s="183"/>
      <c r="M41" s="261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293"/>
      <c r="N42" s="157"/>
      <c r="O42" s="29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>دوبله جورابگیر با EVA 4میل</v>
      </c>
      <c r="D43" s="298"/>
      <c r="E43" s="299"/>
      <c r="F43" s="19" t="str">
        <f>IF(C43="","",IF(U43="","",U43))</f>
        <v>متر</v>
      </c>
      <c r="G43" s="170">
        <f>IF(C43="","",$M$7)</f>
        <v>108</v>
      </c>
      <c r="H43" s="170"/>
      <c r="I43" s="171">
        <f>IF(C43="","",AA43)</f>
        <v>2.4</v>
      </c>
      <c r="J43" s="171"/>
      <c r="K43" s="172"/>
      <c r="L43" s="289"/>
      <c r="M43" s="293"/>
      <c r="N43" s="157"/>
      <c r="O43" s="294"/>
      <c r="P43" s="49"/>
      <c r="Q43" s="26">
        <v>1</v>
      </c>
      <c r="R43" s="48"/>
      <c r="S43" s="300" t="s">
        <v>43</v>
      </c>
      <c r="T43" s="301"/>
      <c r="U43" s="24" t="s">
        <v>44</v>
      </c>
      <c r="V43" s="47">
        <v>12</v>
      </c>
      <c r="X43" s="22"/>
      <c r="Y43" s="22"/>
      <c r="AA43" s="6">
        <f>($M$7*V43)/$S$9</f>
        <v>2.4</v>
      </c>
    </row>
    <row r="44" spans="2:27" ht="19.7" customHeight="1" thickBot="1" x14ac:dyDescent="0.3">
      <c r="B44" s="46">
        <v>2</v>
      </c>
      <c r="C44" s="208" t="str">
        <f>IF(S44="","",S44)</f>
        <v>دوبله ابر با eva</v>
      </c>
      <c r="D44" s="208"/>
      <c r="E44" s="208"/>
      <c r="F44" s="19" t="str">
        <f>IF(C44="","",IF(U44="","",U44))</f>
        <v/>
      </c>
      <c r="G44" s="170">
        <f>IF(C44="","",$M$7)</f>
        <v>108</v>
      </c>
      <c r="H44" s="170"/>
      <c r="I44" s="171">
        <f>IF(C44="","",AA44)</f>
        <v>2.6</v>
      </c>
      <c r="J44" s="171"/>
      <c r="K44" s="185"/>
      <c r="L44" s="292"/>
      <c r="M44" s="262"/>
      <c r="N44" s="263"/>
      <c r="O44" s="295"/>
      <c r="P44" s="45"/>
      <c r="Q44" s="10">
        <v>2</v>
      </c>
      <c r="R44" s="44"/>
      <c r="S44" s="284" t="s">
        <v>47</v>
      </c>
      <c r="T44" s="285"/>
      <c r="U44" s="43"/>
      <c r="V44" s="42">
        <v>13</v>
      </c>
      <c r="X44" s="22"/>
      <c r="Y44" s="22"/>
      <c r="AA44" s="6">
        <f>($M$7*V44)/$S$9</f>
        <v>2.6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72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2022-10-12T03:55:12Z</cp:lastPrinted>
  <dcterms:created xsi:type="dcterms:W3CDTF">2018-11-04T09:48:07Z</dcterms:created>
  <dcterms:modified xsi:type="dcterms:W3CDTF">2022-10-12T03:55:13Z</dcterms:modified>
</cp:coreProperties>
</file>