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<sst xmlns="http://schemas.openxmlformats.org/spreadsheetml/2006/main" count="119" uniqueCount="56">
  <si>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</si>
  <si>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</si>
  <si>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</si>
  <si>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</si>
  <si>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</si>
  <si>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</si>
  <si>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</si>
  <si>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</si>
  <si>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</si>
  <si>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</si>
  <si>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</si>
  <si>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</si>
  <si>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</si>
  <si>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</si>
  <si>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</si>
  <si>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</si>
  <si>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</si>
  <si>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</si>
  <si>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</si>
  <si>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</si>
  <si>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</si>
  <si>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</si>
  <si>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</si>
  <si>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</si>
  <si>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</si>
  <si>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</si>
  <si>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</si>
  <si>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</si>
  <si>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</si>
  <si>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</si>
  <si>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</si>
  <si>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</si>
  <si>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</si>
  <si>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</si>
  <si>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</si>
  <si>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</si>
  <si>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</si>
  <si>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</si>
  <si>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</si>
  <si>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</si>
  <si>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</si>
  <si>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</si>
  <si>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</si>
  <si>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</si>
  <si>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رول</t>
  </si>
  <si>
    <t>پل مستطیل 3 سانتی سیاه قلم</t>
  </si>
  <si>
    <t>عدد</t>
  </si>
  <si>
    <t>کفی کرم بژ ونزیا</t>
  </si>
  <si>
    <t>296/1</t>
  </si>
  <si>
    <t>سوبله پارچه زنبوری مشکی</t>
  </si>
  <si>
    <t>مارک زیر دماغه پارس مشکی</t>
  </si>
  <si>
    <t>نوار 28 میل مشکی پارچه ای</t>
  </si>
  <si>
    <t>برچسب 8 سانتی مشکی</t>
  </si>
  <si>
    <t>مشکی</t>
  </si>
  <si>
    <t>طرح چرم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</si>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</sst>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391401</xdr:colOff>
      <xdr:row>9</xdr:row>
      <xdr:rowOff>21167</xdr:rowOff>
    </xdr:from>
    <xdr:to>
      <xdr:col>14</xdr:col>
      <xdr:colOff>1174750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1862667"/>
          <a:ext cx="2106266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1217266</xdr:colOff>
      <xdr:row>25</xdr:row>
      <xdr:rowOff>21166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349750"/>
          <a:ext cx="2106266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1414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22</v>
      </c>
      <c r="E2" s="117">
        <v>12</v>
      </c>
      <c r="F2" s="117">
        <v>1397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1397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1397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705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48</v>
      </c>
      <c r="C7" s="298"/>
      <c r="D7" s="298"/>
      <c r="E7" s="91" t="s">
        <v>28</v>
      </c>
      <c r="F7" s="90">
        <f>R7</f>
        <v>45</v>
      </c>
      <c r="G7" s="90">
        <f t="shared" si="0"/>
        <v>90</v>
      </c>
      <c r="H7" s="90">
        <f t="shared" si="0"/>
        <v>135</v>
      </c>
      <c r="I7" s="90">
        <f t="shared" si="0"/>
        <v>135</v>
      </c>
      <c r="J7" s="90">
        <f t="shared" si="0"/>
        <v>90</v>
      </c>
      <c r="K7" s="90">
        <f t="shared" si="0"/>
        <v>45</v>
      </c>
      <c r="L7" s="90">
        <f t="shared" si="0"/>
        <v>0</v>
      </c>
      <c r="M7" s="90">
        <f t="shared" ref="M7" si="1">Y7</f>
        <v>540</v>
      </c>
      <c r="N7" s="232"/>
      <c r="O7" s="234"/>
      <c r="P7" s="89"/>
      <c r="Q7" s="88" t="s">
        <v>28</v>
      </c>
      <c r="R7" s="87">
        <v>45</v>
      </c>
      <c r="S7" s="87">
        <v>90</v>
      </c>
      <c r="T7" s="87">
        <v>135</v>
      </c>
      <c r="U7" s="87">
        <v>135</v>
      </c>
      <c r="V7" s="87">
        <v>90</v>
      </c>
      <c r="W7" s="87">
        <v>45</v>
      </c>
      <c r="X7" s="86">
        <v>0</v>
      </c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طرح چرم مشکی</v>
      </c>
      <c r="D12" s="278"/>
      <c r="E12" s="279"/>
      <c r="F12" s="19" t="str">
        <f>IF(C12="","",IF(U12="","",U12))</f>
        <v>متر</v>
      </c>
      <c r="G12" s="185">
        <f>IF(C12="","",$M$7)</f>
        <v>540</v>
      </c>
      <c r="H12" s="185"/>
      <c r="I12" s="173">
        <f>IF(C12="","",AA12)</f>
        <v>30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54</v>
      </c>
      <c r="T12" s="282"/>
      <c r="U12" s="125" t="s">
        <v>42</v>
      </c>
      <c r="V12" s="126">
        <v>30</v>
      </c>
      <c r="X12" s="22"/>
      <c r="Y12" s="22"/>
      <c r="AA12" s="6">
        <f>($M$7*V12)/$S$9</f>
        <v>30</v>
      </c>
    </row>
    <row r="13" spans="2:36" ht="19.7" customHeight="1" x14ac:dyDescent="0.2">
      <c r="B13" s="46">
        <v>2</v>
      </c>
      <c r="C13" s="170" t="str">
        <f>IF(S13="","",S13)</f>
        <v>برچسب 8 سانتی مشکی</v>
      </c>
      <c r="D13" s="170"/>
      <c r="E13" s="170"/>
      <c r="F13" s="19" t="str">
        <f>IF(C13="","",IF(U13="","",U13))</f>
        <v>رول</v>
      </c>
      <c r="G13" s="185">
        <f>IF(C13="","",$M$7)</f>
        <v>540</v>
      </c>
      <c r="H13" s="185"/>
      <c r="I13" s="173">
        <f>IF(C13="","",AA13)</f>
        <v>16</v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 t="s">
        <v>52</v>
      </c>
      <c r="T13" s="260"/>
      <c r="U13" s="128" t="s">
        <v>44</v>
      </c>
      <c r="V13" s="129">
        <v>16</v>
      </c>
      <c r="X13" s="22"/>
      <c r="Y13" s="22"/>
      <c r="AA13" s="6">
        <f t="shared" ref="AA13:AA15" si="2">($M$7*V13)/$S$9</f>
        <v>16</v>
      </c>
    </row>
    <row r="14" spans="2:36" ht="19.7" customHeight="1" x14ac:dyDescent="0.2">
      <c r="B14" s="46">
        <v>3</v>
      </c>
      <c r="C14" s="170" t="str">
        <f>IF(S14="","",S14)</f>
        <v>سوبله پارچه زنبوری مشکی</v>
      </c>
      <c r="D14" s="170"/>
      <c r="E14" s="170"/>
      <c r="F14" s="19" t="str">
        <f>IF(C14="","",IF(U14="","",U14))</f>
        <v>متر</v>
      </c>
      <c r="G14" s="185">
        <f>IF(C14="","",$M$7)</f>
        <v>540</v>
      </c>
      <c r="H14" s="185"/>
      <c r="I14" s="173">
        <f>IF(C14="","",AA14)</f>
        <v>31.5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 t="s">
        <v>49</v>
      </c>
      <c r="T14" s="260"/>
      <c r="U14" s="128" t="s">
        <v>42</v>
      </c>
      <c r="V14" s="130">
        <v>31.5</v>
      </c>
      <c r="X14" s="22"/>
      <c r="Y14" s="22"/>
      <c r="AA14" s="6">
        <f t="shared" si="2"/>
        <v>31.5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0.83333333333333337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296/1</v>
      </c>
      <c r="E20" s="230"/>
      <c r="F20" s="107"/>
      <c r="G20" s="229" t="s">
        <v>11</v>
      </c>
      <c r="H20" s="229"/>
      <c r="I20" s="229"/>
      <c r="J20" s="221">
        <f>$O$6</f>
        <v>705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زیر دماغه پارس مشکی</v>
      </c>
      <c r="D22" s="163"/>
      <c r="E22" s="163"/>
      <c r="F22" s="27" t="str">
        <f>IF(C22="","",IF(U22="","",U22))</f>
        <v>جفت</v>
      </c>
      <c r="G22" s="164">
        <f>IF(C22="","",$M$7)</f>
        <v>540</v>
      </c>
      <c r="H22" s="164"/>
      <c r="I22" s="165">
        <f>IF(C22="","",AA22)</f>
        <v>1080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50</v>
      </c>
      <c r="T22" s="168"/>
      <c r="U22" s="24" t="s">
        <v>28</v>
      </c>
      <c r="V22" s="23">
        <v>1080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169" t="str">
        <f>IF(S23="","",S23)</f>
        <v>پل مستطیل 3 سانتی سیاه قلم</v>
      </c>
      <c r="D23" s="170"/>
      <c r="E23" s="170"/>
      <c r="F23" s="19" t="str">
        <f>IF(C23="","",IF(U23="","",U23))</f>
        <v>عدد</v>
      </c>
      <c r="G23" s="171">
        <f>IF(C23="","",$M$7)</f>
        <v>540</v>
      </c>
      <c r="H23" s="172"/>
      <c r="I23" s="173">
        <f>IF(C23="","",AA23)</f>
        <v>3240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45</v>
      </c>
      <c r="T23" s="177"/>
      <c r="U23" s="15" t="s">
        <v>46</v>
      </c>
      <c r="V23" s="14">
        <v>3240</v>
      </c>
      <c r="X23" s="22"/>
      <c r="Y23" s="22"/>
      <c r="AA23" s="6">
        <f t="shared" ref="AA23:AA25" si="3">($M$7*V23)/$S$9</f>
        <v>3240</v>
      </c>
    </row>
    <row r="24" spans="2:30" s="32" customFormat="1" ht="19.5" customHeight="1" x14ac:dyDescent="0.2">
      <c r="B24" s="20">
        <v>3</v>
      </c>
      <c r="C24" s="169" t="str">
        <f>IF(S24="","",S24)</f>
        <v>نوار 28 میل مشکی پارچه ای</v>
      </c>
      <c r="D24" s="170"/>
      <c r="E24" s="170"/>
      <c r="F24" s="19" t="str">
        <f>IF(C24="","",IF(U24="","",U24))</f>
        <v>رول</v>
      </c>
      <c r="G24" s="171">
        <f>IF(C24="","",$M$7)</f>
        <v>540</v>
      </c>
      <c r="H24" s="172"/>
      <c r="I24" s="173">
        <f>IF(C24="","",AA24)</f>
        <v>8.3000000000000007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 t="s">
        <v>51</v>
      </c>
      <c r="T24" s="274"/>
      <c r="U24" s="15" t="s">
        <v>44</v>
      </c>
      <c r="V24" s="14">
        <v>8.3000000000000007</v>
      </c>
      <c r="X24" s="22"/>
      <c r="Y24" s="22"/>
      <c r="AA24" s="6">
        <f t="shared" si="3"/>
        <v>8.3000000000000007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45</v>
      </c>
      <c r="E31" s="111">
        <f t="shared" ref="E31:J31" si="5">G7</f>
        <v>90</v>
      </c>
      <c r="F31" s="111">
        <f t="shared" si="5"/>
        <v>135</v>
      </c>
      <c r="G31" s="111">
        <f t="shared" si="5"/>
        <v>135</v>
      </c>
      <c r="H31" s="111">
        <f t="shared" si="5"/>
        <v>90</v>
      </c>
      <c r="I31" s="111">
        <f t="shared" si="5"/>
        <v>45</v>
      </c>
      <c r="J31" s="111">
        <f t="shared" si="5"/>
        <v>0</v>
      </c>
      <c r="K31" s="264">
        <f>J31+I31+H31+G31+F31+E31+D31</f>
        <v>540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296/1</v>
      </c>
      <c r="E32" s="246"/>
      <c r="F32" s="110"/>
      <c r="G32" s="244" t="s">
        <v>11</v>
      </c>
      <c r="H32" s="244"/>
      <c r="I32" s="244"/>
      <c r="J32" s="245">
        <f>$O$6</f>
        <v>705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5">
        <f>IF(C34="","",$M$7)</f>
        <v>540</v>
      </c>
      <c r="H34" s="185"/>
      <c r="I34" s="173">
        <f>IF(C34="","",AA34)</f>
        <v>31.5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47</v>
      </c>
      <c r="T34" s="220"/>
      <c r="U34" s="24" t="s">
        <v>42</v>
      </c>
      <c r="V34" s="47">
        <v>31.5</v>
      </c>
      <c r="X34" s="22"/>
      <c r="Y34" s="22"/>
      <c r="AA34" s="6">
        <f>($M$7*V34)/$S$9</f>
        <v>31.5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5" t="str">
        <f>IF(C35="","",$M$7)</f>
        <v/>
      </c>
      <c r="H35" s="185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296/1</v>
      </c>
      <c r="E41" s="230"/>
      <c r="F41" s="40"/>
      <c r="G41" s="229" t="s">
        <v>11</v>
      </c>
      <c r="H41" s="229"/>
      <c r="I41" s="229"/>
      <c r="J41" s="221">
        <f>$O$6</f>
        <v>705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3" t="str">
        <f>IF(C43="","",AA43)</f>
        <v/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/>
      <c r="T43" s="17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2019-03-14T04:40:19Z</cp:lastPrinted>
  <dcterms:created xsi:type="dcterms:W3CDTF">2018-11-04T09:48:07Z</dcterms:created>
  <dcterms:modified xsi:type="dcterms:W3CDTF">2021-07-14T07:30:50Z</dcterms:modified>
</cp:coreProperties>
</file>