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14" i="1" l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<sst xmlns="http://schemas.openxmlformats.org/spreadsheetml/2006/main" count="113" uniqueCount="52">
  <si>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</si>
  <si>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</si>
  <si>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</si>
  <si>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</si>
  <si>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</si>
  <si>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</si>
  <si>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</si>
  <si>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</si>
  <si>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</si>
  <si>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</si>
  <si>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</si>
  <si>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</si>
  <si>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</si>
  <si>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</si>
  <si>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</si>
  <si>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</si>
  <si>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</si>
  <si>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</si>
  <si>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</si>
  <si>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</si>
  <si>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</si>
  <si>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</si>
  <si>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</si>
  <si>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</si>
  <si>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</si>
  <si>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</si>
  <si>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</si>
  <si>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</si>
  <si>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</si>
  <si>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</si>
  <si>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</si>
  <si>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</si>
  <si>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</si>
  <si>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</si>
  <si>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</si>
  <si>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</si>
  <si>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</si>
  <si>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</si>
  <si>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</si>
  <si>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</si>
  <si>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</si>
  <si>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</si>
  <si>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</si>
  <si>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</si>
  <si>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>عدد</t>
  </si>
  <si>
    <t>کفی کرم بژ ونزیا</t>
  </si>
  <si>
    <t>296/11</t>
  </si>
  <si>
    <t>مارک پارس نیکل</t>
  </si>
  <si>
    <t>میخ زیر و رو نیکل</t>
  </si>
  <si>
    <t>عسلی</t>
  </si>
  <si>
    <t>پاویا عسلی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</si>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</sst>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10400</xdr:colOff>
      <xdr:row>29</xdr:row>
      <xdr:rowOff>10583</xdr:rowOff>
    </xdr:from>
    <xdr:to>
      <xdr:col>14</xdr:col>
      <xdr:colOff>1174750</xdr:colOff>
      <xdr:row>35</xdr:row>
      <xdr:rowOff>31750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50000" y="6508750"/>
          <a:ext cx="2053350" cy="1407583"/>
        </a:xfrm>
        <a:prstGeom prst="rect">
          <a:avLst/>
        </a:prstGeom>
      </xdr:spPr>
    </xdr:pic>
    <xdr:clientData/>
  </xdr:twoCellAnchor>
  <xdr:twoCellAnchor editAs="oneCell">
    <xdr:from>
      <xdr:col>11</xdr:col>
      <xdr:colOff>423151</xdr:colOff>
      <xdr:row>10</xdr:row>
      <xdr:rowOff>10584</xdr:rowOff>
    </xdr:from>
    <xdr:to>
      <xdr:col>14</xdr:col>
      <xdr:colOff>1206500</xdr:colOff>
      <xdr:row>14</xdr:row>
      <xdr:rowOff>222250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1883834"/>
          <a:ext cx="2106266" cy="122766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1217266</xdr:colOff>
      <xdr:row>24</xdr:row>
      <xdr:rowOff>243416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7484" y="4349750"/>
          <a:ext cx="2106266" cy="1227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20" sqref="R20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3" t="s">
        <v>32</v>
      </c>
      <c r="C1" s="314"/>
      <c r="D1" s="315">
        <v>3948</v>
      </c>
      <c r="E1" s="315"/>
      <c r="F1" s="316" t="s">
        <v>35</v>
      </c>
      <c r="G1" s="316"/>
      <c r="H1" s="316"/>
      <c r="I1" s="316"/>
      <c r="J1" s="316"/>
      <c r="K1" s="316"/>
      <c r="L1" s="316"/>
      <c r="M1" s="120"/>
      <c r="N1" s="311"/>
      <c r="O1" s="103"/>
      <c r="P1" s="294"/>
      <c r="Q1" s="294"/>
      <c r="R1" s="102"/>
      <c r="S1" s="101"/>
    </row>
    <row r="2" spans="2:36" ht="15.75" customHeight="1" x14ac:dyDescent="0.75">
      <c r="B2" s="305" t="s">
        <v>33</v>
      </c>
      <c r="C2" s="306"/>
      <c r="D2" s="117">
        <v>1</v>
      </c>
      <c r="E2" s="117">
        <v>10</v>
      </c>
      <c r="F2" s="117">
        <v>1398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2"/>
      <c r="O2" s="112"/>
      <c r="Q2" s="3"/>
      <c r="R2" s="3"/>
    </row>
    <row r="3" spans="2:36" ht="15.75" customHeight="1" x14ac:dyDescent="0.2">
      <c r="B3" s="307" t="s">
        <v>34</v>
      </c>
      <c r="C3" s="308"/>
      <c r="D3" s="117"/>
      <c r="E3" s="117"/>
      <c r="F3" s="117">
        <v>1398</v>
      </c>
      <c r="G3" s="99"/>
      <c r="H3" s="309" t="s">
        <v>38</v>
      </c>
      <c r="I3" s="310"/>
      <c r="J3" s="122"/>
      <c r="K3" s="118" t="s">
        <v>36</v>
      </c>
      <c r="L3" s="98"/>
      <c r="M3" s="205" t="s">
        <v>41</v>
      </c>
      <c r="N3" s="205"/>
      <c r="O3" s="155" t="s">
        <v>43</v>
      </c>
      <c r="Q3" s="3"/>
      <c r="R3" s="3"/>
    </row>
    <row r="4" spans="2:36" ht="15.75" customHeight="1" x14ac:dyDescent="0.25">
      <c r="B4" s="305" t="s">
        <v>40</v>
      </c>
      <c r="C4" s="306"/>
      <c r="D4" s="116"/>
      <c r="E4" s="119"/>
      <c r="F4" s="117">
        <v>1398</v>
      </c>
      <c r="G4" s="99"/>
      <c r="H4" s="309" t="s">
        <v>39</v>
      </c>
      <c r="I4" s="310"/>
      <c r="J4" s="123"/>
      <c r="K4" s="118" t="s">
        <v>36</v>
      </c>
      <c r="L4" s="98"/>
      <c r="M4" s="205"/>
      <c r="N4" s="205"/>
      <c r="O4" s="15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5" t="s">
        <v>31</v>
      </c>
      <c r="C6" s="296"/>
      <c r="D6" s="296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31" t="s">
        <v>11</v>
      </c>
      <c r="O6" s="233">
        <v>732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/>
      <c r="Y6" s="92" t="s">
        <v>29</v>
      </c>
    </row>
    <row r="7" spans="2:36" ht="18" customHeight="1" thickBot="1" x14ac:dyDescent="0.25">
      <c r="B7" s="297" t="s">
        <v>46</v>
      </c>
      <c r="C7" s="298"/>
      <c r="D7" s="298"/>
      <c r="E7" s="91" t="s">
        <v>28</v>
      </c>
      <c r="F7" s="90">
        <f>R7</f>
        <v>5</v>
      </c>
      <c r="G7" s="90">
        <f t="shared" si="0"/>
        <v>10</v>
      </c>
      <c r="H7" s="90">
        <f t="shared" si="0"/>
        <v>15</v>
      </c>
      <c r="I7" s="90">
        <f t="shared" si="0"/>
        <v>15</v>
      </c>
      <c r="J7" s="90">
        <f t="shared" si="0"/>
        <v>10</v>
      </c>
      <c r="K7" s="90">
        <f t="shared" si="0"/>
        <v>5</v>
      </c>
      <c r="L7" s="90">
        <f t="shared" si="0"/>
        <v>0</v>
      </c>
      <c r="M7" s="90">
        <f t="shared" ref="M7" si="1">Y7</f>
        <v>60</v>
      </c>
      <c r="N7" s="232"/>
      <c r="O7" s="234"/>
      <c r="P7" s="89"/>
      <c r="Q7" s="88" t="s">
        <v>28</v>
      </c>
      <c r="R7" s="87">
        <v>5</v>
      </c>
      <c r="S7" s="87">
        <v>10</v>
      </c>
      <c r="T7" s="87">
        <v>15</v>
      </c>
      <c r="U7" s="87">
        <v>15</v>
      </c>
      <c r="V7" s="87">
        <v>10</v>
      </c>
      <c r="W7" s="87">
        <v>5</v>
      </c>
      <c r="X7" s="86"/>
      <c r="Y7" s="85">
        <f>SUM(R7:X7)</f>
        <v>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5" t="s">
        <v>26</v>
      </c>
      <c r="O8" s="237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9"/>
      <c r="C9" s="300"/>
      <c r="D9" s="300"/>
      <c r="E9" s="302"/>
      <c r="F9" s="262"/>
      <c r="G9" s="262"/>
      <c r="H9" s="262"/>
      <c r="I9" s="262"/>
      <c r="J9" s="262"/>
      <c r="K9" s="262"/>
      <c r="L9" s="262"/>
      <c r="M9" s="287"/>
      <c r="N9" s="236"/>
      <c r="O9" s="238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80" t="s">
        <v>24</v>
      </c>
      <c r="T11" s="181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7" t="str">
        <f>IF(S12="","",S12)</f>
        <v>پاویا عسلی</v>
      </c>
      <c r="D12" s="278"/>
      <c r="E12" s="279"/>
      <c r="F12" s="19" t="str">
        <f>IF(C12="","",IF(U12="","",U12))</f>
        <v>متر</v>
      </c>
      <c r="G12" s="185">
        <f>IF(C12="","",$M$7)</f>
        <v>60</v>
      </c>
      <c r="H12" s="185"/>
      <c r="I12" s="173">
        <f>IF(C12="","",AA12)</f>
        <v>3.3333333333333335</v>
      </c>
      <c r="J12" s="173"/>
      <c r="K12" s="186"/>
      <c r="L12" s="280"/>
      <c r="M12" s="239"/>
      <c r="N12" s="240"/>
      <c r="O12" s="241"/>
      <c r="P12" s="49"/>
      <c r="Q12" s="71">
        <v>1</v>
      </c>
      <c r="R12" s="124"/>
      <c r="S12" s="281" t="s">
        <v>50</v>
      </c>
      <c r="T12" s="282"/>
      <c r="U12" s="125" t="s">
        <v>42</v>
      </c>
      <c r="V12" s="126">
        <v>30</v>
      </c>
      <c r="X12" s="22"/>
      <c r="Y12" s="22"/>
      <c r="AA12" s="6">
        <f>($M$7*V12)/$S$9</f>
        <v>3.3333333333333335</v>
      </c>
    </row>
    <row r="13" spans="2:36" ht="19.7" customHeight="1" x14ac:dyDescent="0.2">
      <c r="B13" s="46">
        <v>2</v>
      </c>
      <c r="C13" s="170" t="str">
        <f>IF(S13="","",S13)</f>
        <v/>
      </c>
      <c r="D13" s="170"/>
      <c r="E13" s="170"/>
      <c r="F13" s="19" t="str">
        <f>IF(C13="","",IF(U13="","",U13))</f>
        <v/>
      </c>
      <c r="G13" s="185" t="str">
        <f>IF(C13="","",$M$7)</f>
        <v/>
      </c>
      <c r="H13" s="185"/>
      <c r="I13" s="173" t="str">
        <f>IF(C13="","",AA13)</f>
        <v/>
      </c>
      <c r="J13" s="173"/>
      <c r="K13" s="188"/>
      <c r="L13" s="288"/>
      <c r="M13" s="239"/>
      <c r="N13" s="240"/>
      <c r="O13" s="241"/>
      <c r="P13" s="45"/>
      <c r="Q13" s="70">
        <v>2</v>
      </c>
      <c r="R13" s="127"/>
      <c r="S13" s="259"/>
      <c r="T13" s="260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5" t="str">
        <f>IF(C14="","",$M$7)</f>
        <v/>
      </c>
      <c r="H14" s="185"/>
      <c r="I14" s="173" t="str">
        <f>IF(C14="","",AA14)</f>
        <v/>
      </c>
      <c r="J14" s="173"/>
      <c r="K14" s="174"/>
      <c r="L14" s="175"/>
      <c r="M14" s="239"/>
      <c r="N14" s="240"/>
      <c r="O14" s="241"/>
      <c r="P14" s="11"/>
      <c r="Q14" s="70">
        <v>3</v>
      </c>
      <c r="R14" s="127"/>
      <c r="S14" s="259"/>
      <c r="T14" s="260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8" t="str">
        <f>IF(S15="","",S15)</f>
        <v/>
      </c>
      <c r="D15" s="268"/>
      <c r="E15" s="268"/>
      <c r="F15" s="68" t="str">
        <f>IF(C15="","",IF(U15="","",U15))</f>
        <v/>
      </c>
      <c r="G15" s="269" t="str">
        <f>IF(C15="","",$M$7)</f>
        <v/>
      </c>
      <c r="H15" s="269"/>
      <c r="I15" s="270" t="str">
        <f>IF(C15="","",AA15)</f>
        <v/>
      </c>
      <c r="J15" s="270"/>
      <c r="K15" s="271"/>
      <c r="L15" s="272"/>
      <c r="M15" s="239"/>
      <c r="N15" s="240"/>
      <c r="O15" s="241"/>
      <c r="P15" s="45"/>
      <c r="Q15" s="67">
        <v>4</v>
      </c>
      <c r="R15" s="131"/>
      <c r="S15" s="266"/>
      <c r="T15" s="26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51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317">
        <v>0.29166666666666669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8" t="s">
        <v>12</v>
      </c>
      <c r="C20" s="229"/>
      <c r="D20" s="221" t="str">
        <f>$B$7</f>
        <v>296/11</v>
      </c>
      <c r="E20" s="230"/>
      <c r="F20" s="107"/>
      <c r="G20" s="229" t="s">
        <v>11</v>
      </c>
      <c r="H20" s="229"/>
      <c r="I20" s="229"/>
      <c r="J20" s="221">
        <f>$O$6</f>
        <v>732</v>
      </c>
      <c r="K20" s="221"/>
      <c r="L20" s="221"/>
      <c r="M20" s="222" t="s">
        <v>10</v>
      </c>
      <c r="N20" s="223"/>
      <c r="O20" s="224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0"/>
      <c r="F21" s="31" t="s">
        <v>6</v>
      </c>
      <c r="G21" s="251" t="s">
        <v>9</v>
      </c>
      <c r="H21" s="252"/>
      <c r="I21" s="253" t="s">
        <v>5</v>
      </c>
      <c r="J21" s="254"/>
      <c r="K21" s="255" t="s">
        <v>8</v>
      </c>
      <c r="L21" s="256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>مارک پارس نیکل</v>
      </c>
      <c r="D22" s="163"/>
      <c r="E22" s="163"/>
      <c r="F22" s="27" t="str">
        <f>IF(C22="","",IF(U22="","",U22))</f>
        <v>جفت</v>
      </c>
      <c r="G22" s="164">
        <f>IF(C22="","",$M$7)</f>
        <v>60</v>
      </c>
      <c r="H22" s="164"/>
      <c r="I22" s="165">
        <f>IF(C22="","",AA22)</f>
        <v>120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47</v>
      </c>
      <c r="T22" s="168"/>
      <c r="U22" s="24" t="s">
        <v>28</v>
      </c>
      <c r="V22" s="23">
        <v>1080</v>
      </c>
      <c r="X22" s="22"/>
      <c r="Y22" s="22"/>
      <c r="AA22" s="6">
        <f>($M$7*V22)/$S$9</f>
        <v>120</v>
      </c>
    </row>
    <row r="23" spans="2:30" s="32" customFormat="1" ht="19.5" customHeight="1" x14ac:dyDescent="0.2">
      <c r="B23" s="21">
        <v>2</v>
      </c>
      <c r="C23" s="169" t="str">
        <f>IF(S23="","",S23)</f>
        <v>میخ زیر و رو نیکل</v>
      </c>
      <c r="D23" s="170"/>
      <c r="E23" s="170"/>
      <c r="F23" s="19" t="str">
        <f>IF(C23="","",IF(U23="","",U23))</f>
        <v>عدد</v>
      </c>
      <c r="G23" s="171">
        <f>IF(C23="","",$M$7)</f>
        <v>60</v>
      </c>
      <c r="H23" s="172"/>
      <c r="I23" s="173">
        <f>IF(C23="","",AA23)</f>
        <v>120</v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76" t="s">
        <v>48</v>
      </c>
      <c r="T23" s="177"/>
      <c r="U23" s="15" t="s">
        <v>44</v>
      </c>
      <c r="V23" s="14">
        <v>1080</v>
      </c>
      <c r="X23" s="22"/>
      <c r="Y23" s="22"/>
      <c r="AA23" s="6">
        <f t="shared" ref="AA23:AA25" si="3">($M$7*V23)/$S$9</f>
        <v>120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3"/>
      <c r="T24" s="27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8" t="str">
        <f>IF(C25="","",$M$7)</f>
        <v/>
      </c>
      <c r="H25" s="179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7" t="s">
        <v>30</v>
      </c>
      <c r="C30" s="258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258" t="s">
        <v>29</v>
      </c>
      <c r="L30" s="263"/>
      <c r="M30" s="223" t="s">
        <v>10</v>
      </c>
      <c r="N30" s="223"/>
      <c r="O30" s="224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1" t="s">
        <v>28</v>
      </c>
      <c r="C31" s="262"/>
      <c r="D31" s="111">
        <f>F7</f>
        <v>5</v>
      </c>
      <c r="E31" s="111">
        <f t="shared" ref="E31:J31" si="5">G7</f>
        <v>10</v>
      </c>
      <c r="F31" s="111">
        <f t="shared" si="5"/>
        <v>15</v>
      </c>
      <c r="G31" s="111">
        <f t="shared" si="5"/>
        <v>15</v>
      </c>
      <c r="H31" s="111">
        <f t="shared" si="5"/>
        <v>10</v>
      </c>
      <c r="I31" s="111">
        <f t="shared" si="5"/>
        <v>5</v>
      </c>
      <c r="J31" s="111">
        <f t="shared" si="5"/>
        <v>0</v>
      </c>
      <c r="K31" s="264">
        <f>J31+I31+H31+G31+F31+E31+D31</f>
        <v>60</v>
      </c>
      <c r="L31" s="265"/>
      <c r="M31" s="248"/>
      <c r="N31" s="248"/>
      <c r="O31" s="249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3" t="s">
        <v>12</v>
      </c>
      <c r="C32" s="244"/>
      <c r="D32" s="245" t="str">
        <f>$B$7</f>
        <v>296/11</v>
      </c>
      <c r="E32" s="246"/>
      <c r="F32" s="110"/>
      <c r="G32" s="244" t="s">
        <v>11</v>
      </c>
      <c r="H32" s="244"/>
      <c r="I32" s="244"/>
      <c r="J32" s="245">
        <f>$O$6</f>
        <v>732</v>
      </c>
      <c r="K32" s="245"/>
      <c r="L32" s="245"/>
      <c r="M32" s="247"/>
      <c r="N32" s="248"/>
      <c r="O32" s="249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04"/>
      <c r="N33" s="205"/>
      <c r="O33" s="206"/>
      <c r="P33" s="18"/>
      <c r="Q33" s="55" t="s">
        <v>16</v>
      </c>
      <c r="R33" s="54" t="s">
        <v>15</v>
      </c>
      <c r="S33" s="180" t="s">
        <v>22</v>
      </c>
      <c r="T33" s="181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>کفی کرم بژ ونزیا</v>
      </c>
      <c r="D34" s="217"/>
      <c r="E34" s="218"/>
      <c r="F34" s="19" t="str">
        <f>IF(C34="","",IF(U34="","",U34))</f>
        <v>متر</v>
      </c>
      <c r="G34" s="185">
        <f>IF(C34="","",$M$7)</f>
        <v>60</v>
      </c>
      <c r="H34" s="185"/>
      <c r="I34" s="173">
        <f>IF(C34="","",AA34)</f>
        <v>3.5</v>
      </c>
      <c r="J34" s="173"/>
      <c r="K34" s="186"/>
      <c r="L34" s="187"/>
      <c r="M34" s="204"/>
      <c r="N34" s="205"/>
      <c r="O34" s="206"/>
      <c r="P34" s="49"/>
      <c r="Q34" s="26">
        <v>1</v>
      </c>
      <c r="R34" s="48"/>
      <c r="S34" s="219" t="s">
        <v>45</v>
      </c>
      <c r="T34" s="220"/>
      <c r="U34" s="24" t="s">
        <v>42</v>
      </c>
      <c r="V34" s="47">
        <v>31.5</v>
      </c>
      <c r="X34" s="22"/>
      <c r="Y34" s="22"/>
      <c r="AA34" s="6">
        <f>($M$7*V34)/$S$9</f>
        <v>3.5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5" t="str">
        <f>IF(C35="","",$M$7)</f>
        <v/>
      </c>
      <c r="H35" s="185"/>
      <c r="I35" s="173" t="str">
        <f>IF(C35="","",AA35)</f>
        <v/>
      </c>
      <c r="J35" s="173"/>
      <c r="K35" s="188"/>
      <c r="L35" s="189"/>
      <c r="M35" s="207"/>
      <c r="N35" s="208"/>
      <c r="O35" s="209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80" t="s">
        <v>21</v>
      </c>
      <c r="C38" s="225"/>
      <c r="D38" s="62" t="s">
        <v>20</v>
      </c>
      <c r="E38" s="61" t="s">
        <v>19</v>
      </c>
      <c r="F38" s="61"/>
      <c r="G38" s="61" t="s">
        <v>18</v>
      </c>
      <c r="H38" s="60"/>
      <c r="I38" s="226" t="s">
        <v>17</v>
      </c>
      <c r="J38" s="226"/>
      <c r="K38" s="227"/>
      <c r="L38" s="227"/>
      <c r="M38" s="22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8" t="s">
        <v>12</v>
      </c>
      <c r="C41" s="229"/>
      <c r="D41" s="221" t="str">
        <f>$B$7</f>
        <v>296/11</v>
      </c>
      <c r="E41" s="230"/>
      <c r="F41" s="40"/>
      <c r="G41" s="229" t="s">
        <v>11</v>
      </c>
      <c r="H41" s="229"/>
      <c r="I41" s="229"/>
      <c r="J41" s="221">
        <f>$O$6</f>
        <v>732</v>
      </c>
      <c r="K41" s="221"/>
      <c r="L41" s="221"/>
      <c r="M41" s="222" t="s">
        <v>10</v>
      </c>
      <c r="N41" s="223"/>
      <c r="O41" s="224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80" t="s">
        <v>14</v>
      </c>
      <c r="T42" s="181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2" t="str">
        <f>IF(S43="","",S43)</f>
        <v/>
      </c>
      <c r="D43" s="183"/>
      <c r="E43" s="184"/>
      <c r="F43" s="19" t="str">
        <f>IF(C43="","",IF(U43="","",U43))</f>
        <v/>
      </c>
      <c r="G43" s="185" t="str">
        <f>IF(C43="","",$M$7)</f>
        <v/>
      </c>
      <c r="H43" s="185"/>
      <c r="I43" s="173" t="str">
        <f>IF(C43="","",AA43)</f>
        <v/>
      </c>
      <c r="J43" s="173"/>
      <c r="K43" s="186"/>
      <c r="L43" s="187"/>
      <c r="M43" s="204"/>
      <c r="N43" s="205"/>
      <c r="O43" s="206"/>
      <c r="P43" s="49"/>
      <c r="Q43" s="26">
        <v>1</v>
      </c>
      <c r="R43" s="48"/>
      <c r="S43" s="176"/>
      <c r="T43" s="17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5" t="str">
        <f>IF(C44="","",$M$7)</f>
        <v/>
      </c>
      <c r="H44" s="185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2019-12-23T04:27:10Z</cp:lastPrinted>
  <dcterms:created xsi:type="dcterms:W3CDTF">2018-11-04T09:48:07Z</dcterms:created>
  <dcterms:modified xsi:type="dcterms:W3CDTF">2021-06-27T14:20:26Z</dcterms:modified>
</cp:coreProperties>
</file>