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yeganeh\Desktop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<sst xmlns="http://schemas.openxmlformats.org/spreadsheetml/2006/main" count="114" uniqueCount="52">
  <si>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</si>
  <si>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</si>
  <si>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</si>
  <si>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</si>
  <si>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</si>
  <si>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</si>
  <si>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</si>
  <si>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</si>
  <si>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</si>
  <si>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</si>
  <si>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</si>
  <si>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</si>
  <si>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</si>
  <si>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</si>
  <si>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</si>
  <si>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</si>
  <si>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</si>
  <si>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</si>
  <si>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</si>
  <si>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</si>
  <si>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</si>
  <si>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</si>
  <si>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</si>
  <si>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</si>
  <si>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</si>
  <si>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</si>
  <si>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</si>
  <si>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</si>
  <si>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</si>
  <si>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</si>
  <si>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</si>
  <si>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</si>
  <si>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</si>
  <si>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</si>
  <si>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</si>
  <si>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</si>
  <si>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</si>
  <si>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</si>
  <si>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</si>
  <si>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</si>
  <si>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</si>
  <si>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</si>
  <si>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کفی ونزیا بژ</t>
  </si>
  <si>
    <t>دوبله جورابگیر با EVA 4میل</t>
  </si>
  <si>
    <t>متر</t>
  </si>
  <si>
    <t xml:space="preserve">تایم استاندارد </t>
  </si>
  <si>
    <t>سگگ دو سوراخ زبانه دار عروسکی طلایی</t>
  </si>
  <si>
    <t>عدد</t>
  </si>
  <si>
    <t xml:space="preserve">میخ زیرو نیکل 7 میل </t>
  </si>
  <si>
    <t>صیدی</t>
  </si>
  <si>
    <t>فوم سنگی پشت فتر</t>
  </si>
  <si>
    <t>آجری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</si>
</sst>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  <font>
      <b/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/>
      <protection hidden="1"/>
    </xf>
    <xf numFmtId="0" fontId="31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1097491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313" t="s">
        <v>32</v>
      </c>
      <c r="C1" s="314"/>
      <c r="D1" s="315">
        <v>0</v>
      </c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4"/>
      <c r="Q1" s="294"/>
      <c r="R1" s="102"/>
      <c r="S1" s="101"/>
    </row>
    <row r="2" spans="2:36" ht="15.75" customHeight="1">
      <c r="B2" s="305" t="s">
        <v>33</v>
      </c>
      <c r="C2" s="306"/>
      <c r="D2" s="117">
        <v>12</v>
      </c>
      <c r="E2" s="117">
        <v>2</v>
      </c>
      <c r="F2" s="117">
        <v>1403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>
      <c r="B3" s="307" t="s">
        <v>34</v>
      </c>
      <c r="C3" s="308"/>
      <c r="D3" s="117"/>
      <c r="E3" s="117"/>
      <c r="F3" s="117">
        <v>1403</v>
      </c>
      <c r="G3" s="99"/>
      <c r="H3" s="309" t="s">
        <v>38</v>
      </c>
      <c r="I3" s="310"/>
      <c r="J3" s="122"/>
      <c r="K3" s="118" t="s">
        <v>36</v>
      </c>
      <c r="L3" s="98"/>
      <c r="M3" s="206" t="s">
        <v>41</v>
      </c>
      <c r="N3" s="206"/>
      <c r="O3" s="156" t="s">
        <v>49</v>
      </c>
      <c r="Q3" s="3"/>
      <c r="R3" s="3"/>
    </row>
    <row r="4" spans="2:36" ht="15.75" customHeight="1">
      <c r="B4" s="305" t="s">
        <v>40</v>
      </c>
      <c r="C4" s="306"/>
      <c r="D4" s="116"/>
      <c r="E4" s="119"/>
      <c r="F4" s="117">
        <v>1403</v>
      </c>
      <c r="G4" s="99"/>
      <c r="H4" s="309" t="s">
        <v>39</v>
      </c>
      <c r="I4" s="310"/>
      <c r="J4" s="123"/>
      <c r="K4" s="118" t="s">
        <v>36</v>
      </c>
      <c r="L4" s="98"/>
      <c r="M4" s="206"/>
      <c r="N4" s="206"/>
      <c r="O4" s="156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295" t="s">
        <v>31</v>
      </c>
      <c r="C6" s="296"/>
      <c r="D6" s="296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2" t="s">
        <v>11</v>
      </c>
      <c r="O6" s="234">
        <v>195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>
      <c r="B7" s="297">
        <v>305.89999999999998</v>
      </c>
      <c r="C7" s="298"/>
      <c r="D7" s="298"/>
      <c r="E7" s="91" t="s">
        <v>28</v>
      </c>
      <c r="F7" s="90">
        <f>R7</f>
        <v>40</v>
      </c>
      <c r="G7" s="90">
        <f t="shared" si="0"/>
        <v>60</v>
      </c>
      <c r="H7" s="90">
        <f t="shared" si="0"/>
        <v>60</v>
      </c>
      <c r="I7" s="90">
        <f t="shared" si="0"/>
        <v>40</v>
      </c>
      <c r="J7" s="90">
        <f t="shared" si="0"/>
        <v>20</v>
      </c>
      <c r="K7" s="90">
        <f t="shared" si="0"/>
        <v>20</v>
      </c>
      <c r="L7" s="90">
        <f t="shared" si="0"/>
        <v>0</v>
      </c>
      <c r="M7" s="90">
        <f t="shared" ref="M7" si="1">Y7</f>
        <v>240</v>
      </c>
      <c r="N7" s="233"/>
      <c r="O7" s="235"/>
      <c r="P7" s="89"/>
      <c r="Q7" s="88" t="s">
        <v>28</v>
      </c>
      <c r="R7" s="87">
        <v>40</v>
      </c>
      <c r="S7" s="87">
        <v>60</v>
      </c>
      <c r="T7" s="87">
        <v>60</v>
      </c>
      <c r="U7" s="87">
        <v>40</v>
      </c>
      <c r="V7" s="87">
        <v>20</v>
      </c>
      <c r="W7" s="87">
        <v>20</v>
      </c>
      <c r="X7" s="86">
        <v>0</v>
      </c>
      <c r="Y7" s="85">
        <f>SUM(R7:X7)</f>
        <v>240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6" t="s">
        <v>26</v>
      </c>
      <c r="O8" s="238" t="s">
        <v>51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299"/>
      <c r="C9" s="300"/>
      <c r="D9" s="300"/>
      <c r="E9" s="302"/>
      <c r="F9" s="263"/>
      <c r="G9" s="263"/>
      <c r="H9" s="263"/>
      <c r="I9" s="263"/>
      <c r="J9" s="263"/>
      <c r="K9" s="263"/>
      <c r="L9" s="263"/>
      <c r="M9" s="287"/>
      <c r="N9" s="237"/>
      <c r="O9" s="239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>
      <c r="B12" s="50">
        <v>1</v>
      </c>
      <c r="C12" s="277" t="str">
        <f>IF(S12="","",S12)</f>
        <v>فوم سنگی پشت فتر</v>
      </c>
      <c r="D12" s="278"/>
      <c r="E12" s="279"/>
      <c r="F12" s="19" t="str">
        <f>IF(C12="","",IF(U12="","",U12))</f>
        <v>متر</v>
      </c>
      <c r="G12" s="184">
        <f>IF(C12="","",$M$7)</f>
        <v>240</v>
      </c>
      <c r="H12" s="184"/>
      <c r="I12" s="174">
        <f>IF(C12="","",AA12)</f>
        <v>15.333333333333334</v>
      </c>
      <c r="J12" s="174"/>
      <c r="K12" s="185"/>
      <c r="L12" s="280"/>
      <c r="M12" s="240"/>
      <c r="N12" s="241"/>
      <c r="O12" s="242"/>
      <c r="P12" s="49"/>
      <c r="Q12" s="71">
        <v>1</v>
      </c>
      <c r="R12" s="124"/>
      <c r="S12" s="281" t="s">
        <v>50</v>
      </c>
      <c r="T12" s="282"/>
      <c r="U12" s="125" t="s">
        <v>44</v>
      </c>
      <c r="V12" s="126">
        <v>34.5</v>
      </c>
      <c r="X12" s="22"/>
      <c r="Y12" s="22"/>
      <c r="AA12" s="6">
        <f>($M$7*V12)/$S$9</f>
        <v>15.333333333333334</v>
      </c>
    </row>
    <row r="13" spans="2:36" ht="19.7" customHeight="1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4" t="str">
        <f>IF(C13="","",$M$7)</f>
        <v/>
      </c>
      <c r="H13" s="184"/>
      <c r="I13" s="174" t="str">
        <f>IF(C13="","",AA13)</f>
        <v/>
      </c>
      <c r="J13" s="174"/>
      <c r="K13" s="189"/>
      <c r="L13" s="288"/>
      <c r="M13" s="240"/>
      <c r="N13" s="241"/>
      <c r="O13" s="242"/>
      <c r="P13" s="45"/>
      <c r="Q13" s="70">
        <v>2</v>
      </c>
      <c r="R13" s="127"/>
      <c r="S13" s="260"/>
      <c r="T13" s="261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4" t="str">
        <f>IF(C14="","",$M$7)</f>
        <v/>
      </c>
      <c r="H14" s="184"/>
      <c r="I14" s="174" t="str">
        <f>IF(C14="","",AA14)</f>
        <v/>
      </c>
      <c r="J14" s="174"/>
      <c r="K14" s="175"/>
      <c r="L14" s="176"/>
      <c r="M14" s="240"/>
      <c r="N14" s="241"/>
      <c r="O14" s="242"/>
      <c r="P14" s="11"/>
      <c r="Q14" s="70">
        <v>3</v>
      </c>
      <c r="R14" s="127"/>
      <c r="S14" s="260"/>
      <c r="T14" s="261"/>
      <c r="U14" s="128"/>
      <c r="V14" s="130"/>
      <c r="X14" s="22"/>
      <c r="Y14" s="22"/>
      <c r="AA14" s="6">
        <f t="shared" si="2"/>
        <v>0</v>
      </c>
    </row>
    <row r="15" spans="2:36" ht="19.7" customHeight="1" thickBot="1">
      <c r="B15" s="69">
        <v>4</v>
      </c>
      <c r="C15" s="269" t="str">
        <f>IF(S15="","",S15)</f>
        <v/>
      </c>
      <c r="D15" s="269"/>
      <c r="E15" s="269"/>
      <c r="F15" s="68" t="str">
        <f>IF(C15="","",IF(U15="","",U15))</f>
        <v/>
      </c>
      <c r="G15" s="270" t="str">
        <f>IF(C15="","",$M$7)</f>
        <v/>
      </c>
      <c r="H15" s="270"/>
      <c r="I15" s="271" t="str">
        <f>IF(C15="","",AA15)</f>
        <v/>
      </c>
      <c r="J15" s="271"/>
      <c r="K15" s="272"/>
      <c r="L15" s="273"/>
      <c r="M15" s="240"/>
      <c r="N15" s="241"/>
      <c r="O15" s="242"/>
      <c r="P15" s="45"/>
      <c r="Q15" s="67">
        <v>4</v>
      </c>
      <c r="R15" s="131"/>
      <c r="S15" s="267"/>
      <c r="T15" s="268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45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229" t="s">
        <v>12</v>
      </c>
      <c r="C20" s="230"/>
      <c r="D20" s="222">
        <f>$B$7</f>
        <v>305.89999999999998</v>
      </c>
      <c r="E20" s="231"/>
      <c r="F20" s="107"/>
      <c r="G20" s="230" t="s">
        <v>11</v>
      </c>
      <c r="H20" s="230"/>
      <c r="I20" s="230"/>
      <c r="J20" s="222">
        <f>$O$6</f>
        <v>195</v>
      </c>
      <c r="K20" s="222"/>
      <c r="L20" s="222"/>
      <c r="M20" s="223" t="s">
        <v>10</v>
      </c>
      <c r="N20" s="224"/>
      <c r="O20" s="225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08" t="s">
        <v>7</v>
      </c>
      <c r="C21" s="209"/>
      <c r="D21" s="209"/>
      <c r="E21" s="251"/>
      <c r="F21" s="31" t="s">
        <v>6</v>
      </c>
      <c r="G21" s="252" t="s">
        <v>9</v>
      </c>
      <c r="H21" s="253"/>
      <c r="I21" s="254" t="s">
        <v>5</v>
      </c>
      <c r="J21" s="255"/>
      <c r="K21" s="256" t="s">
        <v>8</v>
      </c>
      <c r="L21" s="257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163" t="str">
        <f>IF(S22="","",S22)</f>
        <v>سگگ دو سوراخ زبانه دار عروسکی طلایی</v>
      </c>
      <c r="D22" s="164"/>
      <c r="E22" s="164"/>
      <c r="F22" s="27" t="str">
        <f>IF(C22="","",IF(U22="","",U22))</f>
        <v>عدد</v>
      </c>
      <c r="G22" s="165">
        <f>IF(C22="","",$M$7)</f>
        <v>240</v>
      </c>
      <c r="H22" s="165"/>
      <c r="I22" s="166">
        <f>IF(C22="","",AA22)</f>
        <v>480</v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 t="s">
        <v>46</v>
      </c>
      <c r="T22" s="169"/>
      <c r="U22" s="24" t="s">
        <v>47</v>
      </c>
      <c r="V22" s="23">
        <v>1080</v>
      </c>
      <c r="X22" s="22"/>
      <c r="Y22" s="22"/>
      <c r="AA22" s="6">
        <f>($M$7*V22)/$S$9</f>
        <v>480</v>
      </c>
    </row>
    <row r="23" spans="2:30" s="32" customFormat="1" ht="19.5" customHeight="1">
      <c r="B23" s="21">
        <v>2</v>
      </c>
      <c r="C23" s="170" t="str">
        <f>IF(S23="","",S23)</f>
        <v xml:space="preserve">میخ زیرو نیکل 7 میل </v>
      </c>
      <c r="D23" s="171"/>
      <c r="E23" s="171"/>
      <c r="F23" s="19" t="str">
        <f>IF(C23="","",IF(U23="","",U23))</f>
        <v>عدد</v>
      </c>
      <c r="G23" s="172">
        <f>IF(C23="","",$M$7)</f>
        <v>240</v>
      </c>
      <c r="H23" s="173"/>
      <c r="I23" s="174">
        <f>IF(C23="","",AA23)</f>
        <v>960</v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 t="s">
        <v>48</v>
      </c>
      <c r="T23" s="169"/>
      <c r="U23" s="15" t="s">
        <v>47</v>
      </c>
      <c r="V23" s="14">
        <v>2160</v>
      </c>
      <c r="X23" s="22"/>
      <c r="Y23" s="22"/>
      <c r="AA23" s="6">
        <f t="shared" ref="AA23:AA25" si="3">($M$7*V23)/$S$9</f>
        <v>960</v>
      </c>
    </row>
    <row r="24" spans="2:30" s="32" customFormat="1" ht="19.5" customHeight="1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74"/>
      <c r="T24" s="27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258" t="s">
        <v>30</v>
      </c>
      <c r="C30" s="259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59" t="s">
        <v>29</v>
      </c>
      <c r="L30" s="264"/>
      <c r="M30" s="224" t="s">
        <v>10</v>
      </c>
      <c r="N30" s="224"/>
      <c r="O30" s="225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262" t="s">
        <v>28</v>
      </c>
      <c r="C31" s="263"/>
      <c r="D31" s="111">
        <f>F7</f>
        <v>40</v>
      </c>
      <c r="E31" s="111">
        <f t="shared" ref="E31:J31" si="5">G7</f>
        <v>60</v>
      </c>
      <c r="F31" s="111">
        <f t="shared" si="5"/>
        <v>60</v>
      </c>
      <c r="G31" s="111">
        <f t="shared" si="5"/>
        <v>40</v>
      </c>
      <c r="H31" s="111">
        <f t="shared" si="5"/>
        <v>20</v>
      </c>
      <c r="I31" s="111">
        <f t="shared" si="5"/>
        <v>20</v>
      </c>
      <c r="J31" s="111">
        <f t="shared" si="5"/>
        <v>0</v>
      </c>
      <c r="K31" s="265">
        <f>J31+I31+H31+G31+F31+E31+D31</f>
        <v>240</v>
      </c>
      <c r="L31" s="266"/>
      <c r="M31" s="249"/>
      <c r="N31" s="249"/>
      <c r="O31" s="250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44" t="s">
        <v>12</v>
      </c>
      <c r="C32" s="245"/>
      <c r="D32" s="246">
        <f>$B$7</f>
        <v>305.89999999999998</v>
      </c>
      <c r="E32" s="247"/>
      <c r="F32" s="110"/>
      <c r="G32" s="245" t="s">
        <v>11</v>
      </c>
      <c r="H32" s="245"/>
      <c r="I32" s="245"/>
      <c r="J32" s="246">
        <f>$O$6</f>
        <v>195</v>
      </c>
      <c r="K32" s="246"/>
      <c r="L32" s="246"/>
      <c r="M32" s="248"/>
      <c r="N32" s="249"/>
      <c r="O32" s="250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17" t="str">
        <f>IF(S34="","",S34)</f>
        <v>کفی ونزیا بژ</v>
      </c>
      <c r="D34" s="218"/>
      <c r="E34" s="219"/>
      <c r="F34" s="19" t="str">
        <f>IF(C34="","",IF(U34="","",U34))</f>
        <v>متر</v>
      </c>
      <c r="G34" s="184">
        <f>IF(C34="","",$M$7)</f>
        <v>240</v>
      </c>
      <c r="H34" s="184"/>
      <c r="I34" s="174">
        <f>IF(C34="","",AA34)</f>
        <v>8.8888888888888893</v>
      </c>
      <c r="J34" s="174"/>
      <c r="K34" s="185"/>
      <c r="L34" s="186"/>
      <c r="M34" s="205"/>
      <c r="N34" s="206"/>
      <c r="O34" s="207"/>
      <c r="P34" s="49"/>
      <c r="Q34" s="26">
        <v>1</v>
      </c>
      <c r="R34" s="48"/>
      <c r="S34" s="220" t="s">
        <v>42</v>
      </c>
      <c r="T34" s="221"/>
      <c r="U34" s="24" t="s">
        <v>44</v>
      </c>
      <c r="V34" s="47">
        <v>20</v>
      </c>
      <c r="X34" s="22"/>
      <c r="Y34" s="22"/>
      <c r="AA34" s="6">
        <f>($M$7*V34)/$S$9</f>
        <v>8.8888888888888893</v>
      </c>
    </row>
    <row r="35" spans="2:27" ht="19.7" customHeight="1" thickBot="1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79" t="s">
        <v>21</v>
      </c>
      <c r="C38" s="226"/>
      <c r="D38" s="62" t="s">
        <v>20</v>
      </c>
      <c r="E38" s="61" t="s">
        <v>19</v>
      </c>
      <c r="F38" s="61"/>
      <c r="G38" s="61" t="s">
        <v>18</v>
      </c>
      <c r="H38" s="60"/>
      <c r="I38" s="227" t="s">
        <v>17</v>
      </c>
      <c r="J38" s="227"/>
      <c r="K38" s="228"/>
      <c r="L38" s="228"/>
      <c r="M38" s="228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229" t="s">
        <v>12</v>
      </c>
      <c r="C41" s="230"/>
      <c r="D41" s="222">
        <f>$B$7</f>
        <v>305.89999999999998</v>
      </c>
      <c r="E41" s="231"/>
      <c r="F41" s="40"/>
      <c r="G41" s="230" t="s">
        <v>11</v>
      </c>
      <c r="H41" s="230"/>
      <c r="I41" s="230"/>
      <c r="J41" s="222">
        <f>$O$6</f>
        <v>195</v>
      </c>
      <c r="K41" s="222"/>
      <c r="L41" s="222"/>
      <c r="M41" s="223" t="s">
        <v>10</v>
      </c>
      <c r="N41" s="224"/>
      <c r="O41" s="225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181" t="str">
        <f>IF(S43="","",S43)</f>
        <v>دوبله جورابگیر با EVA 4میل</v>
      </c>
      <c r="D43" s="182"/>
      <c r="E43" s="183"/>
      <c r="F43" s="19" t="str">
        <f>IF(C43="","",IF(U43="","",U43))</f>
        <v>متر</v>
      </c>
      <c r="G43" s="184">
        <f>IF(C43="","",$M$7)</f>
        <v>240</v>
      </c>
      <c r="H43" s="184"/>
      <c r="I43" s="174">
        <f>IF(C43="","",AA43)</f>
        <v>5.333333333333333</v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 t="s">
        <v>43</v>
      </c>
      <c r="T43" s="188"/>
      <c r="U43" s="24" t="s">
        <v>44</v>
      </c>
      <c r="V43" s="47">
        <v>12</v>
      </c>
      <c r="X43" s="22"/>
      <c r="Y43" s="22"/>
      <c r="AA43" s="6">
        <f>($M$7*V43)/$S$9</f>
        <v>5.333333333333333</v>
      </c>
    </row>
    <row r="44" spans="2:27" ht="19.7" customHeight="1" thickBot="1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2024-05-01T12:56:15Z</cp:lastPrinted>
  <dcterms:created xsi:type="dcterms:W3CDTF">2018-11-04T09:48:07Z</dcterms:created>
  <dcterms:modified xsi:type="dcterms:W3CDTF">2024-05-01T12:56:20Z</dcterms:modified>
</cp:coreProperties>
</file>