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<sst xmlns="http://schemas.openxmlformats.org/spreadsheetml/2006/main" count="113" uniqueCount="52">
  <si>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</si>
  <si>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</si>
  <si>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</si>
  <si>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</si>
  <si>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</si>
  <si>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</si>
  <si>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</si>
  <si>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</si>
  <si>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</si>
  <si>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</si>
  <si>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</si>
  <si>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</si>
  <si>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</si>
  <si>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</si>
  <si>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</si>
  <si>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</si>
  <si>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</si>
  <si>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</si>
  <si>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</si>
  <si>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</si>
  <si>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</si>
  <si>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</si>
  <si>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</si>
  <si>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</si>
  <si>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</si>
  <si>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</si>
  <si>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</si>
  <si>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</si>
  <si>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</si>
  <si>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</si>
  <si>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</si>
  <si>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</si>
  <si>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</si>
  <si>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</si>
  <si>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</si>
  <si>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</si>
  <si>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</si>
  <si>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</si>
  <si>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</si>
  <si>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</si>
  <si>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</si>
  <si>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</si>
  <si>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</si>
  <si>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</si>
  <si>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عدد</t>
  </si>
  <si>
    <t>دوبله جورابگیر با EVA4میل</t>
  </si>
  <si>
    <t xml:space="preserve">تایم استاندارد </t>
  </si>
  <si>
    <t>318-8</t>
  </si>
  <si>
    <t xml:space="preserve">سگگ سر کمر طلایی هلالی </t>
  </si>
  <si>
    <t>کارخانه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</si>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</sst>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U3" sqref="U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/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9</v>
      </c>
      <c r="E2" s="117">
        <v>12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156" t="s">
        <v>49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73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7" t="s">
        <v>47</v>
      </c>
      <c r="C7" s="298"/>
      <c r="D7" s="298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20</v>
      </c>
      <c r="I7" s="90">
        <f t="shared" si="0"/>
        <v>20</v>
      </c>
      <c r="J7" s="90">
        <f t="shared" si="0"/>
        <v>15</v>
      </c>
      <c r="K7" s="90">
        <f t="shared" si="0"/>
        <v>14</v>
      </c>
      <c r="L7" s="90">
        <f t="shared" si="0"/>
        <v>0</v>
      </c>
      <c r="M7" s="90">
        <f t="shared" ref="M7" si="1">Y7</f>
        <v>84</v>
      </c>
      <c r="N7" s="234"/>
      <c r="O7" s="236"/>
      <c r="P7" s="89"/>
      <c r="Q7" s="88" t="s">
        <v>28</v>
      </c>
      <c r="R7" s="87"/>
      <c r="S7" s="87">
        <v>15</v>
      </c>
      <c r="T7" s="87">
        <v>20</v>
      </c>
      <c r="U7" s="87">
        <v>20</v>
      </c>
      <c r="V7" s="87">
        <v>15</v>
      </c>
      <c r="W7" s="87">
        <v>14</v>
      </c>
      <c r="X7" s="86">
        <v>0</v>
      </c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5">
        <f>IF(C12="","",$M$7)</f>
        <v>84</v>
      </c>
      <c r="H12" s="185"/>
      <c r="I12" s="174">
        <f>IF(C12="","",AA12)</f>
        <v>4.4333333333333336</v>
      </c>
      <c r="J12" s="174"/>
      <c r="K12" s="186"/>
      <c r="L12" s="280"/>
      <c r="M12" s="241"/>
      <c r="N12" s="242"/>
      <c r="O12" s="243"/>
      <c r="P12" s="49"/>
      <c r="Q12" s="71">
        <v>1</v>
      </c>
      <c r="R12" s="124"/>
      <c r="S12" s="281" t="s">
        <v>51</v>
      </c>
      <c r="T12" s="282"/>
      <c r="U12" s="125" t="s">
        <v>43</v>
      </c>
      <c r="V12" s="126">
        <v>28.5</v>
      </c>
      <c r="X12" s="22"/>
      <c r="Y12" s="22"/>
      <c r="AA12" s="6">
        <f>($M$7*V12)/$S$9</f>
        <v>4.4333333333333336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5" t="str">
        <f>IF(C13="","",$M$7)</f>
        <v/>
      </c>
      <c r="H13" s="185"/>
      <c r="I13" s="174" t="str">
        <f>IF(C13="","",AA13)</f>
        <v/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5" t="str">
        <f>IF(C14="","",$M$7)</f>
        <v/>
      </c>
      <c r="H14" s="185"/>
      <c r="I14" s="174" t="str">
        <f>IF(C14="","",AA14)</f>
        <v/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318-8</v>
      </c>
      <c r="E20" s="232"/>
      <c r="F20" s="107"/>
      <c r="G20" s="231" t="s">
        <v>11</v>
      </c>
      <c r="H20" s="231"/>
      <c r="I20" s="231"/>
      <c r="J20" s="223">
        <f>$O$6</f>
        <v>73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163" t="str">
        <f>IF(S22="","",S22)</f>
        <v xml:space="preserve">سگگ سر کمر طلایی هلالی </v>
      </c>
      <c r="D22" s="164"/>
      <c r="E22" s="164"/>
      <c r="F22" s="27" t="str">
        <f>IF(C22="","",IF(U22="","",U22))</f>
        <v>عدد</v>
      </c>
      <c r="G22" s="165">
        <f>IF(C22="","",$M$7)</f>
        <v>84</v>
      </c>
      <c r="H22" s="165"/>
      <c r="I22" s="166">
        <f>IF(C22="","",AA22)</f>
        <v>336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48</v>
      </c>
      <c r="T22" s="169"/>
      <c r="U22" s="24" t="s">
        <v>44</v>
      </c>
      <c r="V22" s="23">
        <v>2160</v>
      </c>
      <c r="X22" s="22"/>
      <c r="Y22" s="22"/>
      <c r="AA22" s="6">
        <f>($M$7*V22)/$S$9</f>
        <v>336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0</v>
      </c>
      <c r="E31" s="111">
        <f t="shared" ref="E31:J31" si="5">G7</f>
        <v>15</v>
      </c>
      <c r="F31" s="111">
        <f t="shared" si="5"/>
        <v>20</v>
      </c>
      <c r="G31" s="111">
        <f t="shared" si="5"/>
        <v>20</v>
      </c>
      <c r="H31" s="111">
        <f t="shared" si="5"/>
        <v>15</v>
      </c>
      <c r="I31" s="111">
        <f t="shared" si="5"/>
        <v>14</v>
      </c>
      <c r="J31" s="111">
        <f t="shared" si="5"/>
        <v>0</v>
      </c>
      <c r="K31" s="266">
        <f>J31+I31+H31+G31+F31+E31+D31</f>
        <v>84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318-8</v>
      </c>
      <c r="E32" s="248"/>
      <c r="F32" s="110"/>
      <c r="G32" s="246" t="s">
        <v>11</v>
      </c>
      <c r="H32" s="246"/>
      <c r="I32" s="246"/>
      <c r="J32" s="247">
        <f>$O$6</f>
        <v>73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ونزیا بژ</v>
      </c>
      <c r="D34" s="219"/>
      <c r="E34" s="220"/>
      <c r="F34" s="19" t="str">
        <f>IF(C34="","",IF(U34="","",U34))</f>
        <v>متر</v>
      </c>
      <c r="G34" s="185">
        <f>IF(C34="","",$M$7)</f>
        <v>84</v>
      </c>
      <c r="H34" s="185"/>
      <c r="I34" s="174">
        <f>IF(C34="","",AA34)</f>
        <v>3.1111111111111112</v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42</v>
      </c>
      <c r="T34" s="222"/>
      <c r="U34" s="24" t="s">
        <v>43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318-8</v>
      </c>
      <c r="E41" s="232"/>
      <c r="F41" s="40"/>
      <c r="G41" s="231" t="s">
        <v>11</v>
      </c>
      <c r="H41" s="231"/>
      <c r="I41" s="231"/>
      <c r="J41" s="223">
        <f>$O$6</f>
        <v>73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84</v>
      </c>
      <c r="H43" s="185"/>
      <c r="I43" s="174">
        <f>IF(C43="","",AA43)</f>
        <v>1.8666666666666667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45</v>
      </c>
      <c r="T43" s="189"/>
      <c r="U43" s="24" t="s">
        <v>43</v>
      </c>
      <c r="V43" s="47">
        <v>12</v>
      </c>
      <c r="X43" s="22"/>
      <c r="Y43" s="22"/>
      <c r="AA43" s="6">
        <f>($M$7*V43)/$S$9</f>
        <v>1.8666666666666667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5" t="str">
        <f>IF(C44="","",$M$7)</f>
        <v/>
      </c>
      <c r="H44" s="185"/>
      <c r="I44" s="174" t="str">
        <f>IF(C44="","",AA44)</f>
        <v/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2023-02-28T14:54:02Z</cp:lastPrinted>
  <dcterms:created xsi:type="dcterms:W3CDTF">2018-11-04T09:48:07Z</dcterms:created>
  <dcterms:modified xsi:type="dcterms:W3CDTF">2023-02-28T14:54:05Z</dcterms:modified>
</cp:coreProperties>
</file>