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<sst xmlns="http://schemas.openxmlformats.org/spreadsheetml/2006/main" count="113" uniqueCount="52">
  <si>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</si>
  <si>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</si>
  <si>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</si>
  <si>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</si>
  <si>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</si>
  <si>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</si>
  <si>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</si>
  <si>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</si>
  <si>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</si>
  <si>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</si>
  <si>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</si>
  <si>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</si>
  <si>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</si>
  <si>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</si>
  <si>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</si>
  <si>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</si>
  <si>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</si>
  <si>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</si>
  <si>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</si>
  <si>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</si>
  <si>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</si>
  <si>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</si>
  <si>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</si>
  <si>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</si>
  <si>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</si>
  <si>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</si>
  <si>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</si>
  <si>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</si>
  <si>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</si>
  <si>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</si>
  <si>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</si>
  <si>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</si>
  <si>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</si>
  <si>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</si>
  <si>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</si>
  <si>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</si>
  <si>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</si>
  <si>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</si>
  <si>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</si>
  <si>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</si>
  <si>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</si>
  <si>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</si>
  <si>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</si>
  <si>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</si>
  <si>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326/3</t>
  </si>
  <si>
    <t>میخ زیر و رو  9 میل زرد قلم</t>
  </si>
  <si>
    <t>حلقه گرد تو پر سیاه قلم</t>
  </si>
  <si>
    <t>عدد</t>
  </si>
  <si>
    <t>کفی برش نشود</t>
  </si>
  <si>
    <t>عسلی</t>
  </si>
  <si>
    <t>پاک شونده عسلی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</si>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</sst>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62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9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43206</xdr:colOff>
      <xdr:row>10</xdr:row>
      <xdr:rowOff>1</xdr:rowOff>
    </xdr:from>
    <xdr:to>
      <xdr:col>14</xdr:col>
      <xdr:colOff>1248832</xdr:colOff>
      <xdr:row>14</xdr:row>
      <xdr:rowOff>232834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75918" y="1873251"/>
          <a:ext cx="2094626" cy="124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1205626</xdr:colOff>
      <xdr:row>25</xdr:row>
      <xdr:rowOff>21166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9124" y="4349750"/>
          <a:ext cx="2094626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16" zoomScale="90" zoomScaleNormal="100" zoomScaleSheetLayoutView="90" zoomScalePageLayoutView="90" workbookViewId="0">
      <selection activeCell="O27" sqref="O2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966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25</v>
      </c>
      <c r="E2" s="117">
        <v>11</v>
      </c>
      <c r="F2" s="117">
        <v>1397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1397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155" t="s">
        <v>43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1397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26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44</v>
      </c>
      <c r="C7" s="298"/>
      <c r="D7" s="298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60</v>
      </c>
      <c r="I7" s="90">
        <f t="shared" si="0"/>
        <v>90</v>
      </c>
      <c r="J7" s="90">
        <f t="shared" si="0"/>
        <v>90</v>
      </c>
      <c r="K7" s="90">
        <f t="shared" si="0"/>
        <v>60</v>
      </c>
      <c r="L7" s="90">
        <f t="shared" si="0"/>
        <v>0</v>
      </c>
      <c r="M7" s="90">
        <f t="shared" ref="M7" si="1">Y7</f>
        <v>360</v>
      </c>
      <c r="N7" s="233"/>
      <c r="O7" s="235"/>
      <c r="P7" s="89"/>
      <c r="Q7" s="88" t="s">
        <v>28</v>
      </c>
      <c r="R7" s="87">
        <v>30</v>
      </c>
      <c r="S7" s="87">
        <v>30</v>
      </c>
      <c r="T7" s="87">
        <v>60</v>
      </c>
      <c r="U7" s="87">
        <v>90</v>
      </c>
      <c r="V7" s="87">
        <v>90</v>
      </c>
      <c r="W7" s="87">
        <v>60</v>
      </c>
      <c r="X7" s="86">
        <v>0</v>
      </c>
      <c r="Y7" s="85">
        <f>SUM(R7:X7)</f>
        <v>360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1" t="s">
        <v>24</v>
      </c>
      <c r="T11" s="182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>پاک شونده عسلی</v>
      </c>
      <c r="D12" s="278"/>
      <c r="E12" s="279"/>
      <c r="F12" s="19" t="str">
        <f>IF(C12="","",IF(U12="","",U12))</f>
        <v>متر</v>
      </c>
      <c r="G12" s="186">
        <f>IF(C12="","",$M$7)</f>
        <v>360</v>
      </c>
      <c r="H12" s="186"/>
      <c r="I12" s="174">
        <f>IF(C12="","",AA12)</f>
        <v>18</v>
      </c>
      <c r="J12" s="174"/>
      <c r="K12" s="187"/>
      <c r="L12" s="280"/>
      <c r="M12" s="240"/>
      <c r="N12" s="241"/>
      <c r="O12" s="242"/>
      <c r="P12" s="49"/>
      <c r="Q12" s="71">
        <v>1</v>
      </c>
      <c r="R12" s="124"/>
      <c r="S12" s="281" t="s">
        <v>50</v>
      </c>
      <c r="T12" s="282"/>
      <c r="U12" s="125" t="s">
        <v>42</v>
      </c>
      <c r="V12" s="126">
        <v>27</v>
      </c>
      <c r="X12" s="22"/>
      <c r="Y12" s="22"/>
      <c r="AA12" s="6">
        <f>($M$7*V12)/$S$9</f>
        <v>18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6" t="str">
        <f>IF(C13="","",$M$7)</f>
        <v/>
      </c>
      <c r="H13" s="186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6" t="str">
        <f>IF(C14="","",$M$7)</f>
        <v/>
      </c>
      <c r="H14" s="186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326/3</v>
      </c>
      <c r="E20" s="231"/>
      <c r="F20" s="107"/>
      <c r="G20" s="230" t="s">
        <v>11</v>
      </c>
      <c r="H20" s="230"/>
      <c r="I20" s="230"/>
      <c r="J20" s="222">
        <f>$O$6</f>
        <v>26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میخ زیر و رو  9 میل زرد قلم</v>
      </c>
      <c r="D22" s="163"/>
      <c r="E22" s="163"/>
      <c r="F22" s="27" t="str">
        <f>IF(C22="","",IF(U22="","",U22))</f>
        <v>عدد</v>
      </c>
      <c r="G22" s="164">
        <f>IF(C22="","",$M$7)</f>
        <v>360</v>
      </c>
      <c r="H22" s="164"/>
      <c r="I22" s="165">
        <f>IF(C22="","",AA22)</f>
        <v>2880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45</v>
      </c>
      <c r="T22" s="169"/>
      <c r="U22" s="24" t="s">
        <v>47</v>
      </c>
      <c r="V22" s="23">
        <v>4320</v>
      </c>
      <c r="X22" s="22"/>
      <c r="Y22" s="22"/>
      <c r="AA22" s="6">
        <f>($M$7*V22)/$S$9</f>
        <v>2880</v>
      </c>
    </row>
    <row r="23" spans="2:30" s="32" customFormat="1" ht="19.5" customHeight="1" x14ac:dyDescent="0.2">
      <c r="B23" s="21">
        <v>2</v>
      </c>
      <c r="C23" s="170" t="str">
        <f>IF(S23="","",S23)</f>
        <v>حلقه گرد تو پر سیاه قلم</v>
      </c>
      <c r="D23" s="171"/>
      <c r="E23" s="171"/>
      <c r="F23" s="19" t="str">
        <f>IF(C23="","",IF(U23="","",U23))</f>
        <v>عدد</v>
      </c>
      <c r="G23" s="172">
        <f>IF(C23="","",$M$7)</f>
        <v>360</v>
      </c>
      <c r="H23" s="173"/>
      <c r="I23" s="174">
        <f>IF(C23="","",AA23)</f>
        <v>1440</v>
      </c>
      <c r="J23" s="174"/>
      <c r="K23" s="175"/>
      <c r="L23" s="176"/>
      <c r="M23" s="153"/>
      <c r="N23" s="154"/>
      <c r="O23" s="155"/>
      <c r="P23" s="109"/>
      <c r="Q23" s="17">
        <v>2</v>
      </c>
      <c r="R23" s="16"/>
      <c r="S23" s="177" t="s">
        <v>46</v>
      </c>
      <c r="T23" s="178"/>
      <c r="U23" s="15" t="s">
        <v>47</v>
      </c>
      <c r="V23" s="14">
        <v>2160</v>
      </c>
      <c r="X23" s="22"/>
      <c r="Y23" s="22"/>
      <c r="AA23" s="6">
        <f t="shared" ref="AA23:AA25" si="3">($M$7*V23)/$S$9</f>
        <v>1440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3"/>
      <c r="N24" s="154"/>
      <c r="O24" s="155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9" t="str">
        <f>IF(C25="","",$M$7)</f>
        <v/>
      </c>
      <c r="H25" s="180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51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317">
        <v>0.28125</v>
      </c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30</v>
      </c>
      <c r="E31" s="111">
        <f t="shared" ref="E31:J31" si="5">G7</f>
        <v>30</v>
      </c>
      <c r="F31" s="111">
        <f t="shared" si="5"/>
        <v>60</v>
      </c>
      <c r="G31" s="111">
        <f t="shared" si="5"/>
        <v>90</v>
      </c>
      <c r="H31" s="111">
        <f t="shared" si="5"/>
        <v>90</v>
      </c>
      <c r="I31" s="111">
        <f t="shared" si="5"/>
        <v>60</v>
      </c>
      <c r="J31" s="111">
        <f t="shared" si="5"/>
        <v>0</v>
      </c>
      <c r="K31" s="265">
        <f>J31+I31+H31+G31+F31+E31+D31</f>
        <v>360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326/3</v>
      </c>
      <c r="E32" s="247"/>
      <c r="F32" s="110"/>
      <c r="G32" s="245" t="s">
        <v>11</v>
      </c>
      <c r="H32" s="245"/>
      <c r="I32" s="245"/>
      <c r="J32" s="246">
        <f>$O$6</f>
        <v>26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81" t="s">
        <v>22</v>
      </c>
      <c r="T33" s="182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برش نشود</v>
      </c>
      <c r="D34" s="218"/>
      <c r="E34" s="219"/>
      <c r="F34" s="19" t="str">
        <f>IF(C34="","",IF(U34="","",U34))</f>
        <v>متر</v>
      </c>
      <c r="G34" s="186">
        <f>IF(C34="","",$M$7)</f>
        <v>360</v>
      </c>
      <c r="H34" s="186"/>
      <c r="I34" s="174">
        <f>IF(C34="","",AA34)</f>
        <v>20</v>
      </c>
      <c r="J34" s="174"/>
      <c r="K34" s="187"/>
      <c r="L34" s="188"/>
      <c r="M34" s="205"/>
      <c r="N34" s="206"/>
      <c r="O34" s="207"/>
      <c r="P34" s="49"/>
      <c r="Q34" s="26">
        <v>1</v>
      </c>
      <c r="R34" s="48"/>
      <c r="S34" s="220" t="s">
        <v>48</v>
      </c>
      <c r="T34" s="221"/>
      <c r="U34" s="24" t="s">
        <v>42</v>
      </c>
      <c r="V34" s="47">
        <v>30</v>
      </c>
      <c r="X34" s="22"/>
      <c r="Y34" s="22"/>
      <c r="AA34" s="6">
        <f>($M$7*V34)/$S$9</f>
        <v>20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6" t="str">
        <f>IF(C35="","",$M$7)</f>
        <v/>
      </c>
      <c r="H35" s="186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7" t="s">
        <v>2</v>
      </c>
      <c r="I36" s="138"/>
      <c r="J36" s="139"/>
      <c r="K36" s="140" t="s">
        <v>1</v>
      </c>
      <c r="L36" s="141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81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326/3</v>
      </c>
      <c r="E41" s="231"/>
      <c r="F41" s="40"/>
      <c r="G41" s="230" t="s">
        <v>11</v>
      </c>
      <c r="H41" s="230"/>
      <c r="I41" s="230"/>
      <c r="J41" s="222">
        <f>$O$6</f>
        <v>26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81" t="s">
        <v>14</v>
      </c>
      <c r="T42" s="182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3" t="str">
        <f>IF(S43="","",S43)</f>
        <v/>
      </c>
      <c r="D43" s="184"/>
      <c r="E43" s="185"/>
      <c r="F43" s="19" t="str">
        <f>IF(C43="","",IF(U43="","",U43))</f>
        <v/>
      </c>
      <c r="G43" s="186" t="str">
        <f>IF(C43="","",$M$7)</f>
        <v/>
      </c>
      <c r="H43" s="186"/>
      <c r="I43" s="174" t="str">
        <f>IF(C43="","",AA43)</f>
        <v/>
      </c>
      <c r="J43" s="174"/>
      <c r="K43" s="187"/>
      <c r="L43" s="188"/>
      <c r="M43" s="205"/>
      <c r="N43" s="206"/>
      <c r="O43" s="207"/>
      <c r="P43" s="49"/>
      <c r="Q43" s="26">
        <v>1</v>
      </c>
      <c r="R43" s="48"/>
      <c r="S43" s="177"/>
      <c r="T43" s="17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6" t="str">
        <f>IF(C44="","",$M$7)</f>
        <v/>
      </c>
      <c r="H44" s="186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7" t="s">
        <v>2</v>
      </c>
      <c r="I45" s="138"/>
      <c r="J45" s="139"/>
      <c r="K45" s="140" t="s">
        <v>1</v>
      </c>
      <c r="L45" s="141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2019-02-17T04:18:12Z</cp:lastPrinted>
  <dcterms:created xsi:type="dcterms:W3CDTF">2018-11-04T09:48:07Z</dcterms:created>
  <dcterms:modified xsi:type="dcterms:W3CDTF">2021-06-27T14:11:18Z</dcterms:modified>
</cp:coreProperties>
</file>