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<sst xmlns="http://schemas.openxmlformats.org/spreadsheetml/2006/main" count="112" uniqueCount="50">
  <si>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</si>
  <si>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</si>
  <si>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</si>
  <si>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</si>
  <si>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</si>
  <si>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</si>
  <si>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</si>
  <si>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</si>
  <si>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</si>
  <si>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</si>
  <si>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</si>
  <si>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</si>
  <si>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</si>
  <si>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</si>
  <si>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</si>
  <si>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</si>
  <si>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</si>
  <si>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</si>
  <si>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</si>
  <si>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</si>
  <si>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</si>
  <si>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</si>
  <si>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</si>
  <si>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</si>
  <si>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</si>
  <si>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</si>
  <si>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</si>
  <si>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</si>
  <si>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</si>
  <si>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</si>
  <si>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</si>
  <si>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</si>
  <si>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</si>
  <si>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</si>
  <si>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</si>
  <si>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</si>
  <si>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</si>
  <si>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</si>
  <si>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</si>
  <si>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</si>
  <si>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</si>
  <si>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</si>
  <si>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</si>
  <si>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</si>
  <si>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331/1</t>
  </si>
  <si>
    <t>کفی ونزیا کرم پلی استر</t>
  </si>
  <si>
    <t>مارک پارس نیکل</t>
  </si>
  <si>
    <t>میخ زیر و رو نیکل</t>
  </si>
  <si>
    <t>عسلی</t>
  </si>
  <si>
    <t>پاویا عسلی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</si>
</sst>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10400</xdr:colOff>
      <xdr:row>9</xdr:row>
      <xdr:rowOff>21167</xdr:rowOff>
    </xdr:from>
    <xdr:to>
      <xdr:col>14</xdr:col>
      <xdr:colOff>1238250</xdr:colOff>
      <xdr:row>15</xdr:row>
      <xdr:rowOff>10583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0" y="1862667"/>
          <a:ext cx="2116850" cy="12805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1227850</xdr:colOff>
      <xdr:row>25</xdr:row>
      <xdr:rowOff>52916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6900" y="4349750"/>
          <a:ext cx="2116850" cy="1280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25" zoomScale="90" zoomScaleNormal="100" zoomScaleSheetLayoutView="90" zoomScalePageLayoutView="90" workbookViewId="0">
      <selection activeCell="B29" sqref="B29:O40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3970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1</v>
      </c>
      <c r="E2" s="117">
        <v>10</v>
      </c>
      <c r="F2" s="117">
        <v>1398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1398</v>
      </c>
      <c r="G3" s="99"/>
      <c r="H3" s="309" t="s">
        <v>38</v>
      </c>
      <c r="I3" s="310"/>
      <c r="J3" s="122"/>
      <c r="K3" s="118" t="s">
        <v>36</v>
      </c>
      <c r="L3" s="98"/>
      <c r="M3" s="205" t="s">
        <v>41</v>
      </c>
      <c r="N3" s="205"/>
      <c r="O3" s="155"/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1398</v>
      </c>
      <c r="G4" s="99"/>
      <c r="H4" s="309" t="s">
        <v>39</v>
      </c>
      <c r="I4" s="310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0</v>
      </c>
      <c r="L6" s="94">
        <f t="shared" si="0"/>
        <v>0</v>
      </c>
      <c r="M6" s="93" t="s">
        <v>29</v>
      </c>
      <c r="N6" s="231" t="s">
        <v>11</v>
      </c>
      <c r="O6" s="233">
        <v>43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/>
      <c r="X6" s="136"/>
      <c r="Y6" s="92" t="s">
        <v>29</v>
      </c>
    </row>
    <row r="7" spans="2:36" ht="18" customHeight="1" thickBot="1" x14ac:dyDescent="0.25">
      <c r="B7" s="297" t="s">
        <v>44</v>
      </c>
      <c r="C7" s="298"/>
      <c r="D7" s="298"/>
      <c r="E7" s="91" t="s">
        <v>28</v>
      </c>
      <c r="F7" s="90">
        <f>R7</f>
        <v>5</v>
      </c>
      <c r="G7" s="90">
        <f t="shared" si="0"/>
        <v>10</v>
      </c>
      <c r="H7" s="90">
        <f t="shared" si="0"/>
        <v>15</v>
      </c>
      <c r="I7" s="90">
        <f t="shared" si="0"/>
        <v>15</v>
      </c>
      <c r="J7" s="90">
        <f t="shared" si="0"/>
        <v>15</v>
      </c>
      <c r="K7" s="90">
        <f t="shared" si="0"/>
        <v>0</v>
      </c>
      <c r="L7" s="90">
        <f t="shared" si="0"/>
        <v>0</v>
      </c>
      <c r="M7" s="90">
        <f t="shared" ref="M7" si="1">Y7</f>
        <v>60</v>
      </c>
      <c r="N7" s="232"/>
      <c r="O7" s="234"/>
      <c r="P7" s="89"/>
      <c r="Q7" s="88" t="s">
        <v>28</v>
      </c>
      <c r="R7" s="87">
        <v>5</v>
      </c>
      <c r="S7" s="87">
        <v>10</v>
      </c>
      <c r="T7" s="87">
        <v>15</v>
      </c>
      <c r="U7" s="87">
        <v>15</v>
      </c>
      <c r="V7" s="87">
        <v>15</v>
      </c>
      <c r="W7" s="87"/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5" t="s">
        <v>26</v>
      </c>
      <c r="O8" s="237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2"/>
      <c r="G9" s="262"/>
      <c r="H9" s="262"/>
      <c r="I9" s="262"/>
      <c r="J9" s="262"/>
      <c r="K9" s="262"/>
      <c r="L9" s="262"/>
      <c r="M9" s="287"/>
      <c r="N9" s="236"/>
      <c r="O9" s="238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>پاویا عسلی</v>
      </c>
      <c r="D12" s="278"/>
      <c r="E12" s="279"/>
      <c r="F12" s="19" t="str">
        <f>IF(C12="","",IF(U12="","",U12))</f>
        <v>متر</v>
      </c>
      <c r="G12" s="183">
        <f>IF(C12="","",$M$7)</f>
        <v>60</v>
      </c>
      <c r="H12" s="183"/>
      <c r="I12" s="173">
        <f>IF(C12="","",AA12)</f>
        <v>4.8888888888888893</v>
      </c>
      <c r="J12" s="173"/>
      <c r="K12" s="184"/>
      <c r="L12" s="280"/>
      <c r="M12" s="239"/>
      <c r="N12" s="240"/>
      <c r="O12" s="241"/>
      <c r="P12" s="49"/>
      <c r="Q12" s="71">
        <v>1</v>
      </c>
      <c r="R12" s="124"/>
      <c r="S12" s="281" t="s">
        <v>49</v>
      </c>
      <c r="T12" s="282"/>
      <c r="U12" s="125" t="s">
        <v>42</v>
      </c>
      <c r="V12" s="126">
        <v>44</v>
      </c>
      <c r="X12" s="22"/>
      <c r="Y12" s="22"/>
      <c r="AA12" s="6">
        <f>($M$7*V12)/$S$9</f>
        <v>4.8888888888888893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8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331/1</v>
      </c>
      <c r="E20" s="230"/>
      <c r="F20" s="107"/>
      <c r="G20" s="229" t="s">
        <v>11</v>
      </c>
      <c r="H20" s="229"/>
      <c r="I20" s="229"/>
      <c r="J20" s="221">
        <f>$O$6</f>
        <v>43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مارک پارس نیکل</v>
      </c>
      <c r="D22" s="163"/>
      <c r="E22" s="163"/>
      <c r="F22" s="27" t="str">
        <f>IF(C22="","",IF(U22="","",U22))</f>
        <v>عدد</v>
      </c>
      <c r="G22" s="164">
        <f>IF(C22="","",$M$7)</f>
        <v>60</v>
      </c>
      <c r="H22" s="164"/>
      <c r="I22" s="165">
        <f>IF(C22="","",AA22)</f>
        <v>120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46</v>
      </c>
      <c r="T22" s="168"/>
      <c r="U22" s="24" t="s">
        <v>43</v>
      </c>
      <c r="V22" s="23">
        <v>1080</v>
      </c>
      <c r="X22" s="22"/>
      <c r="Y22" s="22"/>
      <c r="AA22" s="6">
        <f>($M$7*V22)/$S$9</f>
        <v>120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>میخ زیر و رو نیکل</v>
      </c>
      <c r="D24" s="170"/>
      <c r="E24" s="170"/>
      <c r="F24" s="19" t="str">
        <f>IF(C24="","",IF(U24="","",U24))</f>
        <v/>
      </c>
      <c r="G24" s="171">
        <f>IF(C24="","",$M$7)</f>
        <v>60</v>
      </c>
      <c r="H24" s="172"/>
      <c r="I24" s="173">
        <f>IF(C24="","",AA24)</f>
        <v>120</v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 t="s">
        <v>47</v>
      </c>
      <c r="T24" s="274"/>
      <c r="U24" s="15"/>
      <c r="V24" s="14">
        <v>1080</v>
      </c>
      <c r="X24" s="22"/>
      <c r="Y24" s="22"/>
      <c r="AA24" s="6">
        <f t="shared" si="3"/>
        <v>120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0</v>
      </c>
      <c r="J30" s="94">
        <f t="shared" si="4"/>
        <v>0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5</v>
      </c>
      <c r="E31" s="111">
        <f t="shared" ref="E31:J31" si="5">G7</f>
        <v>10</v>
      </c>
      <c r="F31" s="111">
        <f t="shared" si="5"/>
        <v>15</v>
      </c>
      <c r="G31" s="111">
        <f t="shared" si="5"/>
        <v>15</v>
      </c>
      <c r="H31" s="111">
        <f t="shared" si="5"/>
        <v>15</v>
      </c>
      <c r="I31" s="111">
        <f t="shared" si="5"/>
        <v>0</v>
      </c>
      <c r="J31" s="111">
        <f t="shared" si="5"/>
        <v>0</v>
      </c>
      <c r="K31" s="264">
        <f>J31+I31+H31+G31+F31+E31+D31</f>
        <v>60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331/1</v>
      </c>
      <c r="E32" s="246"/>
      <c r="F32" s="110"/>
      <c r="G32" s="244" t="s">
        <v>11</v>
      </c>
      <c r="H32" s="244"/>
      <c r="I32" s="244"/>
      <c r="J32" s="245">
        <f>$O$6</f>
        <v>43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ونزیا کرم پلی استر</v>
      </c>
      <c r="D34" s="217"/>
      <c r="E34" s="218"/>
      <c r="F34" s="19" t="str">
        <f>IF(C34="","",IF(U34="","",U34))</f>
        <v>متر</v>
      </c>
      <c r="G34" s="183">
        <f>IF(C34="","",$M$7)</f>
        <v>60</v>
      </c>
      <c r="H34" s="183"/>
      <c r="I34" s="173">
        <f>IF(C34="","",AA34)</f>
        <v>3.3888888888888888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45</v>
      </c>
      <c r="T34" s="220"/>
      <c r="U34" s="24" t="s">
        <v>42</v>
      </c>
      <c r="V34" s="47">
        <v>30.5</v>
      </c>
      <c r="X34" s="22"/>
      <c r="Y34" s="22"/>
      <c r="AA34" s="6">
        <f>($M$7*V34)/$S$9</f>
        <v>3.3888888888888888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331/1</v>
      </c>
      <c r="E41" s="230"/>
      <c r="F41" s="40"/>
      <c r="G41" s="229" t="s">
        <v>11</v>
      </c>
      <c r="H41" s="229"/>
      <c r="I41" s="229"/>
      <c r="J41" s="221">
        <f>$O$6</f>
        <v>43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 t="s">
        <v>42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2019-12-23T05:34:04Z</cp:lastPrinted>
  <dcterms:created xsi:type="dcterms:W3CDTF">2018-11-04T09:48:07Z</dcterms:created>
  <dcterms:modified xsi:type="dcterms:W3CDTF">2019-12-23T05:34:14Z</dcterms:modified>
</cp:coreProperties>
</file>