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<sst xmlns="http://schemas.openxmlformats.org/spreadsheetml/2006/main" count="113" uniqueCount="52">
  <si>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</si>
  <si>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</si>
  <si>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</si>
  <si>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</si>
  <si>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</si>
  <si>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</si>
  <si>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</si>
  <si>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</si>
  <si>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</si>
  <si>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</si>
  <si>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</si>
  <si>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</si>
  <si>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</si>
  <si>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</si>
  <si>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</si>
  <si>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</si>
  <si>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</si>
  <si>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</si>
  <si>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</si>
  <si>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</si>
  <si>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</si>
  <si>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</si>
  <si>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</si>
  <si>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</si>
  <si>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</si>
  <si>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</si>
  <si>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</si>
  <si>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</si>
  <si>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</si>
  <si>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</si>
  <si>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</si>
  <si>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</si>
  <si>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</si>
  <si>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</si>
  <si>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</si>
  <si>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</si>
  <si>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</si>
  <si>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</si>
  <si>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</si>
  <si>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</si>
  <si>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</si>
  <si>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</si>
  <si>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</si>
  <si>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</si>
  <si>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کفی آستر نخودی</t>
  </si>
  <si>
    <t xml:space="preserve">سگگ پولیوا مربع 20 ساه قلم </t>
  </si>
  <si>
    <t xml:space="preserve">میخ زیرو نیکل </t>
  </si>
  <si>
    <t>340/6</t>
  </si>
  <si>
    <t xml:space="preserve">نورعلی احمدی </t>
  </si>
  <si>
    <t xml:space="preserve">عسلی </t>
  </si>
  <si>
    <t xml:space="preserve">سوبله ونیز عسلی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</si>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</sst>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7" sqref="R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3433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5</v>
      </c>
      <c r="E2" s="117">
        <v>12</v>
      </c>
      <c r="F2" s="117">
        <v>1399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1399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48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1399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39</v>
      </c>
      <c r="G6" s="94">
        <f t="shared" ref="G6:L7" si="0">S6</f>
        <v>40</v>
      </c>
      <c r="H6" s="94">
        <f t="shared" si="0"/>
        <v>41</v>
      </c>
      <c r="I6" s="94">
        <f t="shared" si="0"/>
        <v>42</v>
      </c>
      <c r="J6" s="94">
        <f t="shared" si="0"/>
        <v>43</v>
      </c>
      <c r="K6" s="94">
        <f t="shared" si="0"/>
        <v>44</v>
      </c>
      <c r="L6" s="94">
        <f t="shared" si="0"/>
        <v>45</v>
      </c>
      <c r="M6" s="93" t="s">
        <v>29</v>
      </c>
      <c r="N6" s="228" t="s">
        <v>11</v>
      </c>
      <c r="O6" s="230">
        <v>388</v>
      </c>
      <c r="P6" s="84"/>
      <c r="Q6" s="92" t="s">
        <v>30</v>
      </c>
      <c r="R6" s="134">
        <v>39</v>
      </c>
      <c r="S6" s="135">
        <v>40</v>
      </c>
      <c r="T6" s="135">
        <v>41</v>
      </c>
      <c r="U6" s="135">
        <v>42</v>
      </c>
      <c r="V6" s="135">
        <v>43</v>
      </c>
      <c r="W6" s="135">
        <v>44</v>
      </c>
      <c r="X6" s="136">
        <v>45</v>
      </c>
      <c r="Y6" s="92" t="s">
        <v>29</v>
      </c>
    </row>
    <row r="7" spans="2:36" ht="18" customHeight="1" thickBot="1" x14ac:dyDescent="0.25">
      <c r="B7" s="140" t="s">
        <v>47</v>
      </c>
      <c r="C7" s="141"/>
      <c r="D7" s="141"/>
      <c r="E7" s="91" t="s">
        <v>28</v>
      </c>
      <c r="F7" s="90">
        <f>R7</f>
        <v>22</v>
      </c>
      <c r="G7" s="90">
        <f t="shared" si="0"/>
        <v>23</v>
      </c>
      <c r="H7" s="90">
        <f t="shared" si="0"/>
        <v>23</v>
      </c>
      <c r="I7" s="90">
        <f t="shared" si="0"/>
        <v>45</v>
      </c>
      <c r="J7" s="90">
        <f t="shared" si="0"/>
        <v>45</v>
      </c>
      <c r="K7" s="90">
        <f t="shared" si="0"/>
        <v>22</v>
      </c>
      <c r="L7" s="90">
        <f t="shared" si="0"/>
        <v>0</v>
      </c>
      <c r="M7" s="90">
        <f t="shared" ref="M7" si="1">Y7</f>
        <v>180</v>
      </c>
      <c r="N7" s="229"/>
      <c r="O7" s="231"/>
      <c r="P7" s="89"/>
      <c r="Q7" s="88" t="s">
        <v>28</v>
      </c>
      <c r="R7" s="87">
        <v>22</v>
      </c>
      <c r="S7" s="87">
        <v>23</v>
      </c>
      <c r="T7" s="87">
        <v>23</v>
      </c>
      <c r="U7" s="87">
        <v>45</v>
      </c>
      <c r="V7" s="87">
        <v>45</v>
      </c>
      <c r="W7" s="87">
        <v>22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6" t="str">
        <f>IF(S12="","",S12)</f>
        <v xml:space="preserve">سوبله ونیز عسلی </v>
      </c>
      <c r="D12" s="167"/>
      <c r="E12" s="168"/>
      <c r="F12" s="19" t="str">
        <f>IF(C12="","",IF(U12="","",U12))</f>
        <v>متر</v>
      </c>
      <c r="G12" s="169">
        <f>IF(C12="","",$M$7)</f>
        <v>180</v>
      </c>
      <c r="H12" s="169"/>
      <c r="I12" s="170">
        <f>IF(C12="","",AA12)</f>
        <v>9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50</v>
      </c>
      <c r="T12" s="174"/>
      <c r="U12" s="125" t="s">
        <v>42</v>
      </c>
      <c r="V12" s="126">
        <v>27</v>
      </c>
      <c r="X12" s="22"/>
      <c r="Y12" s="22"/>
      <c r="AA12" s="6">
        <f>($M$7*V12)/$S$9</f>
        <v>9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317">
        <v>0.20833333333333334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340/6</v>
      </c>
      <c r="E20" s="183"/>
      <c r="F20" s="107"/>
      <c r="G20" s="181" t="s">
        <v>11</v>
      </c>
      <c r="H20" s="181"/>
      <c r="I20" s="181"/>
      <c r="J20" s="182">
        <f>$O$6</f>
        <v>388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9"/>
      <c r="N21" s="300"/>
      <c r="O21" s="301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8" t="str">
        <f>IF(S22="","",S22)</f>
        <v xml:space="preserve">سگگ پولیوا مربع 20 ساه قلم </v>
      </c>
      <c r="D22" s="309"/>
      <c r="E22" s="309"/>
      <c r="F22" s="27" t="str">
        <f>IF(C22="","",IF(U22="","",U22))</f>
        <v>عدد</v>
      </c>
      <c r="G22" s="310">
        <f>IF(C22="","",$M$7)</f>
        <v>180</v>
      </c>
      <c r="H22" s="310"/>
      <c r="I22" s="311">
        <f>IF(C22="","",AA22)</f>
        <v>360</v>
      </c>
      <c r="J22" s="311"/>
      <c r="K22" s="312"/>
      <c r="L22" s="313"/>
      <c r="M22" s="299"/>
      <c r="N22" s="300"/>
      <c r="O22" s="301"/>
      <c r="P22" s="11"/>
      <c r="Q22" s="26">
        <v>1</v>
      </c>
      <c r="R22" s="25"/>
      <c r="S22" s="314" t="s">
        <v>45</v>
      </c>
      <c r="T22" s="314"/>
      <c r="U22" s="24" t="s">
        <v>43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268" t="str">
        <f>IF(S23="","",S23)</f>
        <v xml:space="preserve">میخ زیرو نیکل </v>
      </c>
      <c r="D23" s="207"/>
      <c r="E23" s="207"/>
      <c r="F23" s="19" t="str">
        <f>IF(C23="","",IF(U23="","",U23))</f>
        <v>عدد</v>
      </c>
      <c r="G23" s="221">
        <f>IF(C23="","",$M$7)</f>
        <v>180</v>
      </c>
      <c r="H23" s="222"/>
      <c r="I23" s="170">
        <f>IF(C23="","",AA23)</f>
        <v>720</v>
      </c>
      <c r="J23" s="170"/>
      <c r="K23" s="208"/>
      <c r="L23" s="209"/>
      <c r="M23" s="299"/>
      <c r="N23" s="300"/>
      <c r="O23" s="301"/>
      <c r="P23" s="109"/>
      <c r="Q23" s="17">
        <v>2</v>
      </c>
      <c r="R23" s="16"/>
      <c r="S23" s="314" t="s">
        <v>46</v>
      </c>
      <c r="T23" s="314"/>
      <c r="U23" s="15" t="s">
        <v>43</v>
      </c>
      <c r="V23" s="14">
        <v>2160</v>
      </c>
      <c r="X23" s="22"/>
      <c r="Y23" s="22"/>
      <c r="AA23" s="6">
        <f t="shared" ref="AA23:AA25" si="3">($M$7*V23)/$S$9</f>
        <v>720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9"/>
      <c r="N24" s="300"/>
      <c r="O24" s="301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5" t="str">
        <f>IF(C25="","",$M$7)</f>
        <v/>
      </c>
      <c r="H25" s="316"/>
      <c r="I25" s="273" t="str">
        <f>IF(C25="","",AA25)</f>
        <v/>
      </c>
      <c r="J25" s="273"/>
      <c r="K25" s="274"/>
      <c r="L25" s="275"/>
      <c r="M25" s="302"/>
      <c r="N25" s="303"/>
      <c r="O25" s="304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39</v>
      </c>
      <c r="E30" s="94">
        <f t="shared" ref="E30:J30" si="4">G6</f>
        <v>40</v>
      </c>
      <c r="F30" s="94">
        <f t="shared" si="4"/>
        <v>41</v>
      </c>
      <c r="G30" s="94">
        <f t="shared" si="4"/>
        <v>42</v>
      </c>
      <c r="H30" s="94">
        <f t="shared" si="4"/>
        <v>43</v>
      </c>
      <c r="I30" s="94">
        <f t="shared" si="4"/>
        <v>44</v>
      </c>
      <c r="J30" s="94">
        <f t="shared" si="4"/>
        <v>45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22</v>
      </c>
      <c r="E31" s="111">
        <f t="shared" ref="E31:J31" si="5">G7</f>
        <v>23</v>
      </c>
      <c r="F31" s="111">
        <f t="shared" si="5"/>
        <v>23</v>
      </c>
      <c r="G31" s="111">
        <f t="shared" si="5"/>
        <v>45</v>
      </c>
      <c r="H31" s="111">
        <f t="shared" si="5"/>
        <v>45</v>
      </c>
      <c r="I31" s="111">
        <f t="shared" si="5"/>
        <v>22</v>
      </c>
      <c r="J31" s="111">
        <f t="shared" si="5"/>
        <v>0</v>
      </c>
      <c r="K31" s="203">
        <f>J31+I31+H31+G31+F31+E31+D31</f>
        <v>180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340/6</v>
      </c>
      <c r="E32" s="256"/>
      <c r="F32" s="110"/>
      <c r="G32" s="254" t="s">
        <v>11</v>
      </c>
      <c r="H32" s="254"/>
      <c r="I32" s="254"/>
      <c r="J32" s="255">
        <f>$O$6</f>
        <v>388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6" t="s">
        <v>8</v>
      </c>
      <c r="L33" s="227"/>
      <c r="M33" s="289"/>
      <c r="N33" s="156"/>
      <c r="O33" s="290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>کفی آستر نخودی</v>
      </c>
      <c r="D34" s="283"/>
      <c r="E34" s="284"/>
      <c r="F34" s="19" t="str">
        <f>IF(C34="","",IF(U34="","",U34))</f>
        <v>متر</v>
      </c>
      <c r="G34" s="169">
        <f>IF(C34="","",$M$7)</f>
        <v>180</v>
      </c>
      <c r="H34" s="169"/>
      <c r="I34" s="170">
        <f>IF(C34="","",AA34)</f>
        <v>10.333333333333334</v>
      </c>
      <c r="J34" s="170"/>
      <c r="K34" s="171"/>
      <c r="L34" s="285"/>
      <c r="M34" s="289"/>
      <c r="N34" s="156"/>
      <c r="O34" s="290"/>
      <c r="P34" s="49"/>
      <c r="Q34" s="26">
        <v>1</v>
      </c>
      <c r="R34" s="48"/>
      <c r="S34" s="286" t="s">
        <v>44</v>
      </c>
      <c r="T34" s="287"/>
      <c r="U34" s="24" t="s">
        <v>42</v>
      </c>
      <c r="V34" s="47">
        <v>31</v>
      </c>
      <c r="X34" s="22"/>
      <c r="Y34" s="22"/>
      <c r="AA34" s="6">
        <f>($M$7*V34)/$S$9</f>
        <v>10.333333333333334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340/6</v>
      </c>
      <c r="E41" s="183"/>
      <c r="F41" s="40"/>
      <c r="G41" s="181" t="s">
        <v>11</v>
      </c>
      <c r="H41" s="181"/>
      <c r="I41" s="181"/>
      <c r="J41" s="182">
        <f>$O$6</f>
        <v>388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6" t="s">
        <v>8</v>
      </c>
      <c r="L42" s="227"/>
      <c r="M42" s="289"/>
      <c r="N42" s="156"/>
      <c r="O42" s="290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3" t="str">
        <f>IF(S43="","",S43)</f>
        <v/>
      </c>
      <c r="D43" s="294"/>
      <c r="E43" s="295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5"/>
      <c r="M43" s="289"/>
      <c r="N43" s="156"/>
      <c r="O43" s="290"/>
      <c r="P43" s="49"/>
      <c r="Q43" s="26">
        <v>1</v>
      </c>
      <c r="R43" s="48"/>
      <c r="S43" s="296"/>
      <c r="T43" s="29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291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2021-02-23T10:50:18Z</cp:lastPrinted>
  <dcterms:created xsi:type="dcterms:W3CDTF">2018-11-04T09:48:07Z</dcterms:created>
  <dcterms:modified xsi:type="dcterms:W3CDTF">2021-07-04T11:15:52Z</dcterms:modified>
</cp:coreProperties>
</file>