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35" i="1"/>
  <c r="J31" i="1"/>
  <c r="F31" i="1"/>
  <c r="G44" i="1"/>
  <c r="G35" i="1"/>
  <c r="I31" i="1"/>
  <c r="E31" i="1"/>
  <c r="H31" i="1"/>
  <c r="G15" i="1" l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<sst xmlns="http://schemas.openxmlformats.org/spreadsheetml/2006/main" count="118" uniqueCount="54">
  <si>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</si>
  <si>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</si>
  <si>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</si>
  <si>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</si>
  <si>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</si>
  <si>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</si>
  <si>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</si>
  <si>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</si>
  <si>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</si>
  <si>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</si>
  <si>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</si>
  <si>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</si>
  <si>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</si>
  <si>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</si>
  <si>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</si>
  <si>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</si>
  <si>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</si>
  <si>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</si>
  <si>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</si>
  <si>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</si>
  <si>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</si>
  <si>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</si>
  <si>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</si>
  <si>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</si>
  <si>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</si>
  <si>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</si>
  <si>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</si>
  <si>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</si>
  <si>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</si>
  <si>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</si>
  <si>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</si>
  <si>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</si>
  <si>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</si>
  <si>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</si>
  <si>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</si>
  <si>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</si>
  <si>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</si>
  <si>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</si>
  <si>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</si>
  <si>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</si>
  <si>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</si>
  <si>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</si>
  <si>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</si>
  <si>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جورابگیر با EVA4میل</t>
  </si>
  <si>
    <t>کفی ونزیا بژ</t>
  </si>
  <si>
    <t>351/8</t>
  </si>
  <si>
    <t>کفشی مشکی همیلتون</t>
  </si>
  <si>
    <t xml:space="preserve">کفشی کاوالی سفید </t>
  </si>
  <si>
    <t xml:space="preserve">کیفی قرمز </t>
  </si>
  <si>
    <t xml:space="preserve">میخ زیرو نیکل </t>
  </si>
  <si>
    <t>عدد</t>
  </si>
  <si>
    <t xml:space="preserve">تایم استاندارد </t>
  </si>
  <si>
    <t xml:space="preserve">خردلی </t>
  </si>
  <si>
    <t xml:space="preserve">فوم سنگی پشت فتر خردلی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</si>
</sst>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3" sqref="R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4</v>
      </c>
      <c r="E2" s="117">
        <v>3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6"/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744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45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4"/>
      <c r="O7" s="236"/>
      <c r="P7" s="89"/>
      <c r="Q7" s="88" t="s">
        <v>28</v>
      </c>
      <c r="R7" s="87">
        <v>15</v>
      </c>
      <c r="S7" s="87">
        <v>15</v>
      </c>
      <c r="T7" s="87">
        <v>45</v>
      </c>
      <c r="U7" s="87">
        <v>45</v>
      </c>
      <c r="V7" s="87">
        <v>45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فوم سنگی پشت فتر خردلی </v>
      </c>
      <c r="D12" s="278"/>
      <c r="E12" s="279"/>
      <c r="F12" s="19" t="str">
        <f>IF(C12="","",IF(U12="","",U12))</f>
        <v>متر</v>
      </c>
      <c r="G12" s="185">
        <f>IF(C12="","",$M$7)</f>
        <v>180</v>
      </c>
      <c r="H12" s="185"/>
      <c r="I12" s="174">
        <f>IF(C12="","",AA12)</f>
        <v>8.6999999999999993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53</v>
      </c>
      <c r="T12" s="282"/>
      <c r="U12" s="125" t="s">
        <v>42</v>
      </c>
      <c r="V12" s="126">
        <v>26.1</v>
      </c>
      <c r="X12" s="22"/>
      <c r="Y12" s="22"/>
      <c r="AA12" s="6">
        <f>($M$7*V12)/$S$9</f>
        <v>8.6999999999999993</v>
      </c>
    </row>
    <row r="13" spans="2:36" ht="19.7" customHeight="1" x14ac:dyDescent="0.2">
      <c r="B13" s="46">
        <v>2</v>
      </c>
      <c r="C13" s="171" t="str">
        <f>IF(S13="","",S13)</f>
        <v>کفشی مشکی همیلتون</v>
      </c>
      <c r="D13" s="171"/>
      <c r="E13" s="171"/>
      <c r="F13" s="19" t="str">
        <f>IF(C13="","",IF(U13="","",U13))</f>
        <v>متر</v>
      </c>
      <c r="G13" s="185">
        <f>IF(C13="","",$M$7)</f>
        <v>180</v>
      </c>
      <c r="H13" s="185"/>
      <c r="I13" s="174">
        <f>IF(C13="","",AA13)</f>
        <v>0.4</v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 t="s">
        <v>46</v>
      </c>
      <c r="T13" s="262"/>
      <c r="U13" s="128" t="s">
        <v>42</v>
      </c>
      <c r="V13" s="129">
        <v>1.2</v>
      </c>
      <c r="X13" s="22"/>
      <c r="Y13" s="22"/>
      <c r="AA13" s="6">
        <f t="shared" ref="AA13:AA15" si="2">($M$7*V13)/$S$9</f>
        <v>0.4</v>
      </c>
    </row>
    <row r="14" spans="2:36" ht="19.7" customHeight="1" x14ac:dyDescent="0.2">
      <c r="B14" s="46">
        <v>3</v>
      </c>
      <c r="C14" s="171" t="str">
        <f>IF(S14="","",S14)</f>
        <v xml:space="preserve">کفشی کاوالی سفید </v>
      </c>
      <c r="D14" s="171"/>
      <c r="E14" s="171"/>
      <c r="F14" s="19" t="str">
        <f>IF(C14="","",IF(U14="","",U14))</f>
        <v>متر</v>
      </c>
      <c r="G14" s="185">
        <f>IF(C14="","",$M$7)</f>
        <v>180</v>
      </c>
      <c r="H14" s="185"/>
      <c r="I14" s="174">
        <f>IF(C14="","",AA14)</f>
        <v>0.4</v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 t="s">
        <v>47</v>
      </c>
      <c r="T14" s="262"/>
      <c r="U14" s="128" t="s">
        <v>42</v>
      </c>
      <c r="V14" s="130">
        <v>1.2</v>
      </c>
      <c r="X14" s="22"/>
      <c r="Y14" s="22"/>
      <c r="AA14" s="6">
        <f t="shared" si="2"/>
        <v>0.4</v>
      </c>
    </row>
    <row r="15" spans="2:36" ht="19.7" customHeight="1" thickBot="1" x14ac:dyDescent="0.25">
      <c r="B15" s="69">
        <v>4</v>
      </c>
      <c r="C15" s="270" t="str">
        <f>IF(S15="","",S15)</f>
        <v xml:space="preserve">کیفی قرمز </v>
      </c>
      <c r="D15" s="270"/>
      <c r="E15" s="270"/>
      <c r="F15" s="68" t="str">
        <f>IF(C15="","",IF(U15="","",U15))</f>
        <v>متر</v>
      </c>
      <c r="G15" s="271">
        <f>IF(C15="","",$M$7)</f>
        <v>180</v>
      </c>
      <c r="H15" s="271"/>
      <c r="I15" s="272">
        <f>IF(C15="","",AA15)</f>
        <v>0.4</v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 t="s">
        <v>48</v>
      </c>
      <c r="T15" s="269"/>
      <c r="U15" s="132" t="s">
        <v>42</v>
      </c>
      <c r="V15" s="133">
        <v>1.2</v>
      </c>
      <c r="X15" s="22"/>
      <c r="Y15" s="22"/>
      <c r="AA15" s="6">
        <f t="shared" si="2"/>
        <v>0.4</v>
      </c>
      <c r="AD15" s="63"/>
    </row>
    <row r="16" spans="2:36" ht="17.100000000000001" customHeight="1" x14ac:dyDescent="0.2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0.16666666666666666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351/8</v>
      </c>
      <c r="E20" s="232"/>
      <c r="F20" s="107"/>
      <c r="G20" s="231" t="s">
        <v>11</v>
      </c>
      <c r="H20" s="231"/>
      <c r="I20" s="231"/>
      <c r="J20" s="223">
        <f>$O$6</f>
        <v>744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3" t="str">
        <f>IF(S22="","",S22)</f>
        <v xml:space="preserve">میخ زیرو نیکل 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1080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49</v>
      </c>
      <c r="T22" s="169"/>
      <c r="U22" s="24" t="s">
        <v>50</v>
      </c>
      <c r="V22" s="23">
        <v>3240</v>
      </c>
      <c r="X22" s="22"/>
      <c r="Y22" s="22"/>
      <c r="AA22" s="6">
        <f>($M$7*V22)/$S$9</f>
        <v>1080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15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15</v>
      </c>
      <c r="J31" s="111">
        <f t="shared" si="5"/>
        <v>0</v>
      </c>
      <c r="K31" s="266">
        <f>J31+I31+H31+G31+F31+E31+D31</f>
        <v>180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351/8</v>
      </c>
      <c r="E32" s="248"/>
      <c r="F32" s="110"/>
      <c r="G32" s="246" t="s">
        <v>11</v>
      </c>
      <c r="H32" s="246"/>
      <c r="I32" s="246"/>
      <c r="J32" s="247">
        <f>$O$6</f>
        <v>744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180</v>
      </c>
      <c r="H34" s="185"/>
      <c r="I34" s="174">
        <f>IF(C34="","",AA34)</f>
        <v>7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44</v>
      </c>
      <c r="T34" s="222"/>
      <c r="U34" s="24" t="s">
        <v>42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351/8</v>
      </c>
      <c r="E41" s="232"/>
      <c r="F41" s="40"/>
      <c r="G41" s="231" t="s">
        <v>11</v>
      </c>
      <c r="H41" s="231"/>
      <c r="I41" s="231"/>
      <c r="J41" s="223">
        <f>$O$6</f>
        <v>744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>دوبله جورابگیر با EVA4میل</v>
      </c>
      <c r="D43" s="183"/>
      <c r="E43" s="184"/>
      <c r="F43" s="19" t="str">
        <f>IF(C43="","",IF(U43="","",U43))</f>
        <v>متر</v>
      </c>
      <c r="G43" s="185">
        <f>IF(C43="","",$M$7)</f>
        <v>180</v>
      </c>
      <c r="H43" s="185"/>
      <c r="I43" s="174">
        <f>IF(C43="","",AA43)</f>
        <v>4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43</v>
      </c>
      <c r="T43" s="189"/>
      <c r="U43" s="24" t="s">
        <v>42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2022-05-25T05:30:58Z</cp:lastPrinted>
  <dcterms:created xsi:type="dcterms:W3CDTF">2018-11-04T09:48:07Z</dcterms:created>
  <dcterms:modified xsi:type="dcterms:W3CDTF">2022-05-25T05:31:44Z</dcterms:modified>
</cp:coreProperties>
</file>