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<sst xmlns="http://schemas.openxmlformats.org/spreadsheetml/2006/main" count="113" uniqueCount="52">
  <si>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</si>
  <si>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</si>
  <si>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</si>
  <si>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</si>
  <si>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</si>
  <si>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</si>
  <si>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</si>
  <si>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</si>
  <si>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</si>
  <si>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</si>
  <si>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</si>
  <si>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</si>
  <si>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</si>
  <si>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</si>
  <si>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</si>
  <si>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</si>
  <si>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</si>
  <si>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</si>
  <si>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</si>
  <si>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</si>
  <si>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</si>
  <si>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</si>
  <si>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</si>
  <si>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</si>
  <si>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</si>
  <si>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</si>
  <si>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</si>
  <si>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</si>
  <si>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</si>
  <si>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</si>
  <si>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</si>
  <si>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</si>
  <si>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</si>
  <si>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</si>
  <si>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</si>
  <si>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</si>
  <si>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</si>
  <si>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</si>
  <si>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</si>
  <si>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</si>
  <si>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</si>
  <si>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</si>
  <si>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</si>
  <si>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</si>
  <si>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</si>
  <si>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>354/2</t>
  </si>
  <si>
    <t xml:space="preserve">میخ زیرو نیکل </t>
  </si>
  <si>
    <t xml:space="preserve">نگین بزرگ پرچ خور </t>
  </si>
  <si>
    <t xml:space="preserve">تایم استاندارد </t>
  </si>
  <si>
    <t xml:space="preserve">زیگزال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</si>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</sst>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32</v>
      </c>
      <c r="C1" s="318"/>
      <c r="D1" s="319">
        <v>0</v>
      </c>
      <c r="E1" s="319"/>
      <c r="F1" s="320" t="s">
        <v>35</v>
      </c>
      <c r="G1" s="320"/>
      <c r="H1" s="320"/>
      <c r="I1" s="320"/>
      <c r="J1" s="320"/>
      <c r="K1" s="320"/>
      <c r="L1" s="320"/>
      <c r="M1" s="120"/>
      <c r="N1" s="315"/>
      <c r="O1" s="103"/>
      <c r="P1" s="302"/>
      <c r="Q1" s="302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10</v>
      </c>
      <c r="F2" s="117">
        <v>1401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6"/>
      <c r="O2" s="112"/>
      <c r="Q2" s="3"/>
      <c r="R2" s="3"/>
    </row>
    <row r="3" spans="2:36" ht="15.75" customHeight="1" x14ac:dyDescent="0.25">
      <c r="B3" s="311" t="s">
        <v>34</v>
      </c>
      <c r="C3" s="312"/>
      <c r="D3" s="117"/>
      <c r="E3" s="117"/>
      <c r="F3" s="117">
        <v>1401</v>
      </c>
      <c r="G3" s="99"/>
      <c r="H3" s="313" t="s">
        <v>38</v>
      </c>
      <c r="I3" s="314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1401</v>
      </c>
      <c r="G4" s="99"/>
      <c r="H4" s="313" t="s">
        <v>39</v>
      </c>
      <c r="I4" s="314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3" t="s">
        <v>31</v>
      </c>
      <c r="C6" s="304"/>
      <c r="D6" s="30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248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21" t="s">
        <v>45</v>
      </c>
      <c r="C7" s="322"/>
      <c r="D7" s="322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9"/>
      <c r="O7" s="241"/>
      <c r="P7" s="89"/>
      <c r="Q7" s="88" t="s">
        <v>28</v>
      </c>
      <c r="R7" s="87">
        <v>20</v>
      </c>
      <c r="S7" s="87">
        <v>20</v>
      </c>
      <c r="T7" s="87">
        <v>40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21"/>
      <c r="C8" s="322"/>
      <c r="D8" s="322"/>
      <c r="E8" s="305" t="s">
        <v>27</v>
      </c>
      <c r="F8" s="301"/>
      <c r="G8" s="301"/>
      <c r="H8" s="301"/>
      <c r="I8" s="301"/>
      <c r="J8" s="301"/>
      <c r="K8" s="301"/>
      <c r="L8" s="301"/>
      <c r="M8" s="294"/>
      <c r="N8" s="242" t="s">
        <v>26</v>
      </c>
      <c r="O8" s="24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3"/>
      <c r="C9" s="324"/>
      <c r="D9" s="324"/>
      <c r="E9" s="306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24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5" t="str">
        <f>IF(S12="","",S12)</f>
        <v xml:space="preserve">فوم سنگی پشت فتر مشکی </v>
      </c>
      <c r="D12" s="286"/>
      <c r="E12" s="287"/>
      <c r="F12" s="19" t="str">
        <f>IF(C12="","",IF(U12="","",U12))</f>
        <v>متر</v>
      </c>
      <c r="G12" s="184">
        <f>IF(C12="","",$M$7)</f>
        <v>240</v>
      </c>
      <c r="H12" s="184"/>
      <c r="I12" s="174">
        <f>IF(C12="","",AA12)</f>
        <v>12.666666666666666</v>
      </c>
      <c r="J12" s="174"/>
      <c r="K12" s="185"/>
      <c r="L12" s="288"/>
      <c r="M12" s="246"/>
      <c r="N12" s="247"/>
      <c r="O12" s="248"/>
      <c r="P12" s="49"/>
      <c r="Q12" s="71">
        <v>1</v>
      </c>
      <c r="R12" s="124"/>
      <c r="S12" s="289" t="s">
        <v>51</v>
      </c>
      <c r="T12" s="290"/>
      <c r="U12" s="125" t="s">
        <v>42</v>
      </c>
      <c r="V12" s="126">
        <v>28.5</v>
      </c>
      <c r="X12" s="22"/>
      <c r="Y12" s="22"/>
      <c r="AA12" s="6">
        <f>($M$7*V12)/$S$9</f>
        <v>12.666666666666666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6"/>
      <c r="M13" s="246"/>
      <c r="N13" s="247"/>
      <c r="O13" s="248"/>
      <c r="P13" s="45"/>
      <c r="Q13" s="70">
        <v>2</v>
      </c>
      <c r="R13" s="127"/>
      <c r="S13" s="268"/>
      <c r="T13" s="269"/>
      <c r="U13" s="125" t="s">
        <v>42</v>
      </c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8"/>
      <c r="T14" s="26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7" t="str">
        <f>IF(S15="","",S15)</f>
        <v/>
      </c>
      <c r="D15" s="277"/>
      <c r="E15" s="277"/>
      <c r="F15" s="68" t="str">
        <f>IF(C15="","",IF(U15="","",U15))</f>
        <v/>
      </c>
      <c r="G15" s="278" t="str">
        <f>IF(C15="","",$M$7)</f>
        <v/>
      </c>
      <c r="H15" s="278"/>
      <c r="I15" s="279" t="str">
        <f>IF(C15="","",AA15)</f>
        <v/>
      </c>
      <c r="J15" s="279"/>
      <c r="K15" s="280"/>
      <c r="L15" s="281"/>
      <c r="M15" s="246"/>
      <c r="N15" s="247"/>
      <c r="O15" s="248"/>
      <c r="P15" s="45"/>
      <c r="Q15" s="67">
        <v>4</v>
      </c>
      <c r="R15" s="131"/>
      <c r="S15" s="275"/>
      <c r="T15" s="27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49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50"/>
      <c r="L17" s="226"/>
      <c r="M17" s="226"/>
      <c r="N17" s="251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354/2</v>
      </c>
      <c r="E20" s="237"/>
      <c r="F20" s="107"/>
      <c r="G20" s="236" t="s">
        <v>11</v>
      </c>
      <c r="H20" s="236"/>
      <c r="I20" s="236"/>
      <c r="J20" s="228">
        <f>$O$6</f>
        <v>248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9"/>
      <c r="F21" s="31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میخ زیرو نیکل </v>
      </c>
      <c r="D22" s="164"/>
      <c r="E22" s="164"/>
      <c r="F22" s="27" t="str">
        <f>IF(C22="","",IF(U22="","",U22))</f>
        <v>عدد</v>
      </c>
      <c r="G22" s="165">
        <f>IF(C22="","",$M$7)</f>
        <v>240</v>
      </c>
      <c r="H22" s="165"/>
      <c r="I22" s="166">
        <f>IF(C22="","",AA22)</f>
        <v>2880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6480</v>
      </c>
      <c r="X22" s="22"/>
      <c r="Y22" s="22"/>
      <c r="AA22" s="6">
        <f>($M$7*V22)/$S$9</f>
        <v>2880</v>
      </c>
    </row>
    <row r="23" spans="2:30" s="32" customFormat="1" ht="19.5" customHeight="1" x14ac:dyDescent="0.25">
      <c r="B23" s="21">
        <v>2</v>
      </c>
      <c r="C23" s="170" t="str">
        <f>IF(S23="","",S23)</f>
        <v xml:space="preserve">نگین بزرگ پرچ خور </v>
      </c>
      <c r="D23" s="171"/>
      <c r="E23" s="171"/>
      <c r="F23" s="19" t="str">
        <f>IF(C23="","",IF(U23="","",U23))</f>
        <v>عدد</v>
      </c>
      <c r="G23" s="172">
        <f>IF(C23="","",$M$7)</f>
        <v>240</v>
      </c>
      <c r="H23" s="173"/>
      <c r="I23" s="174">
        <f>IF(C23="","",AA23)</f>
        <v>2880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43</v>
      </c>
      <c r="V23" s="14">
        <v>6480</v>
      </c>
      <c r="X23" s="22"/>
      <c r="Y23" s="22"/>
      <c r="AA23" s="6">
        <f t="shared" ref="AA23:AA25" si="3">($M$7*V23)/$S$9</f>
        <v>2880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6" t="s">
        <v>30</v>
      </c>
      <c r="C30" s="26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7" t="s">
        <v>29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70" t="s">
        <v>28</v>
      </c>
      <c r="C31" s="271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73">
        <f>J31+I31+H31+G31+F31+E31+D31</f>
        <v>240</v>
      </c>
      <c r="L31" s="274"/>
      <c r="M31" s="257"/>
      <c r="N31" s="257"/>
      <c r="O31" s="25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2" t="s">
        <v>12</v>
      </c>
      <c r="C32" s="253"/>
      <c r="D32" s="254" t="str">
        <f>$B$7</f>
        <v>354/2</v>
      </c>
      <c r="E32" s="255"/>
      <c r="F32" s="110"/>
      <c r="G32" s="253" t="s">
        <v>11</v>
      </c>
      <c r="H32" s="253"/>
      <c r="I32" s="253"/>
      <c r="J32" s="254">
        <f>$O$6</f>
        <v>248</v>
      </c>
      <c r="K32" s="254"/>
      <c r="L32" s="254"/>
      <c r="M32" s="256"/>
      <c r="N32" s="257"/>
      <c r="O32" s="25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240</v>
      </c>
      <c r="H34" s="184"/>
      <c r="I34" s="174">
        <f>IF(C34="","",AA34)</f>
        <v>12.888888888888889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29</v>
      </c>
      <c r="X34" s="22"/>
      <c r="Y34" s="22"/>
      <c r="AA34" s="6">
        <f>($M$7*V34)/$S$9</f>
        <v>12.888888888888889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354/2</v>
      </c>
      <c r="E41" s="237"/>
      <c r="F41" s="40"/>
      <c r="G41" s="236" t="s">
        <v>11</v>
      </c>
      <c r="H41" s="236"/>
      <c r="I41" s="236"/>
      <c r="J41" s="228">
        <f>$O$6</f>
        <v>248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2022-12-25T09:33:41Z</cp:lastPrinted>
  <dcterms:created xsi:type="dcterms:W3CDTF">2018-11-04T09:48:07Z</dcterms:created>
  <dcterms:modified xsi:type="dcterms:W3CDTF">2022-12-25T09:34:21Z</dcterms:modified>
</cp:coreProperties>
</file>