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44" i="1" s="1"/>
  <c r="F13" i="1"/>
  <c r="G13" i="1"/>
  <c r="G31" i="1"/>
  <c r="I35" i="1"/>
  <c r="J31" i="1"/>
  <c r="F31" i="1"/>
  <c r="G35" i="1"/>
  <c r="I31" i="1"/>
  <c r="E31" i="1"/>
  <c r="H31" i="1"/>
  <c r="G14" i="1" l="1"/>
  <c r="G15" i="1"/>
  <c r="G43" i="1"/>
  <c r="G23" i="1"/>
  <c r="K31" i="1"/>
  <c r="G12" i="1"/>
  <c r="AA24" i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</calcChain>
</file>

<file path=xl/sharedStrings.xml><?xml version="1.0" encoding="utf-8"?>
<sst xmlns="http://schemas.openxmlformats.org/spreadsheetml/2006/main" count="120" uniqueCount="58">
  <si>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</si>
  <si>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</si>
  <si>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</si>
  <si>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</si>
  <si>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</si>
  <si>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</si>
  <si>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</si>
  <si>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</si>
  <si>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</si>
  <si>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</si>
  <si>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</si>
  <si>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</si>
  <si>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</si>
  <si>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</si>
  <si>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</si>
  <si>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</si>
  <si>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</si>
  <si>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</si>
  <si>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</si>
  <si>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</si>
  <si>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</si>
  <si>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</si>
  <si>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</si>
  <si>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</si>
  <si>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</si>
  <si>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</si>
  <si>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</si>
  <si>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</si>
  <si>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</si>
  <si>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</si>
  <si>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</si>
  <si>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</si>
  <si>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</si>
  <si>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</si>
  <si>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</si>
  <si>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</si>
  <si>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</si>
  <si>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</si>
  <si>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</si>
  <si>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</si>
  <si>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</si>
  <si>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</si>
  <si>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</si>
  <si>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</si>
  <si>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>دوبله جورابگیر با EVA4میل</t>
  </si>
  <si>
    <t>عایق</t>
  </si>
  <si>
    <t xml:space="preserve">تایم استاندارد </t>
  </si>
  <si>
    <t>363/1</t>
  </si>
  <si>
    <t xml:space="preserve">آستر آ مشکی </t>
  </si>
  <si>
    <t xml:space="preserve">برچسب 10 سانت زبر </t>
  </si>
  <si>
    <t xml:space="preserve">برچسب 10 سانت نرم </t>
  </si>
  <si>
    <t xml:space="preserve">متر </t>
  </si>
  <si>
    <t xml:space="preserve">رول </t>
  </si>
  <si>
    <t xml:space="preserve">صندل زنانه </t>
  </si>
  <si>
    <t>پل مسطیل ت پر 2/5 سانت نیکل</t>
  </si>
  <si>
    <t xml:space="preserve">عدد </t>
  </si>
  <si>
    <t xml:space="preserve">یاسی </t>
  </si>
  <si>
    <t xml:space="preserve">دوبله دیسکو یاسی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</si>
</sst>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232833</xdr:colOff>
      <xdr:row>0</xdr:row>
      <xdr:rowOff>86785</xdr:rowOff>
    </xdr:from>
    <xdr:to>
      <xdr:col>14</xdr:col>
      <xdr:colOff>1121834</xdr:colOff>
      <xdr:row>2</xdr:row>
      <xdr:rowOff>42333</xdr:rowOff>
    </xdr:to>
    <xdr:grpSp>
      <xdr:nvGrpSpPr>
        <xdr:cNvPr id="2" name="Group 1"/>
        <xdr:cNvGrpSpPr/>
      </xdr:nvGrpSpPr>
      <xdr:grpSpPr>
        <a:xfrm>
          <a:off x="11258602916" y="8678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17" sqref="T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4" t="s">
        <v>32</v>
      </c>
      <c r="C1" s="315"/>
      <c r="D1" s="316">
        <v>0</v>
      </c>
      <c r="E1" s="316"/>
      <c r="F1" s="317" t="s">
        <v>35</v>
      </c>
      <c r="G1" s="317"/>
      <c r="H1" s="317"/>
      <c r="I1" s="317"/>
      <c r="J1" s="317"/>
      <c r="K1" s="317"/>
      <c r="L1" s="317"/>
      <c r="M1" s="120"/>
      <c r="N1" s="312"/>
      <c r="O1" s="103"/>
      <c r="P1" s="294"/>
      <c r="Q1" s="294"/>
      <c r="R1" s="102"/>
      <c r="S1" s="101"/>
    </row>
    <row r="2" spans="2:36" ht="15.75" customHeight="1" x14ac:dyDescent="0.75">
      <c r="B2" s="305" t="s">
        <v>33</v>
      </c>
      <c r="C2" s="306"/>
      <c r="D2" s="117">
        <v>16</v>
      </c>
      <c r="E2" s="117">
        <v>3</v>
      </c>
      <c r="F2" s="117">
        <v>1401</v>
      </c>
      <c r="G2" s="99"/>
      <c r="H2" s="309" t="s">
        <v>37</v>
      </c>
      <c r="I2" s="310"/>
      <c r="J2" s="122"/>
      <c r="K2" s="118" t="s">
        <v>36</v>
      </c>
      <c r="L2" s="121"/>
      <c r="M2" s="121"/>
      <c r="N2" s="313"/>
      <c r="O2" s="112"/>
      <c r="Q2" s="3"/>
      <c r="R2" s="3"/>
    </row>
    <row r="3" spans="2:36" ht="15.75" customHeight="1" x14ac:dyDescent="0.2">
      <c r="B3" s="307" t="s">
        <v>34</v>
      </c>
      <c r="C3" s="308"/>
      <c r="D3" s="117"/>
      <c r="E3" s="117"/>
      <c r="F3" s="117">
        <v>1401</v>
      </c>
      <c r="G3" s="99"/>
      <c r="H3" s="309" t="s">
        <v>38</v>
      </c>
      <c r="I3" s="310"/>
      <c r="J3" s="122"/>
      <c r="K3" s="118" t="s">
        <v>36</v>
      </c>
      <c r="L3" s="98"/>
      <c r="M3" s="207" t="s">
        <v>41</v>
      </c>
      <c r="N3" s="207"/>
      <c r="O3" s="311"/>
      <c r="Q3" s="3"/>
      <c r="R3" s="3"/>
    </row>
    <row r="4" spans="2:36" ht="15.75" customHeight="1" x14ac:dyDescent="0.25">
      <c r="B4" s="305" t="s">
        <v>40</v>
      </c>
      <c r="C4" s="306"/>
      <c r="D4" s="116"/>
      <c r="E4" s="119"/>
      <c r="F4" s="117">
        <v>1401</v>
      </c>
      <c r="G4" s="99"/>
      <c r="H4" s="309" t="s">
        <v>39</v>
      </c>
      <c r="I4" s="310"/>
      <c r="J4" s="123"/>
      <c r="K4" s="118" t="s">
        <v>36</v>
      </c>
      <c r="L4" s="98"/>
      <c r="M4" s="207"/>
      <c r="N4" s="207"/>
      <c r="O4" s="311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5" t="s">
        <v>31</v>
      </c>
      <c r="C6" s="296"/>
      <c r="D6" s="296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3" t="s">
        <v>11</v>
      </c>
      <c r="O6" s="235">
        <v>32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7" t="s">
        <v>47</v>
      </c>
      <c r="C7" s="298"/>
      <c r="D7" s="298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20</v>
      </c>
      <c r="J7" s="90">
        <f t="shared" si="0"/>
        <v>20</v>
      </c>
      <c r="K7" s="90">
        <f t="shared" si="0"/>
        <v>10</v>
      </c>
      <c r="L7" s="90">
        <f t="shared" si="0"/>
        <v>10</v>
      </c>
      <c r="M7" s="90">
        <f t="shared" ref="M7" si="1">Y7</f>
        <v>100</v>
      </c>
      <c r="N7" s="234"/>
      <c r="O7" s="236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20</v>
      </c>
      <c r="V7" s="87">
        <v>20</v>
      </c>
      <c r="W7" s="87">
        <v>10</v>
      </c>
      <c r="X7" s="86">
        <v>10</v>
      </c>
      <c r="Y7" s="85">
        <f>SUM(R7:X7)</f>
        <v>100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7"/>
      <c r="C8" s="298"/>
      <c r="D8" s="298"/>
      <c r="E8" s="301" t="s">
        <v>27</v>
      </c>
      <c r="F8" s="293"/>
      <c r="G8" s="293"/>
      <c r="H8" s="293"/>
      <c r="I8" s="293"/>
      <c r="J8" s="293"/>
      <c r="K8" s="293"/>
      <c r="L8" s="293"/>
      <c r="M8" s="286"/>
      <c r="N8" s="237" t="s">
        <v>26</v>
      </c>
      <c r="O8" s="239" t="s">
        <v>56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9"/>
      <c r="C9" s="300"/>
      <c r="D9" s="300"/>
      <c r="E9" s="302"/>
      <c r="F9" s="264"/>
      <c r="G9" s="264"/>
      <c r="H9" s="264"/>
      <c r="I9" s="264"/>
      <c r="J9" s="264"/>
      <c r="K9" s="264"/>
      <c r="L9" s="264"/>
      <c r="M9" s="287"/>
      <c r="N9" s="238"/>
      <c r="O9" s="240"/>
      <c r="P9" s="74"/>
      <c r="Q9" s="303" t="s">
        <v>25</v>
      </c>
      <c r="R9" s="304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9" t="s">
        <v>24</v>
      </c>
      <c r="D11" s="289"/>
      <c r="E11" s="289"/>
      <c r="F11" s="53" t="s">
        <v>6</v>
      </c>
      <c r="G11" s="290" t="s">
        <v>9</v>
      </c>
      <c r="H11" s="290"/>
      <c r="I11" s="290" t="s">
        <v>5</v>
      </c>
      <c r="J11" s="290"/>
      <c r="K11" s="291" t="s">
        <v>8</v>
      </c>
      <c r="L11" s="292"/>
      <c r="M11" s="283" t="s">
        <v>10</v>
      </c>
      <c r="N11" s="284"/>
      <c r="O11" s="28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277" t="str">
        <f>IF(S12="","",S12)</f>
        <v xml:space="preserve">دوبله دیسکو یاسی </v>
      </c>
      <c r="D12" s="278"/>
      <c r="E12" s="279"/>
      <c r="F12" s="19" t="str">
        <f>IF(C12="","",IF(U12="","",U12))</f>
        <v>متر</v>
      </c>
      <c r="G12" s="185">
        <f>IF(C12="","",$M$7)</f>
        <v>100</v>
      </c>
      <c r="H12" s="185"/>
      <c r="I12" s="174">
        <f>IF(C12="","",AA12)</f>
        <v>8</v>
      </c>
      <c r="J12" s="174"/>
      <c r="K12" s="186"/>
      <c r="L12" s="280"/>
      <c r="M12" s="241" t="s">
        <v>53</v>
      </c>
      <c r="N12" s="242"/>
      <c r="O12" s="243"/>
      <c r="P12" s="49"/>
      <c r="Q12" s="71">
        <v>1</v>
      </c>
      <c r="R12" s="124"/>
      <c r="S12" s="281" t="s">
        <v>57</v>
      </c>
      <c r="T12" s="282"/>
      <c r="U12" s="125" t="s">
        <v>42</v>
      </c>
      <c r="V12" s="126">
        <v>43.2</v>
      </c>
      <c r="X12" s="22"/>
      <c r="Y12" s="22"/>
      <c r="AA12" s="6">
        <f>($M$7*V12)/$S$9</f>
        <v>8</v>
      </c>
    </row>
    <row r="13" spans="2:36" ht="19.7" customHeight="1" x14ac:dyDescent="0.2">
      <c r="B13" s="46">
        <v>2</v>
      </c>
      <c r="C13" s="171" t="str">
        <f>IF(S13="","",S13)</f>
        <v xml:space="preserve">آستر آ مشکی </v>
      </c>
      <c r="D13" s="171"/>
      <c r="E13" s="171"/>
      <c r="F13" s="19" t="str">
        <f>IF(C13="","",IF(U13="","",U13))</f>
        <v xml:space="preserve">متر </v>
      </c>
      <c r="G13" s="185">
        <f>IF(C13="","",$M$7)</f>
        <v>100</v>
      </c>
      <c r="H13" s="185"/>
      <c r="I13" s="174">
        <f>IF(C13="","",AA13)</f>
        <v>7.5</v>
      </c>
      <c r="J13" s="174"/>
      <c r="K13" s="190"/>
      <c r="L13" s="288"/>
      <c r="M13" s="241"/>
      <c r="N13" s="242"/>
      <c r="O13" s="243"/>
      <c r="P13" s="45"/>
      <c r="Q13" s="70">
        <v>2</v>
      </c>
      <c r="R13" s="127"/>
      <c r="S13" s="261" t="s">
        <v>48</v>
      </c>
      <c r="T13" s="262"/>
      <c r="U13" s="128" t="s">
        <v>51</v>
      </c>
      <c r="V13" s="129">
        <v>40.5</v>
      </c>
      <c r="X13" s="22"/>
      <c r="Y13" s="22"/>
      <c r="AA13" s="6">
        <f t="shared" ref="AA13:AA15" si="2">($M$7*V13)/$S$9</f>
        <v>7.5</v>
      </c>
    </row>
    <row r="14" spans="2:36" ht="19.7" customHeight="1" x14ac:dyDescent="0.2">
      <c r="B14" s="46">
        <v>3</v>
      </c>
      <c r="C14" s="171" t="str">
        <f>IF(S14="","",S14)</f>
        <v xml:space="preserve">برچسب 10 سانت زبر </v>
      </c>
      <c r="D14" s="171"/>
      <c r="E14" s="171"/>
      <c r="F14" s="19" t="str">
        <f>IF(C14="","",IF(U14="","",U14))</f>
        <v xml:space="preserve">رول </v>
      </c>
      <c r="G14" s="185">
        <f>IF(C14="","",$M$7)</f>
        <v>100</v>
      </c>
      <c r="H14" s="185"/>
      <c r="I14" s="174">
        <f>IF(C14="","",AA14)</f>
        <v>0.73907407407407411</v>
      </c>
      <c r="J14" s="174"/>
      <c r="K14" s="175"/>
      <c r="L14" s="176"/>
      <c r="M14" s="241"/>
      <c r="N14" s="242"/>
      <c r="O14" s="243"/>
      <c r="P14" s="11"/>
      <c r="Q14" s="70">
        <v>3</v>
      </c>
      <c r="R14" s="127"/>
      <c r="S14" s="261" t="s">
        <v>49</v>
      </c>
      <c r="T14" s="262"/>
      <c r="U14" s="128" t="s">
        <v>52</v>
      </c>
      <c r="V14" s="130">
        <v>3.9910000000000001</v>
      </c>
      <c r="X14" s="22"/>
      <c r="Y14" s="22"/>
      <c r="AA14" s="6">
        <f t="shared" si="2"/>
        <v>0.73907407407407411</v>
      </c>
    </row>
    <row r="15" spans="2:36" ht="19.7" customHeight="1" thickBot="1" x14ac:dyDescent="0.25">
      <c r="B15" s="69">
        <v>4</v>
      </c>
      <c r="C15" s="270" t="str">
        <f>IF(S15="","",S15)</f>
        <v xml:space="preserve">برچسب 10 سانت نرم </v>
      </c>
      <c r="D15" s="270"/>
      <c r="E15" s="270"/>
      <c r="F15" s="68" t="str">
        <f>IF(C15="","",IF(U15="","",U15))</f>
        <v xml:space="preserve">رول </v>
      </c>
      <c r="G15" s="271">
        <f>IF(C15="","",$M$7)</f>
        <v>100</v>
      </c>
      <c r="H15" s="271"/>
      <c r="I15" s="272">
        <f>IF(C15="","",AA15)</f>
        <v>0.73907407407407411</v>
      </c>
      <c r="J15" s="272"/>
      <c r="K15" s="273"/>
      <c r="L15" s="274"/>
      <c r="M15" s="241"/>
      <c r="N15" s="242"/>
      <c r="O15" s="243"/>
      <c r="P15" s="45"/>
      <c r="Q15" s="67">
        <v>4</v>
      </c>
      <c r="R15" s="131"/>
      <c r="S15" s="268" t="s">
        <v>50</v>
      </c>
      <c r="T15" s="269"/>
      <c r="U15" s="132" t="s">
        <v>52</v>
      </c>
      <c r="V15" s="133">
        <v>3.9910000000000001</v>
      </c>
      <c r="X15" s="22"/>
      <c r="Y15" s="22"/>
      <c r="AA15" s="6">
        <f t="shared" si="2"/>
        <v>0.73907407407407411</v>
      </c>
      <c r="AD15" s="63"/>
    </row>
    <row r="16" spans="2:36" ht="17.100000000000001" customHeight="1" x14ac:dyDescent="0.2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46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4"/>
      <c r="C18" s="244"/>
      <c r="D18" s="244"/>
      <c r="E18" s="244"/>
      <c r="F18" s="244"/>
      <c r="G18" s="244"/>
      <c r="H18" s="244"/>
      <c r="I18" s="244"/>
      <c r="J18" s="244"/>
      <c r="K18" s="244"/>
      <c r="L18" s="244"/>
      <c r="M18" s="244"/>
      <c r="N18" s="244"/>
      <c r="O18" s="244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0" t="s">
        <v>12</v>
      </c>
      <c r="C20" s="231"/>
      <c r="D20" s="223" t="str">
        <f>$B$7</f>
        <v>363/1</v>
      </c>
      <c r="E20" s="232"/>
      <c r="F20" s="107"/>
      <c r="G20" s="231" t="s">
        <v>11</v>
      </c>
      <c r="H20" s="231"/>
      <c r="I20" s="231"/>
      <c r="J20" s="223">
        <f>$O$6</f>
        <v>32</v>
      </c>
      <c r="K20" s="223"/>
      <c r="L20" s="223"/>
      <c r="M20" s="224" t="s">
        <v>10</v>
      </c>
      <c r="N20" s="225"/>
      <c r="O20" s="226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9" t="s">
        <v>7</v>
      </c>
      <c r="C21" s="210"/>
      <c r="D21" s="210"/>
      <c r="E21" s="252"/>
      <c r="F21" s="31" t="s">
        <v>6</v>
      </c>
      <c r="G21" s="253" t="s">
        <v>9</v>
      </c>
      <c r="H21" s="254"/>
      <c r="I21" s="255" t="s">
        <v>5</v>
      </c>
      <c r="J21" s="256"/>
      <c r="K21" s="257" t="s">
        <v>8</v>
      </c>
      <c r="L21" s="258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x14ac:dyDescent="0.2">
      <c r="B22" s="28">
        <v>1</v>
      </c>
      <c r="C22" s="163" t="str">
        <f>IF(S22="","",S22)</f>
        <v>پل مسطیل ت پر 2/5 سانت نیکل</v>
      </c>
      <c r="D22" s="164"/>
      <c r="E22" s="164"/>
      <c r="F22" s="27" t="str">
        <f>IF(C22="","",IF(U22="","",U22))</f>
        <v xml:space="preserve">عدد </v>
      </c>
      <c r="G22" s="165">
        <f>IF(C22="","",$M$7)</f>
        <v>100</v>
      </c>
      <c r="H22" s="165"/>
      <c r="I22" s="166">
        <f>IF(C22="","",AA22)</f>
        <v>600</v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 t="s">
        <v>54</v>
      </c>
      <c r="T22" s="169"/>
      <c r="U22" s="24" t="s">
        <v>55</v>
      </c>
      <c r="V22" s="23">
        <v>3240</v>
      </c>
      <c r="X22" s="22"/>
      <c r="Y22" s="22"/>
      <c r="AA22" s="6">
        <f>($M$7*V22)/$S$9</f>
        <v>600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77"/>
      <c r="T23" s="177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177"/>
      <c r="T24" s="177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7"/>
      <c r="N25" s="158"/>
      <c r="O25" s="159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9" t="s">
        <v>30</v>
      </c>
      <c r="C30" s="260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0" t="s">
        <v>29</v>
      </c>
      <c r="L30" s="265"/>
      <c r="M30" s="225" t="s">
        <v>10</v>
      </c>
      <c r="N30" s="225"/>
      <c r="O30" s="226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3" t="s">
        <v>28</v>
      </c>
      <c r="C31" s="264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20</v>
      </c>
      <c r="H31" s="111">
        <f t="shared" si="5"/>
        <v>20</v>
      </c>
      <c r="I31" s="111">
        <f t="shared" si="5"/>
        <v>10</v>
      </c>
      <c r="J31" s="111">
        <f t="shared" si="5"/>
        <v>10</v>
      </c>
      <c r="K31" s="266">
        <f>J31+I31+H31+G31+F31+E31+D31</f>
        <v>100</v>
      </c>
      <c r="L31" s="267"/>
      <c r="M31" s="250"/>
      <c r="N31" s="250"/>
      <c r="O31" s="25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5" t="s">
        <v>12</v>
      </c>
      <c r="C32" s="246"/>
      <c r="D32" s="247" t="str">
        <f>$B$7</f>
        <v>363/1</v>
      </c>
      <c r="E32" s="248"/>
      <c r="F32" s="110"/>
      <c r="G32" s="246" t="s">
        <v>11</v>
      </c>
      <c r="H32" s="246"/>
      <c r="I32" s="246"/>
      <c r="J32" s="247">
        <f>$O$6</f>
        <v>32</v>
      </c>
      <c r="K32" s="247"/>
      <c r="L32" s="247"/>
      <c r="M32" s="249"/>
      <c r="N32" s="250"/>
      <c r="O32" s="25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06"/>
      <c r="N33" s="207"/>
      <c r="O33" s="208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8" t="str">
        <f>IF(S34="","",S34)</f>
        <v/>
      </c>
      <c r="D34" s="219"/>
      <c r="E34" s="220"/>
      <c r="F34" s="19" t="str">
        <f>IF(C34="","",IF(U34="","",U34))</f>
        <v/>
      </c>
      <c r="G34" s="185" t="str">
        <f>IF(C34="","",$M$7)</f>
        <v/>
      </c>
      <c r="H34" s="185"/>
      <c r="I34" s="174" t="str">
        <f>IF(C34="","",AA34)</f>
        <v/>
      </c>
      <c r="J34" s="174"/>
      <c r="K34" s="186"/>
      <c r="L34" s="187"/>
      <c r="M34" s="206"/>
      <c r="N34" s="207"/>
      <c r="O34" s="208"/>
      <c r="P34" s="49"/>
      <c r="Q34" s="26">
        <v>1</v>
      </c>
      <c r="R34" s="48"/>
      <c r="S34" s="221"/>
      <c r="T34" s="222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5" t="str">
        <f>IF(C35="","",$M$7)</f>
        <v/>
      </c>
      <c r="H35" s="185"/>
      <c r="I35" s="174" t="str">
        <f>IF(C35="","",AA35)</f>
        <v/>
      </c>
      <c r="J35" s="174"/>
      <c r="K35" s="190"/>
      <c r="L35" s="191"/>
      <c r="M35" s="209"/>
      <c r="N35" s="210"/>
      <c r="O35" s="211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80" t="s">
        <v>21</v>
      </c>
      <c r="C38" s="227"/>
      <c r="D38" s="62" t="s">
        <v>20</v>
      </c>
      <c r="E38" s="61" t="s">
        <v>19</v>
      </c>
      <c r="F38" s="61"/>
      <c r="G38" s="61" t="s">
        <v>18</v>
      </c>
      <c r="H38" s="60"/>
      <c r="I38" s="228" t="s">
        <v>17</v>
      </c>
      <c r="J38" s="228"/>
      <c r="K38" s="229"/>
      <c r="L38" s="229"/>
      <c r="M38" s="229"/>
      <c r="N38" s="59"/>
      <c r="O38" s="58" t="s">
        <v>43</v>
      </c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0" t="s">
        <v>12</v>
      </c>
      <c r="C41" s="231"/>
      <c r="D41" s="223" t="str">
        <f>$B$7</f>
        <v>363/1</v>
      </c>
      <c r="E41" s="232"/>
      <c r="F41" s="40"/>
      <c r="G41" s="231" t="s">
        <v>11</v>
      </c>
      <c r="H41" s="231"/>
      <c r="I41" s="231"/>
      <c r="J41" s="223">
        <f>$O$6</f>
        <v>32</v>
      </c>
      <c r="K41" s="223"/>
      <c r="L41" s="223"/>
      <c r="M41" s="224" t="s">
        <v>10</v>
      </c>
      <c r="N41" s="225"/>
      <c r="O41" s="226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2" t="str">
        <f>IF(S43="","",S43)</f>
        <v>دوبله جورابگیر با EVA4میل</v>
      </c>
      <c r="D43" s="183"/>
      <c r="E43" s="184"/>
      <c r="F43" s="19" t="str">
        <f>IF(C43="","",IF(U43="","",U43))</f>
        <v>متر</v>
      </c>
      <c r="G43" s="185">
        <f>IF(C43="","",$M$7)</f>
        <v>100</v>
      </c>
      <c r="H43" s="185"/>
      <c r="I43" s="174">
        <f>IF(C43="","",AA43)</f>
        <v>2.2222222222222223</v>
      </c>
      <c r="J43" s="174"/>
      <c r="K43" s="186"/>
      <c r="L43" s="187"/>
      <c r="M43" s="206"/>
      <c r="N43" s="207"/>
      <c r="O43" s="208"/>
      <c r="P43" s="49"/>
      <c r="Q43" s="26">
        <v>1</v>
      </c>
      <c r="R43" s="48"/>
      <c r="S43" s="188" t="s">
        <v>44</v>
      </c>
      <c r="T43" s="189"/>
      <c r="U43" s="24" t="s">
        <v>42</v>
      </c>
      <c r="V43" s="47">
        <v>12</v>
      </c>
      <c r="X43" s="22"/>
      <c r="Y43" s="22"/>
      <c r="AA43" s="6">
        <f>($M$7*V43)/$S$9</f>
        <v>2.2222222222222223</v>
      </c>
    </row>
    <row r="44" spans="2:27" ht="19.7" customHeight="1" thickBot="1" x14ac:dyDescent="0.25">
      <c r="B44" s="46">
        <v>2</v>
      </c>
      <c r="C44" s="171" t="str">
        <f>IF(S44="","",S44)</f>
        <v>عایق</v>
      </c>
      <c r="D44" s="171"/>
      <c r="E44" s="171"/>
      <c r="F44" s="19" t="str">
        <f>IF(C44="","",IF(U44="","",U44))</f>
        <v>متر</v>
      </c>
      <c r="G44" s="185">
        <f>IF(C44="","",$M$7)</f>
        <v>100</v>
      </c>
      <c r="H44" s="185"/>
      <c r="I44" s="174">
        <f>IF(C44="","",AA44)</f>
        <v>3.1481481481481484</v>
      </c>
      <c r="J44" s="174"/>
      <c r="K44" s="190"/>
      <c r="L44" s="191"/>
      <c r="M44" s="209"/>
      <c r="N44" s="210"/>
      <c r="O44" s="211"/>
      <c r="P44" s="45"/>
      <c r="Q44" s="10">
        <v>2</v>
      </c>
      <c r="R44" s="44"/>
      <c r="S44" s="192" t="s">
        <v>45</v>
      </c>
      <c r="T44" s="193"/>
      <c r="U44" s="43" t="s">
        <v>42</v>
      </c>
      <c r="V44" s="42">
        <v>17</v>
      </c>
      <c r="X44" s="22"/>
      <c r="Y44" s="22"/>
      <c r="AA44" s="6">
        <f>($M$7*V44)/$S$9</f>
        <v>3.1481481481481484</v>
      </c>
    </row>
    <row r="45" spans="2:27" s="32" customFormat="1" ht="17.100000000000001" customHeight="1" x14ac:dyDescent="0.2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2022-06-07T04:08:06Z</cp:lastPrinted>
  <dcterms:created xsi:type="dcterms:W3CDTF">2018-11-04T09:48:07Z</dcterms:created>
  <dcterms:modified xsi:type="dcterms:W3CDTF">2022-06-07T04:08:26Z</dcterms:modified>
</cp:coreProperties>
</file>