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35" i="1" s="1"/>
  <c r="F13" i="1"/>
  <c r="G13" i="1"/>
  <c r="G31" i="1"/>
  <c r="J31" i="1"/>
  <c r="F31" i="1"/>
  <c r="G44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<sst xmlns="http://schemas.openxmlformats.org/spreadsheetml/2006/main" count="126" uniqueCount="64">
  <si>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</si>
  <si>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</si>
  <si>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</si>
  <si>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</si>
  <si>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</si>
  <si>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</si>
  <si>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</si>
  <si>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</si>
  <si>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</si>
  <si>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</si>
  <si>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</si>
  <si>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</si>
  <si>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</si>
  <si>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</si>
  <si>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</si>
  <si>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</si>
  <si>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</si>
  <si>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</si>
  <si>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</si>
  <si>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</si>
  <si>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</si>
  <si>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</si>
  <si>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</si>
  <si>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</si>
  <si>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</si>
  <si>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</si>
  <si>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</si>
  <si>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</si>
  <si>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</si>
  <si>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</si>
  <si>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</si>
  <si>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</si>
  <si>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</si>
  <si>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</si>
  <si>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</si>
  <si>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</si>
  <si>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</si>
  <si>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</si>
  <si>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</si>
  <si>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</si>
  <si>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</si>
  <si>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</si>
  <si>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</si>
  <si>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 xml:space="preserve">ملزومات </t>
  </si>
  <si>
    <t>ملزومات</t>
  </si>
  <si>
    <t xml:space="preserve">متر </t>
  </si>
  <si>
    <t xml:space="preserve">نان واوان تکمیلی </t>
  </si>
  <si>
    <t xml:space="preserve">قدک پنجه 1.5 </t>
  </si>
  <si>
    <t xml:space="preserve">ابر 2 سانت </t>
  </si>
  <si>
    <t xml:space="preserve">یارد </t>
  </si>
  <si>
    <t>ععدد</t>
  </si>
  <si>
    <t>عدد</t>
  </si>
  <si>
    <t xml:space="preserve">واشر منگنه چینی </t>
  </si>
  <si>
    <t xml:space="preserve">منگنه چیپس مشکی </t>
  </si>
  <si>
    <t xml:space="preserve">تسمه بافتی 1.5 سانت </t>
  </si>
  <si>
    <t xml:space="preserve">بند 100 سانت مشکی </t>
  </si>
  <si>
    <t>قراض</t>
  </si>
  <si>
    <t>803/9</t>
  </si>
  <si>
    <t xml:space="preserve">کتانی زنانه
Xc90 </t>
  </si>
  <si>
    <t>دسترس</t>
  </si>
  <si>
    <t xml:space="preserve">سفید </t>
  </si>
  <si>
    <t xml:space="preserve">سوبله فوم سنگی سفید </t>
  </si>
  <si>
    <t>وزرشی فوم سنگی سفید</t>
  </si>
  <si>
    <t xml:space="preserve">سوبله فرهنگ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</si>
</sst>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18"/>
      <color theme="1"/>
      <name val="B Titr"/>
      <charset val="178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3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34" fillId="0" borderId="25" xfId="0" applyFont="1" applyBorder="1" applyAlignment="1" applyProtection="1">
      <alignment horizontal="center" vertical="center" wrapText="1"/>
      <protection locked="0"/>
    </xf>
    <xf numFmtId="0" fontId="34" fillId="0" borderId="0" xfId="0" applyFont="1" applyBorder="1" applyAlignment="1" applyProtection="1">
      <alignment horizontal="center" vertical="center" wrapText="1"/>
      <protection locked="0"/>
    </xf>
    <xf numFmtId="0" fontId="34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20</v>
      </c>
      <c r="E2" s="117">
        <v>11</v>
      </c>
      <c r="F2" s="117">
        <v>1400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1400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 t="s">
        <v>59</v>
      </c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1400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28</v>
      </c>
      <c r="N6" s="228" t="s">
        <v>11</v>
      </c>
      <c r="O6" s="230">
        <v>85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28</v>
      </c>
    </row>
    <row r="7" spans="2:36" ht="18" customHeight="1" thickBot="1" x14ac:dyDescent="0.25">
      <c r="B7" s="140" t="s">
        <v>57</v>
      </c>
      <c r="C7" s="141"/>
      <c r="D7" s="141"/>
      <c r="E7" s="91" t="s">
        <v>27</v>
      </c>
      <c r="F7" s="90">
        <f>R7</f>
        <v>150</v>
      </c>
      <c r="G7" s="90">
        <f t="shared" si="0"/>
        <v>150</v>
      </c>
      <c r="H7" s="90">
        <f t="shared" si="0"/>
        <v>150</v>
      </c>
      <c r="I7" s="90">
        <f t="shared" si="0"/>
        <v>150</v>
      </c>
      <c r="J7" s="90">
        <f t="shared" si="0"/>
        <v>150</v>
      </c>
      <c r="K7" s="90">
        <f t="shared" si="0"/>
        <v>150</v>
      </c>
      <c r="L7" s="90">
        <f t="shared" si="0"/>
        <v>0</v>
      </c>
      <c r="M7" s="90">
        <f t="shared" ref="M7" si="1">Y7</f>
        <v>900</v>
      </c>
      <c r="N7" s="229"/>
      <c r="O7" s="231"/>
      <c r="P7" s="89"/>
      <c r="Q7" s="88" t="s">
        <v>27</v>
      </c>
      <c r="R7" s="87">
        <v>150</v>
      </c>
      <c r="S7" s="87">
        <v>150</v>
      </c>
      <c r="T7" s="87">
        <v>150</v>
      </c>
      <c r="U7" s="87">
        <v>150</v>
      </c>
      <c r="V7" s="87">
        <v>150</v>
      </c>
      <c r="W7" s="87">
        <v>150</v>
      </c>
      <c r="X7" s="86">
        <v>0</v>
      </c>
      <c r="Y7" s="85">
        <f>SUM(R7:X7)</f>
        <v>900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60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/>
      </c>
      <c r="D12" s="167"/>
      <c r="E12" s="168"/>
      <c r="F12" s="19" t="str">
        <f>IF(C12="","",IF(U12="","",U12))</f>
        <v/>
      </c>
      <c r="G12" s="169" t="str">
        <f>IF(C12="","",$M$7)</f>
        <v/>
      </c>
      <c r="H12" s="169"/>
      <c r="I12" s="170" t="str">
        <f>IF(C12="","",AA12)</f>
        <v/>
      </c>
      <c r="J12" s="170"/>
      <c r="K12" s="171"/>
      <c r="L12" s="172"/>
      <c r="M12" s="236" t="s">
        <v>58</v>
      </c>
      <c r="N12" s="237"/>
      <c r="O12" s="238"/>
      <c r="P12" s="49"/>
      <c r="Q12" s="71">
        <v>1</v>
      </c>
      <c r="R12" s="124"/>
      <c r="S12" s="173"/>
      <c r="T12" s="174"/>
      <c r="U12" s="125"/>
      <c r="V12" s="126"/>
      <c r="X12" s="22"/>
      <c r="Y12" s="22"/>
      <c r="AA12" s="6">
        <f>($M$7*V12)/$S$9</f>
        <v>0</v>
      </c>
    </row>
    <row r="13" spans="2:36" ht="19.7" customHeight="1" x14ac:dyDescent="0.2">
      <c r="B13" s="46">
        <v>2</v>
      </c>
      <c r="C13" s="207" t="str">
        <f>IF(S13="","",S13)</f>
        <v xml:space="preserve">سوبله فوم سنگی سفید </v>
      </c>
      <c r="D13" s="207"/>
      <c r="E13" s="207"/>
      <c r="F13" s="19" t="str">
        <f>IF(C13="","",IF(U13="","",U13))</f>
        <v>متر</v>
      </c>
      <c r="G13" s="169">
        <f>IF(C13="","",$M$7)</f>
        <v>900</v>
      </c>
      <c r="H13" s="169"/>
      <c r="I13" s="170">
        <f>IF(C13="","",AA13)</f>
        <v>8.3333333333333339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61</v>
      </c>
      <c r="T13" s="196"/>
      <c r="U13" s="125" t="s">
        <v>41</v>
      </c>
      <c r="V13" s="129">
        <v>5</v>
      </c>
      <c r="X13" s="22"/>
      <c r="Y13" s="22"/>
      <c r="AA13" s="6">
        <f t="shared" ref="AA13:AA15" si="2">($M$7*V13)/$S$9</f>
        <v>8.3333333333333339</v>
      </c>
    </row>
    <row r="14" spans="2:36" ht="19.7" customHeight="1" x14ac:dyDescent="0.2">
      <c r="B14" s="46">
        <v>3</v>
      </c>
      <c r="C14" s="207" t="str">
        <f>IF(S14="","",S14)</f>
        <v>وزرشی فوم سنگی سفید</v>
      </c>
      <c r="D14" s="207"/>
      <c r="E14" s="207"/>
      <c r="F14" s="19" t="str">
        <f>IF(C14="","",IF(U14="","",U14))</f>
        <v>متر</v>
      </c>
      <c r="G14" s="169">
        <f>IF(C14="","",$M$7)</f>
        <v>900</v>
      </c>
      <c r="H14" s="169"/>
      <c r="I14" s="170">
        <f>IF(C14="","",AA14)</f>
        <v>133.33333333333334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62</v>
      </c>
      <c r="T14" s="196"/>
      <c r="U14" s="128" t="s">
        <v>41</v>
      </c>
      <c r="V14" s="130">
        <v>80</v>
      </c>
      <c r="X14" s="22"/>
      <c r="Y14" s="22"/>
      <c r="AA14" s="6">
        <f t="shared" si="2"/>
        <v>133.33333333333334</v>
      </c>
    </row>
    <row r="15" spans="2:36" ht="19.7" customHeight="1" thickBot="1" x14ac:dyDescent="0.25">
      <c r="B15" s="69">
        <v>4</v>
      </c>
      <c r="C15" s="210" t="str">
        <f>IF(S15="","",S15)</f>
        <v xml:space="preserve">سوبله فرهنگ سفید </v>
      </c>
      <c r="D15" s="210"/>
      <c r="E15" s="210"/>
      <c r="F15" s="68" t="str">
        <f>IF(C15="","",IF(U15="","",U15))</f>
        <v>متر</v>
      </c>
      <c r="G15" s="211">
        <f>IF(C15="","",$M$7)</f>
        <v>900</v>
      </c>
      <c r="H15" s="211"/>
      <c r="I15" s="215">
        <f>IF(C15="","",AA15)</f>
        <v>55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63</v>
      </c>
      <c r="T15" s="206"/>
      <c r="U15" s="132" t="s">
        <v>41</v>
      </c>
      <c r="V15" s="133">
        <v>33</v>
      </c>
      <c r="X15" s="22"/>
      <c r="Y15" s="22"/>
      <c r="AA15" s="6">
        <f t="shared" si="2"/>
        <v>55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803/9</v>
      </c>
      <c r="E20" s="183"/>
      <c r="F20" s="107"/>
      <c r="G20" s="181" t="s">
        <v>11</v>
      </c>
      <c r="H20" s="181"/>
      <c r="I20" s="181"/>
      <c r="J20" s="182">
        <f>$O$6</f>
        <v>85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42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 xml:space="preserve">نان واوان تکمیلی </v>
      </c>
      <c r="D22" s="315"/>
      <c r="E22" s="315"/>
      <c r="F22" s="27" t="str">
        <f>IF(C22="","",IF(U22="","",U22))</f>
        <v>متر</v>
      </c>
      <c r="G22" s="316">
        <f>IF(C22="","",$M$7)</f>
        <v>900</v>
      </c>
      <c r="H22" s="316"/>
      <c r="I22" s="317">
        <f>IF(C22="","",AA22)</f>
        <v>7.5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46</v>
      </c>
      <c r="T22" s="320"/>
      <c r="U22" s="24" t="s">
        <v>41</v>
      </c>
      <c r="V22" s="23">
        <v>4.5</v>
      </c>
      <c r="X22" s="22"/>
      <c r="Y22" s="22"/>
      <c r="AA22" s="6">
        <f>($M$7*V22)/$S$9</f>
        <v>7.5</v>
      </c>
    </row>
    <row r="23" spans="2:30" s="32" customFormat="1" ht="19.5" customHeight="1" x14ac:dyDescent="0.2">
      <c r="B23" s="21">
        <v>2</v>
      </c>
      <c r="C23" s="268" t="str">
        <f>IF(S23="","",S23)</f>
        <v xml:space="preserve">قدک پنجه 1.5 </v>
      </c>
      <c r="D23" s="207"/>
      <c r="E23" s="207"/>
      <c r="F23" s="19" t="str">
        <f>IF(C23="","",IF(U23="","",U23))</f>
        <v xml:space="preserve">یارد </v>
      </c>
      <c r="G23" s="221">
        <f>IF(C23="","",$M$7)</f>
        <v>900</v>
      </c>
      <c r="H23" s="222"/>
      <c r="I23" s="170">
        <f>IF(C23="","",AA23)</f>
        <v>13.333333333333334</v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 t="s">
        <v>47</v>
      </c>
      <c r="T23" s="320"/>
      <c r="U23" s="15" t="s">
        <v>49</v>
      </c>
      <c r="V23" s="14">
        <v>8</v>
      </c>
      <c r="X23" s="22"/>
      <c r="Y23" s="22"/>
      <c r="AA23" s="6">
        <f t="shared" ref="AA23:AA25" si="3">($M$7*V23)/$S$9</f>
        <v>13.333333333333334</v>
      </c>
    </row>
    <row r="24" spans="2:30" s="32" customFormat="1" ht="19.5" customHeight="1" x14ac:dyDescent="0.2">
      <c r="B24" s="20">
        <v>3</v>
      </c>
      <c r="C24" s="268" t="str">
        <f>IF(S24="","",S24)</f>
        <v xml:space="preserve">ابر 2 سانت </v>
      </c>
      <c r="D24" s="207"/>
      <c r="E24" s="207"/>
      <c r="F24" s="19" t="str">
        <f>IF(C24="","",IF(U24="","",U24))</f>
        <v xml:space="preserve">متر </v>
      </c>
      <c r="G24" s="221">
        <f>IF(C24="","",$M$7)</f>
        <v>900</v>
      </c>
      <c r="H24" s="222"/>
      <c r="I24" s="170">
        <f>IF(C24="","",AA24)</f>
        <v>13.333333333333334</v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 t="s">
        <v>48</v>
      </c>
      <c r="T24" s="223"/>
      <c r="U24" s="15" t="s">
        <v>45</v>
      </c>
      <c r="V24" s="14">
        <v>8</v>
      </c>
      <c r="X24" s="22"/>
      <c r="Y24" s="22"/>
      <c r="AA24" s="6">
        <f t="shared" si="3"/>
        <v>13.333333333333334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1" t="str">
        <f>IF(C25="","",$M$7)</f>
        <v/>
      </c>
      <c r="H25" s="322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150</v>
      </c>
      <c r="E31" s="111">
        <f t="shared" ref="E31:J31" si="5">G7</f>
        <v>150</v>
      </c>
      <c r="F31" s="111">
        <f t="shared" si="5"/>
        <v>150</v>
      </c>
      <c r="G31" s="111">
        <f t="shared" si="5"/>
        <v>150</v>
      </c>
      <c r="H31" s="111">
        <f t="shared" si="5"/>
        <v>150</v>
      </c>
      <c r="I31" s="111">
        <f t="shared" si="5"/>
        <v>150</v>
      </c>
      <c r="J31" s="111">
        <f t="shared" si="5"/>
        <v>0</v>
      </c>
      <c r="K31" s="203">
        <f>J31+I31+H31+G31+F31+E31+D31</f>
        <v>900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803/9</v>
      </c>
      <c r="E32" s="256"/>
      <c r="F32" s="110"/>
      <c r="G32" s="254" t="s">
        <v>11</v>
      </c>
      <c r="H32" s="254"/>
      <c r="I32" s="254"/>
      <c r="J32" s="255">
        <f>$O$6</f>
        <v>85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43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 xml:space="preserve">واشر منگنه چینی </v>
      </c>
      <c r="D34" s="283"/>
      <c r="E34" s="284"/>
      <c r="F34" s="19" t="str">
        <f>IF(C34="","",IF(U34="","",U34))</f>
        <v>ععدد</v>
      </c>
      <c r="G34" s="169">
        <f>IF(C34="","",$M$7)</f>
        <v>900</v>
      </c>
      <c r="H34" s="169"/>
      <c r="I34" s="170">
        <f>IF(C34="","",AA34)</f>
        <v>18000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52</v>
      </c>
      <c r="T34" s="287"/>
      <c r="U34" s="24" t="s">
        <v>50</v>
      </c>
      <c r="V34" s="47">
        <v>10800</v>
      </c>
      <c r="X34" s="22"/>
      <c r="Y34" s="22"/>
      <c r="AA34" s="6">
        <f>($M$7*V34)/$S$9</f>
        <v>18000</v>
      </c>
    </row>
    <row r="35" spans="2:27" ht="19.7" customHeight="1" thickBot="1" x14ac:dyDescent="0.25">
      <c r="B35" s="46">
        <v>2</v>
      </c>
      <c r="C35" s="207" t="str">
        <f>IF(S35="","",S35)</f>
        <v xml:space="preserve">منگنه چیپس مشکی </v>
      </c>
      <c r="D35" s="207"/>
      <c r="E35" s="207"/>
      <c r="F35" s="19" t="str">
        <f>IF(C35="","",IF(U35="","",U35))</f>
        <v>عدد</v>
      </c>
      <c r="G35" s="169">
        <f>IF(C35="","",$M$7)</f>
        <v>900</v>
      </c>
      <c r="H35" s="169"/>
      <c r="I35" s="170">
        <f>IF(C35="","",AA35)</f>
        <v>18000</v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 t="s">
        <v>53</v>
      </c>
      <c r="T35" s="281"/>
      <c r="U35" s="43" t="s">
        <v>51</v>
      </c>
      <c r="V35" s="42">
        <v>10800</v>
      </c>
      <c r="X35" s="22"/>
      <c r="Y35" s="22"/>
      <c r="AA35" s="6">
        <f>($M$7*V35)/$S$9</f>
        <v>18000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803/9</v>
      </c>
      <c r="E41" s="183"/>
      <c r="F41" s="40"/>
      <c r="G41" s="181" t="s">
        <v>11</v>
      </c>
      <c r="H41" s="181"/>
      <c r="I41" s="181"/>
      <c r="J41" s="182">
        <f>$O$6</f>
        <v>85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44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 xml:space="preserve">تسمه بافتی 1.5 سانت </v>
      </c>
      <c r="D43" s="297"/>
      <c r="E43" s="298"/>
      <c r="F43" s="19" t="str">
        <f>IF(C43="","",IF(U43="","",U43))</f>
        <v xml:space="preserve">متر </v>
      </c>
      <c r="G43" s="169">
        <f>IF(C43="","",$M$7)</f>
        <v>900</v>
      </c>
      <c r="H43" s="169"/>
      <c r="I43" s="170">
        <f>IF(C43="","",AA43)</f>
        <v>180</v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 t="s">
        <v>54</v>
      </c>
      <c r="T43" s="300"/>
      <c r="U43" s="24" t="s">
        <v>45</v>
      </c>
      <c r="V43" s="47">
        <v>108</v>
      </c>
      <c r="X43" s="22"/>
      <c r="Y43" s="22"/>
      <c r="AA43" s="6">
        <f>($M$7*V43)/$S$9</f>
        <v>180</v>
      </c>
    </row>
    <row r="44" spans="2:27" ht="19.7" customHeight="1" thickBot="1" x14ac:dyDescent="0.25">
      <c r="B44" s="46">
        <v>2</v>
      </c>
      <c r="C44" s="207" t="str">
        <f>IF(S44="","",S44)</f>
        <v xml:space="preserve">بند 100 سانت مشکی </v>
      </c>
      <c r="D44" s="207"/>
      <c r="E44" s="207"/>
      <c r="F44" s="19" t="str">
        <f>IF(C44="","",IF(U44="","",U44))</f>
        <v>قراض</v>
      </c>
      <c r="G44" s="169">
        <f>IF(C44="","",$M$7)</f>
        <v>900</v>
      </c>
      <c r="H44" s="169"/>
      <c r="I44" s="170">
        <f>IF(C44="","",AA44)</f>
        <v>10.833333333333334</v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 t="s">
        <v>55</v>
      </c>
      <c r="T44" s="281"/>
      <c r="U44" s="43" t="s">
        <v>56</v>
      </c>
      <c r="V44" s="42">
        <v>6.5</v>
      </c>
      <c r="X44" s="22"/>
      <c r="Y44" s="22"/>
      <c r="AA44" s="6">
        <f>($M$7*V44)/$S$9</f>
        <v>10.833333333333334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2022-02-10T05:07:00Z</cp:lastPrinted>
  <dcterms:created xsi:type="dcterms:W3CDTF">2018-11-04T09:48:07Z</dcterms:created>
  <dcterms:modified xsi:type="dcterms:W3CDTF">2022-02-10T05:07:03Z</dcterms:modified>
</cp:coreProperties>
</file>