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24" i="1"/>
  <c r="G25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<sst xmlns="http://schemas.openxmlformats.org/spreadsheetml/2006/main" count="122" uniqueCount="58">
  <si>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</si>
  <si>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</si>
  <si>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</si>
  <si>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</si>
  <si>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</si>
  <si>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</si>
  <si>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</si>
  <si>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</si>
  <si>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</si>
  <si>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</si>
  <si>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</si>
  <si>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</si>
  <si>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</si>
  <si>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</si>
  <si>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</si>
  <si>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</si>
  <si>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</si>
  <si>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</si>
  <si>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</si>
  <si>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</si>
  <si>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</si>
  <si>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</si>
  <si>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</si>
  <si>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</si>
  <si>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</si>
  <si>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</si>
  <si>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</si>
  <si>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</si>
  <si>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</si>
  <si>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</si>
  <si>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</si>
  <si>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</si>
  <si>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</si>
  <si>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</si>
  <si>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</si>
  <si>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</si>
  <si>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</si>
  <si>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</si>
  <si>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</si>
  <si>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</si>
  <si>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</si>
  <si>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</si>
  <si>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 مواد مصرفی رویه جهت لیزر</t>
  </si>
  <si>
    <t xml:space="preserve"> مواد مصرفی  رویه جهت لیزر</t>
  </si>
  <si>
    <t xml:space="preserve">تعداد </t>
  </si>
  <si>
    <t xml:space="preserve">متر </t>
  </si>
  <si>
    <t>زیره نایک</t>
  </si>
  <si>
    <t xml:space="preserve">قدک </t>
  </si>
  <si>
    <t>ابر 2سانت</t>
  </si>
  <si>
    <t>804/8</t>
  </si>
  <si>
    <t xml:space="preserve">دوبله ویلیدون مشکی </t>
  </si>
  <si>
    <t xml:space="preserve">ناواوان تکمیلی دودی </t>
  </si>
  <si>
    <t xml:space="preserve">کفشی لئو </t>
  </si>
  <si>
    <t xml:space="preserve">کفشی لئو پانچی </t>
  </si>
  <si>
    <t>عدد</t>
  </si>
  <si>
    <r>
      <rPr>
        <b/>
        <sz val="20"/>
        <color theme="1"/>
        <rFont val="B Titr"/>
        <charset val="178"/>
      </rPr>
      <t>لاگوست  چرمی</t>
    </r>
    <r>
      <rPr>
        <b/>
        <sz val="24"/>
        <color theme="1"/>
        <rFont val="B Titr"/>
        <charset val="178"/>
      </rPr>
      <t xml:space="preserve"> </t>
    </r>
  </si>
  <si>
    <t xml:space="preserve">مشکی </t>
  </si>
  <si>
    <t>سوبله مشکی 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</si>
</sst>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6"/>
      <color theme="1"/>
      <name val="B Titr"/>
      <charset val="178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0" fillId="0" borderId="41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8" sqref="V8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31</v>
      </c>
      <c r="C1" s="316"/>
      <c r="D1" s="317">
        <v>0</v>
      </c>
      <c r="E1" s="317"/>
      <c r="F1" s="318" t="s">
        <v>34</v>
      </c>
      <c r="G1" s="318"/>
      <c r="H1" s="318"/>
      <c r="I1" s="318"/>
      <c r="J1" s="318"/>
      <c r="K1" s="318"/>
      <c r="L1" s="318"/>
      <c r="M1" s="120"/>
      <c r="N1" s="313"/>
      <c r="O1" s="103"/>
      <c r="P1" s="299"/>
      <c r="Q1" s="299"/>
      <c r="R1" s="102"/>
      <c r="S1" s="101"/>
    </row>
    <row r="2" spans="2:36" ht="15.75" customHeight="1" x14ac:dyDescent="0.75">
      <c r="B2" s="306" t="s">
        <v>32</v>
      </c>
      <c r="C2" s="307"/>
      <c r="D2" s="117">
        <v>12</v>
      </c>
      <c r="E2" s="117">
        <v>5</v>
      </c>
      <c r="F2" s="117">
        <v>1401</v>
      </c>
      <c r="G2" s="99"/>
      <c r="H2" s="310" t="s">
        <v>36</v>
      </c>
      <c r="I2" s="311"/>
      <c r="J2" s="122"/>
      <c r="K2" s="118" t="s">
        <v>35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33</v>
      </c>
      <c r="C3" s="309"/>
      <c r="D3" s="117"/>
      <c r="E3" s="117"/>
      <c r="F3" s="117">
        <v>1401</v>
      </c>
      <c r="G3" s="99"/>
      <c r="H3" s="310" t="s">
        <v>37</v>
      </c>
      <c r="I3" s="311"/>
      <c r="J3" s="122"/>
      <c r="K3" s="118" t="s">
        <v>35</v>
      </c>
      <c r="L3" s="98"/>
      <c r="M3" s="205" t="s">
        <v>40</v>
      </c>
      <c r="N3" s="205"/>
      <c r="O3" s="312" t="s">
        <v>46</v>
      </c>
      <c r="Q3" s="3"/>
      <c r="R3" s="3"/>
    </row>
    <row r="4" spans="2:36" ht="15.75" customHeight="1" x14ac:dyDescent="0.25">
      <c r="B4" s="306" t="s">
        <v>39</v>
      </c>
      <c r="C4" s="307"/>
      <c r="D4" s="116"/>
      <c r="E4" s="119"/>
      <c r="F4" s="117">
        <v>1401</v>
      </c>
      <c r="G4" s="99"/>
      <c r="H4" s="310" t="s">
        <v>38</v>
      </c>
      <c r="I4" s="311"/>
      <c r="J4" s="123"/>
      <c r="K4" s="118" t="s">
        <v>35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0" t="s">
        <v>30</v>
      </c>
      <c r="C6" s="301"/>
      <c r="D6" s="301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37" t="s">
        <v>11</v>
      </c>
      <c r="O6" s="239">
        <v>430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3">
      <c r="B7" s="319" t="s">
        <v>49</v>
      </c>
      <c r="C7" s="320"/>
      <c r="D7" s="320"/>
      <c r="E7" s="91" t="s">
        <v>27</v>
      </c>
      <c r="F7" s="90">
        <f>R7</f>
        <v>8</v>
      </c>
      <c r="G7" s="90">
        <f t="shared" si="0"/>
        <v>8</v>
      </c>
      <c r="H7" s="90">
        <f t="shared" si="0"/>
        <v>8</v>
      </c>
      <c r="I7" s="90">
        <f t="shared" si="0"/>
        <v>8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32</v>
      </c>
      <c r="N7" s="238"/>
      <c r="O7" s="240"/>
      <c r="P7" s="89"/>
      <c r="Q7" s="88" t="s">
        <v>27</v>
      </c>
      <c r="R7" s="87">
        <v>8</v>
      </c>
      <c r="S7" s="87">
        <v>8</v>
      </c>
      <c r="T7" s="87">
        <v>8</v>
      </c>
      <c r="U7" s="87">
        <v>8</v>
      </c>
      <c r="V7" s="87">
        <v>0</v>
      </c>
      <c r="W7" s="87">
        <v>0</v>
      </c>
      <c r="X7" s="86">
        <v>0</v>
      </c>
      <c r="Y7" s="85">
        <f>SUM(R7:X7)</f>
        <v>32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9"/>
      <c r="C8" s="320"/>
      <c r="D8" s="320"/>
      <c r="E8" s="302" t="s">
        <v>26</v>
      </c>
      <c r="F8" s="298"/>
      <c r="G8" s="298"/>
      <c r="H8" s="298"/>
      <c r="I8" s="298"/>
      <c r="J8" s="298"/>
      <c r="K8" s="298"/>
      <c r="L8" s="298"/>
      <c r="M8" s="291"/>
      <c r="N8" s="241" t="s">
        <v>25</v>
      </c>
      <c r="O8" s="243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1"/>
      <c r="C9" s="322"/>
      <c r="D9" s="322"/>
      <c r="E9" s="303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4" t="s">
        <v>24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294" t="s">
        <v>23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15</v>
      </c>
      <c r="R11" s="54" t="s">
        <v>14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2" t="str">
        <f>IF(S12="","",S12)</f>
        <v>سوبله مشکی 209</v>
      </c>
      <c r="D12" s="283"/>
      <c r="E12" s="284"/>
      <c r="F12" s="19" t="str">
        <f>IF(C12="","",IF(U12="","",U12))</f>
        <v>متر</v>
      </c>
      <c r="G12" s="183">
        <f>IF(C12="","",$M$7)</f>
        <v>32</v>
      </c>
      <c r="H12" s="183"/>
      <c r="I12" s="173">
        <f>IF(C12="","",AA12)</f>
        <v>2.8</v>
      </c>
      <c r="J12" s="173"/>
      <c r="K12" s="184"/>
      <c r="L12" s="285"/>
      <c r="M12" s="245" t="s">
        <v>55</v>
      </c>
      <c r="N12" s="246"/>
      <c r="O12" s="247"/>
      <c r="P12" s="49"/>
      <c r="Q12" s="71">
        <v>1</v>
      </c>
      <c r="R12" s="124"/>
      <c r="S12" s="286" t="s">
        <v>57</v>
      </c>
      <c r="T12" s="287"/>
      <c r="U12" s="125" t="s">
        <v>41</v>
      </c>
      <c r="V12" s="126">
        <v>47.25</v>
      </c>
      <c r="X12" s="22"/>
      <c r="Y12" s="22"/>
      <c r="AA12" s="6">
        <f>($M$7*V12)/$S$9</f>
        <v>2.8</v>
      </c>
    </row>
    <row r="13" spans="2:36" ht="19.7" customHeight="1" x14ac:dyDescent="0.25">
      <c r="B13" s="46">
        <v>2</v>
      </c>
      <c r="C13" s="170" t="str">
        <f>IF(S13="","",S13)</f>
        <v xml:space="preserve">دوبله ویلیدون مشکی </v>
      </c>
      <c r="D13" s="170"/>
      <c r="E13" s="170"/>
      <c r="F13" s="19" t="str">
        <f>IF(C13="","",IF(U13="","",U13))</f>
        <v>متر</v>
      </c>
      <c r="G13" s="183">
        <f>IF(C13="","",$M$7)</f>
        <v>32</v>
      </c>
      <c r="H13" s="183"/>
      <c r="I13" s="173">
        <f>IF(C13="","",AA13)</f>
        <v>2.9333333333333331</v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 t="s">
        <v>50</v>
      </c>
      <c r="T13" s="266"/>
      <c r="U13" s="125" t="s">
        <v>41</v>
      </c>
      <c r="V13" s="129">
        <v>49.5</v>
      </c>
      <c r="X13" s="22"/>
      <c r="Y13" s="22"/>
      <c r="AA13" s="6">
        <f t="shared" ref="AA13:AA15" si="2">($M$7*V13)/$S$9</f>
        <v>2.9333333333333331</v>
      </c>
    </row>
    <row r="14" spans="2:36" ht="19.7" customHeight="1" x14ac:dyDescent="0.25">
      <c r="B14" s="46">
        <v>3</v>
      </c>
      <c r="C14" s="170" t="str">
        <f>IF(S14="","",S14)</f>
        <v xml:space="preserve">کفشی لئو </v>
      </c>
      <c r="D14" s="170"/>
      <c r="E14" s="170"/>
      <c r="F14" s="19" t="str">
        <f>IF(C14="","",IF(U14="","",U14))</f>
        <v>متر</v>
      </c>
      <c r="G14" s="183">
        <f>IF(C14="","",$M$7)</f>
        <v>32</v>
      </c>
      <c r="H14" s="183"/>
      <c r="I14" s="173">
        <f>IF(C14="","",AA14)</f>
        <v>4.666666666666667</v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 t="s">
        <v>52</v>
      </c>
      <c r="T14" s="266"/>
      <c r="U14" s="128" t="s">
        <v>41</v>
      </c>
      <c r="V14" s="130">
        <v>78.75</v>
      </c>
      <c r="X14" s="22"/>
      <c r="Y14" s="22"/>
      <c r="AA14" s="6">
        <f t="shared" si="2"/>
        <v>4.666666666666667</v>
      </c>
    </row>
    <row r="15" spans="2:36" ht="19.7" customHeight="1" thickBot="1" x14ac:dyDescent="0.3">
      <c r="B15" s="69">
        <v>4</v>
      </c>
      <c r="C15" s="274" t="str">
        <f>IF(S15="","",S15)</f>
        <v xml:space="preserve">کفشی لئو پانچی </v>
      </c>
      <c r="D15" s="274"/>
      <c r="E15" s="274"/>
      <c r="F15" s="68" t="str">
        <f>IF(C15="","",IF(U15="","",U15))</f>
        <v>متر</v>
      </c>
      <c r="G15" s="275">
        <f>IF(C15="","",$M$7)</f>
        <v>32</v>
      </c>
      <c r="H15" s="275"/>
      <c r="I15" s="276">
        <f>IF(C15="","",AA15)</f>
        <v>2.2666666666666666</v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 t="s">
        <v>53</v>
      </c>
      <c r="T15" s="273"/>
      <c r="U15" s="132" t="s">
        <v>41</v>
      </c>
      <c r="V15" s="133">
        <v>38.25</v>
      </c>
      <c r="X15" s="22"/>
      <c r="Y15" s="22"/>
      <c r="AA15" s="6">
        <f t="shared" si="2"/>
        <v>2.2666666666666666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804/8</v>
      </c>
      <c r="E20" s="236"/>
      <c r="F20" s="107"/>
      <c r="G20" s="235" t="s">
        <v>11</v>
      </c>
      <c r="H20" s="235"/>
      <c r="I20" s="235"/>
      <c r="J20" s="227">
        <f>$O$6</f>
        <v>430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>ابر 2سانت</v>
      </c>
      <c r="D22" s="163"/>
      <c r="E22" s="163"/>
      <c r="F22" s="27" t="str">
        <f>IF(C22="","",IF(U22="","",U22))</f>
        <v xml:space="preserve">متر </v>
      </c>
      <c r="G22" s="164">
        <f>IF(C22="","",$M$7)</f>
        <v>32</v>
      </c>
      <c r="H22" s="164"/>
      <c r="I22" s="165">
        <f>IF(C22="","",AA22)</f>
        <v>0.6518518518518519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45</v>
      </c>
      <c r="V22" s="23">
        <v>11</v>
      </c>
      <c r="X22" s="22"/>
      <c r="Y22" s="22"/>
      <c r="AA22" s="6">
        <f>($M$7*V22)/$S$9</f>
        <v>0.6518518518518519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ناواوان تکمیلی دودی </v>
      </c>
      <c r="D23" s="170"/>
      <c r="E23" s="170"/>
      <c r="F23" s="19" t="str">
        <f>IF(C23="","",IF(U23="","",U23))</f>
        <v xml:space="preserve">متر </v>
      </c>
      <c r="G23" s="171">
        <f>IF(C23="","",$M$7)</f>
        <v>32</v>
      </c>
      <c r="H23" s="172"/>
      <c r="I23" s="173">
        <f>IF(C23="","",AA23)</f>
        <v>0.8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51</v>
      </c>
      <c r="T23" s="168"/>
      <c r="U23" s="15" t="s">
        <v>45</v>
      </c>
      <c r="V23" s="14">
        <v>13.5</v>
      </c>
      <c r="X23" s="22"/>
      <c r="Y23" s="22"/>
      <c r="AA23" s="6">
        <f t="shared" ref="AA23:AA25" si="3">($M$7*V23)/$S$9</f>
        <v>0.8</v>
      </c>
    </row>
    <row r="24" spans="2:30" s="32" customFormat="1" ht="19.5" customHeight="1" x14ac:dyDescent="0.25">
      <c r="B24" s="20">
        <v>3</v>
      </c>
      <c r="C24" s="169" t="str">
        <f>IF(S24="","",S24)</f>
        <v xml:space="preserve">قدک </v>
      </c>
      <c r="D24" s="170"/>
      <c r="E24" s="170"/>
      <c r="F24" s="19" t="str">
        <f>IF(C24="","",IF(U24="","",U24))</f>
        <v xml:space="preserve">متر </v>
      </c>
      <c r="G24" s="171">
        <f>IF(C24="","",$M$7)</f>
        <v>32</v>
      </c>
      <c r="H24" s="172"/>
      <c r="I24" s="173">
        <f>IF(C24="","",AA24)</f>
        <v>0.64770370370370367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 t="s">
        <v>47</v>
      </c>
      <c r="T24" s="279"/>
      <c r="U24" s="15" t="s">
        <v>45</v>
      </c>
      <c r="V24" s="14">
        <v>10.93</v>
      </c>
      <c r="X24" s="22"/>
      <c r="Y24" s="22"/>
      <c r="AA24" s="6">
        <f t="shared" si="3"/>
        <v>0.64770370370370367</v>
      </c>
    </row>
    <row r="25" spans="2:30" s="32" customFormat="1" ht="19.5" customHeight="1" thickBot="1" x14ac:dyDescent="0.3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 t="s">
        <v>54</v>
      </c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3" t="s">
        <v>29</v>
      </c>
      <c r="C30" s="26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4" t="s">
        <v>28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7" t="s">
        <v>27</v>
      </c>
      <c r="C31" s="268"/>
      <c r="D31" s="111">
        <f>F7</f>
        <v>8</v>
      </c>
      <c r="E31" s="111">
        <f t="shared" ref="E31:J31" si="5">G7</f>
        <v>8</v>
      </c>
      <c r="F31" s="111">
        <f t="shared" si="5"/>
        <v>8</v>
      </c>
      <c r="G31" s="111">
        <f t="shared" si="5"/>
        <v>8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70">
        <f>J31+I31+H31+G31+F31+E31+D31</f>
        <v>32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804/8</v>
      </c>
      <c r="E32" s="252"/>
      <c r="F32" s="110"/>
      <c r="G32" s="250" t="s">
        <v>11</v>
      </c>
      <c r="H32" s="250"/>
      <c r="I32" s="250"/>
      <c r="J32" s="251">
        <f>$O$6</f>
        <v>430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15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15</v>
      </c>
      <c r="R33" s="54" t="s">
        <v>14</v>
      </c>
      <c r="S33" s="178" t="s">
        <v>21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20</v>
      </c>
      <c r="C38" s="231"/>
      <c r="D38" s="62" t="s">
        <v>19</v>
      </c>
      <c r="E38" s="61" t="s">
        <v>18</v>
      </c>
      <c r="F38" s="61"/>
      <c r="G38" s="61" t="s">
        <v>17</v>
      </c>
      <c r="H38" s="60"/>
      <c r="I38" s="232" t="s">
        <v>16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804/8</v>
      </c>
      <c r="E41" s="236"/>
      <c r="F41" s="40"/>
      <c r="G41" s="235" t="s">
        <v>11</v>
      </c>
      <c r="H41" s="235"/>
      <c r="I41" s="235"/>
      <c r="J41" s="227">
        <f>$O$6</f>
        <v>430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15</v>
      </c>
      <c r="C42" s="200" t="s">
        <v>43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15</v>
      </c>
      <c r="R42" s="54" t="s">
        <v>14</v>
      </c>
      <c r="S42" s="178" t="s">
        <v>42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>
        <v>120</v>
      </c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44</v>
      </c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2022-03-16T08:09:53Z</cp:lastPrinted>
  <dcterms:created xsi:type="dcterms:W3CDTF">2018-11-04T09:48:07Z</dcterms:created>
  <dcterms:modified xsi:type="dcterms:W3CDTF">2022-08-13T03:24:08Z</dcterms:modified>
</cp:coreProperties>
</file>