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\Desktop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2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<sst xmlns="http://schemas.openxmlformats.org/spreadsheetml/2006/main" count="120" uniqueCount="58">
  <si>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</si>
  <si>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</si>
  <si>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</si>
  <si>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</si>
  <si>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</si>
  <si>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</si>
  <si>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</si>
  <si>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</si>
  <si>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</si>
  <si>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</si>
  <si>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</si>
  <si>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</si>
  <si>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</si>
  <si>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</si>
  <si>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</si>
  <si>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</si>
  <si>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</si>
  <si>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</si>
  <si>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</si>
  <si>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</si>
  <si>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</si>
  <si>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</si>
  <si>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</si>
  <si>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</si>
  <si>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</si>
  <si>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</si>
  <si>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</si>
  <si>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</si>
  <si>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</si>
  <si>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</si>
  <si>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</si>
  <si>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</si>
  <si>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</si>
  <si>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</si>
  <si>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</si>
  <si>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</si>
  <si>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</si>
  <si>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</si>
  <si>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</si>
  <si>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</si>
  <si>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</si>
  <si>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</si>
  <si>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یارد</t>
  </si>
  <si>
    <t xml:space="preserve"> مواد مصرفی رویه جهت لیزر</t>
  </si>
  <si>
    <t xml:space="preserve"> مواد مصرفی  رویه جهت لیزر</t>
  </si>
  <si>
    <t xml:space="preserve">تعداد </t>
  </si>
  <si>
    <t xml:space="preserve">سوبله فرهنگ مشکی </t>
  </si>
  <si>
    <t>زیره وکیوم</t>
  </si>
  <si>
    <t>821/1</t>
  </si>
  <si>
    <t>قدک 6 میل پنجه</t>
  </si>
  <si>
    <t xml:space="preserve">تسمه 1.5 سانت مشکی </t>
  </si>
  <si>
    <t xml:space="preserve">زاور دهنه کش 3 سانت مشکی </t>
  </si>
  <si>
    <t xml:space="preserve">کیلو گرم </t>
  </si>
  <si>
    <t>رویه بافتی دهنه کش</t>
  </si>
  <si>
    <t>ورق</t>
  </si>
  <si>
    <t xml:space="preserve">گلچه ارگانزا مشکی با EVA8میل </t>
  </si>
  <si>
    <t xml:space="preserve">سرمه ای </t>
  </si>
  <si>
    <t xml:space="preserve">سوبله فوم سنگی سرمه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</si>
</sst>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16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1" fillId="0" borderId="41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hidden="1"/>
    </xf>
    <xf numFmtId="0" fontId="1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2" sqref="R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31</v>
      </c>
      <c r="C1" s="162"/>
      <c r="D1" s="163"/>
      <c r="E1" s="163"/>
      <c r="F1" s="164" t="s">
        <v>34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24</v>
      </c>
      <c r="E2" s="117">
        <v>2</v>
      </c>
      <c r="F2" s="117">
        <v>1401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60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1401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47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1401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28</v>
      </c>
      <c r="N6" s="229" t="s">
        <v>11</v>
      </c>
      <c r="O6" s="231">
        <v>5</v>
      </c>
      <c r="P6" s="84"/>
      <c r="Q6" s="92" t="s">
        <v>29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28</v>
      </c>
    </row>
    <row r="7" spans="2:36" ht="18" customHeight="1" thickBot="1" x14ac:dyDescent="0.25">
      <c r="B7" s="140" t="s">
        <v>48</v>
      </c>
      <c r="C7" s="141"/>
      <c r="D7" s="141"/>
      <c r="E7" s="91" t="s">
        <v>27</v>
      </c>
      <c r="F7" s="90">
        <f>R7</f>
        <v>39</v>
      </c>
      <c r="G7" s="90">
        <f t="shared" si="0"/>
        <v>39</v>
      </c>
      <c r="H7" s="90">
        <f t="shared" si="0"/>
        <v>39</v>
      </c>
      <c r="I7" s="90">
        <f t="shared" si="0"/>
        <v>39</v>
      </c>
      <c r="J7" s="90">
        <f t="shared" si="0"/>
        <v>39</v>
      </c>
      <c r="K7" s="90">
        <f t="shared" si="0"/>
        <v>39</v>
      </c>
      <c r="L7" s="90">
        <f t="shared" si="0"/>
        <v>0</v>
      </c>
      <c r="M7" s="90">
        <f t="shared" ref="M7" si="1">Y7</f>
        <v>234</v>
      </c>
      <c r="N7" s="230"/>
      <c r="O7" s="232"/>
      <c r="P7" s="89"/>
      <c r="Q7" s="88" t="s">
        <v>27</v>
      </c>
      <c r="R7" s="87">
        <v>39</v>
      </c>
      <c r="S7" s="87">
        <v>39</v>
      </c>
      <c r="T7" s="87">
        <v>39</v>
      </c>
      <c r="U7" s="87">
        <v>39</v>
      </c>
      <c r="V7" s="87">
        <v>39</v>
      </c>
      <c r="W7" s="87">
        <v>39</v>
      </c>
      <c r="X7" s="86">
        <v>0</v>
      </c>
      <c r="Y7" s="85">
        <f>SUM(R7:X7)</f>
        <v>234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9"/>
      <c r="N8" s="233" t="s">
        <v>25</v>
      </c>
      <c r="O8" s="235" t="s">
        <v>56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80"/>
      <c r="N9" s="234"/>
      <c r="O9" s="236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187" t="s">
        <v>23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15</v>
      </c>
      <c r="R11" s="54" t="s">
        <v>14</v>
      </c>
      <c r="S11" s="165" t="s">
        <v>23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سوبله فرهنگ مشکی </v>
      </c>
      <c r="D12" s="168"/>
      <c r="E12" s="169"/>
      <c r="F12" s="19" t="str">
        <f>IF(C12="","",IF(U12="","",U12))</f>
        <v>متر</v>
      </c>
      <c r="G12" s="170">
        <f>IF(C12="","",$M$7)</f>
        <v>234</v>
      </c>
      <c r="H12" s="170"/>
      <c r="I12" s="171">
        <f>IF(C12="","",AA12)</f>
        <v>15.6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46</v>
      </c>
      <c r="T12" s="175"/>
      <c r="U12" s="125" t="s">
        <v>41</v>
      </c>
      <c r="V12" s="126">
        <v>36</v>
      </c>
      <c r="X12" s="22"/>
      <c r="Y12" s="22"/>
      <c r="AA12" s="6">
        <f>($M$7*V12)/$S$9</f>
        <v>15.6</v>
      </c>
    </row>
    <row r="13" spans="2:36" ht="19.7" customHeight="1" x14ac:dyDescent="0.2">
      <c r="B13" s="46">
        <v>2</v>
      </c>
      <c r="C13" s="208" t="str">
        <f>IF(S13="","",S13)</f>
        <v xml:space="preserve">سوبله فوم سنگی سرمه ای </v>
      </c>
      <c r="D13" s="208"/>
      <c r="E13" s="208"/>
      <c r="F13" s="19" t="str">
        <f>IF(C13="","",IF(U13="","",U13))</f>
        <v>متر</v>
      </c>
      <c r="G13" s="170">
        <f>IF(C13="","",$M$7)</f>
        <v>234</v>
      </c>
      <c r="H13" s="170"/>
      <c r="I13" s="171">
        <f>IF(C13="","",AA13)</f>
        <v>5.85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57</v>
      </c>
      <c r="T13" s="197"/>
      <c r="U13" s="125" t="s">
        <v>41</v>
      </c>
      <c r="V13" s="129">
        <v>13.5</v>
      </c>
      <c r="X13" s="22"/>
      <c r="Y13" s="22"/>
      <c r="AA13" s="6">
        <f t="shared" ref="AA13:AA15" si="2">($M$7*V13)/$S$9</f>
        <v>5.85</v>
      </c>
    </row>
    <row r="14" spans="2:36" ht="19.7" customHeight="1" x14ac:dyDescent="0.2">
      <c r="B14" s="46">
        <v>3</v>
      </c>
      <c r="C14" s="208" t="str">
        <f>IF(S14="","",S14)</f>
        <v>قدک 6 میل پنجه</v>
      </c>
      <c r="D14" s="208"/>
      <c r="E14" s="208"/>
      <c r="F14" s="19" t="str">
        <f>IF(C14="","",IF(U14="","",U14))</f>
        <v>یارد</v>
      </c>
      <c r="G14" s="170">
        <f>IF(C14="","",$M$7)</f>
        <v>234</v>
      </c>
      <c r="H14" s="170"/>
      <c r="I14" s="171">
        <f>IF(C14="","",AA14)</f>
        <v>4.7363333333333335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49</v>
      </c>
      <c r="T14" s="197"/>
      <c r="U14" s="128" t="s">
        <v>42</v>
      </c>
      <c r="V14" s="130">
        <v>10.93</v>
      </c>
      <c r="X14" s="22"/>
      <c r="Y14" s="22"/>
      <c r="AA14" s="6">
        <f t="shared" si="2"/>
        <v>4.7363333333333335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821/1</v>
      </c>
      <c r="E20" s="184"/>
      <c r="F20" s="107"/>
      <c r="G20" s="182" t="s">
        <v>11</v>
      </c>
      <c r="H20" s="182"/>
      <c r="I20" s="182"/>
      <c r="J20" s="183">
        <f>$O$6</f>
        <v>5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3"/>
      <c r="N21" s="304"/>
      <c r="O21" s="158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1" t="str">
        <f>IF(S22="","",S22)</f>
        <v xml:space="preserve">تسمه 1.5 سانت مشکی </v>
      </c>
      <c r="D22" s="312"/>
      <c r="E22" s="312"/>
      <c r="F22" s="27" t="str">
        <f>IF(C22="","",IF(U22="","",U22))</f>
        <v>متر</v>
      </c>
      <c r="G22" s="313">
        <f>IF(C22="","",$M$7)</f>
        <v>234</v>
      </c>
      <c r="H22" s="313"/>
      <c r="I22" s="314">
        <f>IF(C22="","",AA22)</f>
        <v>0</v>
      </c>
      <c r="J22" s="314"/>
      <c r="K22" s="315"/>
      <c r="L22" s="316"/>
      <c r="M22" s="303"/>
      <c r="N22" s="304"/>
      <c r="O22" s="158"/>
      <c r="P22" s="11"/>
      <c r="Q22" s="26">
        <v>1</v>
      </c>
      <c r="R22" s="25"/>
      <c r="S22" s="317" t="s">
        <v>50</v>
      </c>
      <c r="T22" s="317"/>
      <c r="U22" s="24" t="s">
        <v>41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 xml:space="preserve">زاور دهنه کش 3 سانت مشکی </v>
      </c>
      <c r="D23" s="208"/>
      <c r="E23" s="208"/>
      <c r="F23" s="19" t="str">
        <f>IF(C23="","",IF(U23="","",U23))</f>
        <v xml:space="preserve">کیلو گرم </v>
      </c>
      <c r="G23" s="222">
        <f>IF(C23="","",$M$7)</f>
        <v>234</v>
      </c>
      <c r="H23" s="223"/>
      <c r="I23" s="171">
        <f>IF(C23="","",AA23)</f>
        <v>0</v>
      </c>
      <c r="J23" s="171"/>
      <c r="K23" s="209"/>
      <c r="L23" s="210"/>
      <c r="M23" s="303"/>
      <c r="N23" s="304"/>
      <c r="O23" s="158"/>
      <c r="P23" s="109"/>
      <c r="Q23" s="17">
        <v>2</v>
      </c>
      <c r="R23" s="16"/>
      <c r="S23" s="317" t="s">
        <v>51</v>
      </c>
      <c r="T23" s="317"/>
      <c r="U23" s="15" t="s">
        <v>52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>رویه بافتی دهنه کش</v>
      </c>
      <c r="D24" s="208"/>
      <c r="E24" s="208"/>
      <c r="F24" s="19" t="str">
        <f>IF(C24="","",IF(U24="","",U24))</f>
        <v>ورق</v>
      </c>
      <c r="G24" s="222">
        <f>IF(C24="","",$M$7)</f>
        <v>234</v>
      </c>
      <c r="H24" s="223"/>
      <c r="I24" s="171">
        <f>IF(C24="","",AA24)</f>
        <v>0</v>
      </c>
      <c r="J24" s="171"/>
      <c r="K24" s="209"/>
      <c r="L24" s="210"/>
      <c r="M24" s="303"/>
      <c r="N24" s="304"/>
      <c r="O24" s="158"/>
      <c r="P24" s="108"/>
      <c r="Q24" s="17">
        <v>3</v>
      </c>
      <c r="R24" s="16"/>
      <c r="S24" s="224" t="s">
        <v>53</v>
      </c>
      <c r="T24" s="224"/>
      <c r="U24" s="15" t="s">
        <v>54</v>
      </c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8" t="str">
        <f>IF(C25="","",$M$7)</f>
        <v/>
      </c>
      <c r="H25" s="319"/>
      <c r="I25" s="274" t="str">
        <f>IF(C25="","",AA25)</f>
        <v/>
      </c>
      <c r="J25" s="274"/>
      <c r="K25" s="275"/>
      <c r="L25" s="276"/>
      <c r="M25" s="305"/>
      <c r="N25" s="306"/>
      <c r="O25" s="307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29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5" t="s">
        <v>28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27</v>
      </c>
      <c r="C31" s="147"/>
      <c r="D31" s="111">
        <f>F7</f>
        <v>39</v>
      </c>
      <c r="E31" s="111">
        <f t="shared" ref="E31:J31" si="5">G7</f>
        <v>39</v>
      </c>
      <c r="F31" s="111">
        <f t="shared" si="5"/>
        <v>39</v>
      </c>
      <c r="G31" s="111">
        <f t="shared" si="5"/>
        <v>39</v>
      </c>
      <c r="H31" s="111">
        <f t="shared" si="5"/>
        <v>39</v>
      </c>
      <c r="I31" s="111">
        <f t="shared" si="5"/>
        <v>39</v>
      </c>
      <c r="J31" s="111">
        <f t="shared" si="5"/>
        <v>0</v>
      </c>
      <c r="K31" s="204">
        <f>J31+I31+H31+G31+F31+E31+D31</f>
        <v>234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821/1</v>
      </c>
      <c r="E32" s="257"/>
      <c r="F32" s="110"/>
      <c r="G32" s="255" t="s">
        <v>11</v>
      </c>
      <c r="H32" s="255"/>
      <c r="I32" s="255"/>
      <c r="J32" s="256">
        <f>$O$6</f>
        <v>5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15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15</v>
      </c>
      <c r="R33" s="54" t="s">
        <v>14</v>
      </c>
      <c r="S33" s="165" t="s">
        <v>21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 xml:space="preserve">گلچه ارگانزا مشکی با EVA8میل </v>
      </c>
      <c r="D34" s="284"/>
      <c r="E34" s="285"/>
      <c r="F34" s="19" t="str">
        <f>IF(C34="","",IF(U34="","",U34))</f>
        <v>متر</v>
      </c>
      <c r="G34" s="170">
        <f>IF(C34="","",$M$7)</f>
        <v>234</v>
      </c>
      <c r="H34" s="170"/>
      <c r="I34" s="171">
        <f>IF(C34="","",AA34)</f>
        <v>7.15</v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 t="s">
        <v>55</v>
      </c>
      <c r="T34" s="288"/>
      <c r="U34" s="24" t="s">
        <v>41</v>
      </c>
      <c r="V34" s="47">
        <v>16.5</v>
      </c>
      <c r="X34" s="22"/>
      <c r="Y34" s="22"/>
      <c r="AA34" s="6">
        <f>($M$7*V34)/$S$9</f>
        <v>7.15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20</v>
      </c>
      <c r="C38" s="271"/>
      <c r="D38" s="62" t="s">
        <v>19</v>
      </c>
      <c r="E38" s="61" t="s">
        <v>18</v>
      </c>
      <c r="F38" s="61"/>
      <c r="G38" s="61" t="s">
        <v>17</v>
      </c>
      <c r="H38" s="60"/>
      <c r="I38" s="272" t="s">
        <v>16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821/1</v>
      </c>
      <c r="E41" s="184"/>
      <c r="F41" s="40"/>
      <c r="G41" s="182" t="s">
        <v>11</v>
      </c>
      <c r="H41" s="182"/>
      <c r="I41" s="182"/>
      <c r="J41" s="183">
        <f>$O$6</f>
        <v>5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15</v>
      </c>
      <c r="C42" s="299" t="s">
        <v>44</v>
      </c>
      <c r="D42" s="299"/>
      <c r="E42" s="299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0"/>
      <c r="N42" s="156"/>
      <c r="O42" s="301"/>
      <c r="P42" s="18"/>
      <c r="Q42" s="55" t="s">
        <v>15</v>
      </c>
      <c r="R42" s="54" t="s">
        <v>14</v>
      </c>
      <c r="S42" s="165" t="s">
        <v>43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83" t="str">
        <f>IF(S43="","",S43)</f>
        <v/>
      </c>
      <c r="D43" s="284"/>
      <c r="E43" s="285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>
        <v>120</v>
      </c>
      <c r="L43" s="286"/>
      <c r="M43" s="300"/>
      <c r="N43" s="156"/>
      <c r="O43" s="301"/>
      <c r="P43" s="49"/>
      <c r="Q43" s="26">
        <v>1</v>
      </c>
      <c r="R43" s="48"/>
      <c r="S43" s="297"/>
      <c r="T43" s="298"/>
      <c r="U43" s="24" t="s">
        <v>45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2022-05-14T12:04:56Z</cp:lastPrinted>
  <dcterms:created xsi:type="dcterms:W3CDTF">2018-11-04T09:48:07Z</dcterms:created>
  <dcterms:modified xsi:type="dcterms:W3CDTF">2022-05-14T12:04:58Z</dcterms:modified>
</cp:coreProperties>
</file>