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<sst xmlns="http://schemas.openxmlformats.org/spreadsheetml/2006/main" count="115" uniqueCount="53">
  <si>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</si>
  <si>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</si>
  <si>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</si>
  <si>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</si>
  <si>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</si>
  <si>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</si>
  <si>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</si>
  <si>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</si>
  <si>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</si>
  <si>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</si>
  <si>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</si>
  <si>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</si>
  <si>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</si>
  <si>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</si>
  <si>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</si>
  <si>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</si>
  <si>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</si>
  <si>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</si>
  <si>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</si>
  <si>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</si>
  <si>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</si>
  <si>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</si>
  <si>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</si>
  <si>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</si>
  <si>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</si>
  <si>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</si>
  <si>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</si>
  <si>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</si>
  <si>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</si>
  <si>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</si>
  <si>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</si>
  <si>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</si>
  <si>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</si>
  <si>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</si>
  <si>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</si>
  <si>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</si>
  <si>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</si>
  <si>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</si>
  <si>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</si>
  <si>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</si>
  <si>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</si>
  <si>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</si>
  <si>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</si>
  <si>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</si>
  <si>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کش مشکی 2 سانت</t>
  </si>
  <si>
    <t>کفی کرم بژ ونزیا</t>
  </si>
  <si>
    <t>فرانکو وحدت</t>
  </si>
  <si>
    <t>عسلی</t>
  </si>
  <si>
    <t>پاک شونده عسلی</t>
  </si>
  <si>
    <t>900/5
میلاد2</t>
  </si>
  <si>
    <t>میخ زیر ورو زرد قلم 9 میل</t>
  </si>
  <si>
    <t>میخ زیر و رو نیکل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</si>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</sst>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  <font>
      <b/>
      <sz val="20"/>
      <color theme="1"/>
      <name val="Stencil"/>
      <family val="5"/>
    </font>
    <font>
      <sz val="1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1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32" fillId="0" borderId="39" xfId="0" applyFont="1" applyFill="1" applyBorder="1" applyAlignment="1" applyProtection="1">
      <alignment horizontal="center" vertical="center"/>
      <protection hidden="1"/>
    </xf>
    <xf numFmtId="0" fontId="32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32" fillId="0" borderId="3" xfId="0" applyFont="1" applyFill="1" applyBorder="1" applyAlignment="1" applyProtection="1">
      <alignment horizontal="center" vertical="center"/>
      <protection hidden="1"/>
    </xf>
    <xf numFmtId="0" fontId="32" fillId="0" borderId="2" xfId="0" applyFont="1" applyFill="1" applyBorder="1" applyAlignment="1" applyProtection="1">
      <alignment horizontal="center" vertical="center"/>
      <protection hidden="1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30" fillId="0" borderId="45" xfId="0" applyFont="1" applyBorder="1" applyAlignment="1" applyProtection="1">
      <alignment horizontal="center" vertical="center"/>
      <protection hidden="1"/>
    </xf>
    <xf numFmtId="0" fontId="30" fillId="0" borderId="47" xfId="0" applyFont="1" applyBorder="1" applyAlignment="1" applyProtection="1">
      <alignment horizontal="center" vertical="center"/>
      <protection hidden="1"/>
    </xf>
    <xf numFmtId="0" fontId="30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wrapText="1"/>
      <protection locked="0"/>
    </xf>
    <xf numFmtId="0" fontId="31" fillId="0" borderId="0" xfId="0" applyFont="1" applyBorder="1" applyAlignment="1" applyProtection="1">
      <alignment horizontal="center"/>
      <protection locked="0"/>
    </xf>
    <xf numFmtId="0" fontId="31" fillId="0" borderId="25" xfId="0" applyFont="1" applyBorder="1" applyAlignment="1" applyProtection="1">
      <alignment horizontal="center"/>
      <protection locked="0"/>
    </xf>
    <xf numFmtId="0" fontId="31" fillId="0" borderId="5" xfId="0" applyFont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12</xdr:col>
      <xdr:colOff>10400</xdr:colOff>
      <xdr:row>10</xdr:row>
      <xdr:rowOff>31750</xdr:rowOff>
    </xdr:from>
    <xdr:to>
      <xdr:col>14</xdr:col>
      <xdr:colOff>1143000</xdr:colOff>
      <xdr:row>14</xdr:row>
      <xdr:rowOff>222250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81750" y="1905000"/>
          <a:ext cx="2021600" cy="12065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1132600</xdr:colOff>
      <xdr:row>24</xdr:row>
      <xdr:rowOff>222250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92150" y="4349750"/>
          <a:ext cx="2021600" cy="1206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topLeftCell="A16" zoomScale="90" zoomScaleNormal="100" zoomScaleSheetLayoutView="90" zoomScalePageLayoutView="90" workbookViewId="0">
      <selection activeCell="O27" sqref="O2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6" t="s">
        <v>32</v>
      </c>
      <c r="C1" s="317"/>
      <c r="D1" s="318">
        <v>1150</v>
      </c>
      <c r="E1" s="318"/>
      <c r="F1" s="319" t="s">
        <v>35</v>
      </c>
      <c r="G1" s="319"/>
      <c r="H1" s="319"/>
      <c r="I1" s="319"/>
      <c r="J1" s="319"/>
      <c r="K1" s="319"/>
      <c r="L1" s="319"/>
      <c r="M1" s="120"/>
      <c r="N1" s="314"/>
      <c r="O1" s="103"/>
      <c r="P1" s="296"/>
      <c r="Q1" s="296"/>
      <c r="R1" s="102"/>
      <c r="S1" s="101"/>
    </row>
    <row r="2" spans="2:36" ht="15.75" customHeight="1" x14ac:dyDescent="0.75">
      <c r="B2" s="308" t="s">
        <v>33</v>
      </c>
      <c r="C2" s="309"/>
      <c r="D2" s="117">
        <v>7</v>
      </c>
      <c r="E2" s="117">
        <v>12</v>
      </c>
      <c r="F2" s="117">
        <v>1397</v>
      </c>
      <c r="G2" s="99"/>
      <c r="H2" s="312" t="s">
        <v>37</v>
      </c>
      <c r="I2" s="313"/>
      <c r="J2" s="122"/>
      <c r="K2" s="118" t="s">
        <v>36</v>
      </c>
      <c r="L2" s="121"/>
      <c r="M2" s="121"/>
      <c r="N2" s="315"/>
      <c r="O2" s="112"/>
      <c r="Q2" s="3"/>
      <c r="R2" s="3"/>
    </row>
    <row r="3" spans="2:36" ht="15.75" customHeight="1" x14ac:dyDescent="0.2">
      <c r="B3" s="310" t="s">
        <v>34</v>
      </c>
      <c r="C3" s="311"/>
      <c r="D3" s="117"/>
      <c r="E3" s="117"/>
      <c r="F3" s="117">
        <v>1397</v>
      </c>
      <c r="G3" s="99"/>
      <c r="H3" s="312" t="s">
        <v>38</v>
      </c>
      <c r="I3" s="313"/>
      <c r="J3" s="122"/>
      <c r="K3" s="118" t="s">
        <v>36</v>
      </c>
      <c r="L3" s="98"/>
      <c r="M3" s="205" t="s">
        <v>41</v>
      </c>
      <c r="N3" s="205"/>
      <c r="O3" s="155" t="s">
        <v>46</v>
      </c>
      <c r="Q3" s="3"/>
      <c r="R3" s="3"/>
    </row>
    <row r="4" spans="2:36" ht="15.75" customHeight="1" x14ac:dyDescent="0.25">
      <c r="B4" s="308" t="s">
        <v>40</v>
      </c>
      <c r="C4" s="309"/>
      <c r="D4" s="116"/>
      <c r="E4" s="119"/>
      <c r="F4" s="117">
        <v>1397</v>
      </c>
      <c r="G4" s="99"/>
      <c r="H4" s="312" t="s">
        <v>39</v>
      </c>
      <c r="I4" s="313"/>
      <c r="J4" s="123"/>
      <c r="K4" s="118" t="s">
        <v>36</v>
      </c>
      <c r="L4" s="98"/>
      <c r="M4" s="205"/>
      <c r="N4" s="205"/>
      <c r="O4" s="15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7" t="s">
        <v>31</v>
      </c>
      <c r="C6" s="298"/>
      <c r="D6" s="298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32" t="s">
        <v>11</v>
      </c>
      <c r="O6" s="234">
        <v>207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/>
      <c r="Y6" s="92" t="s">
        <v>29</v>
      </c>
    </row>
    <row r="7" spans="2:36" ht="18" customHeight="1" thickBot="1" x14ac:dyDescent="0.25">
      <c r="B7" s="299" t="s">
        <v>49</v>
      </c>
      <c r="C7" s="300"/>
      <c r="D7" s="300"/>
      <c r="E7" s="91" t="s">
        <v>28</v>
      </c>
      <c r="F7" s="90">
        <f>R7</f>
        <v>25</v>
      </c>
      <c r="G7" s="90">
        <f t="shared" si="0"/>
        <v>50</v>
      </c>
      <c r="H7" s="90">
        <f t="shared" si="0"/>
        <v>75</v>
      </c>
      <c r="I7" s="90">
        <f t="shared" si="0"/>
        <v>75</v>
      </c>
      <c r="J7" s="90">
        <f t="shared" si="0"/>
        <v>50</v>
      </c>
      <c r="K7" s="90">
        <f t="shared" si="0"/>
        <v>25</v>
      </c>
      <c r="L7" s="90">
        <f t="shared" si="0"/>
        <v>0</v>
      </c>
      <c r="M7" s="90">
        <f t="shared" ref="M7" si="1">Y7</f>
        <v>300</v>
      </c>
      <c r="N7" s="233"/>
      <c r="O7" s="235"/>
      <c r="P7" s="89"/>
      <c r="Q7" s="88" t="s">
        <v>28</v>
      </c>
      <c r="R7" s="87">
        <v>25</v>
      </c>
      <c r="S7" s="87">
        <v>50</v>
      </c>
      <c r="T7" s="87">
        <v>75</v>
      </c>
      <c r="U7" s="87">
        <v>75</v>
      </c>
      <c r="V7" s="87">
        <v>50</v>
      </c>
      <c r="W7" s="87">
        <v>25</v>
      </c>
      <c r="X7" s="86">
        <v>0</v>
      </c>
      <c r="Y7" s="85">
        <f>SUM(R7:X7)</f>
        <v>300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301"/>
      <c r="C8" s="300"/>
      <c r="D8" s="300"/>
      <c r="E8" s="304" t="s">
        <v>27</v>
      </c>
      <c r="F8" s="295"/>
      <c r="G8" s="295"/>
      <c r="H8" s="295"/>
      <c r="I8" s="295"/>
      <c r="J8" s="295"/>
      <c r="K8" s="295"/>
      <c r="L8" s="295"/>
      <c r="M8" s="288"/>
      <c r="N8" s="236" t="s">
        <v>26</v>
      </c>
      <c r="O8" s="238" t="s">
        <v>47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02"/>
      <c r="C9" s="303"/>
      <c r="D9" s="303"/>
      <c r="E9" s="305"/>
      <c r="F9" s="262"/>
      <c r="G9" s="262"/>
      <c r="H9" s="262"/>
      <c r="I9" s="262"/>
      <c r="J9" s="262"/>
      <c r="K9" s="262"/>
      <c r="L9" s="262"/>
      <c r="M9" s="289"/>
      <c r="N9" s="237"/>
      <c r="O9" s="239"/>
      <c r="P9" s="74"/>
      <c r="Q9" s="306" t="s">
        <v>25</v>
      </c>
      <c r="R9" s="307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1" t="s">
        <v>24</v>
      </c>
      <c r="D11" s="291"/>
      <c r="E11" s="291"/>
      <c r="F11" s="53" t="s">
        <v>6</v>
      </c>
      <c r="G11" s="292" t="s">
        <v>9</v>
      </c>
      <c r="H11" s="292"/>
      <c r="I11" s="292" t="s">
        <v>5</v>
      </c>
      <c r="J11" s="292"/>
      <c r="K11" s="293" t="s">
        <v>8</v>
      </c>
      <c r="L11" s="294"/>
      <c r="M11" s="285" t="s">
        <v>10</v>
      </c>
      <c r="N11" s="286"/>
      <c r="O11" s="287"/>
      <c r="P11" s="18"/>
      <c r="Q11" s="55" t="s">
        <v>16</v>
      </c>
      <c r="R11" s="54" t="s">
        <v>15</v>
      </c>
      <c r="S11" s="178" t="s">
        <v>24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279" t="str">
        <f>IF(S12="","",S12)</f>
        <v>پاک شونده عسلی</v>
      </c>
      <c r="D12" s="280"/>
      <c r="E12" s="281"/>
      <c r="F12" s="19" t="str">
        <f>IF(C12="","",IF(U12="","",U12))</f>
        <v>متر</v>
      </c>
      <c r="G12" s="183">
        <f>IF(C12="","",$M$7)</f>
        <v>300</v>
      </c>
      <c r="H12" s="183"/>
      <c r="I12" s="173">
        <f>IF(C12="","",AA12)</f>
        <v>20</v>
      </c>
      <c r="J12" s="173"/>
      <c r="K12" s="184"/>
      <c r="L12" s="282"/>
      <c r="M12" s="240"/>
      <c r="N12" s="241"/>
      <c r="O12" s="242"/>
      <c r="P12" s="49"/>
      <c r="Q12" s="71">
        <v>1</v>
      </c>
      <c r="R12" s="124"/>
      <c r="S12" s="283" t="s">
        <v>48</v>
      </c>
      <c r="T12" s="284"/>
      <c r="U12" s="125" t="s">
        <v>42</v>
      </c>
      <c r="V12" s="126">
        <v>36</v>
      </c>
      <c r="X12" s="22"/>
      <c r="Y12" s="22"/>
      <c r="AA12" s="6">
        <f>($M$7*V12)/$S$9</f>
        <v>20</v>
      </c>
    </row>
    <row r="13" spans="2:36" ht="19.7" customHeight="1" x14ac:dyDescent="0.2">
      <c r="B13" s="46">
        <v>2</v>
      </c>
      <c r="C13" s="170" t="str">
        <f>IF(S13="","",S13)</f>
        <v/>
      </c>
      <c r="D13" s="170"/>
      <c r="E13" s="170"/>
      <c r="F13" s="19" t="str">
        <f>IF(C13="","",IF(U13="","",U13))</f>
        <v/>
      </c>
      <c r="G13" s="183" t="str">
        <f>IF(C13="","",$M$7)</f>
        <v/>
      </c>
      <c r="H13" s="183"/>
      <c r="I13" s="173" t="str">
        <f>IF(C13="","",AA13)</f>
        <v/>
      </c>
      <c r="J13" s="173"/>
      <c r="K13" s="188"/>
      <c r="L13" s="290"/>
      <c r="M13" s="240"/>
      <c r="N13" s="241"/>
      <c r="O13" s="242"/>
      <c r="P13" s="45"/>
      <c r="Q13" s="70">
        <v>2</v>
      </c>
      <c r="R13" s="127"/>
      <c r="S13" s="168"/>
      <c r="T13" s="168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3" t="str">
        <f>IF(C14="","",$M$7)</f>
        <v/>
      </c>
      <c r="H14" s="183"/>
      <c r="I14" s="173" t="str">
        <f>IF(C14="","",AA14)</f>
        <v/>
      </c>
      <c r="J14" s="173"/>
      <c r="K14" s="174"/>
      <c r="L14" s="175"/>
      <c r="M14" s="240"/>
      <c r="N14" s="241"/>
      <c r="O14" s="242"/>
      <c r="P14" s="11"/>
      <c r="Q14" s="70">
        <v>3</v>
      </c>
      <c r="R14" s="127"/>
      <c r="S14" s="268"/>
      <c r="T14" s="269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70" t="str">
        <f>IF(S15="","",S15)</f>
        <v/>
      </c>
      <c r="D15" s="270"/>
      <c r="E15" s="270"/>
      <c r="F15" s="68" t="str">
        <f>IF(C15="","",IF(U15="","",U15))</f>
        <v/>
      </c>
      <c r="G15" s="271" t="str">
        <f>IF(C15="","",$M$7)</f>
        <v/>
      </c>
      <c r="H15" s="271"/>
      <c r="I15" s="272" t="str">
        <f>IF(C15="","",AA15)</f>
        <v/>
      </c>
      <c r="J15" s="272"/>
      <c r="K15" s="273"/>
      <c r="L15" s="274"/>
      <c r="M15" s="240"/>
      <c r="N15" s="241"/>
      <c r="O15" s="242"/>
      <c r="P15" s="45"/>
      <c r="Q15" s="67">
        <v>4</v>
      </c>
      <c r="R15" s="131"/>
      <c r="S15" s="266"/>
      <c r="T15" s="26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8" t="s">
        <v>12</v>
      </c>
      <c r="C20" s="229"/>
      <c r="D20" s="230" t="str">
        <f>$B$7</f>
        <v>900/5
میلاد2</v>
      </c>
      <c r="E20" s="231"/>
      <c r="F20" s="107"/>
      <c r="G20" s="229" t="s">
        <v>11</v>
      </c>
      <c r="H20" s="229"/>
      <c r="I20" s="229"/>
      <c r="J20" s="221">
        <f>$O$6</f>
        <v>207</v>
      </c>
      <c r="K20" s="221"/>
      <c r="L20" s="221"/>
      <c r="M20" s="222" t="s">
        <v>10</v>
      </c>
      <c r="N20" s="223"/>
      <c r="O20" s="224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2"/>
      <c r="F21" s="31" t="s">
        <v>6</v>
      </c>
      <c r="G21" s="253" t="s">
        <v>9</v>
      </c>
      <c r="H21" s="254"/>
      <c r="I21" s="255" t="s">
        <v>5</v>
      </c>
      <c r="J21" s="256"/>
      <c r="K21" s="257" t="s">
        <v>8</v>
      </c>
      <c r="L21" s="258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>میخ زیر ورو زرد قلم 9 میل</v>
      </c>
      <c r="D22" s="163"/>
      <c r="E22" s="163"/>
      <c r="F22" s="27" t="str">
        <f>IF(C22="","",IF(U22="","",U22))</f>
        <v>عدد</v>
      </c>
      <c r="G22" s="164">
        <f>IF(C22="","",$M$7)</f>
        <v>300</v>
      </c>
      <c r="H22" s="164"/>
      <c r="I22" s="165">
        <f>IF(C22="","",AA22)</f>
        <v>1200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50</v>
      </c>
      <c r="T22" s="168"/>
      <c r="U22" s="24" t="s">
        <v>43</v>
      </c>
      <c r="V22" s="23">
        <v>2160</v>
      </c>
      <c r="X22" s="22"/>
      <c r="Y22" s="22"/>
      <c r="AA22" s="6">
        <f>($M$7*V22)/$S$9</f>
        <v>1200</v>
      </c>
    </row>
    <row r="23" spans="2:30" s="32" customFormat="1" ht="19.5" customHeight="1" x14ac:dyDescent="0.2">
      <c r="B23" s="21">
        <v>2</v>
      </c>
      <c r="C23" s="169" t="str">
        <f>IF(S23="","",S23)</f>
        <v>میخ زیر و رو نیکل</v>
      </c>
      <c r="D23" s="170"/>
      <c r="E23" s="170"/>
      <c r="F23" s="19" t="str">
        <f>IF(C23="","",IF(U23="","",U23))</f>
        <v>عدد</v>
      </c>
      <c r="G23" s="171">
        <f>IF(C23="","",$M$7)</f>
        <v>300</v>
      </c>
      <c r="H23" s="172"/>
      <c r="I23" s="173">
        <f>IF(C23="","",AA23)</f>
        <v>600</v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 t="s">
        <v>51</v>
      </c>
      <c r="T23" s="168"/>
      <c r="U23" s="15" t="s">
        <v>43</v>
      </c>
      <c r="V23" s="14">
        <v>1080</v>
      </c>
      <c r="X23" s="22"/>
      <c r="Y23" s="22"/>
      <c r="AA23" s="6">
        <f t="shared" ref="AA23:AA25" si="3">($M$7*V23)/$S$9</f>
        <v>600</v>
      </c>
    </row>
    <row r="24" spans="2:30" s="32" customFormat="1" ht="19.5" customHeight="1" x14ac:dyDescent="0.2">
      <c r="B24" s="20">
        <v>3</v>
      </c>
      <c r="C24" s="169" t="str">
        <f>IF(S24="","",S24)</f>
        <v>کش مشکی 2 سانت</v>
      </c>
      <c r="D24" s="170"/>
      <c r="E24" s="170"/>
      <c r="F24" s="19" t="str">
        <f>IF(C24="","",IF(U24="","",U24))</f>
        <v>متر</v>
      </c>
      <c r="G24" s="171">
        <f>IF(C24="","",$M$7)</f>
        <v>300</v>
      </c>
      <c r="H24" s="172"/>
      <c r="I24" s="173">
        <f>IF(C24="","",AA24)</f>
        <v>30</v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5" t="s">
        <v>44</v>
      </c>
      <c r="T24" s="276"/>
      <c r="U24" s="15" t="s">
        <v>42</v>
      </c>
      <c r="V24" s="14">
        <v>54</v>
      </c>
      <c r="X24" s="22"/>
      <c r="Y24" s="22"/>
      <c r="AA24" s="6">
        <f t="shared" si="3"/>
        <v>30</v>
      </c>
    </row>
    <row r="25" spans="2:30" s="32" customFormat="1" ht="19.5" customHeight="1" thickBot="1" x14ac:dyDescent="0.25">
      <c r="B25" s="13">
        <v>4</v>
      </c>
      <c r="C25" s="277" t="str">
        <f>IF(S25="","",S25)</f>
        <v/>
      </c>
      <c r="D25" s="278"/>
      <c r="E25" s="278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52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320">
        <v>0.66666666666666663</v>
      </c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9" t="s">
        <v>30</v>
      </c>
      <c r="C30" s="260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260" t="s">
        <v>29</v>
      </c>
      <c r="L30" s="263"/>
      <c r="M30" s="223" t="s">
        <v>10</v>
      </c>
      <c r="N30" s="223"/>
      <c r="O30" s="224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1" t="s">
        <v>28</v>
      </c>
      <c r="C31" s="262"/>
      <c r="D31" s="111">
        <f>F7</f>
        <v>25</v>
      </c>
      <c r="E31" s="111">
        <f t="shared" ref="E31:J31" si="5">G7</f>
        <v>50</v>
      </c>
      <c r="F31" s="111">
        <f t="shared" si="5"/>
        <v>75</v>
      </c>
      <c r="G31" s="111">
        <f t="shared" si="5"/>
        <v>75</v>
      </c>
      <c r="H31" s="111">
        <f t="shared" si="5"/>
        <v>50</v>
      </c>
      <c r="I31" s="111">
        <f t="shared" si="5"/>
        <v>25</v>
      </c>
      <c r="J31" s="111">
        <f t="shared" si="5"/>
        <v>0</v>
      </c>
      <c r="K31" s="264">
        <f>J31+I31+H31+G31+F31+E31+D31</f>
        <v>300</v>
      </c>
      <c r="L31" s="265"/>
      <c r="M31" s="250"/>
      <c r="N31" s="250"/>
      <c r="O31" s="25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900/5
میلاد2</v>
      </c>
      <c r="E32" s="247"/>
      <c r="F32" s="110"/>
      <c r="G32" s="245" t="s">
        <v>11</v>
      </c>
      <c r="H32" s="245"/>
      <c r="I32" s="245"/>
      <c r="J32" s="248">
        <f>$O$6</f>
        <v>207</v>
      </c>
      <c r="K32" s="248"/>
      <c r="L32" s="248"/>
      <c r="M32" s="249"/>
      <c r="N32" s="250"/>
      <c r="O32" s="25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04"/>
      <c r="N33" s="205"/>
      <c r="O33" s="206"/>
      <c r="P33" s="18"/>
      <c r="Q33" s="55" t="s">
        <v>16</v>
      </c>
      <c r="R33" s="54" t="s">
        <v>15</v>
      </c>
      <c r="S33" s="178" t="s">
        <v>22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>کفی کرم بژ ونزیا</v>
      </c>
      <c r="D34" s="217"/>
      <c r="E34" s="218"/>
      <c r="F34" s="19" t="str">
        <f>IF(C34="","",IF(U34="","",U34))</f>
        <v>متر</v>
      </c>
      <c r="G34" s="183">
        <f>IF(C34="","",$M$7)</f>
        <v>300</v>
      </c>
      <c r="H34" s="183"/>
      <c r="I34" s="173">
        <f>IF(C34="","",AA34)</f>
        <v>17.5</v>
      </c>
      <c r="J34" s="173"/>
      <c r="K34" s="184"/>
      <c r="L34" s="185"/>
      <c r="M34" s="204"/>
      <c r="N34" s="205"/>
      <c r="O34" s="206"/>
      <c r="P34" s="49"/>
      <c r="Q34" s="26">
        <v>1</v>
      </c>
      <c r="R34" s="48"/>
      <c r="S34" s="219" t="s">
        <v>45</v>
      </c>
      <c r="T34" s="220"/>
      <c r="U34" s="24" t="s">
        <v>42</v>
      </c>
      <c r="V34" s="47">
        <v>31.5</v>
      </c>
      <c r="X34" s="22"/>
      <c r="Y34" s="22"/>
      <c r="AA34" s="6">
        <f>($M$7*V34)/$S$9</f>
        <v>17.5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07"/>
      <c r="N35" s="208"/>
      <c r="O35" s="209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25"/>
      <c r="D38" s="62" t="s">
        <v>20</v>
      </c>
      <c r="E38" s="61" t="s">
        <v>19</v>
      </c>
      <c r="F38" s="61"/>
      <c r="G38" s="61" t="s">
        <v>18</v>
      </c>
      <c r="H38" s="60"/>
      <c r="I38" s="226" t="s">
        <v>17</v>
      </c>
      <c r="J38" s="226"/>
      <c r="K38" s="227"/>
      <c r="L38" s="227"/>
      <c r="M38" s="22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8" t="s">
        <v>12</v>
      </c>
      <c r="C41" s="229"/>
      <c r="D41" s="230" t="str">
        <f>$B$7</f>
        <v>900/5
میلاد2</v>
      </c>
      <c r="E41" s="231"/>
      <c r="F41" s="40"/>
      <c r="G41" s="229" t="s">
        <v>11</v>
      </c>
      <c r="H41" s="229"/>
      <c r="I41" s="229"/>
      <c r="J41" s="221">
        <f>$O$6</f>
        <v>207</v>
      </c>
      <c r="K41" s="221"/>
      <c r="L41" s="221"/>
      <c r="M41" s="222" t="s">
        <v>10</v>
      </c>
      <c r="N41" s="223"/>
      <c r="O41" s="224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/>
      </c>
      <c r="D43" s="181"/>
      <c r="E43" s="182"/>
      <c r="F43" s="19" t="str">
        <f>IF(C43="","",IF(U43="","",U43))</f>
        <v/>
      </c>
      <c r="G43" s="183" t="str">
        <f>IF(C43="","",$M$7)</f>
        <v/>
      </c>
      <c r="H43" s="183"/>
      <c r="I43" s="173" t="str">
        <f>IF(C43="","",AA43)</f>
        <v/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/>
      <c r="T43" s="18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2019-02-26T05:47:42Z</cp:lastPrinted>
  <dcterms:created xsi:type="dcterms:W3CDTF">2018-11-04T09:48:07Z</dcterms:created>
  <dcterms:modified xsi:type="dcterms:W3CDTF">2021-06-29T13:11:53Z</dcterms:modified>
</cp:coreProperties>
</file>