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032" i="7" l="1"/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R3075" i="7"/>
  <c r="A3076" i="7"/>
  <c r="K3076" i="7"/>
  <c r="R3076" i="7"/>
  <c r="A3077" i="7"/>
  <c r="K3077" i="7"/>
  <c r="R3077" i="7"/>
  <c r="A3078" i="7"/>
  <c r="K3078" i="7"/>
  <c r="R3078" i="7"/>
  <c r="A3079" i="7"/>
  <c r="K3079" i="7"/>
  <c r="R3079" i="7"/>
  <c r="A3080" i="7"/>
  <c r="K3080" i="7"/>
  <c r="R3080" i="7"/>
  <c r="A3081" i="7"/>
  <c r="K3081" i="7"/>
  <c r="R3081" i="7"/>
  <c r="A3082" i="7"/>
  <c r="K3082" i="7"/>
  <c r="R3082" i="7"/>
  <c r="A3083" i="7"/>
  <c r="K3083" i="7"/>
  <c r="R3083" i="7"/>
  <c r="A3084" i="7"/>
  <c r="K3084" i="7"/>
  <c r="R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R3116" i="7"/>
  <c r="A3117" i="7"/>
  <c r="K3117" i="7"/>
  <c r="R3117" i="7"/>
  <c r="A3118" i="7"/>
  <c r="K3118" i="7"/>
  <c r="R3118" i="7"/>
  <c r="A3119" i="7"/>
  <c r="K3119" i="7"/>
  <c r="R3119" i="7"/>
  <c r="A3120" i="7"/>
  <c r="K3120" i="7"/>
  <c r="R3120" i="7"/>
  <c r="A3121" i="7"/>
  <c r="K3121" i="7"/>
  <c r="R3121" i="7"/>
  <c r="A3122" i="7"/>
  <c r="K3122" i="7"/>
  <c r="R3122" i="7"/>
  <c r="A3123" i="7"/>
  <c r="K3123" i="7"/>
  <c r="R3123" i="7"/>
  <c r="A3124" i="7"/>
  <c r="K3124" i="7"/>
  <c r="R3124" i="7"/>
  <c r="A3125" i="7"/>
  <c r="K3125" i="7"/>
  <c r="R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R3131" i="7"/>
  <c r="A3132" i="7"/>
  <c r="K3132" i="7"/>
  <c r="R3132" i="7"/>
  <c r="A3133" i="7"/>
  <c r="K3133" i="7"/>
  <c r="R3133" i="7"/>
  <c r="A3134" i="7"/>
  <c r="K3134" i="7"/>
  <c r="R3134" i="7"/>
  <c r="A3135" i="7"/>
  <c r="K3135" i="7"/>
  <c r="R3135" i="7"/>
  <c r="A3136" i="7"/>
  <c r="K3136" i="7"/>
  <c r="R3136" i="7"/>
  <c r="A3137" i="7"/>
  <c r="K3137" i="7"/>
  <c r="R3137" i="7"/>
  <c r="A3138" i="7"/>
  <c r="K3138" i="7"/>
  <c r="R3138" i="7"/>
  <c r="A3139" i="7"/>
  <c r="K3139" i="7"/>
  <c r="R3139" i="7"/>
  <c r="A3140" i="7"/>
  <c r="K3140" i="7"/>
  <c r="R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R3186" i="7"/>
  <c r="A3187" i="7"/>
  <c r="K3187" i="7"/>
  <c r="R3187" i="7"/>
  <c r="A3188" i="7"/>
  <c r="K3188" i="7"/>
  <c r="R3188" i="7"/>
  <c r="A3189" i="7"/>
  <c r="K3189" i="7"/>
  <c r="R3189" i="7"/>
  <c r="A3190" i="7"/>
  <c r="K3190" i="7"/>
  <c r="R3190" i="7"/>
  <c r="A3191" i="7"/>
  <c r="K3191" i="7"/>
  <c r="R3191" i="7"/>
  <c r="A3192" i="7"/>
  <c r="K3192" i="7"/>
  <c r="R3192" i="7"/>
  <c r="A3193" i="7"/>
  <c r="K3193" i="7"/>
  <c r="R3193" i="7"/>
  <c r="A3194" i="7"/>
  <c r="K3194" i="7"/>
  <c r="R3194" i="7"/>
  <c r="A3195" i="7"/>
  <c r="K3195" i="7"/>
  <c r="R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<sst xmlns="http://schemas.openxmlformats.org/spreadsheetml/2006/main" count="17557" uniqueCount="712">
  <si>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</si>
  <si>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</si>
  <si>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</si>
  <si>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</si>
  <si>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</si>
  <si>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</si>
  <si>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</si>
  <si>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</si>
  <si>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</si>
  <si>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</si>
  <si>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</si>
  <si>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</si>
  <si>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</si>
  <si>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</si>
  <si>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</si>
  <si>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</si>
  <si>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</si>
  <si>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</si>
  <si>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</si>
  <si>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</si>
  <si>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</si>
  <si>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</si>
  <si>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</si>
  <si>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</si>
  <si>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</si>
  <si>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</si>
  <si>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</si>
  <si>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</si>
  <si>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</si>
  <si>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</si>
  <si>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</si>
  <si>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</si>
  <si>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</si>
  <si>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</si>
  <si>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</si>
  <si>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</si>
  <si>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</si>
  <si>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</si>
  <si>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</si>
  <si>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</si>
  <si>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</si>
  <si>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</si>
  <si>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</si>
  <si>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</si>
  <si>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</si>
  <si>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</si>
  <si>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</si>
  <si>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</si>
  <si>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</si>
  <si>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</si>
  <si>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</si>
  <si>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</si>
  <si>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</si>
  <si>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</si>
  <si>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</si>
  <si>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</si>
  <si>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</si>
  <si>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</si>
  <si>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</si>
  <si>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</si>
  <si>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</si>
  <si>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</si>
  <si>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</si>
  <si>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</si>
  <si>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</si>
  <si>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</si>
  <si>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</si>
  <si>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</si>
  <si>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</si>
  <si>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</si>
  <si>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</si>
  <si>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</si>
  <si>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</si>
  <si>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</si>
  <si>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</si>
  <si>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</si>
  <si>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</si>
  <si>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</si>
  <si>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</si>
  <si>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</si>
  <si>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</si>
  <si>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</si>
  <si>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</si>
  <si>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</si>
  <si>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</si>
  <si>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</si>
  <si>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</si>
  <si>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</si>
  <si>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</si>
  <si>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</si>
  <si>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</si>
  <si>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</si>
  <si>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</si>
  <si>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</si>
  <si>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</si>
  <si>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</si>
  <si>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</si>
  <si>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</si>
  <si>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</si>
  <si>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</si>
  <si>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</si>
  <si>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</si>
  <si>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</si>
  <si>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</si>
  <si>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</si>
  <si>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</si>
  <si>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</si>
  <si>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</si>
  <si>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</si>
  <si>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</si>
  <si>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</si>
  <si>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</si>
  <si>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</si>
  <si>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</si>
  <si>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</si>
  <si>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</si>
  <si>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</si>
  <si>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</si>
  <si>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</si>
  <si>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</si>
  <si>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</si>
  <si>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</si>
  <si>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</si>
  <si>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</si>
  <si>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</si>
  <si>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</si>
  <si>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</si>
  <si>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</si>
  <si>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</si>
  <si>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</si>
  <si>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</si>
  <si>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</si>
  <si>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</si>
  <si>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</si>
  <si>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</si>
  <si>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</si>
  <si>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</si>
  <si>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</si>
  <si>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</si>
  <si>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</si>
  <si>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</si>
  <si>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</si>
  <si>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</si>
  <si>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</si>
  <si>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</si>
  <si>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</si>
  <si>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</si>
  <si>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</si>
  <si>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</si>
  <si>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</si>
  <si>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</si>
  <si>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</si>
  <si>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</si>
  <si>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</si>
  <si>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</si>
  <si>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</si>
  <si>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</si>
  <si>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</si>
  <si>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</si>
  <si>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</si>
  <si>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</si>
  <si>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</si>
  <si>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</si>
  <si>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</si>
  <si>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</si>
  <si>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</si>
  <si>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</si>
  <si>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</si>
  <si>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</si>
  <si>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</si>
  <si>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</si>
  <si>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</si>
  <si>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</si>
  <si>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</si>
  <si>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</si>
  <si>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</si>
  <si>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</si>
  <si>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</si>
  <si>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</si>
  <si>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</si>
  <si>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</si>
  <si>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</si>
  <si>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</si>
  <si>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</si>
  <si>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</si>
  <si>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</si>
  <si>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</si>
  <si>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</si>
  <si>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</si>
  <si>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</si>
  <si>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</si>
  <si>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</si>
  <si>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</si>
  <si>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</si>
  <si>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</si>
  <si>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</si>
  <si>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</si>
  <si>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</si>
  <si>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</si>
  <si>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</si>
  <si>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</si>
  <si>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</si>
  <si>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</si>
  <si>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</si>
  <si>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</si>
  <si>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</si>
  <si>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</si>
  <si>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</si>
  <si>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</si>
  <si>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</si>
  <si>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</si>
  <si>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</si>
  <si>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</si>
  <si>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</si>
  <si>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</si>
  <si>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</si>
  <si>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</si>
  <si>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</si>
  <si>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</si>
  <si>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</si>
  <si>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</si>
  <si>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</si>
  <si>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</si>
  <si>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</si>
  <si>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</si>
  <si>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</si>
  <si>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</si>
  <si>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</si>
  <si>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</si>
  <si>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</si>
  <si>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</si>
  <si>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</si>
  <si>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</si>
  <si>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</si>
  <si>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</si>
  <si>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</si>
  <si>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</si>
  <si>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</si>
  <si>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</si>
  <si>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</si>
  <si>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</si>
  <si>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</si>
  <si>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</si>
  <si>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</si>
  <si>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</si>
  <si>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</si>
  <si>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</si>
  <si>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</si>
  <si>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</si>
  <si>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</si>
  <si>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</si>
  <si>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</si>
  <si>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</si>
  <si>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</si>
  <si>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</si>
  <si>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</si>
  <si>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</si>
  <si>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</si>
  <si>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</si>
  <si>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</si>
  <si>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</si>
  <si>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</si>
  <si>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</si>
  <si>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</si>
  <si>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</si>
  <si>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</si>
  <si>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</si>
  <si>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</si>
  <si>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</si>
  <si>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</si>
  <si>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</si>
  <si>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</si>
  <si>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</si>
  <si>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</si>
  <si>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</si>
  <si>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</si>
  <si>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</si>
  <si>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</si>
  <si>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</si>
  <si>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</si>
  <si>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</si>
  <si>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</si>
  <si>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</si>
  <si>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</si>
  <si>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</si>
  <si>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</si>
  <si>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</si>
  <si>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</si>
  <si>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</si>
  <si>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</si>
  <si>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</si>
  <si>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</si>
  <si>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</si>
  <si>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</si>
  <si>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</si>
  <si>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</si>
  <si>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</si>
  <si>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</si>
  <si>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</si>
  <si>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</si>
  <si>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</si>
  <si>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</si>
  <si>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</si>
  <si>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</si>
  <si>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</si>
  <si>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</si>
  <si>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</si>
  <si>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</si>
  <si>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</si>
  <si>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</si>
  <si>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</si>
  <si>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</si>
  <si>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</si>
  <si>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</si>
  <si>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</si>
  <si>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</si>
  <si>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</si>
  <si>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</si>
  <si>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</si>
  <si>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</si>
  <si>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</si>
  <si>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</si>
  <si>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</si>
  <si>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</si>
  <si>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</si>
  <si>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</si>
  <si>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</si>
  <si>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</si>
  <si>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</si>
  <si>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</si>
  <si>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</si>
  <si>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</si>
  <si>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</si>
  <si>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</si>
  <si>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</si>
  <si>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</si>
  <si>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</si>
  <si>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</si>
  <si>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</si>
  <si>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</si>
  <si>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</si>
  <si>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</si>
  <si>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</si>
  <si>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</si>
  <si>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</si>
  <si>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</si>
  <si>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</si>
  <si>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</si>
  <si>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</si>
  <si>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</si>
  <si>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</si>
  <si>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</si>
  <si>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</si>
  <si>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</si>
  <si>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</si>
  <si>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</si>
  <si>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</si>
  <si>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</si>
  <si>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</si>
  <si>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</si>
  <si>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</si>
  <si>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</si>
  <si>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</si>
  <si>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</si>
  <si>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</si>
  <si>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</si>
  <si>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</si>
  <si>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</si>
  <si>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</si>
  <si>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</si>
  <si>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</si>
  <si>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</si>
  <si>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</si>
  <si>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</si>
  <si>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</si>
  <si>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</si>
  <si>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</si>
  <si>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</si>
  <si>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</si>
  <si>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</si>
  <si>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</si>
  <si>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</si>
  <si>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</si>
  <si>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</si>
  <si>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</si>
  <si>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</si>
  <si>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</si>
  <si>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</si>
  <si>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</si>
  <si>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</si>
  <si>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</si>
  <si>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</si>
  <si>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</si>
  <si>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</si>
  <si>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</si>
  <si>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</si>
  <si>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</si>
  <si>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</si>
  <si>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</si>
  <si>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</si>
  <si>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</si>
  <si>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</si>
  <si>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</si>
  <si>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</si>
  <si>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</si>
  <si>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</si>
  <si>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</si>
  <si>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</si>
  <si>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</si>
  <si>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</si>
  <si>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</si>
  <si>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</si>
  <si>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</si>
  <si>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</si>
  <si>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</si>
  <si>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</si>
  <si>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</si>
  <si>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</si>
  <si>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</si>
  <si>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</si>
  <si>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</si>
  <si>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</si>
  <si>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</si>
  <si>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</si>
  <si>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</si>
  <si>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</si>
  <si>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</si>
  <si>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</si>
  <si>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</si>
  <si>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</si>
  <si>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</si>
  <si>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</si>
  <si>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</si>
  <si>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</si>
  <si>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</si>
  <si>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</si>
  <si>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</si>
  <si>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</si>
  <si>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</si>
  <si>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</si>
  <si>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</si>
  <si>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</si>
  <si>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</si>
  <si>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</si>
  <si>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</si>
  <si>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</si>
  <si>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</si>
  <si>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</si>
  <si>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</si>
  <si>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</si>
  <si>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</si>
  <si>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</si>
  <si>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</si>
  <si>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</si>
  <si>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</si>
  <si>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</si>
  <si>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</si>
  <si>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</si>
  <si>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</si>
  <si>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</si>
  <si>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</si>
  <si>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</si>
  <si>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</si>
  <si>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</si>
  <si>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</si>
  <si>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</si>
  <si>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</si>
  <si>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</si>
  <si>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</si>
  <si>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</si>
  <si>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</si>
  <si>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</si>
  <si>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</si>
  <si>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</si>
  <si>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</si>
  <si>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</si>
  <si>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</si>
  <si>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</si>
  <si>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</si>
  <si>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</si>
  <si>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</si>
  <si>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</si>
  <si>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</si>
  <si>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</si>
  <si>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</si>
  <si>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</si>
  <si>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</si>
  <si>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</si>
  <si>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</si>
  <si>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</si>
  <si>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</si>
  <si>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</si>
  <si>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</si>
  <si>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</si>
  <si>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</si>
  <si>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</si>
  <si>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</si>
  <si>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</si>
  <si>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</si>
  <si>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</si>
  <si>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</si>
  <si>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</si>
  <si>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</si>
  <si>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</si>
  <si>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</si>
  <si>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</si>
  <si>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</si>
  <si>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</si>
  <si>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</si>
  <si>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</si>
  <si>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</si>
  <si>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</si>
  <si>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</si>
  <si>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</si>
  <si>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</si>
  <si>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</si>
  <si>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</si>
  <si>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</si>
  <si>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</si>
  <si>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</si>
  <si>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</si>
  <si>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</si>
  <si>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</si>
  <si>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</si>
  <si>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</si>
  <si>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</si>
  <si>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</si>
  <si>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</si>
  <si>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</si>
  <si>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</si>
  <si>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</si>
  <si>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</si>
  <si>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</si>
  <si>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</si>
  <si>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</si>
  <si>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</si>
  <si>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</si>
  <si>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</si>
  <si>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</si>
  <si>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</si>
  <si>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</si>
  <si>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</si>
  <si>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</si>
  <si>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</si>
  <si>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</si>
  <si>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</si>
  <si>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</si>
  <si>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</si>
  <si>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</si>
  <si>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</si>
  <si>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</si>
  <si>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</si>
  <si>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</si>
  <si>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</si>
  <si>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</si>
  <si>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</si>
  <si>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</si>
  <si>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</si>
  <si>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</si>
  <si>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</si>
  <si>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</si>
  <si>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</si>
  <si>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</si>
  <si>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</si>
  <si>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</si>
  <si>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</si>
  <si>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</si>
  <si>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</si>
  <si>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</si>
  <si>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</si>
  <si>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</si>
  <si>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</si>
  <si>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</si>
  <si>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</si>
  <si>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</si>
  <si>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</si>
  <si>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</si>
  <si>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</si>
  <si>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</si>
  <si>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</si>
  <si>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</si>
  <si>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</si>
  <si>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</si>
  <si>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</si>
  <si>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</si>
  <si>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</si>
  <si>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</si>
  <si>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</si>
  <si>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</si>
  <si>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</si>
  <si>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</si>
  <si>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</si>
  <si>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</si>
  <si>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</si>
  <si>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</si>
  <si>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</si>
  <si>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</si>
  <si>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</si>
  <si>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</si>
  <si>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</si>
  <si>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</si>
  <si>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</si>
  <si>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</si>
  <si>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</si>
  <si>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</si>
  <si>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</si>
  <si>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</si>
  <si>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</si>
  <si>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</si>
  <si>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</si>
  <si>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</si>
  <si>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</si>
  <si>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</si>
  <si>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</si>
  <si>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</si>
  <si>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</si>
  <si>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</si>
  <si>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</si>
  <si>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</si>
  <si>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</si>
  <si>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</si>
  <si>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</si>
  <si>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</si>
  <si>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</si>
  <si>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</si>
  <si>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</si>
  <si>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</si>
  <si>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</si>
  <si>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</si>
  <si>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</si>
  <si>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</si>
  <si>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</si>
  <si>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</si>
  <si>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</si>
  <si>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</si>
  <si>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</si>
  <si>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</si>
  <si>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</si>
  <si>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</si>
  <si>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</si>
  <si>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</si>
  <si>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</si>
  <si>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</si>
  <si>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</si>
  <si>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</si>
  <si>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</si>
  <si>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</si>
  <si>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</si>
  <si>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</si>
  <si>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</si>
  <si>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</si>
  <si>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</si>
  <si>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</si>
  <si>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</si>
  <si>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</si>
  <si>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</si>
  <si>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</si>
  <si>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</si>
  <si>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</si>
  <si>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</si>
  <si>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</si>
  <si>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</si>
  <si>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</si>
  <si>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</si>
  <si>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</si>
  <si>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</si>
  <si>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</si>
  <si>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</si>
  <si>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</si>
  <si>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</si>
  <si>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</si>
  <si>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</si>
  <si>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</si>
  <si>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</si>
  <si>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</si>
  <si>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</si>
  <si>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</si>
  <si>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</si>
  <si>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</si>
  <si>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</si>
  <si>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</si>
  <si>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</si>
  <si>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</si>
  <si>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</si>
  <si>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</si>
  <si>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</si>
  <si>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</si>
  <si>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</si>
  <si>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</si>
  <si>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</si>
  <si>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</si>
  <si>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</si>
  <si>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</si>
  <si>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</si>
  <si>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</si>
  <si>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</si>
  <si>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</si>
  <si>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</si>
  <si>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</si>
  <si>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</si>
  <si>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</si>
  <si>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</si>
  <si>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</si>
  <si>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</si>
  <si>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</si>
  <si>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</si>
  <si>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</si>
  <si>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</si>
  <si>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</si>
  <si>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</si>
  <si>
    <t>سنگی پشت فتر</t>
  </si>
  <si>
    <t>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</si>
</sst>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085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2" borderId="24" xfId="0" applyFont="1" applyFill="1" applyBorder="1" applyAlignment="1">
      <alignment vertical="center"/>
    </xf>
    <xf numFmtId="0" fontId="0" fillId="2" borderId="70" xfId="0" applyFont="1" applyFill="1" applyBorder="1" applyAlignment="1">
      <alignment vertical="center"/>
    </xf>
    <xf numFmtId="0" fontId="0" fillId="2" borderId="65" xfId="0" applyFont="1" applyFill="1" applyBorder="1" applyAlignment="1">
      <alignment vertical="center"/>
    </xf>
    <xf numFmtId="0" fontId="0" fillId="2" borderId="64" xfId="0" applyFont="1" applyFill="1" applyBorder="1" applyAlignment="1">
      <alignment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38" t="s">
        <v>119</v>
      </c>
      <c r="B1" s="833"/>
      <c r="C1" s="833"/>
      <c r="D1" s="833"/>
      <c r="E1" s="833"/>
      <c r="F1" s="833"/>
      <c r="G1" s="833"/>
      <c r="H1" s="833"/>
      <c r="I1" s="833"/>
      <c r="J1" s="833"/>
      <c r="K1" s="839" t="s">
        <v>0</v>
      </c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23"/>
      <c r="AG1" s="833" t="s">
        <v>1</v>
      </c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40" t="s">
        <v>2</v>
      </c>
      <c r="AW1" s="833"/>
      <c r="AX1" s="833"/>
      <c r="AY1" s="833"/>
      <c r="AZ1" s="833"/>
      <c r="BA1" s="833"/>
      <c r="BB1" s="833"/>
      <c r="BC1" s="833"/>
      <c r="BD1" s="833"/>
      <c r="BE1" s="834"/>
      <c r="BF1" s="835" t="s">
        <v>3</v>
      </c>
      <c r="BG1" s="835"/>
      <c r="BH1" s="835"/>
      <c r="BI1" s="835"/>
      <c r="BJ1" s="835"/>
      <c r="BK1" s="835"/>
      <c r="BL1" s="835"/>
      <c r="BM1" s="835"/>
      <c r="BN1" s="835"/>
      <c r="BO1" s="835"/>
      <c r="BP1" s="835"/>
      <c r="BQ1" s="835"/>
      <c r="BR1" s="835"/>
      <c r="BS1" s="835"/>
      <c r="BT1" s="835"/>
      <c r="BU1" s="835"/>
      <c r="BV1" s="836"/>
      <c r="BW1" s="833" t="s">
        <v>4</v>
      </c>
      <c r="BX1" s="833"/>
      <c r="BY1" s="833"/>
      <c r="BZ1" s="833"/>
      <c r="CA1" s="833"/>
      <c r="CB1" s="833"/>
      <c r="CC1" s="833"/>
      <c r="CD1" s="834"/>
      <c r="CE1" s="833" t="s">
        <v>5</v>
      </c>
      <c r="CF1" s="833"/>
      <c r="CG1" s="833"/>
      <c r="CH1" s="833"/>
      <c r="CI1" s="833"/>
      <c r="CJ1" s="833"/>
      <c r="CK1" s="833"/>
      <c r="CL1" s="833"/>
      <c r="CM1" s="833"/>
      <c r="CN1" s="833"/>
      <c r="CO1" s="833"/>
      <c r="CP1" s="833"/>
      <c r="CQ1" s="833"/>
      <c r="CR1" s="833"/>
      <c r="CS1" s="833"/>
      <c r="CT1" s="834"/>
      <c r="CU1" s="833" t="s">
        <v>6</v>
      </c>
      <c r="CV1" s="833"/>
      <c r="CW1" s="833"/>
      <c r="CX1" s="833"/>
      <c r="CY1" s="833"/>
      <c r="CZ1" s="833"/>
      <c r="DA1" s="833"/>
      <c r="DB1" s="833"/>
      <c r="DC1" s="834"/>
      <c r="DD1" s="835" t="s">
        <v>7</v>
      </c>
      <c r="DE1" s="835"/>
      <c r="DF1" s="835"/>
      <c r="DG1" s="835"/>
      <c r="DH1" s="835"/>
      <c r="DI1" s="835"/>
      <c r="DJ1" s="835"/>
      <c r="DK1" s="835"/>
      <c r="DL1" s="835"/>
      <c r="DM1" s="835"/>
      <c r="DN1" s="835"/>
      <c r="DO1" s="835"/>
      <c r="DP1" s="835"/>
      <c r="DQ1" s="835"/>
      <c r="DR1" s="835"/>
      <c r="DS1" s="835"/>
      <c r="DT1" s="835"/>
      <c r="DU1" s="835"/>
      <c r="DV1" s="835"/>
      <c r="DW1" s="835"/>
      <c r="DX1" s="835"/>
      <c r="DY1" s="835"/>
      <c r="DZ1" s="836"/>
      <c r="EA1" s="833" t="s">
        <v>8</v>
      </c>
      <c r="EB1" s="833"/>
      <c r="EC1" s="833"/>
      <c r="ED1" s="833"/>
      <c r="EE1" s="833"/>
      <c r="EF1" s="833"/>
      <c r="EG1" s="833"/>
      <c r="EH1" s="833"/>
      <c r="EI1" s="833"/>
      <c r="EJ1" s="833"/>
      <c r="EK1" s="833"/>
      <c r="EL1" s="833"/>
      <c r="EM1" s="833"/>
      <c r="EN1" s="833"/>
      <c r="EO1" s="833"/>
      <c r="EP1" s="833"/>
      <c r="EQ1" s="833"/>
      <c r="ER1" s="833"/>
      <c r="ES1" s="833"/>
      <c r="ET1" s="837"/>
      <c r="EU1" s="833" t="s">
        <v>9</v>
      </c>
      <c r="EV1" s="833"/>
      <c r="EW1" s="833"/>
      <c r="EX1" s="833"/>
      <c r="EY1" s="833"/>
      <c r="EZ1" s="833"/>
      <c r="FA1" s="833"/>
      <c r="FB1" s="833"/>
      <c r="FC1" s="833"/>
      <c r="FD1" s="833"/>
      <c r="FE1" s="833"/>
      <c r="FF1" s="833"/>
      <c r="FG1" s="833"/>
      <c r="FH1" s="833"/>
      <c r="FI1" s="833"/>
      <c r="FJ1" s="833"/>
      <c r="FK1" s="833"/>
      <c r="FL1" s="833"/>
      <c r="FM1" s="833"/>
      <c r="FN1" s="833"/>
      <c r="FO1" s="833"/>
      <c r="FP1" s="833"/>
      <c r="FQ1" s="833"/>
      <c r="FR1" s="833"/>
      <c r="FS1" s="837"/>
      <c r="FT1" s="833" t="s">
        <v>10</v>
      </c>
      <c r="FU1" s="833"/>
      <c r="FV1" s="833"/>
      <c r="FW1" s="833"/>
      <c r="FX1" s="833"/>
      <c r="FY1" s="833"/>
      <c r="FZ1" s="833"/>
      <c r="GA1" s="833"/>
      <c r="GB1" s="833"/>
      <c r="GC1" s="833"/>
      <c r="GD1" s="833"/>
      <c r="GE1" s="833"/>
      <c r="GF1" s="833"/>
      <c r="GG1" s="833"/>
      <c r="GH1" s="833"/>
      <c r="GI1" s="833"/>
      <c r="GJ1" s="833"/>
      <c r="GK1" s="833"/>
      <c r="GL1" s="833"/>
      <c r="GM1" s="83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29" t="s">
        <v>11</v>
      </c>
      <c r="B2" s="829" t="s">
        <v>12</v>
      </c>
      <c r="C2" s="824" t="s">
        <v>13</v>
      </c>
      <c r="D2" s="824" t="s">
        <v>14</v>
      </c>
      <c r="E2" s="824" t="s">
        <v>15</v>
      </c>
      <c r="F2" s="824" t="s">
        <v>16</v>
      </c>
      <c r="G2" s="824" t="s">
        <v>17</v>
      </c>
      <c r="H2" s="826" t="s">
        <v>18</v>
      </c>
      <c r="I2" s="827"/>
      <c r="J2" s="828"/>
      <c r="K2" s="831" t="s">
        <v>19</v>
      </c>
      <c r="L2" s="829" t="s">
        <v>128</v>
      </c>
      <c r="M2" s="824" t="s">
        <v>20</v>
      </c>
      <c r="N2" s="824" t="s">
        <v>21</v>
      </c>
      <c r="O2" s="824" t="s">
        <v>22</v>
      </c>
      <c r="P2" s="824" t="s">
        <v>23</v>
      </c>
      <c r="Q2" s="824" t="s">
        <v>24</v>
      </c>
      <c r="R2" s="824"/>
      <c r="S2" s="824"/>
      <c r="T2" s="824"/>
      <c r="U2" s="824" t="s">
        <v>25</v>
      </c>
      <c r="V2" s="824"/>
      <c r="W2" s="824"/>
      <c r="X2" s="824"/>
      <c r="Y2" s="824"/>
      <c r="Z2" s="824"/>
      <c r="AA2" s="824" t="s">
        <v>28</v>
      </c>
      <c r="AB2" s="824"/>
      <c r="AC2" s="824" t="s">
        <v>29</v>
      </c>
      <c r="AD2" s="829" t="s">
        <v>30</v>
      </c>
      <c r="AE2" s="824" t="s">
        <v>32</v>
      </c>
      <c r="AF2" s="842" t="s">
        <v>116</v>
      </c>
      <c r="AG2" s="831" t="s">
        <v>35</v>
      </c>
      <c r="AH2" s="824" t="s">
        <v>36</v>
      </c>
      <c r="AI2" s="824" t="s">
        <v>37</v>
      </c>
      <c r="AJ2" s="829" t="s">
        <v>38</v>
      </c>
      <c r="AK2" s="824" t="s">
        <v>24</v>
      </c>
      <c r="AL2" s="824"/>
      <c r="AM2" s="824"/>
      <c r="AN2" s="824"/>
      <c r="AO2" s="829" t="s">
        <v>39</v>
      </c>
      <c r="AP2" s="829" t="s">
        <v>40</v>
      </c>
      <c r="AQ2" s="824" t="s">
        <v>41</v>
      </c>
      <c r="AR2" s="829" t="s">
        <v>30</v>
      </c>
      <c r="AS2" s="829" t="s">
        <v>32</v>
      </c>
      <c r="AT2" s="846" t="s">
        <v>33</v>
      </c>
      <c r="AU2" s="842" t="s">
        <v>34</v>
      </c>
      <c r="AV2" s="831" t="s">
        <v>42</v>
      </c>
      <c r="AW2" s="824" t="s">
        <v>43</v>
      </c>
      <c r="AX2" s="829" t="s">
        <v>45</v>
      </c>
      <c r="AY2" s="829" t="s">
        <v>46</v>
      </c>
      <c r="AZ2" s="824" t="s">
        <v>47</v>
      </c>
      <c r="BA2" s="824" t="s">
        <v>48</v>
      </c>
      <c r="BB2" s="829" t="s">
        <v>49</v>
      </c>
      <c r="BC2" s="829" t="s">
        <v>40</v>
      </c>
      <c r="BD2" s="824" t="s">
        <v>50</v>
      </c>
      <c r="BE2" s="844" t="s">
        <v>51</v>
      </c>
      <c r="BF2" s="831" t="s">
        <v>52</v>
      </c>
      <c r="BG2"/>
      <c r="BH2" s="28"/>
      <c r="BI2" s="824" t="s">
        <v>53</v>
      </c>
      <c r="BJ2" s="824" t="s">
        <v>44</v>
      </c>
      <c r="BK2" s="824" t="s">
        <v>54</v>
      </c>
      <c r="BL2" s="824" t="s">
        <v>46</v>
      </c>
      <c r="BM2" s="824" t="s">
        <v>55</v>
      </c>
      <c r="BN2" s="824" t="s">
        <v>56</v>
      </c>
      <c r="BO2" s="824" t="s">
        <v>24</v>
      </c>
      <c r="BP2" s="824"/>
      <c r="BQ2" s="824"/>
      <c r="BR2" s="824"/>
      <c r="BS2" s="824" t="s">
        <v>49</v>
      </c>
      <c r="BT2" s="824" t="s">
        <v>40</v>
      </c>
      <c r="BU2" s="824" t="s">
        <v>50</v>
      </c>
      <c r="BV2" s="844" t="s">
        <v>51</v>
      </c>
      <c r="BW2" s="849" t="s">
        <v>44</v>
      </c>
      <c r="BX2" s="824" t="s">
        <v>57</v>
      </c>
      <c r="BY2" s="824" t="s">
        <v>58</v>
      </c>
      <c r="BZ2" s="824" t="s">
        <v>46</v>
      </c>
      <c r="CA2" s="824" t="s">
        <v>59</v>
      </c>
      <c r="CB2" s="824" t="s">
        <v>60</v>
      </c>
      <c r="CC2" s="824" t="s">
        <v>49</v>
      </c>
      <c r="CD2" s="844" t="s">
        <v>40</v>
      </c>
      <c r="CE2" s="849" t="s">
        <v>61</v>
      </c>
      <c r="CF2" s="829" t="s">
        <v>26</v>
      </c>
      <c r="CG2" s="14"/>
      <c r="CH2" s="829" t="s">
        <v>62</v>
      </c>
      <c r="CI2" s="829" t="s">
        <v>46</v>
      </c>
      <c r="CJ2" s="829" t="s">
        <v>55</v>
      </c>
      <c r="CK2" s="829" t="s">
        <v>56</v>
      </c>
      <c r="CL2" s="829" t="s">
        <v>63</v>
      </c>
      <c r="CM2" s="824" t="s">
        <v>24</v>
      </c>
      <c r="CN2" s="824"/>
      <c r="CO2" s="824"/>
      <c r="CP2" s="824"/>
      <c r="CQ2" s="829" t="s">
        <v>49</v>
      </c>
      <c r="CR2" s="829" t="s">
        <v>40</v>
      </c>
      <c r="CS2" s="829" t="s">
        <v>41</v>
      </c>
      <c r="CT2" s="842" t="s">
        <v>30</v>
      </c>
      <c r="CU2" s="849" t="s">
        <v>44</v>
      </c>
      <c r="CV2" s="824" t="s">
        <v>64</v>
      </c>
      <c r="CW2" s="824" t="s">
        <v>65</v>
      </c>
      <c r="CX2" s="824" t="s">
        <v>46</v>
      </c>
      <c r="CY2" s="829" t="s">
        <v>31</v>
      </c>
      <c r="CZ2" s="824" t="s">
        <v>66</v>
      </c>
      <c r="DA2" s="824" t="s">
        <v>60</v>
      </c>
      <c r="DB2" s="824" t="s">
        <v>49</v>
      </c>
      <c r="DC2" s="844" t="s">
        <v>40</v>
      </c>
      <c r="DD2" s="831" t="s">
        <v>67</v>
      </c>
      <c r="DE2" s="824" t="s">
        <v>68</v>
      </c>
      <c r="DF2" s="824" t="s">
        <v>69</v>
      </c>
      <c r="DG2" s="824" t="s">
        <v>27</v>
      </c>
      <c r="DH2" s="824" t="s">
        <v>70</v>
      </c>
      <c r="DI2" s="824"/>
      <c r="DJ2" s="824" t="s">
        <v>44</v>
      </c>
      <c r="DK2" s="824" t="s">
        <v>46</v>
      </c>
      <c r="DL2" s="824" t="s">
        <v>64</v>
      </c>
      <c r="DM2" s="824" t="s">
        <v>65</v>
      </c>
      <c r="DN2" s="824" t="s">
        <v>71</v>
      </c>
      <c r="DO2" s="824" t="s">
        <v>24</v>
      </c>
      <c r="DP2" s="824"/>
      <c r="DQ2" s="824"/>
      <c r="DR2" s="824"/>
      <c r="DS2" s="824" t="s">
        <v>49</v>
      </c>
      <c r="DT2" s="824" t="s">
        <v>40</v>
      </c>
      <c r="DU2" s="824" t="s">
        <v>41</v>
      </c>
      <c r="DV2" s="824" t="s">
        <v>30</v>
      </c>
      <c r="DW2" s="824" t="s">
        <v>72</v>
      </c>
      <c r="DX2" s="824" t="s">
        <v>32</v>
      </c>
      <c r="DY2" s="824" t="s">
        <v>33</v>
      </c>
      <c r="DZ2" s="844" t="s">
        <v>34</v>
      </c>
      <c r="EA2" s="831" t="s">
        <v>73</v>
      </c>
      <c r="EB2" s="829" t="s">
        <v>11</v>
      </c>
      <c r="EC2" s="824" t="s">
        <v>74</v>
      </c>
      <c r="ED2" s="829" t="s">
        <v>27</v>
      </c>
      <c r="EE2" s="824" t="s">
        <v>44</v>
      </c>
      <c r="EF2" s="852" t="s">
        <v>46</v>
      </c>
      <c r="EG2" s="824" t="s">
        <v>64</v>
      </c>
      <c r="EH2" s="824" t="s">
        <v>65</v>
      </c>
      <c r="EI2" s="829" t="s">
        <v>71</v>
      </c>
      <c r="EJ2" s="824" t="s">
        <v>24</v>
      </c>
      <c r="EK2" s="824"/>
      <c r="EL2" s="824"/>
      <c r="EM2" s="824"/>
      <c r="EN2" s="829" t="s">
        <v>49</v>
      </c>
      <c r="EO2" s="829" t="s">
        <v>40</v>
      </c>
      <c r="EP2" s="829" t="s">
        <v>41</v>
      </c>
      <c r="EQ2" s="829" t="s">
        <v>30</v>
      </c>
      <c r="ER2" s="829" t="s">
        <v>32</v>
      </c>
      <c r="ES2" s="829" t="s">
        <v>33</v>
      </c>
      <c r="ET2" s="855" t="s">
        <v>34</v>
      </c>
      <c r="EU2" s="831" t="s">
        <v>75</v>
      </c>
      <c r="EV2" s="858" t="s">
        <v>26</v>
      </c>
      <c r="EW2" s="860" t="s">
        <v>27</v>
      </c>
      <c r="EX2" s="858" t="s">
        <v>26</v>
      </c>
      <c r="EY2" s="860" t="s">
        <v>27</v>
      </c>
      <c r="EZ2" s="852" t="s">
        <v>76</v>
      </c>
      <c r="FA2" s="824" t="s">
        <v>77</v>
      </c>
      <c r="FB2" s="824" t="s">
        <v>78</v>
      </c>
      <c r="FC2" s="829" t="s">
        <v>31</v>
      </c>
      <c r="FD2" s="852" t="s">
        <v>79</v>
      </c>
      <c r="FE2" s="824" t="s">
        <v>80</v>
      </c>
      <c r="FF2" s="824" t="s">
        <v>81</v>
      </c>
      <c r="FG2" s="829" t="s">
        <v>31</v>
      </c>
      <c r="FH2" s="824" t="s">
        <v>24</v>
      </c>
      <c r="FI2" s="824"/>
      <c r="FJ2" s="824"/>
      <c r="FK2" s="824"/>
      <c r="FL2" s="829" t="s">
        <v>49</v>
      </c>
      <c r="FM2" s="829" t="s">
        <v>40</v>
      </c>
      <c r="FN2" s="829" t="s">
        <v>41</v>
      </c>
      <c r="FO2" s="829" t="s">
        <v>30</v>
      </c>
      <c r="FP2" s="829" t="s">
        <v>31</v>
      </c>
      <c r="FQ2" s="829" t="s">
        <v>32</v>
      </c>
      <c r="FR2" s="829" t="s">
        <v>33</v>
      </c>
      <c r="FS2" s="855" t="s">
        <v>34</v>
      </c>
      <c r="FT2" s="831" t="s">
        <v>82</v>
      </c>
      <c r="FU2" s="824" t="s">
        <v>83</v>
      </c>
      <c r="FV2" s="829" t="s">
        <v>27</v>
      </c>
      <c r="FW2" s="852" t="s">
        <v>84</v>
      </c>
      <c r="FX2" s="824" t="s">
        <v>85</v>
      </c>
      <c r="FY2" s="824" t="s">
        <v>86</v>
      </c>
      <c r="FZ2" s="829" t="s">
        <v>31</v>
      </c>
      <c r="GA2" s="824" t="s">
        <v>24</v>
      </c>
      <c r="GB2" s="824"/>
      <c r="GC2" s="824"/>
      <c r="GD2" s="824"/>
      <c r="GE2" s="829" t="s">
        <v>49</v>
      </c>
      <c r="GF2" s="829" t="s">
        <v>87</v>
      </c>
      <c r="GG2" s="829" t="s">
        <v>40</v>
      </c>
      <c r="GH2" s="829" t="s">
        <v>41</v>
      </c>
      <c r="GI2" s="829" t="s">
        <v>30</v>
      </c>
      <c r="GJ2" s="829" t="s">
        <v>31</v>
      </c>
      <c r="GK2" s="829" t="s">
        <v>32</v>
      </c>
      <c r="GL2" s="829" t="s">
        <v>33</v>
      </c>
      <c r="GM2" s="852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30"/>
      <c r="B3" s="830"/>
      <c r="C3" s="825"/>
      <c r="D3" s="825"/>
      <c r="E3" s="825"/>
      <c r="F3" s="825"/>
      <c r="G3" s="825"/>
      <c r="H3" s="1" t="s">
        <v>88</v>
      </c>
      <c r="I3" s="1" t="s">
        <v>89</v>
      </c>
      <c r="J3" s="2" t="s">
        <v>90</v>
      </c>
      <c r="K3" s="832"/>
      <c r="L3" s="841"/>
      <c r="M3" s="825"/>
      <c r="N3" s="825"/>
      <c r="O3" s="825"/>
      <c r="P3" s="825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825"/>
      <c r="AD3" s="830"/>
      <c r="AE3" s="825"/>
      <c r="AF3" s="843"/>
      <c r="AG3" s="832"/>
      <c r="AH3" s="825"/>
      <c r="AI3" s="825"/>
      <c r="AJ3" s="830"/>
      <c r="AK3" s="3" t="s">
        <v>91</v>
      </c>
      <c r="AL3" s="3" t="s">
        <v>92</v>
      </c>
      <c r="AM3" s="3" t="s">
        <v>93</v>
      </c>
      <c r="AN3" s="3" t="s">
        <v>94</v>
      </c>
      <c r="AO3" s="830"/>
      <c r="AP3" s="830"/>
      <c r="AQ3" s="825"/>
      <c r="AR3" s="830"/>
      <c r="AS3" s="830"/>
      <c r="AT3" s="847"/>
      <c r="AU3" s="848"/>
      <c r="AV3" s="832"/>
      <c r="AW3" s="825"/>
      <c r="AX3" s="830"/>
      <c r="AY3" s="830"/>
      <c r="AZ3" s="825"/>
      <c r="BA3" s="825"/>
      <c r="BB3" s="830"/>
      <c r="BC3" s="830"/>
      <c r="BD3" s="825"/>
      <c r="BE3" s="845"/>
      <c r="BF3" s="832"/>
      <c r="BG3" s="29" t="s">
        <v>141</v>
      </c>
      <c r="BH3" s="29" t="s">
        <v>131</v>
      </c>
      <c r="BI3" s="825"/>
      <c r="BJ3" s="825"/>
      <c r="BK3" s="825"/>
      <c r="BL3" s="825"/>
      <c r="BM3" s="825"/>
      <c r="BN3" s="825"/>
      <c r="BO3" s="3" t="s">
        <v>91</v>
      </c>
      <c r="BP3" s="3" t="s">
        <v>92</v>
      </c>
      <c r="BQ3" s="3" t="s">
        <v>93</v>
      </c>
      <c r="BR3" s="3" t="s">
        <v>94</v>
      </c>
      <c r="BS3" s="825"/>
      <c r="BT3" s="825"/>
      <c r="BU3" s="825"/>
      <c r="BV3" s="845"/>
      <c r="BW3" s="850"/>
      <c r="BX3" s="825"/>
      <c r="BY3" s="825"/>
      <c r="BZ3" s="825"/>
      <c r="CA3" s="825"/>
      <c r="CB3" s="825"/>
      <c r="CC3" s="825"/>
      <c r="CD3" s="845"/>
      <c r="CE3" s="850"/>
      <c r="CF3" s="830"/>
      <c r="CG3" s="15" t="s">
        <v>131</v>
      </c>
      <c r="CH3" s="830"/>
      <c r="CI3" s="830"/>
      <c r="CJ3" s="830"/>
      <c r="CK3" s="830"/>
      <c r="CL3" s="830"/>
      <c r="CM3" s="3" t="s">
        <v>91</v>
      </c>
      <c r="CN3" s="3" t="s">
        <v>92</v>
      </c>
      <c r="CO3" s="3" t="s">
        <v>93</v>
      </c>
      <c r="CP3" s="3" t="s">
        <v>94</v>
      </c>
      <c r="CQ3" s="830"/>
      <c r="CR3" s="830"/>
      <c r="CS3" s="830"/>
      <c r="CT3" s="848"/>
      <c r="CU3" s="850"/>
      <c r="CV3" s="825"/>
      <c r="CW3" s="825"/>
      <c r="CX3" s="825"/>
      <c r="CY3" s="830"/>
      <c r="CZ3" s="825"/>
      <c r="DA3" s="825"/>
      <c r="DB3" s="825"/>
      <c r="DC3" s="845"/>
      <c r="DD3" s="832"/>
      <c r="DE3" s="825"/>
      <c r="DF3" s="825"/>
      <c r="DG3" s="825"/>
      <c r="DH3" s="3" t="s">
        <v>103</v>
      </c>
      <c r="DI3" s="3" t="s">
        <v>104</v>
      </c>
      <c r="DJ3" s="825"/>
      <c r="DK3" s="825"/>
      <c r="DL3" s="825"/>
      <c r="DM3" s="825"/>
      <c r="DN3" s="825"/>
      <c r="DO3" s="3" t="s">
        <v>91</v>
      </c>
      <c r="DP3" s="3" t="s">
        <v>92</v>
      </c>
      <c r="DQ3" s="3" t="s">
        <v>93</v>
      </c>
      <c r="DR3" s="3" t="s">
        <v>94</v>
      </c>
      <c r="DS3" s="825"/>
      <c r="DT3" s="825"/>
      <c r="DU3" s="825"/>
      <c r="DV3" s="825"/>
      <c r="DW3" s="825"/>
      <c r="DX3" s="825"/>
      <c r="DY3" s="825"/>
      <c r="DZ3" s="845"/>
      <c r="EA3" s="854"/>
      <c r="EB3" s="841"/>
      <c r="EC3" s="851"/>
      <c r="ED3" s="841"/>
      <c r="EE3" s="851"/>
      <c r="EF3" s="853"/>
      <c r="EG3" s="851"/>
      <c r="EH3" s="851"/>
      <c r="EI3" s="841"/>
      <c r="EJ3" s="38" t="s">
        <v>91</v>
      </c>
      <c r="EK3" s="38" t="s">
        <v>92</v>
      </c>
      <c r="EL3" s="38" t="s">
        <v>93</v>
      </c>
      <c r="EM3" s="38" t="s">
        <v>94</v>
      </c>
      <c r="EN3" s="841"/>
      <c r="EO3" s="841"/>
      <c r="EP3" s="841"/>
      <c r="EQ3" s="841"/>
      <c r="ER3" s="841"/>
      <c r="ES3" s="841"/>
      <c r="ET3" s="856"/>
      <c r="EU3" s="832"/>
      <c r="EV3" s="859"/>
      <c r="EW3" s="861"/>
      <c r="EX3" s="859"/>
      <c r="EY3" s="861"/>
      <c r="EZ3" s="857"/>
      <c r="FA3" s="825"/>
      <c r="FB3" s="825"/>
      <c r="FC3" s="830"/>
      <c r="FD3" s="857"/>
      <c r="FE3" s="825"/>
      <c r="FF3" s="825"/>
      <c r="FG3" s="830"/>
      <c r="FH3" s="27" t="s">
        <v>91</v>
      </c>
      <c r="FI3" s="27" t="s">
        <v>92</v>
      </c>
      <c r="FJ3" s="27" t="s">
        <v>93</v>
      </c>
      <c r="FK3" s="27" t="s">
        <v>94</v>
      </c>
      <c r="FL3" s="830"/>
      <c r="FM3" s="830"/>
      <c r="FN3" s="830"/>
      <c r="FO3" s="830"/>
      <c r="FP3" s="830"/>
      <c r="FQ3" s="830"/>
      <c r="FR3" s="830"/>
      <c r="FS3" s="862"/>
      <c r="FT3" s="832"/>
      <c r="FU3" s="825"/>
      <c r="FV3" s="830"/>
      <c r="FW3" s="857"/>
      <c r="FX3" s="825"/>
      <c r="FY3" s="825"/>
      <c r="FZ3" s="830"/>
      <c r="GA3" s="1" t="s">
        <v>91</v>
      </c>
      <c r="GB3" s="1" t="s">
        <v>92</v>
      </c>
      <c r="GC3" s="1" t="s">
        <v>93</v>
      </c>
      <c r="GD3" s="1" t="s">
        <v>94</v>
      </c>
      <c r="GE3" s="830"/>
      <c r="GF3" s="830"/>
      <c r="GG3" s="830"/>
      <c r="GH3" s="830"/>
      <c r="GI3" s="830"/>
      <c r="GJ3" s="830"/>
      <c r="GK3" s="830"/>
      <c r="GL3" s="830"/>
      <c r="GM3" s="8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941" t="s">
        <v>119</v>
      </c>
      <c r="B1" s="942"/>
      <c r="C1" s="942"/>
      <c r="D1" s="942"/>
      <c r="E1" s="942"/>
      <c r="F1" s="942"/>
      <c r="G1" s="942"/>
      <c r="H1" s="942"/>
      <c r="I1" s="942"/>
      <c r="J1" s="942"/>
      <c r="K1" s="943" t="s">
        <v>0</v>
      </c>
      <c r="L1" s="944"/>
      <c r="M1" s="944"/>
      <c r="N1" s="944"/>
      <c r="O1" s="944"/>
      <c r="P1" s="945"/>
      <c r="Q1" s="944"/>
      <c r="R1" s="944"/>
      <c r="S1" s="944"/>
      <c r="T1" s="944"/>
      <c r="U1" s="944"/>
      <c r="V1" s="944"/>
      <c r="W1" s="944"/>
      <c r="X1" s="944"/>
      <c r="Y1" s="944"/>
      <c r="Z1" s="944"/>
      <c r="AA1" s="944"/>
      <c r="AB1" s="944"/>
      <c r="AC1" s="944"/>
      <c r="AD1" s="944"/>
      <c r="AE1" s="944"/>
      <c r="AF1" s="944"/>
      <c r="AG1" s="944"/>
      <c r="AH1" s="944"/>
      <c r="AI1" s="944"/>
      <c r="AJ1" s="944"/>
      <c r="AK1" s="944"/>
      <c r="AL1" s="944"/>
      <c r="AM1" s="944"/>
      <c r="AN1" s="944"/>
      <c r="AO1" s="119"/>
      <c r="AP1" s="51"/>
      <c r="AQ1" s="946" t="s">
        <v>1</v>
      </c>
      <c r="AR1" s="946"/>
      <c r="AS1" s="946"/>
      <c r="AT1" s="946"/>
      <c r="AU1" s="946"/>
      <c r="AV1" s="946"/>
      <c r="AW1" s="946"/>
      <c r="AX1" s="946"/>
      <c r="AY1" s="946"/>
      <c r="AZ1" s="946"/>
      <c r="BA1" s="946"/>
      <c r="BB1" s="946"/>
      <c r="BC1" s="946"/>
      <c r="BD1" s="946"/>
      <c r="BE1" s="946"/>
      <c r="BF1" s="116"/>
      <c r="BG1" s="116"/>
      <c r="BH1" s="116"/>
      <c r="BI1" s="116"/>
      <c r="BJ1" s="947" t="s">
        <v>2</v>
      </c>
      <c r="BK1" s="833"/>
      <c r="BL1" s="833"/>
      <c r="BM1" s="833"/>
      <c r="BN1" s="833"/>
      <c r="BO1" s="833"/>
      <c r="BP1" s="833"/>
      <c r="BQ1" s="833"/>
      <c r="BR1" s="833"/>
      <c r="BS1" s="948"/>
      <c r="BT1" s="949" t="s">
        <v>3</v>
      </c>
      <c r="BU1" s="949"/>
      <c r="BV1" s="949"/>
      <c r="BW1" s="949"/>
      <c r="BX1" s="949"/>
      <c r="BY1" s="949"/>
      <c r="BZ1" s="949"/>
      <c r="CA1" s="949"/>
      <c r="CB1" s="949"/>
      <c r="CC1" s="949"/>
      <c r="CD1" s="949"/>
      <c r="CE1" s="949"/>
      <c r="CF1" s="949"/>
      <c r="CG1" s="949"/>
      <c r="CH1" s="949"/>
      <c r="CI1" s="949"/>
      <c r="CJ1" s="950"/>
      <c r="CK1" s="833" t="s">
        <v>4</v>
      </c>
      <c r="CL1" s="833"/>
      <c r="CM1" s="833"/>
      <c r="CN1" s="833"/>
      <c r="CO1" s="833"/>
      <c r="CP1" s="833"/>
      <c r="CQ1" s="833"/>
      <c r="CR1" s="834"/>
      <c r="CS1" s="833" t="s">
        <v>6</v>
      </c>
      <c r="CT1" s="833"/>
      <c r="CU1" s="833"/>
      <c r="CV1" s="833"/>
      <c r="CW1" s="833"/>
      <c r="CX1" s="833"/>
      <c r="CY1" s="833"/>
      <c r="CZ1" s="833"/>
      <c r="DA1" s="948"/>
      <c r="DB1" s="115"/>
      <c r="DC1" s="115"/>
      <c r="DD1" s="934" t="s">
        <v>7</v>
      </c>
      <c r="DE1" s="934"/>
      <c r="DF1" s="934"/>
      <c r="DG1" s="934"/>
      <c r="DH1" s="934"/>
      <c r="DI1" s="934"/>
      <c r="DJ1" s="934"/>
      <c r="DK1" s="934"/>
      <c r="DL1" s="934"/>
      <c r="DM1" s="934"/>
      <c r="DN1" s="934"/>
      <c r="DO1" s="934"/>
      <c r="DP1" s="934"/>
      <c r="DQ1" s="934"/>
      <c r="DR1" s="934"/>
      <c r="DS1" s="934"/>
      <c r="DT1" s="934"/>
      <c r="DU1" s="934"/>
      <c r="DV1" s="934"/>
      <c r="DW1" s="934"/>
      <c r="DX1" s="934"/>
      <c r="DY1" s="934"/>
      <c r="DZ1" s="935"/>
      <c r="EA1" s="936" t="s">
        <v>300</v>
      </c>
      <c r="EB1" s="936"/>
      <c r="EC1" s="936"/>
      <c r="ED1" s="936"/>
      <c r="EE1" s="936"/>
      <c r="EF1" s="936"/>
      <c r="EG1" s="936"/>
      <c r="EH1" s="936"/>
      <c r="EI1" s="936"/>
      <c r="EJ1" s="936"/>
      <c r="EK1" s="936"/>
      <c r="EL1" s="936"/>
      <c r="EM1" s="936"/>
      <c r="EN1" s="936"/>
      <c r="EO1" s="936"/>
      <c r="EP1" s="936"/>
      <c r="EQ1" s="936"/>
      <c r="ER1" s="936"/>
      <c r="ES1" s="936"/>
      <c r="ET1" s="936"/>
      <c r="EU1" s="937"/>
      <c r="EV1" s="938" t="s">
        <v>9</v>
      </c>
      <c r="EW1" s="938"/>
      <c r="EX1" s="938"/>
      <c r="EY1" s="938"/>
      <c r="EZ1" s="938"/>
      <c r="FA1" s="938"/>
      <c r="FB1" s="938"/>
      <c r="FC1" s="938"/>
      <c r="FD1" s="938"/>
      <c r="FE1" s="938"/>
      <c r="FF1" s="938"/>
      <c r="FG1" s="938"/>
      <c r="FH1" s="938"/>
      <c r="FI1" s="938"/>
      <c r="FJ1" s="938"/>
      <c r="FK1" s="938"/>
      <c r="FL1" s="938"/>
      <c r="FM1" s="938"/>
      <c r="FN1" s="938"/>
      <c r="FO1" s="938"/>
      <c r="FP1" s="938"/>
      <c r="FQ1" s="938"/>
      <c r="FR1" s="938"/>
      <c r="FS1" s="938"/>
      <c r="FT1" s="939"/>
      <c r="FU1" s="940" t="s">
        <v>229</v>
      </c>
      <c r="FV1" s="940"/>
      <c r="FW1" s="940"/>
      <c r="FX1" s="940"/>
      <c r="FY1" s="940"/>
      <c r="FZ1" s="940"/>
      <c r="GA1" s="940"/>
      <c r="GB1" s="940"/>
      <c r="GC1" s="940"/>
      <c r="GD1" s="940"/>
      <c r="GE1" s="940"/>
      <c r="GF1" s="940"/>
      <c r="GG1" s="940"/>
      <c r="GH1" s="940"/>
      <c r="GI1" s="940"/>
      <c r="GJ1" s="940"/>
      <c r="GK1" s="940"/>
      <c r="GL1" s="940"/>
      <c r="GM1" s="940"/>
      <c r="GN1" s="940"/>
      <c r="GO1" s="953" t="s">
        <v>301</v>
      </c>
      <c r="GP1" s="953"/>
      <c r="GQ1" s="953"/>
      <c r="GR1" s="953"/>
      <c r="GS1" s="953"/>
      <c r="GT1" s="953"/>
      <c r="GU1" s="953"/>
      <c r="GV1" s="953"/>
      <c r="GW1" s="55"/>
    </row>
    <row r="2" spans="1:206" ht="36" customHeight="1" x14ac:dyDescent="0.25">
      <c r="A2" s="932" t="s">
        <v>11</v>
      </c>
      <c r="B2" s="932" t="s">
        <v>12</v>
      </c>
      <c r="C2" s="925" t="s">
        <v>13</v>
      </c>
      <c r="D2" s="925" t="s">
        <v>14</v>
      </c>
      <c r="E2" s="925" t="s">
        <v>15</v>
      </c>
      <c r="F2" s="925" t="s">
        <v>16</v>
      </c>
      <c r="G2" s="925" t="s">
        <v>17</v>
      </c>
      <c r="H2" s="927" t="s">
        <v>18</v>
      </c>
      <c r="I2" s="928"/>
      <c r="J2" s="929"/>
      <c r="K2" s="899" t="s">
        <v>19</v>
      </c>
      <c r="L2" s="923" t="s">
        <v>128</v>
      </c>
      <c r="M2" s="917" t="s">
        <v>20</v>
      </c>
      <c r="N2" s="917" t="s">
        <v>21</v>
      </c>
      <c r="O2" s="917" t="s">
        <v>22</v>
      </c>
      <c r="P2" s="919" t="s">
        <v>150</v>
      </c>
      <c r="Q2" s="917" t="s">
        <v>24</v>
      </c>
      <c r="R2" s="917"/>
      <c r="S2" s="917"/>
      <c r="T2" s="917"/>
      <c r="U2" s="897" t="s">
        <v>25</v>
      </c>
      <c r="V2" s="898"/>
      <c r="W2" s="898"/>
      <c r="X2" s="898"/>
      <c r="Y2" s="898"/>
      <c r="Z2" s="898"/>
      <c r="AA2" s="898"/>
      <c r="AB2" s="898"/>
      <c r="AC2" s="898"/>
      <c r="AD2" s="898"/>
      <c r="AE2" s="898"/>
      <c r="AF2" s="898"/>
      <c r="AG2" s="898"/>
      <c r="AH2" s="898"/>
      <c r="AI2" s="899"/>
      <c r="AJ2" s="917" t="s">
        <v>28</v>
      </c>
      <c r="AK2" s="917"/>
      <c r="AL2" s="917" t="s">
        <v>29</v>
      </c>
      <c r="AM2" s="923" t="s">
        <v>30</v>
      </c>
      <c r="AN2" s="917" t="s">
        <v>152</v>
      </c>
      <c r="AO2" s="900" t="s">
        <v>128</v>
      </c>
      <c r="AP2" s="863" t="s">
        <v>116</v>
      </c>
      <c r="AQ2" s="865" t="s">
        <v>35</v>
      </c>
      <c r="AR2" s="867" t="s">
        <v>36</v>
      </c>
      <c r="AS2" s="867" t="s">
        <v>37</v>
      </c>
      <c r="AT2" s="863" t="s">
        <v>38</v>
      </c>
      <c r="AU2" s="867" t="s">
        <v>24</v>
      </c>
      <c r="AV2" s="867"/>
      <c r="AW2" s="867"/>
      <c r="AX2" s="867"/>
      <c r="AY2" s="863" t="s">
        <v>39</v>
      </c>
      <c r="AZ2" s="863" t="s">
        <v>40</v>
      </c>
      <c r="BA2" s="867" t="s">
        <v>41</v>
      </c>
      <c r="BB2" s="863" t="s">
        <v>30</v>
      </c>
      <c r="BC2" s="863" t="s">
        <v>32</v>
      </c>
      <c r="BD2" s="900" t="s">
        <v>33</v>
      </c>
      <c r="BE2" s="863" t="s">
        <v>157</v>
      </c>
      <c r="BF2" s="906" t="s">
        <v>158</v>
      </c>
      <c r="BG2" s="906" t="s">
        <v>159</v>
      </c>
      <c r="BH2" s="906" t="s">
        <v>156</v>
      </c>
      <c r="BI2" s="906" t="s">
        <v>155</v>
      </c>
      <c r="BJ2" s="831" t="s">
        <v>42</v>
      </c>
      <c r="BK2" s="824" t="s">
        <v>43</v>
      </c>
      <c r="BL2" s="829" t="s">
        <v>45</v>
      </c>
      <c r="BM2" s="829" t="s">
        <v>46</v>
      </c>
      <c r="BN2" s="824" t="s">
        <v>47</v>
      </c>
      <c r="BO2" s="824" t="s">
        <v>48</v>
      </c>
      <c r="BP2" s="829" t="s">
        <v>49</v>
      </c>
      <c r="BQ2" s="829" t="s">
        <v>40</v>
      </c>
      <c r="BR2" s="824" t="s">
        <v>50</v>
      </c>
      <c r="BS2" s="824" t="s">
        <v>51</v>
      </c>
      <c r="BT2" s="881" t="s">
        <v>52</v>
      </c>
      <c r="BU2" s="883" t="s">
        <v>141</v>
      </c>
      <c r="BV2" s="885" t="s">
        <v>131</v>
      </c>
      <c r="BW2" s="915" t="s">
        <v>53</v>
      </c>
      <c r="BX2" s="915" t="s">
        <v>44</v>
      </c>
      <c r="BY2" s="915" t="s">
        <v>54</v>
      </c>
      <c r="BZ2" s="915" t="s">
        <v>46</v>
      </c>
      <c r="CA2" s="915" t="s">
        <v>55</v>
      </c>
      <c r="CB2" s="915" t="s">
        <v>56</v>
      </c>
      <c r="CC2" s="915" t="s">
        <v>24</v>
      </c>
      <c r="CD2" s="915"/>
      <c r="CE2" s="915"/>
      <c r="CF2" s="915"/>
      <c r="CG2" s="915" t="s">
        <v>49</v>
      </c>
      <c r="CH2" s="915" t="s">
        <v>40</v>
      </c>
      <c r="CI2" s="915" t="s">
        <v>50</v>
      </c>
      <c r="CJ2" s="951" t="s">
        <v>51</v>
      </c>
      <c r="CK2" s="849" t="s">
        <v>44</v>
      </c>
      <c r="CL2" s="824" t="s">
        <v>57</v>
      </c>
      <c r="CM2" s="824" t="s">
        <v>58</v>
      </c>
      <c r="CN2" s="824" t="s">
        <v>46</v>
      </c>
      <c r="CO2" s="824" t="s">
        <v>59</v>
      </c>
      <c r="CP2" s="824" t="s">
        <v>60</v>
      </c>
      <c r="CQ2" s="824" t="s">
        <v>49</v>
      </c>
      <c r="CR2" s="844" t="s">
        <v>40</v>
      </c>
      <c r="CS2" s="849" t="s">
        <v>44</v>
      </c>
      <c r="CT2" s="824" t="s">
        <v>64</v>
      </c>
      <c r="CU2" s="824" t="s">
        <v>65</v>
      </c>
      <c r="CV2" s="824" t="s">
        <v>46</v>
      </c>
      <c r="CW2" s="829" t="s">
        <v>31</v>
      </c>
      <c r="CX2" s="824" t="s">
        <v>66</v>
      </c>
      <c r="CY2" s="824" t="s">
        <v>60</v>
      </c>
      <c r="CZ2" s="824" t="s">
        <v>49</v>
      </c>
      <c r="DA2" s="824" t="s">
        <v>40</v>
      </c>
      <c r="DB2" s="52"/>
      <c r="DC2" s="914" t="s">
        <v>128</v>
      </c>
      <c r="DD2" s="914" t="s">
        <v>67</v>
      </c>
      <c r="DE2" s="873" t="s">
        <v>68</v>
      </c>
      <c r="DF2" s="873" t="s">
        <v>69</v>
      </c>
      <c r="DG2" s="873" t="s">
        <v>27</v>
      </c>
      <c r="DH2" s="873" t="s">
        <v>70</v>
      </c>
      <c r="DI2" s="873"/>
      <c r="DJ2" s="873" t="s">
        <v>44</v>
      </c>
      <c r="DK2" s="873" t="s">
        <v>46</v>
      </c>
      <c r="DL2" s="873" t="s">
        <v>64</v>
      </c>
      <c r="DM2" s="873" t="s">
        <v>65</v>
      </c>
      <c r="DN2" s="873" t="s">
        <v>71</v>
      </c>
      <c r="DO2" s="873" t="s">
        <v>24</v>
      </c>
      <c r="DP2" s="873"/>
      <c r="DQ2" s="873"/>
      <c r="DR2" s="873"/>
      <c r="DS2" s="873" t="s">
        <v>49</v>
      </c>
      <c r="DT2" s="873" t="s">
        <v>40</v>
      </c>
      <c r="DU2" s="873" t="s">
        <v>41</v>
      </c>
      <c r="DV2" s="873" t="s">
        <v>30</v>
      </c>
      <c r="DW2" s="873" t="s">
        <v>72</v>
      </c>
      <c r="DX2" s="873" t="s">
        <v>32</v>
      </c>
      <c r="DY2" s="873" t="s">
        <v>33</v>
      </c>
      <c r="DZ2" s="873" t="s">
        <v>34</v>
      </c>
      <c r="EA2" s="893" t="s">
        <v>73</v>
      </c>
      <c r="EB2" s="104"/>
      <c r="EC2" s="877" t="s">
        <v>131</v>
      </c>
      <c r="ED2" s="891" t="s">
        <v>74</v>
      </c>
      <c r="EE2" s="877" t="s">
        <v>27</v>
      </c>
      <c r="EF2" s="891" t="s">
        <v>44</v>
      </c>
      <c r="EG2" s="889" t="s">
        <v>46</v>
      </c>
      <c r="EH2" s="891" t="s">
        <v>64</v>
      </c>
      <c r="EI2" s="891" t="s">
        <v>65</v>
      </c>
      <c r="EJ2" s="877" t="s">
        <v>71</v>
      </c>
      <c r="EK2" s="891" t="s">
        <v>24</v>
      </c>
      <c r="EL2" s="891"/>
      <c r="EM2" s="891"/>
      <c r="EN2" s="891"/>
      <c r="EO2" s="877" t="s">
        <v>49</v>
      </c>
      <c r="EP2" s="877" t="s">
        <v>40</v>
      </c>
      <c r="EQ2" s="877" t="s">
        <v>41</v>
      </c>
      <c r="ER2" s="877" t="s">
        <v>30</v>
      </c>
      <c r="ES2" s="877" t="s">
        <v>32</v>
      </c>
      <c r="ET2" s="877" t="s">
        <v>33</v>
      </c>
      <c r="EU2" s="887" t="s">
        <v>34</v>
      </c>
      <c r="EV2" s="902" t="s">
        <v>75</v>
      </c>
      <c r="EW2" s="869" t="s">
        <v>141</v>
      </c>
      <c r="EX2" s="871" t="s">
        <v>225</v>
      </c>
      <c r="EY2" s="869" t="s">
        <v>26</v>
      </c>
      <c r="EZ2" s="871" t="s">
        <v>27</v>
      </c>
      <c r="FA2" s="875" t="s">
        <v>76</v>
      </c>
      <c r="FB2" s="869" t="s">
        <v>77</v>
      </c>
      <c r="FC2" s="869" t="s">
        <v>78</v>
      </c>
      <c r="FD2" s="871" t="s">
        <v>31</v>
      </c>
      <c r="FE2" s="875" t="s">
        <v>79</v>
      </c>
      <c r="FF2" s="869" t="s">
        <v>80</v>
      </c>
      <c r="FG2" s="869" t="s">
        <v>81</v>
      </c>
      <c r="FH2" s="871" t="s">
        <v>224</v>
      </c>
      <c r="FI2" s="869" t="s">
        <v>24</v>
      </c>
      <c r="FJ2" s="869"/>
      <c r="FK2" s="869"/>
      <c r="FL2" s="869"/>
      <c r="FM2" s="871" t="s">
        <v>49</v>
      </c>
      <c r="FN2" s="871" t="s">
        <v>40</v>
      </c>
      <c r="FO2" s="871" t="s">
        <v>41</v>
      </c>
      <c r="FP2" s="871" t="s">
        <v>30</v>
      </c>
      <c r="FQ2" s="871" t="s">
        <v>31</v>
      </c>
      <c r="FR2" s="871" t="s">
        <v>32</v>
      </c>
      <c r="FS2" s="871" t="s">
        <v>33</v>
      </c>
      <c r="FT2" s="910" t="s">
        <v>34</v>
      </c>
      <c r="FU2" s="912" t="s">
        <v>82</v>
      </c>
      <c r="FV2" s="908" t="s">
        <v>225</v>
      </c>
      <c r="FW2" s="879" t="s">
        <v>141</v>
      </c>
      <c r="FX2" s="895" t="s">
        <v>84</v>
      </c>
      <c r="FY2" s="908" t="s">
        <v>131</v>
      </c>
      <c r="FZ2" s="908" t="s">
        <v>232</v>
      </c>
      <c r="GA2" s="879" t="s">
        <v>31</v>
      </c>
      <c r="GB2" s="908" t="s">
        <v>24</v>
      </c>
      <c r="GC2" s="908"/>
      <c r="GD2" s="908"/>
      <c r="GE2" s="908"/>
      <c r="GF2" s="879" t="s">
        <v>49</v>
      </c>
      <c r="GG2" s="879" t="s">
        <v>87</v>
      </c>
      <c r="GH2" s="879" t="s">
        <v>40</v>
      </c>
      <c r="GI2" s="879" t="s">
        <v>41</v>
      </c>
      <c r="GJ2" s="879" t="s">
        <v>30</v>
      </c>
      <c r="GK2" s="879" t="s">
        <v>31</v>
      </c>
      <c r="GL2" s="879" t="s">
        <v>32</v>
      </c>
      <c r="GM2" s="879" t="s">
        <v>33</v>
      </c>
      <c r="GN2" s="895" t="s">
        <v>34</v>
      </c>
      <c r="GO2" s="954" t="s">
        <v>315</v>
      </c>
      <c r="GP2" s="955" t="s">
        <v>141</v>
      </c>
      <c r="GQ2" s="955" t="s">
        <v>131</v>
      </c>
      <c r="GR2" s="955" t="s">
        <v>302</v>
      </c>
      <c r="GS2" s="955" t="s">
        <v>303</v>
      </c>
      <c r="GT2" s="955" t="s">
        <v>304</v>
      </c>
      <c r="GU2" s="955" t="s">
        <v>305</v>
      </c>
      <c r="GV2" s="955" t="s">
        <v>306</v>
      </c>
      <c r="GW2" s="133"/>
      <c r="GX2" s="133"/>
    </row>
    <row r="3" spans="1:206" ht="101.25" x14ac:dyDescent="0.25">
      <c r="A3" s="933"/>
      <c r="B3" s="933"/>
      <c r="C3" s="926"/>
      <c r="D3" s="926"/>
      <c r="E3" s="926"/>
      <c r="F3" s="926"/>
      <c r="G3" s="926"/>
      <c r="H3" s="114" t="s">
        <v>88</v>
      </c>
      <c r="I3" s="114" t="s">
        <v>89</v>
      </c>
      <c r="J3" s="101" t="s">
        <v>90</v>
      </c>
      <c r="K3" s="930"/>
      <c r="L3" s="931"/>
      <c r="M3" s="918"/>
      <c r="N3" s="918"/>
      <c r="O3" s="918"/>
      <c r="P3" s="920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918"/>
      <c r="AM3" s="924"/>
      <c r="AN3" s="918"/>
      <c r="AO3" s="901"/>
      <c r="AP3" s="864"/>
      <c r="AQ3" s="866"/>
      <c r="AR3" s="868"/>
      <c r="AS3" s="868"/>
      <c r="AT3" s="921"/>
      <c r="AU3" s="113" t="s">
        <v>91</v>
      </c>
      <c r="AV3" s="113" t="s">
        <v>92</v>
      </c>
      <c r="AW3" s="113" t="s">
        <v>151</v>
      </c>
      <c r="AX3" s="113" t="s">
        <v>94</v>
      </c>
      <c r="AY3" s="921"/>
      <c r="AZ3" s="921"/>
      <c r="BA3" s="868"/>
      <c r="BB3" s="921"/>
      <c r="BC3" s="921"/>
      <c r="BD3" s="922"/>
      <c r="BE3" s="921"/>
      <c r="BF3" s="907"/>
      <c r="BG3" s="907"/>
      <c r="BH3" s="907"/>
      <c r="BI3" s="907"/>
      <c r="BJ3" s="832"/>
      <c r="BK3" s="825"/>
      <c r="BL3" s="830"/>
      <c r="BM3" s="830"/>
      <c r="BN3" s="825"/>
      <c r="BO3" s="825"/>
      <c r="BP3" s="830"/>
      <c r="BQ3" s="830"/>
      <c r="BR3" s="825"/>
      <c r="BS3" s="825"/>
      <c r="BT3" s="882"/>
      <c r="BU3" s="884"/>
      <c r="BV3" s="886"/>
      <c r="BW3" s="916"/>
      <c r="BX3" s="916"/>
      <c r="BY3" s="916"/>
      <c r="BZ3" s="916"/>
      <c r="CA3" s="916"/>
      <c r="CB3" s="916"/>
      <c r="CC3" s="132" t="s">
        <v>91</v>
      </c>
      <c r="CD3" s="132" t="s">
        <v>92</v>
      </c>
      <c r="CE3" s="132" t="s">
        <v>93</v>
      </c>
      <c r="CF3" s="132" t="s">
        <v>94</v>
      </c>
      <c r="CG3" s="916"/>
      <c r="CH3" s="916"/>
      <c r="CI3" s="916"/>
      <c r="CJ3" s="952"/>
      <c r="CK3" s="850"/>
      <c r="CL3" s="825"/>
      <c r="CM3" s="825"/>
      <c r="CN3" s="825"/>
      <c r="CO3" s="825"/>
      <c r="CP3" s="825"/>
      <c r="CQ3" s="825"/>
      <c r="CR3" s="845"/>
      <c r="CS3" s="850"/>
      <c r="CT3" s="825"/>
      <c r="CU3" s="825"/>
      <c r="CV3" s="825"/>
      <c r="CW3" s="830"/>
      <c r="CX3" s="825"/>
      <c r="CY3" s="825"/>
      <c r="CZ3" s="825"/>
      <c r="DA3" s="825"/>
      <c r="DB3" s="53" t="s">
        <v>225</v>
      </c>
      <c r="DC3" s="914"/>
      <c r="DD3" s="914"/>
      <c r="DE3" s="874"/>
      <c r="DF3" s="874"/>
      <c r="DG3" s="874"/>
      <c r="DH3" s="111" t="s">
        <v>103</v>
      </c>
      <c r="DI3" s="111" t="s">
        <v>104</v>
      </c>
      <c r="DJ3" s="874"/>
      <c r="DK3" s="874"/>
      <c r="DL3" s="874"/>
      <c r="DM3" s="874"/>
      <c r="DN3" s="874"/>
      <c r="DO3" s="111" t="s">
        <v>91</v>
      </c>
      <c r="DP3" s="111" t="s">
        <v>92</v>
      </c>
      <c r="DQ3" s="111" t="s">
        <v>93</v>
      </c>
      <c r="DR3" s="111" t="s">
        <v>94</v>
      </c>
      <c r="DS3" s="874"/>
      <c r="DT3" s="874"/>
      <c r="DU3" s="874"/>
      <c r="DV3" s="874"/>
      <c r="DW3" s="874"/>
      <c r="DX3" s="874"/>
      <c r="DY3" s="874"/>
      <c r="DZ3" s="874"/>
      <c r="EA3" s="894"/>
      <c r="EB3" s="105" t="s">
        <v>141</v>
      </c>
      <c r="EC3" s="878"/>
      <c r="ED3" s="892"/>
      <c r="EE3" s="878"/>
      <c r="EF3" s="892"/>
      <c r="EG3" s="890"/>
      <c r="EH3" s="892"/>
      <c r="EI3" s="892"/>
      <c r="EJ3" s="878"/>
      <c r="EK3" s="110" t="s">
        <v>91</v>
      </c>
      <c r="EL3" s="110" t="s">
        <v>92</v>
      </c>
      <c r="EM3" s="110" t="s">
        <v>93</v>
      </c>
      <c r="EN3" s="110" t="s">
        <v>94</v>
      </c>
      <c r="EO3" s="878"/>
      <c r="EP3" s="878"/>
      <c r="EQ3" s="878"/>
      <c r="ER3" s="878"/>
      <c r="ES3" s="878"/>
      <c r="ET3" s="878"/>
      <c r="EU3" s="888"/>
      <c r="EV3" s="903"/>
      <c r="EW3" s="870"/>
      <c r="EX3" s="872"/>
      <c r="EY3" s="870"/>
      <c r="EZ3" s="872"/>
      <c r="FA3" s="876"/>
      <c r="FB3" s="870"/>
      <c r="FC3" s="870"/>
      <c r="FD3" s="872"/>
      <c r="FE3" s="876"/>
      <c r="FF3" s="870"/>
      <c r="FG3" s="870"/>
      <c r="FH3" s="872"/>
      <c r="FI3" s="109" t="s">
        <v>91</v>
      </c>
      <c r="FJ3" s="109" t="s">
        <v>92</v>
      </c>
      <c r="FK3" s="109" t="s">
        <v>93</v>
      </c>
      <c r="FL3" s="109" t="s">
        <v>94</v>
      </c>
      <c r="FM3" s="872"/>
      <c r="FN3" s="872"/>
      <c r="FO3" s="872"/>
      <c r="FP3" s="872"/>
      <c r="FQ3" s="872"/>
      <c r="FR3" s="872"/>
      <c r="FS3" s="872"/>
      <c r="FT3" s="911"/>
      <c r="FU3" s="913"/>
      <c r="FV3" s="909"/>
      <c r="FW3" s="880"/>
      <c r="FX3" s="896"/>
      <c r="FY3" s="909"/>
      <c r="FZ3" s="909"/>
      <c r="GA3" s="880"/>
      <c r="GB3" s="137" t="s">
        <v>91</v>
      </c>
      <c r="GC3" s="137" t="s">
        <v>92</v>
      </c>
      <c r="GD3" s="137" t="s">
        <v>93</v>
      </c>
      <c r="GE3" s="137" t="s">
        <v>94</v>
      </c>
      <c r="GF3" s="880"/>
      <c r="GG3" s="880"/>
      <c r="GH3" s="880"/>
      <c r="GI3" s="880"/>
      <c r="GJ3" s="880"/>
      <c r="GK3" s="880"/>
      <c r="GL3" s="880"/>
      <c r="GM3" s="880"/>
      <c r="GN3" s="896"/>
      <c r="GO3" s="954"/>
      <c r="GP3" s="955"/>
      <c r="GQ3" s="955"/>
      <c r="GR3" s="955"/>
      <c r="GS3" s="955"/>
      <c r="GT3" s="955"/>
      <c r="GU3" s="955"/>
      <c r="GV3" s="955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904"/>
    </row>
    <row r="1048458" spans="41:41" x14ac:dyDescent="0.25">
      <c r="AO1048458" s="905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38" t="s">
        <v>119</v>
      </c>
      <c r="B1" s="833"/>
      <c r="C1" s="833"/>
      <c r="D1" s="833"/>
      <c r="E1" s="833"/>
      <c r="F1" s="833"/>
      <c r="G1" s="833"/>
      <c r="H1" s="833"/>
      <c r="I1" s="833"/>
      <c r="J1" s="833"/>
      <c r="K1" s="839" t="s">
        <v>0</v>
      </c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33"/>
      <c r="AG1" s="833" t="s">
        <v>1</v>
      </c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40" t="s">
        <v>2</v>
      </c>
      <c r="AW1" s="833"/>
      <c r="AX1" s="833"/>
      <c r="AY1" s="833"/>
      <c r="AZ1" s="833"/>
      <c r="BA1" s="833"/>
      <c r="BB1" s="833"/>
      <c r="BC1" s="833"/>
      <c r="BD1" s="833"/>
      <c r="BE1" s="834"/>
      <c r="BF1" s="835" t="s">
        <v>3</v>
      </c>
      <c r="BG1" s="835"/>
      <c r="BH1" s="835"/>
      <c r="BI1" s="835"/>
      <c r="BJ1" s="835"/>
      <c r="BK1" s="835"/>
      <c r="BL1" s="835"/>
      <c r="BM1" s="835"/>
      <c r="BN1" s="835"/>
      <c r="BO1" s="835"/>
      <c r="BP1" s="835"/>
      <c r="BQ1" s="835"/>
      <c r="BR1" s="835"/>
      <c r="BS1" s="835"/>
      <c r="BT1" s="835"/>
      <c r="BU1" s="835"/>
      <c r="BV1" s="836"/>
      <c r="BW1" s="833" t="s">
        <v>4</v>
      </c>
      <c r="BX1" s="833"/>
      <c r="BY1" s="833"/>
      <c r="BZ1" s="833"/>
      <c r="CA1" s="833"/>
      <c r="CB1" s="833"/>
      <c r="CC1" s="833"/>
      <c r="CD1" s="834"/>
      <c r="CE1" s="833" t="s">
        <v>5</v>
      </c>
      <c r="CF1" s="833"/>
      <c r="CG1" s="833"/>
      <c r="CH1" s="833"/>
      <c r="CI1" s="833"/>
      <c r="CJ1" s="833"/>
      <c r="CK1" s="833"/>
      <c r="CL1" s="833"/>
      <c r="CM1" s="833"/>
      <c r="CN1" s="833"/>
      <c r="CO1" s="833"/>
      <c r="CP1" s="833"/>
      <c r="CQ1" s="833"/>
      <c r="CR1" s="833"/>
      <c r="CS1" s="833"/>
      <c r="CT1" s="834"/>
      <c r="CU1" s="833" t="s">
        <v>6</v>
      </c>
      <c r="CV1" s="833"/>
      <c r="CW1" s="833"/>
      <c r="CX1" s="833"/>
      <c r="CY1" s="833"/>
      <c r="CZ1" s="833"/>
      <c r="DA1" s="833"/>
      <c r="DB1" s="833"/>
      <c r="DC1" s="834"/>
      <c r="DD1" s="835" t="s">
        <v>7</v>
      </c>
      <c r="DE1" s="835"/>
      <c r="DF1" s="835"/>
      <c r="DG1" s="835"/>
      <c r="DH1" s="835"/>
      <c r="DI1" s="835"/>
      <c r="DJ1" s="835"/>
      <c r="DK1" s="835"/>
      <c r="DL1" s="835"/>
      <c r="DM1" s="835"/>
      <c r="DN1" s="835"/>
      <c r="DO1" s="835"/>
      <c r="DP1" s="835"/>
      <c r="DQ1" s="835"/>
      <c r="DR1" s="835"/>
      <c r="DS1" s="835"/>
      <c r="DT1" s="835"/>
      <c r="DU1" s="835"/>
      <c r="DV1" s="835"/>
      <c r="DW1" s="835"/>
      <c r="DX1" s="835"/>
      <c r="DY1" s="835"/>
      <c r="DZ1" s="836"/>
      <c r="EA1" s="833" t="s">
        <v>8</v>
      </c>
      <c r="EB1" s="833"/>
      <c r="EC1" s="833"/>
      <c r="ED1" s="833"/>
      <c r="EE1" s="833"/>
      <c r="EF1" s="833"/>
      <c r="EG1" s="833"/>
      <c r="EH1" s="833"/>
      <c r="EI1" s="833"/>
      <c r="EJ1" s="833"/>
      <c r="EK1" s="833"/>
      <c r="EL1" s="833"/>
      <c r="EM1" s="833"/>
      <c r="EN1" s="833"/>
      <c r="EO1" s="833"/>
      <c r="EP1" s="833"/>
      <c r="EQ1" s="833"/>
      <c r="ER1" s="833"/>
      <c r="ES1" s="833"/>
      <c r="ET1" s="837"/>
      <c r="EU1" s="833" t="s">
        <v>9</v>
      </c>
      <c r="EV1" s="833"/>
      <c r="EW1" s="833"/>
      <c r="EX1" s="833"/>
      <c r="EY1" s="833"/>
      <c r="EZ1" s="833"/>
      <c r="FA1" s="833"/>
      <c r="FB1" s="833"/>
      <c r="FC1" s="833"/>
      <c r="FD1" s="833"/>
      <c r="FE1" s="833"/>
      <c r="FF1" s="833"/>
      <c r="FG1" s="833"/>
      <c r="FH1" s="833"/>
      <c r="FI1" s="833"/>
      <c r="FJ1" s="833"/>
      <c r="FK1" s="833"/>
      <c r="FL1" s="833"/>
      <c r="FM1" s="833"/>
      <c r="FN1" s="833"/>
      <c r="FO1" s="833"/>
      <c r="FP1" s="833"/>
      <c r="FQ1" s="833"/>
      <c r="FR1" s="833"/>
      <c r="FS1" s="837"/>
      <c r="FT1" s="833" t="s">
        <v>10</v>
      </c>
      <c r="FU1" s="833"/>
      <c r="FV1" s="833"/>
      <c r="FW1" s="833"/>
      <c r="FX1" s="833"/>
      <c r="FY1" s="833"/>
      <c r="FZ1" s="833"/>
      <c r="GA1" s="833"/>
      <c r="GB1" s="833"/>
      <c r="GC1" s="833"/>
      <c r="GD1" s="833"/>
      <c r="GE1" s="833"/>
      <c r="GF1" s="833"/>
      <c r="GG1" s="833"/>
      <c r="GH1" s="833"/>
      <c r="GI1" s="833"/>
      <c r="GJ1" s="833"/>
      <c r="GK1" s="833"/>
      <c r="GL1" s="833"/>
      <c r="GM1" s="83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29" t="s">
        <v>11</v>
      </c>
      <c r="B2" s="829" t="s">
        <v>12</v>
      </c>
      <c r="C2" s="824" t="s">
        <v>13</v>
      </c>
      <c r="D2" s="824" t="s">
        <v>14</v>
      </c>
      <c r="E2" s="824" t="s">
        <v>15</v>
      </c>
      <c r="F2" s="824" t="s">
        <v>16</v>
      </c>
      <c r="G2" s="824" t="s">
        <v>17</v>
      </c>
      <c r="H2" s="826" t="s">
        <v>18</v>
      </c>
      <c r="I2" s="827"/>
      <c r="J2" s="828"/>
      <c r="K2" s="831" t="s">
        <v>19</v>
      </c>
      <c r="L2" s="829" t="s">
        <v>128</v>
      </c>
      <c r="M2" s="824" t="s">
        <v>20</v>
      </c>
      <c r="N2" s="824" t="s">
        <v>21</v>
      </c>
      <c r="O2" s="824" t="s">
        <v>22</v>
      </c>
      <c r="P2" s="824" t="s">
        <v>23</v>
      </c>
      <c r="Q2" s="824" t="s">
        <v>24</v>
      </c>
      <c r="R2" s="824"/>
      <c r="S2" s="824"/>
      <c r="T2" s="824"/>
      <c r="U2" s="824" t="s">
        <v>25</v>
      </c>
      <c r="V2" s="824"/>
      <c r="W2" s="824"/>
      <c r="X2" s="824"/>
      <c r="Y2" s="824"/>
      <c r="Z2" s="824"/>
      <c r="AA2" s="824" t="s">
        <v>28</v>
      </c>
      <c r="AB2" s="824"/>
      <c r="AC2" s="824" t="s">
        <v>29</v>
      </c>
      <c r="AD2" s="829" t="s">
        <v>30</v>
      </c>
      <c r="AE2" s="824" t="s">
        <v>32</v>
      </c>
      <c r="AF2" s="842" t="s">
        <v>116</v>
      </c>
      <c r="AG2" s="831" t="s">
        <v>35</v>
      </c>
      <c r="AH2" s="824" t="s">
        <v>36</v>
      </c>
      <c r="AI2" s="824" t="s">
        <v>37</v>
      </c>
      <c r="AJ2" s="829" t="s">
        <v>38</v>
      </c>
      <c r="AK2" s="824" t="s">
        <v>24</v>
      </c>
      <c r="AL2" s="824"/>
      <c r="AM2" s="824"/>
      <c r="AN2" s="824"/>
      <c r="AO2" s="829" t="s">
        <v>39</v>
      </c>
      <c r="AP2" s="829" t="s">
        <v>40</v>
      </c>
      <c r="AQ2" s="824" t="s">
        <v>41</v>
      </c>
      <c r="AR2" s="829" t="s">
        <v>30</v>
      </c>
      <c r="AS2" s="829" t="s">
        <v>32</v>
      </c>
      <c r="AT2" s="846" t="s">
        <v>33</v>
      </c>
      <c r="AU2" s="842" t="s">
        <v>34</v>
      </c>
      <c r="AV2" s="831" t="s">
        <v>42</v>
      </c>
      <c r="AW2" s="824" t="s">
        <v>43</v>
      </c>
      <c r="AX2" s="829" t="s">
        <v>45</v>
      </c>
      <c r="AY2" s="829" t="s">
        <v>46</v>
      </c>
      <c r="AZ2" s="824" t="s">
        <v>47</v>
      </c>
      <c r="BA2" s="824" t="s">
        <v>48</v>
      </c>
      <c r="BB2" s="829" t="s">
        <v>49</v>
      </c>
      <c r="BC2" s="829" t="s">
        <v>40</v>
      </c>
      <c r="BD2" s="824" t="s">
        <v>50</v>
      </c>
      <c r="BE2" s="844" t="s">
        <v>51</v>
      </c>
      <c r="BF2" s="831" t="s">
        <v>52</v>
      </c>
      <c r="BG2"/>
      <c r="BH2" s="34"/>
      <c r="BI2" s="824" t="s">
        <v>53</v>
      </c>
      <c r="BJ2" s="824" t="s">
        <v>44</v>
      </c>
      <c r="BK2" s="824" t="s">
        <v>54</v>
      </c>
      <c r="BL2" s="824" t="s">
        <v>46</v>
      </c>
      <c r="BM2" s="824" t="s">
        <v>55</v>
      </c>
      <c r="BN2" s="824" t="s">
        <v>56</v>
      </c>
      <c r="BO2" s="824" t="s">
        <v>24</v>
      </c>
      <c r="BP2" s="824"/>
      <c r="BQ2" s="824"/>
      <c r="BR2" s="824"/>
      <c r="BS2" s="824" t="s">
        <v>49</v>
      </c>
      <c r="BT2" s="824" t="s">
        <v>40</v>
      </c>
      <c r="BU2" s="824" t="s">
        <v>50</v>
      </c>
      <c r="BV2" s="844" t="s">
        <v>51</v>
      </c>
      <c r="BW2" s="849" t="s">
        <v>44</v>
      </c>
      <c r="BX2" s="824" t="s">
        <v>57</v>
      </c>
      <c r="BY2" s="824" t="s">
        <v>58</v>
      </c>
      <c r="BZ2" s="824" t="s">
        <v>46</v>
      </c>
      <c r="CA2" s="824" t="s">
        <v>59</v>
      </c>
      <c r="CB2" s="824" t="s">
        <v>60</v>
      </c>
      <c r="CC2" s="824" t="s">
        <v>49</v>
      </c>
      <c r="CD2" s="844" t="s">
        <v>40</v>
      </c>
      <c r="CE2" s="849" t="s">
        <v>61</v>
      </c>
      <c r="CF2" s="829" t="s">
        <v>26</v>
      </c>
      <c r="CG2" s="31"/>
      <c r="CH2" s="829" t="s">
        <v>62</v>
      </c>
      <c r="CI2" s="829" t="s">
        <v>46</v>
      </c>
      <c r="CJ2" s="829" t="s">
        <v>55</v>
      </c>
      <c r="CK2" s="829" t="s">
        <v>56</v>
      </c>
      <c r="CL2" s="829" t="s">
        <v>63</v>
      </c>
      <c r="CM2" s="824" t="s">
        <v>24</v>
      </c>
      <c r="CN2" s="824"/>
      <c r="CO2" s="824"/>
      <c r="CP2" s="824"/>
      <c r="CQ2" s="829" t="s">
        <v>49</v>
      </c>
      <c r="CR2" s="829" t="s">
        <v>40</v>
      </c>
      <c r="CS2" s="829" t="s">
        <v>41</v>
      </c>
      <c r="CT2" s="842" t="s">
        <v>30</v>
      </c>
      <c r="CU2" s="849" t="s">
        <v>44</v>
      </c>
      <c r="CV2" s="824" t="s">
        <v>64</v>
      </c>
      <c r="CW2" s="824" t="s">
        <v>65</v>
      </c>
      <c r="CX2" s="824" t="s">
        <v>46</v>
      </c>
      <c r="CY2" s="829" t="s">
        <v>31</v>
      </c>
      <c r="CZ2" s="824" t="s">
        <v>66</v>
      </c>
      <c r="DA2" s="824" t="s">
        <v>60</v>
      </c>
      <c r="DB2" s="824" t="s">
        <v>49</v>
      </c>
      <c r="DC2" s="844" t="s">
        <v>40</v>
      </c>
      <c r="DD2" s="831" t="s">
        <v>67</v>
      </c>
      <c r="DE2" s="824" t="s">
        <v>68</v>
      </c>
      <c r="DF2" s="824" t="s">
        <v>69</v>
      </c>
      <c r="DG2" s="824" t="s">
        <v>27</v>
      </c>
      <c r="DH2" s="824" t="s">
        <v>70</v>
      </c>
      <c r="DI2" s="824"/>
      <c r="DJ2" s="824" t="s">
        <v>44</v>
      </c>
      <c r="DK2" s="824" t="s">
        <v>46</v>
      </c>
      <c r="DL2" s="824" t="s">
        <v>64</v>
      </c>
      <c r="DM2" s="824" t="s">
        <v>65</v>
      </c>
      <c r="DN2" s="824" t="s">
        <v>71</v>
      </c>
      <c r="DO2" s="824" t="s">
        <v>24</v>
      </c>
      <c r="DP2" s="824"/>
      <c r="DQ2" s="824"/>
      <c r="DR2" s="824"/>
      <c r="DS2" s="824" t="s">
        <v>49</v>
      </c>
      <c r="DT2" s="824" t="s">
        <v>40</v>
      </c>
      <c r="DU2" s="824" t="s">
        <v>41</v>
      </c>
      <c r="DV2" s="824" t="s">
        <v>30</v>
      </c>
      <c r="DW2" s="824" t="s">
        <v>72</v>
      </c>
      <c r="DX2" s="824" t="s">
        <v>32</v>
      </c>
      <c r="DY2" s="824" t="s">
        <v>33</v>
      </c>
      <c r="DZ2" s="844" t="s">
        <v>34</v>
      </c>
      <c r="EA2" s="831" t="s">
        <v>73</v>
      </c>
      <c r="EB2" s="829" t="s">
        <v>11</v>
      </c>
      <c r="EC2" s="824" t="s">
        <v>74</v>
      </c>
      <c r="ED2" s="829" t="s">
        <v>27</v>
      </c>
      <c r="EE2" s="824" t="s">
        <v>44</v>
      </c>
      <c r="EF2" s="852" t="s">
        <v>46</v>
      </c>
      <c r="EG2" s="824" t="s">
        <v>64</v>
      </c>
      <c r="EH2" s="824" t="s">
        <v>65</v>
      </c>
      <c r="EI2" s="829" t="s">
        <v>71</v>
      </c>
      <c r="EJ2" s="824" t="s">
        <v>24</v>
      </c>
      <c r="EK2" s="824"/>
      <c r="EL2" s="824"/>
      <c r="EM2" s="824"/>
      <c r="EN2" s="829" t="s">
        <v>49</v>
      </c>
      <c r="EO2" s="829" t="s">
        <v>40</v>
      </c>
      <c r="EP2" s="829" t="s">
        <v>41</v>
      </c>
      <c r="EQ2" s="829" t="s">
        <v>30</v>
      </c>
      <c r="ER2" s="829" t="s">
        <v>32</v>
      </c>
      <c r="ES2" s="829" t="s">
        <v>33</v>
      </c>
      <c r="ET2" s="855" t="s">
        <v>34</v>
      </c>
      <c r="EU2" s="831" t="s">
        <v>75</v>
      </c>
      <c r="EV2" s="858" t="s">
        <v>26</v>
      </c>
      <c r="EW2" s="860" t="s">
        <v>27</v>
      </c>
      <c r="EX2" s="858" t="s">
        <v>26</v>
      </c>
      <c r="EY2" s="860" t="s">
        <v>27</v>
      </c>
      <c r="EZ2" s="852" t="s">
        <v>76</v>
      </c>
      <c r="FA2" s="824" t="s">
        <v>77</v>
      </c>
      <c r="FB2" s="824" t="s">
        <v>78</v>
      </c>
      <c r="FC2" s="829" t="s">
        <v>31</v>
      </c>
      <c r="FD2" s="852" t="s">
        <v>79</v>
      </c>
      <c r="FE2" s="824" t="s">
        <v>80</v>
      </c>
      <c r="FF2" s="824" t="s">
        <v>81</v>
      </c>
      <c r="FG2" s="829" t="s">
        <v>31</v>
      </c>
      <c r="FH2" s="824" t="s">
        <v>24</v>
      </c>
      <c r="FI2" s="824"/>
      <c r="FJ2" s="824"/>
      <c r="FK2" s="824"/>
      <c r="FL2" s="829" t="s">
        <v>49</v>
      </c>
      <c r="FM2" s="829" t="s">
        <v>40</v>
      </c>
      <c r="FN2" s="829" t="s">
        <v>41</v>
      </c>
      <c r="FO2" s="829" t="s">
        <v>30</v>
      </c>
      <c r="FP2" s="829" t="s">
        <v>31</v>
      </c>
      <c r="FQ2" s="829" t="s">
        <v>32</v>
      </c>
      <c r="FR2" s="829" t="s">
        <v>33</v>
      </c>
      <c r="FS2" s="855" t="s">
        <v>34</v>
      </c>
      <c r="FT2" s="831" t="s">
        <v>82</v>
      </c>
      <c r="FU2" s="824" t="s">
        <v>83</v>
      </c>
      <c r="FV2" s="829" t="s">
        <v>27</v>
      </c>
      <c r="FW2" s="852" t="s">
        <v>84</v>
      </c>
      <c r="FX2" s="824" t="s">
        <v>85</v>
      </c>
      <c r="FY2" s="824" t="s">
        <v>86</v>
      </c>
      <c r="FZ2" s="829" t="s">
        <v>31</v>
      </c>
      <c r="GA2" s="824" t="s">
        <v>24</v>
      </c>
      <c r="GB2" s="824"/>
      <c r="GC2" s="824"/>
      <c r="GD2" s="824"/>
      <c r="GE2" s="829" t="s">
        <v>49</v>
      </c>
      <c r="GF2" s="829" t="s">
        <v>87</v>
      </c>
      <c r="GG2" s="829" t="s">
        <v>40</v>
      </c>
      <c r="GH2" s="829" t="s">
        <v>41</v>
      </c>
      <c r="GI2" s="829" t="s">
        <v>30</v>
      </c>
      <c r="GJ2" s="829" t="s">
        <v>31</v>
      </c>
      <c r="GK2" s="829" t="s">
        <v>32</v>
      </c>
      <c r="GL2" s="829" t="s">
        <v>33</v>
      </c>
      <c r="GM2" s="852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30"/>
      <c r="B3" s="830"/>
      <c r="C3" s="825"/>
      <c r="D3" s="825"/>
      <c r="E3" s="825"/>
      <c r="F3" s="825"/>
      <c r="G3" s="825"/>
      <c r="H3" s="30" t="s">
        <v>88</v>
      </c>
      <c r="I3" s="30" t="s">
        <v>89</v>
      </c>
      <c r="J3" s="2" t="s">
        <v>90</v>
      </c>
      <c r="K3" s="832"/>
      <c r="L3" s="841"/>
      <c r="M3" s="825"/>
      <c r="N3" s="825"/>
      <c r="O3" s="825"/>
      <c r="P3" s="825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825"/>
      <c r="AD3" s="830"/>
      <c r="AE3" s="825"/>
      <c r="AF3" s="843"/>
      <c r="AG3" s="832"/>
      <c r="AH3" s="825"/>
      <c r="AI3" s="825"/>
      <c r="AJ3" s="830"/>
      <c r="AK3" s="30" t="s">
        <v>91</v>
      </c>
      <c r="AL3" s="30" t="s">
        <v>92</v>
      </c>
      <c r="AM3" s="30" t="s">
        <v>93</v>
      </c>
      <c r="AN3" s="30" t="s">
        <v>94</v>
      </c>
      <c r="AO3" s="830"/>
      <c r="AP3" s="830"/>
      <c r="AQ3" s="825"/>
      <c r="AR3" s="830"/>
      <c r="AS3" s="830"/>
      <c r="AT3" s="847"/>
      <c r="AU3" s="848"/>
      <c r="AV3" s="832"/>
      <c r="AW3" s="825"/>
      <c r="AX3" s="830"/>
      <c r="AY3" s="830"/>
      <c r="AZ3" s="825"/>
      <c r="BA3" s="825"/>
      <c r="BB3" s="830"/>
      <c r="BC3" s="830"/>
      <c r="BD3" s="825"/>
      <c r="BE3" s="845"/>
      <c r="BF3" s="832"/>
      <c r="BG3" s="35" t="s">
        <v>141</v>
      </c>
      <c r="BH3" s="35" t="s">
        <v>131</v>
      </c>
      <c r="BI3" s="825"/>
      <c r="BJ3" s="825"/>
      <c r="BK3" s="825"/>
      <c r="BL3" s="825"/>
      <c r="BM3" s="825"/>
      <c r="BN3" s="825"/>
      <c r="BO3" s="30" t="s">
        <v>91</v>
      </c>
      <c r="BP3" s="30" t="s">
        <v>92</v>
      </c>
      <c r="BQ3" s="30" t="s">
        <v>93</v>
      </c>
      <c r="BR3" s="30" t="s">
        <v>94</v>
      </c>
      <c r="BS3" s="825"/>
      <c r="BT3" s="825"/>
      <c r="BU3" s="825"/>
      <c r="BV3" s="845"/>
      <c r="BW3" s="850"/>
      <c r="BX3" s="825"/>
      <c r="BY3" s="825"/>
      <c r="BZ3" s="825"/>
      <c r="CA3" s="825"/>
      <c r="CB3" s="825"/>
      <c r="CC3" s="825"/>
      <c r="CD3" s="845"/>
      <c r="CE3" s="850"/>
      <c r="CF3" s="830"/>
      <c r="CG3" s="32" t="s">
        <v>131</v>
      </c>
      <c r="CH3" s="830"/>
      <c r="CI3" s="830"/>
      <c r="CJ3" s="830"/>
      <c r="CK3" s="830"/>
      <c r="CL3" s="830"/>
      <c r="CM3" s="30" t="s">
        <v>91</v>
      </c>
      <c r="CN3" s="30" t="s">
        <v>92</v>
      </c>
      <c r="CO3" s="30" t="s">
        <v>93</v>
      </c>
      <c r="CP3" s="30" t="s">
        <v>94</v>
      </c>
      <c r="CQ3" s="830"/>
      <c r="CR3" s="830"/>
      <c r="CS3" s="830"/>
      <c r="CT3" s="848"/>
      <c r="CU3" s="850"/>
      <c r="CV3" s="825"/>
      <c r="CW3" s="825"/>
      <c r="CX3" s="825"/>
      <c r="CY3" s="830"/>
      <c r="CZ3" s="825"/>
      <c r="DA3" s="825"/>
      <c r="DB3" s="825"/>
      <c r="DC3" s="845"/>
      <c r="DD3" s="832"/>
      <c r="DE3" s="825"/>
      <c r="DF3" s="825"/>
      <c r="DG3" s="825"/>
      <c r="DH3" s="30" t="s">
        <v>103</v>
      </c>
      <c r="DI3" s="30" t="s">
        <v>104</v>
      </c>
      <c r="DJ3" s="825"/>
      <c r="DK3" s="825"/>
      <c r="DL3" s="825"/>
      <c r="DM3" s="825"/>
      <c r="DN3" s="825"/>
      <c r="DO3" s="30" t="s">
        <v>91</v>
      </c>
      <c r="DP3" s="30" t="s">
        <v>92</v>
      </c>
      <c r="DQ3" s="30" t="s">
        <v>93</v>
      </c>
      <c r="DR3" s="30" t="s">
        <v>94</v>
      </c>
      <c r="DS3" s="825"/>
      <c r="DT3" s="825"/>
      <c r="DU3" s="825"/>
      <c r="DV3" s="825"/>
      <c r="DW3" s="825"/>
      <c r="DX3" s="825"/>
      <c r="DY3" s="825"/>
      <c r="DZ3" s="845"/>
      <c r="EA3" s="854"/>
      <c r="EB3" s="841"/>
      <c r="EC3" s="851"/>
      <c r="ED3" s="841"/>
      <c r="EE3" s="851"/>
      <c r="EF3" s="853"/>
      <c r="EG3" s="851"/>
      <c r="EH3" s="851"/>
      <c r="EI3" s="841"/>
      <c r="EJ3" s="38" t="s">
        <v>91</v>
      </c>
      <c r="EK3" s="38" t="s">
        <v>92</v>
      </c>
      <c r="EL3" s="38" t="s">
        <v>93</v>
      </c>
      <c r="EM3" s="38" t="s">
        <v>94</v>
      </c>
      <c r="EN3" s="841"/>
      <c r="EO3" s="841"/>
      <c r="EP3" s="841"/>
      <c r="EQ3" s="841"/>
      <c r="ER3" s="841"/>
      <c r="ES3" s="841"/>
      <c r="ET3" s="856"/>
      <c r="EU3" s="832"/>
      <c r="EV3" s="859"/>
      <c r="EW3" s="861"/>
      <c r="EX3" s="859"/>
      <c r="EY3" s="861"/>
      <c r="EZ3" s="857"/>
      <c r="FA3" s="825"/>
      <c r="FB3" s="825"/>
      <c r="FC3" s="830"/>
      <c r="FD3" s="857"/>
      <c r="FE3" s="825"/>
      <c r="FF3" s="825"/>
      <c r="FG3" s="830"/>
      <c r="FH3" s="30" t="s">
        <v>91</v>
      </c>
      <c r="FI3" s="30" t="s">
        <v>92</v>
      </c>
      <c r="FJ3" s="30" t="s">
        <v>93</v>
      </c>
      <c r="FK3" s="30" t="s">
        <v>94</v>
      </c>
      <c r="FL3" s="830"/>
      <c r="FM3" s="830"/>
      <c r="FN3" s="830"/>
      <c r="FO3" s="830"/>
      <c r="FP3" s="830"/>
      <c r="FQ3" s="830"/>
      <c r="FR3" s="830"/>
      <c r="FS3" s="862"/>
      <c r="FT3" s="832"/>
      <c r="FU3" s="825"/>
      <c r="FV3" s="830"/>
      <c r="FW3" s="857"/>
      <c r="FX3" s="825"/>
      <c r="FY3" s="825"/>
      <c r="FZ3" s="830"/>
      <c r="GA3" s="30" t="s">
        <v>91</v>
      </c>
      <c r="GB3" s="30" t="s">
        <v>92</v>
      </c>
      <c r="GC3" s="30" t="s">
        <v>93</v>
      </c>
      <c r="GD3" s="30" t="s">
        <v>94</v>
      </c>
      <c r="GE3" s="830"/>
      <c r="GF3" s="830"/>
      <c r="GG3" s="830"/>
      <c r="GH3" s="830"/>
      <c r="GI3" s="830"/>
      <c r="GJ3" s="830"/>
      <c r="GK3" s="830"/>
      <c r="GL3" s="830"/>
      <c r="GM3" s="8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3046" activePane="bottomRight" state="frozen"/>
      <selection pane="topRight" activeCell="B1" sqref="B1"/>
      <selection pane="bottomLeft" activeCell="A4" sqref="A4"/>
      <selection pane="bottomRight" activeCell="B3049" sqref="B3049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996" t="s">
        <v>0</v>
      </c>
      <c r="B1" s="996"/>
      <c r="C1" s="996"/>
      <c r="D1" s="996"/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996"/>
      <c r="Z1" s="996"/>
      <c r="AA1" s="996"/>
      <c r="AB1" s="996"/>
      <c r="AC1" s="996"/>
      <c r="AD1" s="996"/>
      <c r="AE1" s="996"/>
      <c r="AF1" s="996"/>
      <c r="AG1" s="997"/>
      <c r="AH1" s="997"/>
      <c r="AI1" s="997"/>
      <c r="AJ1" s="997"/>
      <c r="AK1" s="998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994" t="s">
        <v>334</v>
      </c>
      <c r="B2" s="999" t="s">
        <v>19</v>
      </c>
      <c r="C2" s="999" t="s">
        <v>128</v>
      </c>
      <c r="D2" s="999" t="s">
        <v>20</v>
      </c>
      <c r="E2" s="999" t="s">
        <v>21</v>
      </c>
      <c r="F2" s="999" t="s">
        <v>22</v>
      </c>
      <c r="G2" s="1000" t="s">
        <v>150</v>
      </c>
      <c r="H2" s="1001" t="s">
        <v>24</v>
      </c>
      <c r="I2" s="1001"/>
      <c r="J2" s="1001"/>
      <c r="K2" s="1001"/>
      <c r="L2" s="999" t="s">
        <v>25</v>
      </c>
      <c r="M2" s="999"/>
      <c r="N2" s="999"/>
      <c r="O2" s="999"/>
      <c r="P2" s="999"/>
      <c r="Q2" s="999"/>
      <c r="R2" s="999"/>
      <c r="S2" s="999"/>
      <c r="T2" s="999"/>
      <c r="U2" s="999"/>
      <c r="V2" s="999"/>
      <c r="W2" s="999"/>
      <c r="X2" s="999"/>
      <c r="Y2" s="999"/>
      <c r="Z2" s="999"/>
      <c r="AA2" s="999"/>
      <c r="AB2" s="999"/>
      <c r="AC2" s="999"/>
      <c r="AD2" s="999"/>
      <c r="AE2" s="999"/>
      <c r="AF2" s="999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995"/>
      <c r="B3" s="994"/>
      <c r="C3" s="994"/>
      <c r="D3" s="994"/>
      <c r="E3" s="994"/>
      <c r="F3" s="994"/>
      <c r="G3" s="920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990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989">
        <v>560</v>
      </c>
      <c r="O4" s="413"/>
      <c r="P4" s="413"/>
      <c r="Q4" s="413">
        <v>184</v>
      </c>
      <c r="R4" s="413" t="s">
        <v>111</v>
      </c>
      <c r="S4" s="989">
        <v>3</v>
      </c>
      <c r="T4" s="989">
        <v>27</v>
      </c>
      <c r="U4" s="989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991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989"/>
      <c r="O5" s="413"/>
      <c r="P5" s="413"/>
      <c r="Q5" s="413">
        <v>184</v>
      </c>
      <c r="R5" s="413" t="s">
        <v>111</v>
      </c>
      <c r="S5" s="989"/>
      <c r="T5" s="989"/>
      <c r="U5" s="989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991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989"/>
      <c r="O6" s="413"/>
      <c r="P6" s="413"/>
      <c r="Q6" s="413">
        <v>184</v>
      </c>
      <c r="R6" s="413" t="s">
        <v>111</v>
      </c>
      <c r="S6" s="989"/>
      <c r="T6" s="989"/>
      <c r="U6" s="989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991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989">
        <v>174</v>
      </c>
      <c r="O7" s="413"/>
      <c r="P7" s="413"/>
      <c r="Q7" s="413" t="s">
        <v>207</v>
      </c>
      <c r="R7" s="413" t="s">
        <v>111</v>
      </c>
      <c r="S7" s="989"/>
      <c r="T7" s="989"/>
      <c r="U7" s="989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991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989"/>
      <c r="O8" s="413"/>
      <c r="P8" s="413"/>
      <c r="Q8" s="413">
        <v>139.6</v>
      </c>
      <c r="R8" s="413" t="s">
        <v>111</v>
      </c>
      <c r="S8" s="989"/>
      <c r="T8" s="989"/>
      <c r="U8" s="989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991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989"/>
      <c r="O9" s="413"/>
      <c r="P9" s="413"/>
      <c r="Q9" s="413">
        <v>139.6</v>
      </c>
      <c r="R9" s="413" t="s">
        <v>111</v>
      </c>
      <c r="S9" s="989"/>
      <c r="T9" s="989"/>
      <c r="U9" s="989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991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989"/>
      <c r="O10" s="413"/>
      <c r="P10" s="413"/>
      <c r="Q10" s="413">
        <v>104.14100000000001</v>
      </c>
      <c r="R10" s="413" t="s">
        <v>111</v>
      </c>
      <c r="S10" s="989"/>
      <c r="T10" s="989"/>
      <c r="U10" s="989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991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989"/>
      <c r="O11" s="413"/>
      <c r="P11" s="413"/>
      <c r="Q11" s="413">
        <v>793.14099999999996</v>
      </c>
      <c r="R11" s="413" t="s">
        <v>111</v>
      </c>
      <c r="S11" s="989"/>
      <c r="T11" s="989"/>
      <c r="U11" s="989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991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989"/>
      <c r="O12" s="413"/>
      <c r="P12" s="413"/>
      <c r="Q12" s="413" t="s">
        <v>207</v>
      </c>
      <c r="R12" s="413" t="s">
        <v>111</v>
      </c>
      <c r="S12" s="989"/>
      <c r="T12" s="989"/>
      <c r="U12" s="989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991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989"/>
      <c r="O13" s="413"/>
      <c r="P13" s="413"/>
      <c r="Q13" s="413" t="s">
        <v>207</v>
      </c>
      <c r="R13" s="413" t="s">
        <v>111</v>
      </c>
      <c r="S13" s="989"/>
      <c r="T13" s="989"/>
      <c r="U13" s="989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991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989"/>
      <c r="O14" s="413"/>
      <c r="P14" s="413"/>
      <c r="Q14" s="413">
        <v>78.8</v>
      </c>
      <c r="R14" s="413" t="s">
        <v>111</v>
      </c>
      <c r="S14" s="989"/>
      <c r="T14" s="989"/>
      <c r="U14" s="989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991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989">
        <v>496</v>
      </c>
      <c r="O15" s="413"/>
      <c r="P15" s="413"/>
      <c r="Q15" s="413">
        <v>124.4</v>
      </c>
      <c r="R15" s="413" t="s">
        <v>111</v>
      </c>
      <c r="S15" s="989"/>
      <c r="T15" s="989"/>
      <c r="U15" s="989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991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989"/>
      <c r="O16" s="413"/>
      <c r="P16" s="413"/>
      <c r="Q16" s="413">
        <v>93.21</v>
      </c>
      <c r="R16" s="413" t="s">
        <v>111</v>
      </c>
      <c r="S16" s="989"/>
      <c r="T16" s="989"/>
      <c r="U16" s="989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991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989"/>
      <c r="O17" s="413"/>
      <c r="P17" s="413"/>
      <c r="Q17" s="413">
        <v>93.21</v>
      </c>
      <c r="R17" s="413" t="s">
        <v>111</v>
      </c>
      <c r="S17" s="989"/>
      <c r="T17" s="989"/>
      <c r="U17" s="989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992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989"/>
      <c r="O18" s="413"/>
      <c r="P18" s="413"/>
      <c r="Q18" s="413">
        <v>93.21</v>
      </c>
      <c r="R18" s="413" t="s">
        <v>111</v>
      </c>
      <c r="S18" s="989"/>
      <c r="T18" s="989"/>
      <c r="U18" s="989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990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989">
        <v>400</v>
      </c>
      <c r="O19" s="413"/>
      <c r="P19" s="413"/>
      <c r="Q19" s="989">
        <v>131.9</v>
      </c>
      <c r="R19" s="413" t="s">
        <v>111</v>
      </c>
      <c r="S19" s="989">
        <v>2.5</v>
      </c>
      <c r="T19" s="989">
        <v>25</v>
      </c>
      <c r="U19" s="989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991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989"/>
      <c r="O20" s="413"/>
      <c r="P20" s="413"/>
      <c r="Q20" s="989"/>
      <c r="R20" s="413" t="s">
        <v>111</v>
      </c>
      <c r="S20" s="989"/>
      <c r="T20" s="989"/>
      <c r="U20" s="989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991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989"/>
      <c r="O21" s="413"/>
      <c r="P21" s="413"/>
      <c r="Q21" s="989"/>
      <c r="R21" s="413" t="s">
        <v>111</v>
      </c>
      <c r="S21" s="989"/>
      <c r="T21" s="989"/>
      <c r="U21" s="989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991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989"/>
      <c r="O22" s="413"/>
      <c r="P22" s="413"/>
      <c r="Q22" s="989"/>
      <c r="R22" s="413" t="s">
        <v>111</v>
      </c>
      <c r="S22" s="989"/>
      <c r="T22" s="989"/>
      <c r="U22" s="989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991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989">
        <v>450</v>
      </c>
      <c r="O23" s="413"/>
      <c r="P23" s="413"/>
      <c r="Q23" s="989"/>
      <c r="R23" s="413" t="s">
        <v>111</v>
      </c>
      <c r="S23" s="989"/>
      <c r="T23" s="989"/>
      <c r="U23" s="989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991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989"/>
      <c r="O24" s="413"/>
      <c r="P24" s="413"/>
      <c r="Q24" s="989"/>
      <c r="R24" s="413" t="s">
        <v>111</v>
      </c>
      <c r="S24" s="989"/>
      <c r="T24" s="989"/>
      <c r="U24" s="989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991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989"/>
      <c r="O25" s="413"/>
      <c r="P25" s="413"/>
      <c r="Q25" s="989"/>
      <c r="R25" s="413" t="s">
        <v>111</v>
      </c>
      <c r="S25" s="989"/>
      <c r="T25" s="989"/>
      <c r="U25" s="989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991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989"/>
      <c r="O26" s="413"/>
      <c r="P26" s="413"/>
      <c r="Q26" s="989"/>
      <c r="R26" s="413" t="s">
        <v>111</v>
      </c>
      <c r="S26" s="989"/>
      <c r="T26" s="989"/>
      <c r="U26" s="989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991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989"/>
      <c r="O27" s="413"/>
      <c r="P27" s="413"/>
      <c r="Q27" s="989"/>
      <c r="R27" s="413" t="s">
        <v>111</v>
      </c>
      <c r="S27" s="989"/>
      <c r="T27" s="989"/>
      <c r="U27" s="989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991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989"/>
      <c r="O28" s="413"/>
      <c r="P28" s="413"/>
      <c r="Q28" s="989"/>
      <c r="R28" s="413" t="s">
        <v>111</v>
      </c>
      <c r="S28" s="989"/>
      <c r="T28" s="989"/>
      <c r="U28" s="989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991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989">
        <v>440</v>
      </c>
      <c r="O29" s="413"/>
      <c r="P29" s="413"/>
      <c r="Q29" s="989">
        <v>110</v>
      </c>
      <c r="R29" s="413" t="s">
        <v>111</v>
      </c>
      <c r="S29" s="989"/>
      <c r="T29" s="989"/>
      <c r="U29" s="989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991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989"/>
      <c r="O30" s="413"/>
      <c r="P30" s="413"/>
      <c r="Q30" s="989"/>
      <c r="R30" s="413" t="s">
        <v>111</v>
      </c>
      <c r="S30" s="989"/>
      <c r="T30" s="989"/>
      <c r="U30" s="989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991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989"/>
      <c r="O31" s="413"/>
      <c r="P31" s="413"/>
      <c r="Q31" s="989"/>
      <c r="R31" s="413" t="s">
        <v>111</v>
      </c>
      <c r="S31" s="989"/>
      <c r="T31" s="989"/>
      <c r="U31" s="989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991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989"/>
      <c r="O32" s="413"/>
      <c r="P32" s="413"/>
      <c r="Q32" s="989"/>
      <c r="R32" s="413" t="s">
        <v>111</v>
      </c>
      <c r="S32" s="989"/>
      <c r="T32" s="989"/>
      <c r="U32" s="989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991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989"/>
      <c r="O33" s="413"/>
      <c r="P33" s="413"/>
      <c r="Q33" s="989"/>
      <c r="R33" s="413" t="s">
        <v>111</v>
      </c>
      <c r="S33" s="989"/>
      <c r="T33" s="989"/>
      <c r="U33" s="989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991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989"/>
      <c r="O34" s="413"/>
      <c r="P34" s="413"/>
      <c r="Q34" s="989"/>
      <c r="R34" s="413" t="s">
        <v>111</v>
      </c>
      <c r="S34" s="989"/>
      <c r="T34" s="989"/>
      <c r="U34" s="989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991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989">
        <v>440</v>
      </c>
      <c r="O35" s="413"/>
      <c r="P35" s="413"/>
      <c r="Q35" s="989">
        <v>162.79900000000001</v>
      </c>
      <c r="R35" s="413" t="s">
        <v>89</v>
      </c>
      <c r="S35" s="989"/>
      <c r="T35" s="989"/>
      <c r="U35" s="989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991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989"/>
      <c r="O36" s="413"/>
      <c r="P36" s="413"/>
      <c r="Q36" s="989"/>
      <c r="R36" s="413" t="s">
        <v>89</v>
      </c>
      <c r="S36" s="989"/>
      <c r="T36" s="989"/>
      <c r="U36" s="989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991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989"/>
      <c r="O37" s="413"/>
      <c r="P37" s="413"/>
      <c r="Q37" s="989"/>
      <c r="R37" s="413" t="s">
        <v>89</v>
      </c>
      <c r="S37" s="989"/>
      <c r="T37" s="989"/>
      <c r="U37" s="989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991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989"/>
      <c r="O38" s="413"/>
      <c r="P38" s="413"/>
      <c r="Q38" s="989"/>
      <c r="R38" s="413" t="s">
        <v>89</v>
      </c>
      <c r="S38" s="989"/>
      <c r="T38" s="989"/>
      <c r="U38" s="989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991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989"/>
      <c r="O39" s="413"/>
      <c r="P39" s="413"/>
      <c r="Q39" s="989"/>
      <c r="R39" s="413" t="s">
        <v>89</v>
      </c>
      <c r="S39" s="989"/>
      <c r="T39" s="989"/>
      <c r="U39" s="989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991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989">
        <v>275</v>
      </c>
      <c r="O40" s="413"/>
      <c r="P40" s="413"/>
      <c r="Q40" s="989"/>
      <c r="R40" s="413" t="s">
        <v>111</v>
      </c>
      <c r="S40" s="989"/>
      <c r="T40" s="989"/>
      <c r="U40" s="989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991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989"/>
      <c r="O41" s="413"/>
      <c r="P41" s="413"/>
      <c r="Q41" s="989"/>
      <c r="R41" s="413" t="s">
        <v>111</v>
      </c>
      <c r="S41" s="989"/>
      <c r="T41" s="989"/>
      <c r="U41" s="989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991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989"/>
      <c r="O42" s="413"/>
      <c r="P42" s="413"/>
      <c r="Q42" s="989"/>
      <c r="R42" s="413" t="s">
        <v>111</v>
      </c>
      <c r="S42" s="989"/>
      <c r="T42" s="989"/>
      <c r="U42" s="989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991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989"/>
      <c r="O43" s="413"/>
      <c r="P43" s="413"/>
      <c r="Q43" s="989"/>
      <c r="R43" s="413" t="s">
        <v>111</v>
      </c>
      <c r="S43" s="989"/>
      <c r="T43" s="989"/>
      <c r="U43" s="989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991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989"/>
      <c r="O44" s="413"/>
      <c r="P44" s="413"/>
      <c r="Q44" s="989"/>
      <c r="R44" s="413" t="s">
        <v>111</v>
      </c>
      <c r="S44" s="989"/>
      <c r="T44" s="989"/>
      <c r="U44" s="989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991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989">
        <v>212</v>
      </c>
      <c r="O45" s="413"/>
      <c r="P45" s="413"/>
      <c r="Q45" s="989"/>
      <c r="R45" s="413" t="s">
        <v>111</v>
      </c>
      <c r="S45" s="989"/>
      <c r="T45" s="989"/>
      <c r="U45" s="989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991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989"/>
      <c r="O46" s="413"/>
      <c r="P46" s="413"/>
      <c r="Q46" s="989"/>
      <c r="R46" s="413" t="s">
        <v>111</v>
      </c>
      <c r="S46" s="989"/>
      <c r="T46" s="989"/>
      <c r="U46" s="989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991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989"/>
      <c r="O47" s="413"/>
      <c r="P47" s="413"/>
      <c r="Q47" s="989"/>
      <c r="R47" s="413" t="s">
        <v>111</v>
      </c>
      <c r="S47" s="989"/>
      <c r="T47" s="989"/>
      <c r="U47" s="989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992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989"/>
      <c r="O48" s="413"/>
      <c r="P48" s="413"/>
      <c r="Q48" s="989"/>
      <c r="R48" s="413" t="s">
        <v>111</v>
      </c>
      <c r="S48" s="989"/>
      <c r="T48" s="989"/>
      <c r="U48" s="989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990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989">
        <v>360</v>
      </c>
      <c r="O49" s="413"/>
      <c r="P49" s="413"/>
      <c r="Q49" s="989">
        <v>90</v>
      </c>
      <c r="R49" s="413" t="s">
        <v>111</v>
      </c>
      <c r="S49" s="989">
        <v>0.7</v>
      </c>
      <c r="T49" s="989">
        <v>9</v>
      </c>
      <c r="U49" s="989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991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989"/>
      <c r="O50" s="413"/>
      <c r="P50" s="413"/>
      <c r="Q50" s="989"/>
      <c r="R50" s="413" t="s">
        <v>111</v>
      </c>
      <c r="S50" s="989"/>
      <c r="T50" s="989"/>
      <c r="U50" s="989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991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989"/>
      <c r="O51" s="413"/>
      <c r="P51" s="413"/>
      <c r="Q51" s="989"/>
      <c r="R51" s="413" t="s">
        <v>111</v>
      </c>
      <c r="S51" s="989"/>
      <c r="T51" s="989"/>
      <c r="U51" s="989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991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989"/>
      <c r="O52" s="413"/>
      <c r="P52" s="413"/>
      <c r="Q52" s="989"/>
      <c r="R52" s="413" t="s">
        <v>111</v>
      </c>
      <c r="S52" s="989"/>
      <c r="T52" s="989"/>
      <c r="U52" s="989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991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989"/>
      <c r="O53" s="413"/>
      <c r="P53" s="413"/>
      <c r="Q53" s="989"/>
      <c r="R53" s="413" t="s">
        <v>111</v>
      </c>
      <c r="S53" s="989"/>
      <c r="T53" s="989"/>
      <c r="U53" s="989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991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989"/>
      <c r="O54" s="413"/>
      <c r="P54" s="413"/>
      <c r="Q54" s="989"/>
      <c r="R54" s="413" t="s">
        <v>111</v>
      </c>
      <c r="S54" s="989"/>
      <c r="T54" s="989"/>
      <c r="U54" s="989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991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989">
        <v>360</v>
      </c>
      <c r="O55" s="413"/>
      <c r="P55" s="413"/>
      <c r="Q55" s="989">
        <v>133.19900000000001</v>
      </c>
      <c r="R55" s="413" t="s">
        <v>239</v>
      </c>
      <c r="S55" s="989"/>
      <c r="T55" s="989"/>
      <c r="U55" s="989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991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989"/>
      <c r="O56" s="413"/>
      <c r="P56" s="413"/>
      <c r="Q56" s="989"/>
      <c r="R56" s="413" t="s">
        <v>239</v>
      </c>
      <c r="S56" s="989"/>
      <c r="T56" s="989"/>
      <c r="U56" s="989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991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989"/>
      <c r="O57" s="413"/>
      <c r="P57" s="413"/>
      <c r="Q57" s="989"/>
      <c r="R57" s="413" t="s">
        <v>239</v>
      </c>
      <c r="S57" s="989"/>
      <c r="T57" s="989"/>
      <c r="U57" s="989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991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989"/>
      <c r="O58" s="413"/>
      <c r="P58" s="413"/>
      <c r="Q58" s="989"/>
      <c r="R58" s="413" t="s">
        <v>239</v>
      </c>
      <c r="S58" s="989"/>
      <c r="T58" s="989"/>
      <c r="U58" s="989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992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989"/>
      <c r="O59" s="413"/>
      <c r="P59" s="413"/>
      <c r="Q59" s="989"/>
      <c r="R59" s="413" t="s">
        <v>239</v>
      </c>
      <c r="S59" s="989"/>
      <c r="T59" s="989"/>
      <c r="U59" s="989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990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1002">
        <v>320</v>
      </c>
      <c r="O60" s="413"/>
      <c r="P60" s="413"/>
      <c r="Q60" s="989"/>
      <c r="R60" s="413" t="s">
        <v>111</v>
      </c>
      <c r="S60" s="989">
        <v>2.5</v>
      </c>
      <c r="T60" s="989">
        <v>23</v>
      </c>
      <c r="U60" s="989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991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1002"/>
      <c r="O61" s="413"/>
      <c r="P61" s="413"/>
      <c r="Q61" s="989"/>
      <c r="R61" s="413" t="s">
        <v>111</v>
      </c>
      <c r="S61" s="989"/>
      <c r="T61" s="989"/>
      <c r="U61" s="989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991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1002"/>
      <c r="O62" s="413"/>
      <c r="P62" s="413"/>
      <c r="Q62" s="989"/>
      <c r="R62" s="413" t="s">
        <v>111</v>
      </c>
      <c r="S62" s="989"/>
      <c r="T62" s="989"/>
      <c r="U62" s="989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991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1002"/>
      <c r="O63" s="413"/>
      <c r="P63" s="413"/>
      <c r="Q63" s="989"/>
      <c r="R63" s="413" t="s">
        <v>111</v>
      </c>
      <c r="S63" s="989"/>
      <c r="T63" s="989"/>
      <c r="U63" s="989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991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989">
        <v>285</v>
      </c>
      <c r="O64" s="413"/>
      <c r="P64" s="413"/>
      <c r="Q64" s="989"/>
      <c r="R64" s="413" t="s">
        <v>111</v>
      </c>
      <c r="S64" s="989"/>
      <c r="T64" s="989"/>
      <c r="U64" s="989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991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989"/>
      <c r="O65" s="413"/>
      <c r="P65" s="413"/>
      <c r="Q65" s="989"/>
      <c r="R65" s="413" t="s">
        <v>111</v>
      </c>
      <c r="S65" s="989"/>
      <c r="T65" s="989"/>
      <c r="U65" s="989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991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989"/>
      <c r="O66" s="413"/>
      <c r="P66" s="413"/>
      <c r="Q66" s="989"/>
      <c r="R66" s="413" t="s">
        <v>111</v>
      </c>
      <c r="S66" s="989"/>
      <c r="T66" s="989"/>
      <c r="U66" s="989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991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989"/>
      <c r="O67" s="413"/>
      <c r="P67" s="413"/>
      <c r="Q67" s="989"/>
      <c r="R67" s="413" t="s">
        <v>111</v>
      </c>
      <c r="S67" s="989"/>
      <c r="T67" s="989"/>
      <c r="U67" s="989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991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989"/>
      <c r="O68" s="413"/>
      <c r="P68" s="413"/>
      <c r="Q68" s="989"/>
      <c r="R68" s="413" t="s">
        <v>111</v>
      </c>
      <c r="S68" s="989"/>
      <c r="T68" s="989"/>
      <c r="U68" s="989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991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989"/>
      <c r="O69" s="413"/>
      <c r="P69" s="413"/>
      <c r="Q69" s="989"/>
      <c r="R69" s="413" t="s">
        <v>111</v>
      </c>
      <c r="S69" s="989"/>
      <c r="T69" s="989"/>
      <c r="U69" s="989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991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989">
        <v>616</v>
      </c>
      <c r="O70" s="413"/>
      <c r="P70" s="413"/>
      <c r="Q70" s="989">
        <v>154</v>
      </c>
      <c r="R70" s="413" t="s">
        <v>111</v>
      </c>
      <c r="S70" s="989"/>
      <c r="T70" s="989"/>
      <c r="U70" s="989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991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989"/>
      <c r="O71" s="413"/>
      <c r="P71" s="413"/>
      <c r="Q71" s="989"/>
      <c r="R71" s="413" t="s">
        <v>111</v>
      </c>
      <c r="S71" s="989"/>
      <c r="T71" s="989"/>
      <c r="U71" s="989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991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989"/>
      <c r="O72" s="413"/>
      <c r="P72" s="413"/>
      <c r="Q72" s="989"/>
      <c r="R72" s="413" t="s">
        <v>111</v>
      </c>
      <c r="S72" s="989"/>
      <c r="T72" s="989"/>
      <c r="U72" s="989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991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989"/>
      <c r="O73" s="413"/>
      <c r="P73" s="413"/>
      <c r="Q73" s="989"/>
      <c r="R73" s="413" t="s">
        <v>111</v>
      </c>
      <c r="S73" s="989"/>
      <c r="T73" s="989"/>
      <c r="U73" s="989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991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989"/>
      <c r="O74" s="413"/>
      <c r="P74" s="413"/>
      <c r="Q74" s="989"/>
      <c r="R74" s="413" t="s">
        <v>111</v>
      </c>
      <c r="S74" s="989"/>
      <c r="T74" s="989"/>
      <c r="U74" s="989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991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989"/>
      <c r="O75" s="413"/>
      <c r="P75" s="413"/>
      <c r="Q75" s="989"/>
      <c r="R75" s="413" t="s">
        <v>111</v>
      </c>
      <c r="S75" s="989"/>
      <c r="T75" s="989"/>
      <c r="U75" s="989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991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989">
        <v>616</v>
      </c>
      <c r="O76" s="413"/>
      <c r="P76" s="413"/>
      <c r="Q76" s="989">
        <v>113.95</v>
      </c>
      <c r="R76" s="413" t="str">
        <f t="shared" ref="R76:R80" si="2">IF(C76=370,"p500","fx")</f>
        <v>p500</v>
      </c>
      <c r="S76" s="989"/>
      <c r="T76" s="989"/>
      <c r="U76" s="989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991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989"/>
      <c r="O77" s="413"/>
      <c r="P77" s="413"/>
      <c r="Q77" s="989"/>
      <c r="R77" s="413" t="str">
        <f t="shared" si="2"/>
        <v>p500</v>
      </c>
      <c r="S77" s="989"/>
      <c r="T77" s="989"/>
      <c r="U77" s="989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991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989"/>
      <c r="O78" s="413"/>
      <c r="P78" s="413"/>
      <c r="Q78" s="989"/>
      <c r="R78" s="413" t="str">
        <f t="shared" si="2"/>
        <v>p500</v>
      </c>
      <c r="S78" s="989"/>
      <c r="T78" s="989"/>
      <c r="U78" s="989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991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989"/>
      <c r="O79" s="413"/>
      <c r="P79" s="413"/>
      <c r="Q79" s="989"/>
      <c r="R79" s="413" t="str">
        <f t="shared" si="2"/>
        <v>p500</v>
      </c>
      <c r="S79" s="989"/>
      <c r="T79" s="989"/>
      <c r="U79" s="989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991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989"/>
      <c r="O80" s="413"/>
      <c r="P80" s="413"/>
      <c r="Q80" s="989"/>
      <c r="R80" s="413" t="str">
        <f t="shared" si="2"/>
        <v>p500</v>
      </c>
      <c r="S80" s="989"/>
      <c r="T80" s="989"/>
      <c r="U80" s="989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991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989">
        <v>200</v>
      </c>
      <c r="O81" s="413"/>
      <c r="P81" s="413"/>
      <c r="Q81" s="989">
        <v>301.63299999999998</v>
      </c>
      <c r="R81" s="413" t="s">
        <v>111</v>
      </c>
      <c r="S81" s="989"/>
      <c r="T81" s="989"/>
      <c r="U81" s="989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991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989"/>
      <c r="O82" s="413"/>
      <c r="P82" s="413"/>
      <c r="Q82" s="989"/>
      <c r="R82" s="413" t="s">
        <v>111</v>
      </c>
      <c r="S82" s="989"/>
      <c r="T82" s="989"/>
      <c r="U82" s="989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991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989"/>
      <c r="O83" s="413"/>
      <c r="P83" s="413"/>
      <c r="Q83" s="989"/>
      <c r="R83" s="413" t="s">
        <v>111</v>
      </c>
      <c r="S83" s="989"/>
      <c r="T83" s="989"/>
      <c r="U83" s="989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991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989"/>
      <c r="O84" s="413"/>
      <c r="P84" s="413"/>
      <c r="Q84" s="989"/>
      <c r="R84" s="413" t="s">
        <v>111</v>
      </c>
      <c r="S84" s="989"/>
      <c r="T84" s="989"/>
      <c r="U84" s="989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991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989"/>
      <c r="O85" s="413"/>
      <c r="P85" s="413"/>
      <c r="Q85" s="989"/>
      <c r="R85" s="413" t="s">
        <v>111</v>
      </c>
      <c r="S85" s="989"/>
      <c r="T85" s="989"/>
      <c r="U85" s="989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991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989">
        <v>280</v>
      </c>
      <c r="O86" s="413"/>
      <c r="P86" s="413"/>
      <c r="Q86" s="989"/>
      <c r="R86" s="413" t="s">
        <v>111</v>
      </c>
      <c r="S86" s="989"/>
      <c r="T86" s="989"/>
      <c r="U86" s="989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991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989"/>
      <c r="O87" s="413"/>
      <c r="P87" s="413"/>
      <c r="Q87" s="989"/>
      <c r="R87" s="413" t="s">
        <v>111</v>
      </c>
      <c r="S87" s="989"/>
      <c r="T87" s="989"/>
      <c r="U87" s="989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991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989"/>
      <c r="O88" s="413"/>
      <c r="P88" s="413"/>
      <c r="Q88" s="989"/>
      <c r="R88" s="413" t="s">
        <v>111</v>
      </c>
      <c r="S88" s="989"/>
      <c r="T88" s="989"/>
      <c r="U88" s="989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991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989"/>
      <c r="O89" s="413"/>
      <c r="P89" s="413"/>
      <c r="Q89" s="989"/>
      <c r="R89" s="413" t="s">
        <v>111</v>
      </c>
      <c r="S89" s="989"/>
      <c r="T89" s="989"/>
      <c r="U89" s="989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991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989"/>
      <c r="O90" s="413"/>
      <c r="P90" s="413"/>
      <c r="Q90" s="989"/>
      <c r="R90" s="413" t="s">
        <v>111</v>
      </c>
      <c r="S90" s="989"/>
      <c r="T90" s="989"/>
      <c r="U90" s="989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991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989"/>
      <c r="O91" s="413"/>
      <c r="P91" s="413"/>
      <c r="Q91" s="989"/>
      <c r="R91" s="413" t="s">
        <v>111</v>
      </c>
      <c r="S91" s="989"/>
      <c r="T91" s="989"/>
      <c r="U91" s="989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992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989"/>
      <c r="O92" s="413"/>
      <c r="P92" s="413"/>
      <c r="Q92" s="989"/>
      <c r="R92" s="413" t="s">
        <v>111</v>
      </c>
      <c r="S92" s="989"/>
      <c r="T92" s="989"/>
      <c r="U92" s="989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990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993">
        <v>600</v>
      </c>
      <c r="O93" s="414"/>
      <c r="P93" s="414"/>
      <c r="Q93" s="993">
        <v>150</v>
      </c>
      <c r="R93" s="414" t="s">
        <v>111</v>
      </c>
      <c r="S93" s="993">
        <v>1</v>
      </c>
      <c r="T93" s="993">
        <v>11.6</v>
      </c>
      <c r="U93" s="993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991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993"/>
      <c r="O94" s="414"/>
      <c r="P94" s="414"/>
      <c r="Q94" s="993"/>
      <c r="R94" s="414" t="s">
        <v>111</v>
      </c>
      <c r="S94" s="993"/>
      <c r="T94" s="993"/>
      <c r="U94" s="993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991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993"/>
      <c r="O95" s="414"/>
      <c r="P95" s="414"/>
      <c r="Q95" s="993"/>
      <c r="R95" s="414" t="s">
        <v>111</v>
      </c>
      <c r="S95" s="993"/>
      <c r="T95" s="993"/>
      <c r="U95" s="993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991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993"/>
      <c r="O96" s="414"/>
      <c r="P96" s="414"/>
      <c r="Q96" s="993"/>
      <c r="R96" s="414" t="s">
        <v>111</v>
      </c>
      <c r="S96" s="993"/>
      <c r="T96" s="993"/>
      <c r="U96" s="993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991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993"/>
      <c r="O97" s="414"/>
      <c r="P97" s="414"/>
      <c r="Q97" s="993"/>
      <c r="R97" s="414" t="s">
        <v>111</v>
      </c>
      <c r="S97" s="993"/>
      <c r="T97" s="993"/>
      <c r="U97" s="993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991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993"/>
      <c r="O98" s="414"/>
      <c r="P98" s="414"/>
      <c r="Q98" s="993"/>
      <c r="R98" s="414" t="s">
        <v>111</v>
      </c>
      <c r="S98" s="993"/>
      <c r="T98" s="993"/>
      <c r="U98" s="993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991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993">
        <v>600</v>
      </c>
      <c r="O99" s="414"/>
      <c r="P99" s="414"/>
      <c r="Q99" s="993">
        <v>110.9</v>
      </c>
      <c r="R99" s="413" t="str">
        <f t="shared" ref="R99:R103" si="3">IF(C99=370,"p500","fx")</f>
        <v>p500</v>
      </c>
      <c r="S99" s="993"/>
      <c r="T99" s="993"/>
      <c r="U99" s="993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991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993"/>
      <c r="O100" s="414"/>
      <c r="P100" s="414"/>
      <c r="Q100" s="993"/>
      <c r="R100" s="413" t="str">
        <f t="shared" si="3"/>
        <v>p500</v>
      </c>
      <c r="S100" s="993"/>
      <c r="T100" s="993"/>
      <c r="U100" s="993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991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993"/>
      <c r="O101" s="414"/>
      <c r="P101" s="414"/>
      <c r="Q101" s="993"/>
      <c r="R101" s="413" t="str">
        <f t="shared" si="3"/>
        <v>p500</v>
      </c>
      <c r="S101" s="993"/>
      <c r="T101" s="993"/>
      <c r="U101" s="993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991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993"/>
      <c r="O102" s="414"/>
      <c r="P102" s="414"/>
      <c r="Q102" s="993"/>
      <c r="R102" s="413" t="str">
        <f t="shared" si="3"/>
        <v>p500</v>
      </c>
      <c r="S102" s="993"/>
      <c r="T102" s="993"/>
      <c r="U102" s="993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992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993"/>
      <c r="O103" s="414"/>
      <c r="P103" s="414"/>
      <c r="Q103" s="993"/>
      <c r="R103" s="413" t="str">
        <f t="shared" si="3"/>
        <v>p500</v>
      </c>
      <c r="S103" s="993"/>
      <c r="T103" s="993"/>
      <c r="U103" s="993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990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993">
        <v>592</v>
      </c>
      <c r="O104" s="414"/>
      <c r="P104" s="414"/>
      <c r="Q104" s="993">
        <v>195.36</v>
      </c>
      <c r="R104" s="414" t="s">
        <v>111</v>
      </c>
      <c r="S104" s="993">
        <v>3</v>
      </c>
      <c r="T104" s="993">
        <v>25</v>
      </c>
      <c r="U104" s="993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991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993"/>
      <c r="O105" s="414"/>
      <c r="P105" s="414"/>
      <c r="Q105" s="993"/>
      <c r="R105" s="414" t="s">
        <v>111</v>
      </c>
      <c r="S105" s="993"/>
      <c r="T105" s="993"/>
      <c r="U105" s="993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991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993"/>
      <c r="O106" s="414"/>
      <c r="P106" s="414"/>
      <c r="Q106" s="993"/>
      <c r="R106" s="414" t="s">
        <v>111</v>
      </c>
      <c r="S106" s="993"/>
      <c r="T106" s="993"/>
      <c r="U106" s="993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991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993"/>
      <c r="O107" s="414"/>
      <c r="P107" s="414"/>
      <c r="Q107" s="993"/>
      <c r="R107" s="414" t="s">
        <v>111</v>
      </c>
      <c r="S107" s="993"/>
      <c r="T107" s="993"/>
      <c r="U107" s="993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991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993">
        <v>198</v>
      </c>
      <c r="O108" s="414"/>
      <c r="P108" s="414"/>
      <c r="Q108" s="993"/>
      <c r="R108" s="414" t="s">
        <v>111</v>
      </c>
      <c r="S108" s="993"/>
      <c r="T108" s="993"/>
      <c r="U108" s="993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991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993"/>
      <c r="O109" s="414"/>
      <c r="P109" s="414"/>
      <c r="Q109" s="993"/>
      <c r="R109" s="414" t="s">
        <v>111</v>
      </c>
      <c r="S109" s="993"/>
      <c r="T109" s="993"/>
      <c r="U109" s="993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991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993"/>
      <c r="O110" s="414"/>
      <c r="P110" s="414"/>
      <c r="Q110" s="993"/>
      <c r="R110" s="414" t="s">
        <v>111</v>
      </c>
      <c r="S110" s="993"/>
      <c r="T110" s="993"/>
      <c r="U110" s="993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991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993">
        <v>592</v>
      </c>
      <c r="O111" s="414"/>
      <c r="P111" s="414"/>
      <c r="Q111" s="993">
        <v>148</v>
      </c>
      <c r="R111" s="414" t="s">
        <v>111</v>
      </c>
      <c r="S111" s="993"/>
      <c r="T111" s="993"/>
      <c r="U111" s="993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991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993"/>
      <c r="O112" s="414"/>
      <c r="P112" s="414"/>
      <c r="Q112" s="993"/>
      <c r="R112" s="414" t="s">
        <v>111</v>
      </c>
      <c r="S112" s="993"/>
      <c r="T112" s="993"/>
      <c r="U112" s="993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991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993"/>
      <c r="O113" s="414"/>
      <c r="P113" s="414"/>
      <c r="Q113" s="993"/>
      <c r="R113" s="414" t="s">
        <v>111</v>
      </c>
      <c r="S113" s="993"/>
      <c r="T113" s="993"/>
      <c r="U113" s="993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991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993"/>
      <c r="O114" s="414"/>
      <c r="P114" s="414"/>
      <c r="Q114" s="993"/>
      <c r="R114" s="414" t="s">
        <v>111</v>
      </c>
      <c r="S114" s="993"/>
      <c r="T114" s="993"/>
      <c r="U114" s="993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991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993"/>
      <c r="O115" s="414"/>
      <c r="P115" s="414"/>
      <c r="Q115" s="993"/>
      <c r="R115" s="414" t="s">
        <v>111</v>
      </c>
      <c r="S115" s="993"/>
      <c r="T115" s="993"/>
      <c r="U115" s="993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991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993"/>
      <c r="O116" s="414"/>
      <c r="P116" s="414"/>
      <c r="Q116" s="993"/>
      <c r="R116" s="414" t="s">
        <v>111</v>
      </c>
      <c r="S116" s="993"/>
      <c r="T116" s="993"/>
      <c r="U116" s="993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991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993">
        <v>592</v>
      </c>
      <c r="O117" s="414"/>
      <c r="P117" s="414"/>
      <c r="Q117" s="993">
        <v>110.11</v>
      </c>
      <c r="R117" s="413" t="str">
        <f t="shared" ref="R117:R121" si="4">IF(C117=370,"p500","fx")</f>
        <v>p500</v>
      </c>
      <c r="S117" s="993"/>
      <c r="T117" s="993"/>
      <c r="U117" s="993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991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993"/>
      <c r="O118" s="414"/>
      <c r="P118" s="414"/>
      <c r="Q118" s="993"/>
      <c r="R118" s="413" t="str">
        <f t="shared" si="4"/>
        <v>p500</v>
      </c>
      <c r="S118" s="993"/>
      <c r="T118" s="993"/>
      <c r="U118" s="993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991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993"/>
      <c r="O119" s="414"/>
      <c r="P119" s="414"/>
      <c r="Q119" s="993"/>
      <c r="R119" s="413" t="str">
        <f t="shared" si="4"/>
        <v>p500</v>
      </c>
      <c r="S119" s="993"/>
      <c r="T119" s="993"/>
      <c r="U119" s="993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991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993"/>
      <c r="O120" s="414"/>
      <c r="P120" s="414"/>
      <c r="Q120" s="993"/>
      <c r="R120" s="413" t="str">
        <f t="shared" si="4"/>
        <v>p500</v>
      </c>
      <c r="S120" s="993"/>
      <c r="T120" s="993"/>
      <c r="U120" s="993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991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993"/>
      <c r="O121" s="414"/>
      <c r="P121" s="414"/>
      <c r="Q121" s="993"/>
      <c r="R121" s="413" t="str">
        <f t="shared" si="4"/>
        <v>p500</v>
      </c>
      <c r="S121" s="993"/>
      <c r="T121" s="993"/>
      <c r="U121" s="993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991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993">
        <v>454</v>
      </c>
      <c r="O122" s="414"/>
      <c r="P122" s="414"/>
      <c r="Q122" s="993"/>
      <c r="R122" s="414" t="s">
        <v>111</v>
      </c>
      <c r="S122" s="993"/>
      <c r="T122" s="993"/>
      <c r="U122" s="993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991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993"/>
      <c r="O123" s="414"/>
      <c r="P123" s="414"/>
      <c r="Q123" s="993"/>
      <c r="R123" s="414" t="s">
        <v>111</v>
      </c>
      <c r="S123" s="993"/>
      <c r="T123" s="993"/>
      <c r="U123" s="993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991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993"/>
      <c r="O124" s="414"/>
      <c r="P124" s="414"/>
      <c r="Q124" s="993"/>
      <c r="R124" s="414" t="s">
        <v>111</v>
      </c>
      <c r="S124" s="993"/>
      <c r="T124" s="993"/>
      <c r="U124" s="993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991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993"/>
      <c r="O125" s="414"/>
      <c r="P125" s="414"/>
      <c r="Q125" s="993"/>
      <c r="R125" s="414" t="s">
        <v>111</v>
      </c>
      <c r="S125" s="993"/>
      <c r="T125" s="993"/>
      <c r="U125" s="993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991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993"/>
      <c r="O126" s="414"/>
      <c r="P126" s="414"/>
      <c r="Q126" s="993"/>
      <c r="R126" s="414" t="s">
        <v>111</v>
      </c>
      <c r="S126" s="993"/>
      <c r="T126" s="993"/>
      <c r="U126" s="993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991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993"/>
      <c r="O127" s="414"/>
      <c r="P127" s="414"/>
      <c r="Q127" s="993"/>
      <c r="R127" s="414" t="s">
        <v>111</v>
      </c>
      <c r="S127" s="993"/>
      <c r="T127" s="993"/>
      <c r="U127" s="993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991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993"/>
      <c r="O128" s="414"/>
      <c r="P128" s="414"/>
      <c r="Q128" s="993"/>
      <c r="R128" s="414" t="s">
        <v>111</v>
      </c>
      <c r="S128" s="993"/>
      <c r="T128" s="993"/>
      <c r="U128" s="993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991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993">
        <v>370</v>
      </c>
      <c r="O129" s="414"/>
      <c r="P129" s="414"/>
      <c r="Q129" s="993"/>
      <c r="R129" s="414" t="s">
        <v>111</v>
      </c>
      <c r="S129" s="993"/>
      <c r="T129" s="993"/>
      <c r="U129" s="993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991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993"/>
      <c r="O130" s="414"/>
      <c r="P130" s="414"/>
      <c r="Q130" s="993"/>
      <c r="R130" s="414" t="s">
        <v>111</v>
      </c>
      <c r="S130" s="993"/>
      <c r="T130" s="993"/>
      <c r="U130" s="993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991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993"/>
      <c r="O131" s="414"/>
      <c r="P131" s="414"/>
      <c r="Q131" s="993"/>
      <c r="R131" s="414" t="s">
        <v>111</v>
      </c>
      <c r="S131" s="993"/>
      <c r="T131" s="993"/>
      <c r="U131" s="993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991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993"/>
      <c r="O132" s="414"/>
      <c r="P132" s="414"/>
      <c r="Q132" s="993"/>
      <c r="R132" s="414" t="s">
        <v>111</v>
      </c>
      <c r="S132" s="993"/>
      <c r="T132" s="993"/>
      <c r="U132" s="993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992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993"/>
      <c r="O133" s="414"/>
      <c r="P133" s="414"/>
      <c r="Q133" s="993"/>
      <c r="R133" s="414" t="s">
        <v>111</v>
      </c>
      <c r="S133" s="993"/>
      <c r="T133" s="993"/>
      <c r="U133" s="993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990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993">
        <v>480</v>
      </c>
      <c r="O134" s="414"/>
      <c r="P134" s="414"/>
      <c r="Q134" s="993">
        <v>120</v>
      </c>
      <c r="R134" s="414" t="s">
        <v>111</v>
      </c>
      <c r="S134" s="993">
        <v>0.9</v>
      </c>
      <c r="T134" s="993">
        <v>12.8</v>
      </c>
      <c r="U134" s="993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991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993"/>
      <c r="O135" s="414"/>
      <c r="P135" s="414"/>
      <c r="Q135" s="993"/>
      <c r="R135" s="414" t="s">
        <v>111</v>
      </c>
      <c r="S135" s="993"/>
      <c r="T135" s="993"/>
      <c r="U135" s="993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991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993"/>
      <c r="O136" s="414"/>
      <c r="P136" s="414"/>
      <c r="Q136" s="993"/>
      <c r="R136" s="414" t="s">
        <v>111</v>
      </c>
      <c r="S136" s="993"/>
      <c r="T136" s="993"/>
      <c r="U136" s="993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991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993"/>
      <c r="O137" s="414"/>
      <c r="P137" s="414"/>
      <c r="Q137" s="993"/>
      <c r="R137" s="414" t="s">
        <v>111</v>
      </c>
      <c r="S137" s="993"/>
      <c r="T137" s="993"/>
      <c r="U137" s="993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991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993"/>
      <c r="O138" s="414"/>
      <c r="P138" s="414"/>
      <c r="Q138" s="993"/>
      <c r="R138" s="414" t="s">
        <v>111</v>
      </c>
      <c r="S138" s="993"/>
      <c r="T138" s="993"/>
      <c r="U138" s="993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991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993"/>
      <c r="O139" s="414"/>
      <c r="P139" s="414"/>
      <c r="Q139" s="993"/>
      <c r="R139" s="414" t="s">
        <v>111</v>
      </c>
      <c r="S139" s="993"/>
      <c r="T139" s="993"/>
      <c r="U139" s="993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991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993">
        <v>480</v>
      </c>
      <c r="O140" s="414"/>
      <c r="P140" s="414"/>
      <c r="Q140" s="993">
        <v>89.27</v>
      </c>
      <c r="R140" s="414" t="s">
        <v>239</v>
      </c>
      <c r="S140" s="993"/>
      <c r="T140" s="993"/>
      <c r="U140" s="993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991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993"/>
      <c r="O141" s="414"/>
      <c r="P141" s="414"/>
      <c r="Q141" s="993"/>
      <c r="R141" s="414" t="s">
        <v>239</v>
      </c>
      <c r="S141" s="993"/>
      <c r="T141" s="993"/>
      <c r="U141" s="993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991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993"/>
      <c r="O142" s="414"/>
      <c r="P142" s="414"/>
      <c r="Q142" s="993"/>
      <c r="R142" s="414" t="s">
        <v>239</v>
      </c>
      <c r="S142" s="993"/>
      <c r="T142" s="993"/>
      <c r="U142" s="993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991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993"/>
      <c r="O143" s="414"/>
      <c r="P143" s="414"/>
      <c r="Q143" s="993"/>
      <c r="R143" s="414" t="s">
        <v>239</v>
      </c>
      <c r="S143" s="993"/>
      <c r="T143" s="993"/>
      <c r="U143" s="993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991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993"/>
      <c r="O144" s="414"/>
      <c r="P144" s="414"/>
      <c r="Q144" s="993"/>
      <c r="R144" s="414" t="s">
        <v>239</v>
      </c>
      <c r="S144" s="993"/>
      <c r="T144" s="993"/>
      <c r="U144" s="993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991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993">
        <v>136</v>
      </c>
      <c r="O145" s="414"/>
      <c r="P145" s="414"/>
      <c r="Q145" s="993">
        <v>46.88</v>
      </c>
      <c r="R145" s="413" t="str">
        <f t="shared" ref="R145:R148" si="6">IF(C145=370,"p500","fx")</f>
        <v>fx</v>
      </c>
      <c r="S145" s="993"/>
      <c r="T145" s="993"/>
      <c r="U145" s="993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991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993"/>
      <c r="O146" s="414"/>
      <c r="P146" s="414"/>
      <c r="Q146" s="993"/>
      <c r="R146" s="413" t="str">
        <f t="shared" si="6"/>
        <v>fx</v>
      </c>
      <c r="S146" s="993"/>
      <c r="T146" s="993"/>
      <c r="U146" s="993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991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993"/>
      <c r="O147" s="414"/>
      <c r="P147" s="414"/>
      <c r="Q147" s="993"/>
      <c r="R147" s="413" t="str">
        <f t="shared" si="6"/>
        <v>fx</v>
      </c>
      <c r="S147" s="993"/>
      <c r="T147" s="993"/>
      <c r="U147" s="993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992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993"/>
      <c r="O148" s="414"/>
      <c r="P148" s="414"/>
      <c r="Q148" s="993"/>
      <c r="R148" s="413" t="str">
        <f t="shared" si="6"/>
        <v>fx</v>
      </c>
      <c r="S148" s="993"/>
      <c r="T148" s="993"/>
      <c r="U148" s="993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983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1003">
        <v>3</v>
      </c>
      <c r="T149" s="1003">
        <v>27</v>
      </c>
      <c r="U149" s="981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984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981">
        <v>600</v>
      </c>
      <c r="O150" s="411"/>
      <c r="P150" s="411"/>
      <c r="Q150" s="412"/>
      <c r="R150" s="413" t="s">
        <v>111</v>
      </c>
      <c r="S150" s="1003"/>
      <c r="T150" s="1003"/>
      <c r="U150" s="981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984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981"/>
      <c r="O151" s="411"/>
      <c r="P151" s="411"/>
      <c r="Q151" s="412"/>
      <c r="R151" s="413" t="s">
        <v>111</v>
      </c>
      <c r="S151" s="1003"/>
      <c r="T151" s="1003"/>
      <c r="U151" s="98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984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981"/>
      <c r="O152" s="411"/>
      <c r="P152" s="411"/>
      <c r="Q152" s="412"/>
      <c r="R152" s="413" t="s">
        <v>111</v>
      </c>
      <c r="S152" s="1003"/>
      <c r="T152" s="1003"/>
      <c r="U152" s="981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984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981"/>
      <c r="O153" s="411"/>
      <c r="P153" s="411"/>
      <c r="Q153" s="412">
        <v>150</v>
      </c>
      <c r="R153" s="413" t="s">
        <v>111</v>
      </c>
      <c r="S153" s="1003"/>
      <c r="T153" s="1003"/>
      <c r="U153" s="981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984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981">
        <v>480</v>
      </c>
      <c r="O154" s="411"/>
      <c r="P154" s="411"/>
      <c r="Q154" s="412">
        <v>150</v>
      </c>
      <c r="R154" s="413" t="s">
        <v>111</v>
      </c>
      <c r="S154" s="1003"/>
      <c r="T154" s="1003"/>
      <c r="U154" s="981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984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981"/>
      <c r="O155" s="411"/>
      <c r="P155" s="411"/>
      <c r="Q155" s="412">
        <v>150</v>
      </c>
      <c r="R155" s="413" t="s">
        <v>111</v>
      </c>
      <c r="S155" s="1003"/>
      <c r="T155" s="1003"/>
      <c r="U155" s="981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984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981"/>
      <c r="O156" s="411"/>
      <c r="P156" s="411"/>
      <c r="Q156" s="412">
        <v>150</v>
      </c>
      <c r="R156" s="413" t="s">
        <v>111</v>
      </c>
      <c r="S156" s="1003"/>
      <c r="T156" s="1003"/>
      <c r="U156" s="981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984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981"/>
      <c r="O157" s="411"/>
      <c r="P157" s="411"/>
      <c r="Q157" s="412">
        <v>150</v>
      </c>
      <c r="R157" s="413" t="s">
        <v>111</v>
      </c>
      <c r="S157" s="1003"/>
      <c r="T157" s="1003"/>
      <c r="U157" s="981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984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981"/>
      <c r="O158" s="411"/>
      <c r="P158" s="411"/>
      <c r="Q158" s="412">
        <v>150</v>
      </c>
      <c r="R158" s="413" t="s">
        <v>111</v>
      </c>
      <c r="S158" s="1003"/>
      <c r="T158" s="1003"/>
      <c r="U158" s="981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984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981"/>
      <c r="O159" s="411"/>
      <c r="P159" s="411"/>
      <c r="Q159" s="412">
        <v>89.278999999999996</v>
      </c>
      <c r="R159" s="413" t="s">
        <v>111</v>
      </c>
      <c r="S159" s="1003"/>
      <c r="T159" s="1003"/>
      <c r="U159" s="981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984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981">
        <v>375</v>
      </c>
      <c r="O160" s="411"/>
      <c r="P160" s="411"/>
      <c r="Q160" s="412">
        <v>89.278999999999996</v>
      </c>
      <c r="R160" s="413" t="s">
        <v>111</v>
      </c>
      <c r="S160" s="1003"/>
      <c r="T160" s="1003"/>
      <c r="U160" s="981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984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981"/>
      <c r="O161" s="411"/>
      <c r="P161" s="411"/>
      <c r="Q161" s="412">
        <v>89.278999999999996</v>
      </c>
      <c r="R161" s="413" t="s">
        <v>111</v>
      </c>
      <c r="S161" s="1003"/>
      <c r="T161" s="1003"/>
      <c r="U161" s="981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984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981"/>
      <c r="O162" s="411"/>
      <c r="P162" s="411"/>
      <c r="Q162" s="412">
        <v>89.278999999999996</v>
      </c>
      <c r="R162" s="413" t="s">
        <v>111</v>
      </c>
      <c r="S162" s="1003"/>
      <c r="T162" s="1003"/>
      <c r="U162" s="981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984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981"/>
      <c r="O163" s="411"/>
      <c r="P163" s="411"/>
      <c r="Q163" s="412">
        <v>89.278999999999996</v>
      </c>
      <c r="R163" s="413" t="s">
        <v>111</v>
      </c>
      <c r="S163" s="1003"/>
      <c r="T163" s="1003"/>
      <c r="U163" s="981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984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981"/>
      <c r="O164" s="411"/>
      <c r="P164" s="411"/>
      <c r="Q164" s="412"/>
      <c r="R164" s="413" t="s">
        <v>111</v>
      </c>
      <c r="S164" s="1003"/>
      <c r="T164" s="1003"/>
      <c r="U164" s="981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984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981">
        <v>321</v>
      </c>
      <c r="O165" s="411"/>
      <c r="P165" s="411"/>
      <c r="Q165" s="412"/>
      <c r="R165" s="413" t="s">
        <v>111</v>
      </c>
      <c r="S165" s="1003"/>
      <c r="T165" s="1003"/>
      <c r="U165" s="981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984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981"/>
      <c r="O166" s="411"/>
      <c r="P166" s="411"/>
      <c r="Q166" s="412"/>
      <c r="R166" s="413" t="s">
        <v>111</v>
      </c>
      <c r="S166" s="1003"/>
      <c r="T166" s="1003"/>
      <c r="U166" s="981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984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981"/>
      <c r="O167" s="411"/>
      <c r="P167" s="411"/>
      <c r="Q167" s="412"/>
      <c r="R167" s="413" t="s">
        <v>111</v>
      </c>
      <c r="S167" s="1003"/>
      <c r="T167" s="1003"/>
      <c r="U167" s="981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984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981"/>
      <c r="O168" s="411"/>
      <c r="P168" s="411"/>
      <c r="Q168" s="412"/>
      <c r="R168" s="413" t="s">
        <v>111</v>
      </c>
      <c r="S168" s="1003"/>
      <c r="T168" s="1003"/>
      <c r="U168" s="981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984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981"/>
      <c r="O169" s="411"/>
      <c r="P169" s="411"/>
      <c r="Q169" s="412">
        <v>704.02499999999998</v>
      </c>
      <c r="R169" s="413" t="s">
        <v>111</v>
      </c>
      <c r="S169" s="1003"/>
      <c r="T169" s="1003"/>
      <c r="U169" s="981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984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981">
        <v>30</v>
      </c>
      <c r="O170" s="411"/>
      <c r="P170" s="411"/>
      <c r="Q170" s="412">
        <v>704.02499999999998</v>
      </c>
      <c r="R170" s="413" t="s">
        <v>111</v>
      </c>
      <c r="S170" s="1003"/>
      <c r="T170" s="1003"/>
      <c r="U170" s="981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984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981"/>
      <c r="O171" s="411"/>
      <c r="P171" s="411"/>
      <c r="Q171" s="412">
        <v>704.02499999999998</v>
      </c>
      <c r="R171" s="413" t="s">
        <v>111</v>
      </c>
      <c r="S171" s="1003"/>
      <c r="T171" s="1003"/>
      <c r="U171" s="981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984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981"/>
      <c r="O172" s="411"/>
      <c r="P172" s="411"/>
      <c r="Q172" s="412">
        <v>704.02499999999998</v>
      </c>
      <c r="R172" s="413" t="s">
        <v>111</v>
      </c>
      <c r="S172" s="1003"/>
      <c r="T172" s="1003"/>
      <c r="U172" s="981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984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981"/>
      <c r="O173" s="411"/>
      <c r="P173" s="411"/>
      <c r="Q173" s="412">
        <v>704.02499999999998</v>
      </c>
      <c r="R173" s="413" t="s">
        <v>111</v>
      </c>
      <c r="S173" s="1003"/>
      <c r="T173" s="1003"/>
      <c r="U173" s="981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984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981"/>
      <c r="O174" s="411"/>
      <c r="P174" s="411"/>
      <c r="Q174" s="412">
        <v>704.02499999999998</v>
      </c>
      <c r="R174" s="413" t="s">
        <v>111</v>
      </c>
      <c r="S174" s="1003"/>
      <c r="T174" s="1003"/>
      <c r="U174" s="981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984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981"/>
      <c r="O175" s="411"/>
      <c r="P175" s="411"/>
      <c r="Q175" s="412">
        <v>704.02499999999998</v>
      </c>
      <c r="R175" s="413" t="s">
        <v>111</v>
      </c>
      <c r="S175" s="1003"/>
      <c r="T175" s="1003"/>
      <c r="U175" s="981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984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981"/>
      <c r="O176" s="411"/>
      <c r="P176" s="411"/>
      <c r="Q176" s="412"/>
      <c r="R176" s="413" t="s">
        <v>111</v>
      </c>
      <c r="S176" s="1003"/>
      <c r="T176" s="1003"/>
      <c r="U176" s="981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984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981">
        <v>600</v>
      </c>
      <c r="O177" s="411"/>
      <c r="P177" s="411"/>
      <c r="Q177" s="412"/>
      <c r="R177" s="413" t="s">
        <v>111</v>
      </c>
      <c r="S177" s="1003"/>
      <c r="T177" s="1003"/>
      <c r="U177" s="981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984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981"/>
      <c r="O178" s="411"/>
      <c r="P178" s="411"/>
      <c r="Q178" s="412"/>
      <c r="R178" s="413" t="s">
        <v>111</v>
      </c>
      <c r="S178" s="1003"/>
      <c r="T178" s="1003"/>
      <c r="U178" s="981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985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981"/>
      <c r="O179" s="411"/>
      <c r="P179" s="411"/>
      <c r="Q179" s="412">
        <v>150</v>
      </c>
      <c r="R179" s="413" t="s">
        <v>111</v>
      </c>
      <c r="S179" s="1003"/>
      <c r="T179" s="1003"/>
      <c r="U179" s="981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983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981">
        <v>600</v>
      </c>
      <c r="O180" s="411"/>
      <c r="P180" s="411"/>
      <c r="Q180" s="988">
        <v>150</v>
      </c>
      <c r="R180" s="413" t="s">
        <v>111</v>
      </c>
      <c r="S180" s="981">
        <v>1</v>
      </c>
      <c r="T180" s="981">
        <v>12.2</v>
      </c>
      <c r="U180" s="981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984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981"/>
      <c r="O181" s="411"/>
      <c r="P181" s="411"/>
      <c r="Q181" s="988"/>
      <c r="R181" s="413" t="s">
        <v>111</v>
      </c>
      <c r="S181" s="981"/>
      <c r="T181" s="981"/>
      <c r="U181" s="981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984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981"/>
      <c r="O182" s="411"/>
      <c r="P182" s="411"/>
      <c r="Q182" s="988"/>
      <c r="R182" s="413" t="s">
        <v>111</v>
      </c>
      <c r="S182" s="981"/>
      <c r="T182" s="981"/>
      <c r="U182" s="981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984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981"/>
      <c r="O183" s="411"/>
      <c r="P183" s="411"/>
      <c r="Q183" s="988"/>
      <c r="R183" s="413" t="s">
        <v>111</v>
      </c>
      <c r="S183" s="981"/>
      <c r="T183" s="981"/>
      <c r="U183" s="981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984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981"/>
      <c r="O184" s="411"/>
      <c r="P184" s="411"/>
      <c r="Q184" s="988"/>
      <c r="R184" s="413" t="s">
        <v>111</v>
      </c>
      <c r="S184" s="981"/>
      <c r="T184" s="981"/>
      <c r="U184" s="981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984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981"/>
      <c r="O185" s="411"/>
      <c r="P185" s="411"/>
      <c r="Q185" s="988">
        <v>111.6</v>
      </c>
      <c r="R185" s="413" t="s">
        <v>239</v>
      </c>
      <c r="S185" s="981"/>
      <c r="T185" s="981"/>
      <c r="U185" s="981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984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988"/>
      <c r="R186" s="413" t="s">
        <v>239</v>
      </c>
      <c r="S186" s="981"/>
      <c r="T186" s="981"/>
      <c r="U186" s="981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984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988"/>
      <c r="R187" s="413" t="s">
        <v>239</v>
      </c>
      <c r="S187" s="981"/>
      <c r="T187" s="981"/>
      <c r="U187" s="981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984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988"/>
      <c r="R188" s="413" t="s">
        <v>239</v>
      </c>
      <c r="S188" s="981"/>
      <c r="T188" s="981"/>
      <c r="U188" s="981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985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988"/>
      <c r="R189" s="413" t="s">
        <v>239</v>
      </c>
      <c r="S189" s="981"/>
      <c r="T189" s="981"/>
      <c r="U189" s="98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973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981">
        <v>592</v>
      </c>
      <c r="O190" s="411"/>
      <c r="P190" s="411"/>
      <c r="Q190" s="988">
        <v>110.7</v>
      </c>
      <c r="R190" s="413" t="s">
        <v>239</v>
      </c>
      <c r="S190" s="981">
        <v>1.2</v>
      </c>
      <c r="T190" s="981">
        <v>9.5</v>
      </c>
      <c r="U190" s="981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974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981"/>
      <c r="O191" s="411"/>
      <c r="P191" s="411"/>
      <c r="Q191" s="988"/>
      <c r="R191" s="413" t="s">
        <v>239</v>
      </c>
      <c r="S191" s="981"/>
      <c r="T191" s="981"/>
      <c r="U191" s="981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974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981"/>
      <c r="O192" s="411"/>
      <c r="P192" s="411"/>
      <c r="Q192" s="988"/>
      <c r="R192" s="413" t="s">
        <v>239</v>
      </c>
      <c r="S192" s="981"/>
      <c r="T192" s="981"/>
      <c r="U192" s="981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974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981"/>
      <c r="O193" s="411"/>
      <c r="P193" s="411"/>
      <c r="Q193" s="988"/>
      <c r="R193" s="413" t="s">
        <v>239</v>
      </c>
      <c r="S193" s="981"/>
      <c r="T193" s="981"/>
      <c r="U193" s="981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975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981"/>
      <c r="O194" s="411"/>
      <c r="P194" s="411"/>
      <c r="Q194" s="988"/>
      <c r="R194" s="413" t="s">
        <v>239</v>
      </c>
      <c r="S194" s="981"/>
      <c r="T194" s="981"/>
      <c r="U194" s="981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973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981">
        <v>592</v>
      </c>
      <c r="O195" s="411"/>
      <c r="P195" s="411"/>
      <c r="Q195" s="988">
        <v>148</v>
      </c>
      <c r="R195" s="413" t="str">
        <f t="shared" ref="R195:R200" si="7">IF(C195=370,"p500","fx")</f>
        <v>fx</v>
      </c>
      <c r="S195" s="981"/>
      <c r="T195" s="981"/>
      <c r="U195" s="981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974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981"/>
      <c r="O196" s="411"/>
      <c r="P196" s="411"/>
      <c r="Q196" s="988"/>
      <c r="R196" s="413" t="str">
        <f t="shared" si="7"/>
        <v>fx</v>
      </c>
      <c r="S196" s="981"/>
      <c r="T196" s="981"/>
      <c r="U196" s="981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974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981"/>
      <c r="O197" s="411"/>
      <c r="P197" s="411"/>
      <c r="Q197" s="988"/>
      <c r="R197" s="413" t="str">
        <f t="shared" si="7"/>
        <v>fx</v>
      </c>
      <c r="S197" s="981"/>
      <c r="T197" s="981"/>
      <c r="U197" s="981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974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981"/>
      <c r="O198" s="411"/>
      <c r="P198" s="411"/>
      <c r="Q198" s="988"/>
      <c r="R198" s="413" t="str">
        <f t="shared" si="7"/>
        <v>fx</v>
      </c>
      <c r="S198" s="981"/>
      <c r="T198" s="981"/>
      <c r="U198" s="981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974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981"/>
      <c r="O199" s="411"/>
      <c r="P199" s="411"/>
      <c r="Q199" s="988"/>
      <c r="R199" s="413" t="str">
        <f t="shared" si="7"/>
        <v>fx</v>
      </c>
      <c r="S199" s="981"/>
      <c r="T199" s="981"/>
      <c r="U199" s="981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975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981"/>
      <c r="O200" s="411"/>
      <c r="P200" s="411"/>
      <c r="Q200" s="988"/>
      <c r="R200" s="413" t="str">
        <f t="shared" si="7"/>
        <v>fx</v>
      </c>
      <c r="S200" s="981"/>
      <c r="T200" s="981"/>
      <c r="U200" s="981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973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981">
        <v>260</v>
      </c>
      <c r="O201" s="411"/>
      <c r="P201" s="411"/>
      <c r="Q201" s="988">
        <v>185.566</v>
      </c>
      <c r="R201" s="413">
        <v>316</v>
      </c>
      <c r="S201" s="981">
        <v>2.1</v>
      </c>
      <c r="T201" s="981">
        <v>12.4</v>
      </c>
      <c r="U201" s="981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974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981"/>
      <c r="O202" s="411"/>
      <c r="P202" s="411"/>
      <c r="Q202" s="988"/>
      <c r="R202" s="413">
        <v>316</v>
      </c>
      <c r="S202" s="981"/>
      <c r="T202" s="981"/>
      <c r="U202" s="981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974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981"/>
      <c r="O203" s="411"/>
      <c r="P203" s="411"/>
      <c r="Q203" s="988"/>
      <c r="R203" s="413">
        <v>316</v>
      </c>
      <c r="S203" s="981"/>
      <c r="T203" s="981"/>
      <c r="U203" s="981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974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981"/>
      <c r="O204" s="411"/>
      <c r="P204" s="411"/>
      <c r="Q204" s="988"/>
      <c r="R204" s="413">
        <v>316</v>
      </c>
      <c r="S204" s="981"/>
      <c r="T204" s="981"/>
      <c r="U204" s="981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974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981"/>
      <c r="O205" s="411"/>
      <c r="P205" s="411"/>
      <c r="Q205" s="988"/>
      <c r="R205" s="413">
        <v>316</v>
      </c>
      <c r="S205" s="981"/>
      <c r="T205" s="981"/>
      <c r="U205" s="981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974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981">
        <v>187</v>
      </c>
      <c r="O206" s="411"/>
      <c r="P206" s="411"/>
      <c r="Q206" s="988">
        <v>38.36</v>
      </c>
      <c r="R206" s="413" t="str">
        <f t="shared" ref="R206:R210" si="9">IF(C206=370,"p500","fx")</f>
        <v>fx</v>
      </c>
      <c r="S206" s="981"/>
      <c r="T206" s="981"/>
      <c r="U206" s="981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974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981"/>
      <c r="O207" s="411"/>
      <c r="P207" s="411"/>
      <c r="Q207" s="988"/>
      <c r="R207" s="413" t="str">
        <f t="shared" si="9"/>
        <v>fx</v>
      </c>
      <c r="S207" s="981"/>
      <c r="T207" s="981"/>
      <c r="U207" s="981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974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981"/>
      <c r="O208" s="411"/>
      <c r="P208" s="411"/>
      <c r="Q208" s="988"/>
      <c r="R208" s="413" t="str">
        <f t="shared" si="9"/>
        <v>fx</v>
      </c>
      <c r="S208" s="981"/>
      <c r="T208" s="981"/>
      <c r="U208" s="981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974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981"/>
      <c r="O209" s="411"/>
      <c r="P209" s="411"/>
      <c r="Q209" s="988"/>
      <c r="R209" s="413" t="str">
        <f t="shared" si="9"/>
        <v>fx</v>
      </c>
      <c r="S209" s="981"/>
      <c r="T209" s="981"/>
      <c r="U209" s="981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975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981"/>
      <c r="O210" s="411"/>
      <c r="P210" s="411"/>
      <c r="Q210" s="988"/>
      <c r="R210" s="413" t="str">
        <f t="shared" si="9"/>
        <v>fx</v>
      </c>
      <c r="S210" s="981"/>
      <c r="T210" s="981"/>
      <c r="U210" s="981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973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981">
        <v>632</v>
      </c>
      <c r="O211" s="411"/>
      <c r="P211" s="411"/>
      <c r="Q211" s="412"/>
      <c r="R211" s="413" t="s">
        <v>111</v>
      </c>
      <c r="S211" s="981">
        <v>3</v>
      </c>
      <c r="T211" s="981">
        <v>25</v>
      </c>
      <c r="U211" s="981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974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981"/>
      <c r="O212" s="411"/>
      <c r="P212" s="411"/>
      <c r="Q212" s="412"/>
      <c r="R212" s="413" t="s">
        <v>111</v>
      </c>
      <c r="S212" s="981"/>
      <c r="T212" s="981"/>
      <c r="U212" s="981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974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981"/>
      <c r="O213" s="411"/>
      <c r="P213" s="411"/>
      <c r="Q213" s="412"/>
      <c r="R213" s="413" t="s">
        <v>111</v>
      </c>
      <c r="S213" s="981"/>
      <c r="T213" s="981"/>
      <c r="U213" s="981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974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981"/>
      <c r="O214" s="411"/>
      <c r="P214" s="411"/>
      <c r="Q214" s="412"/>
      <c r="R214" s="413" t="s">
        <v>111</v>
      </c>
      <c r="S214" s="981"/>
      <c r="T214" s="981"/>
      <c r="U214" s="981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974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981">
        <v>632</v>
      </c>
      <c r="O215" s="411"/>
      <c r="P215" s="411"/>
      <c r="Q215" s="988">
        <v>157.99</v>
      </c>
      <c r="R215" s="413" t="s">
        <v>111</v>
      </c>
      <c r="S215" s="981"/>
      <c r="T215" s="981"/>
      <c r="U215" s="981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974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981"/>
      <c r="O216" s="411"/>
      <c r="P216" s="411"/>
      <c r="Q216" s="988"/>
      <c r="R216" s="413" t="s">
        <v>111</v>
      </c>
      <c r="S216" s="981"/>
      <c r="T216" s="981"/>
      <c r="U216" s="981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974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981"/>
      <c r="O217" s="411"/>
      <c r="P217" s="411"/>
      <c r="Q217" s="988"/>
      <c r="R217" s="413" t="s">
        <v>111</v>
      </c>
      <c r="S217" s="981"/>
      <c r="T217" s="981"/>
      <c r="U217" s="981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974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981"/>
      <c r="O218" s="411"/>
      <c r="P218" s="411"/>
      <c r="Q218" s="988"/>
      <c r="R218" s="413" t="s">
        <v>111</v>
      </c>
      <c r="S218" s="981"/>
      <c r="T218" s="981"/>
      <c r="U218" s="981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974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981"/>
      <c r="O219" s="411"/>
      <c r="P219" s="411"/>
      <c r="Q219" s="988"/>
      <c r="R219" s="413" t="s">
        <v>111</v>
      </c>
      <c r="S219" s="981"/>
      <c r="T219" s="981"/>
      <c r="U219" s="981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974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981"/>
      <c r="O220" s="411"/>
      <c r="P220" s="411"/>
      <c r="Q220" s="988"/>
      <c r="R220" s="413" t="s">
        <v>111</v>
      </c>
      <c r="S220" s="981"/>
      <c r="T220" s="981"/>
      <c r="U220" s="981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974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981">
        <v>632</v>
      </c>
      <c r="O221" s="411"/>
      <c r="P221" s="411"/>
      <c r="Q221" s="988">
        <v>117.545</v>
      </c>
      <c r="R221" s="413" t="s">
        <v>239</v>
      </c>
      <c r="S221" s="981"/>
      <c r="T221" s="981"/>
      <c r="U221" s="981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974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981"/>
      <c r="O222" s="411"/>
      <c r="P222" s="411"/>
      <c r="Q222" s="988"/>
      <c r="R222" s="413" t="s">
        <v>239</v>
      </c>
      <c r="S222" s="981"/>
      <c r="T222" s="981"/>
      <c r="U222" s="981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974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981"/>
      <c r="O223" s="411"/>
      <c r="P223" s="411"/>
      <c r="Q223" s="988"/>
      <c r="R223" s="413" t="s">
        <v>239</v>
      </c>
      <c r="S223" s="981"/>
      <c r="T223" s="981"/>
      <c r="U223" s="981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974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981"/>
      <c r="O224" s="411"/>
      <c r="P224" s="411"/>
      <c r="Q224" s="988"/>
      <c r="R224" s="413" t="s">
        <v>239</v>
      </c>
      <c r="S224" s="981"/>
      <c r="T224" s="981"/>
      <c r="U224" s="981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974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981"/>
      <c r="O225" s="411"/>
      <c r="P225" s="411"/>
      <c r="Q225" s="988"/>
      <c r="R225" s="413" t="s">
        <v>239</v>
      </c>
      <c r="S225" s="981"/>
      <c r="T225" s="981"/>
      <c r="U225" s="981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974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981">
        <v>395</v>
      </c>
      <c r="O226" s="411"/>
      <c r="P226" s="411"/>
      <c r="Q226" s="412"/>
      <c r="R226" s="413" t="s">
        <v>111</v>
      </c>
      <c r="S226" s="981"/>
      <c r="T226" s="981"/>
      <c r="U226" s="981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974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981"/>
      <c r="O227" s="411"/>
      <c r="P227" s="411"/>
      <c r="Q227" s="412"/>
      <c r="R227" s="413" t="s">
        <v>111</v>
      </c>
      <c r="S227" s="981"/>
      <c r="T227" s="981"/>
      <c r="U227" s="98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974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981"/>
      <c r="O228" s="411"/>
      <c r="P228" s="411"/>
      <c r="Q228" s="412"/>
      <c r="R228" s="413" t="s">
        <v>111</v>
      </c>
      <c r="S228" s="981"/>
      <c r="T228" s="981"/>
      <c r="U228" s="981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974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981"/>
      <c r="O229" s="411"/>
      <c r="P229" s="411"/>
      <c r="Q229" s="412"/>
      <c r="R229" s="413" t="s">
        <v>111</v>
      </c>
      <c r="S229" s="981"/>
      <c r="T229" s="981"/>
      <c r="U229" s="981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974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981"/>
      <c r="O230" s="411"/>
      <c r="P230" s="411"/>
      <c r="Q230" s="412"/>
      <c r="R230" s="413" t="s">
        <v>111</v>
      </c>
      <c r="S230" s="981"/>
      <c r="T230" s="981"/>
      <c r="U230" s="981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974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981">
        <v>258</v>
      </c>
      <c r="O231" s="411"/>
      <c r="P231" s="411"/>
      <c r="Q231" s="412"/>
      <c r="R231" s="413" t="s">
        <v>111</v>
      </c>
      <c r="S231" s="981"/>
      <c r="T231" s="981"/>
      <c r="U231" s="981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974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981"/>
      <c r="O232" s="411"/>
      <c r="P232" s="411"/>
      <c r="Q232" s="412"/>
      <c r="R232" s="413" t="s">
        <v>111</v>
      </c>
      <c r="S232" s="981"/>
      <c r="T232" s="981"/>
      <c r="U232" s="981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974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981"/>
      <c r="O233" s="411"/>
      <c r="P233" s="411"/>
      <c r="Q233" s="412"/>
      <c r="R233" s="413" t="s">
        <v>111</v>
      </c>
      <c r="S233" s="981"/>
      <c r="T233" s="981"/>
      <c r="U233" s="981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974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981"/>
      <c r="O234" s="411"/>
      <c r="P234" s="411"/>
      <c r="Q234" s="412"/>
      <c r="R234" s="413" t="s">
        <v>111</v>
      </c>
      <c r="S234" s="981"/>
      <c r="T234" s="981"/>
      <c r="U234" s="981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974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981"/>
      <c r="O235" s="411"/>
      <c r="P235" s="411"/>
      <c r="Q235" s="412"/>
      <c r="R235" s="413" t="s">
        <v>111</v>
      </c>
      <c r="S235" s="981"/>
      <c r="T235" s="981"/>
      <c r="U235" s="981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975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981"/>
      <c r="O236" s="411"/>
      <c r="P236" s="411"/>
      <c r="Q236" s="412"/>
      <c r="R236" s="413" t="s">
        <v>111</v>
      </c>
      <c r="S236" s="981"/>
      <c r="T236" s="981"/>
      <c r="U236" s="981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973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981">
        <v>640</v>
      </c>
      <c r="O237" s="411"/>
      <c r="P237" s="411"/>
      <c r="Q237" s="988">
        <v>211.19800000000001</v>
      </c>
      <c r="R237" s="413" t="s">
        <v>111</v>
      </c>
      <c r="S237" s="981">
        <v>3</v>
      </c>
      <c r="T237" s="981">
        <v>25</v>
      </c>
      <c r="U237" s="981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974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981"/>
      <c r="O238" s="411"/>
      <c r="P238" s="411"/>
      <c r="Q238" s="988"/>
      <c r="R238" s="413" t="s">
        <v>111</v>
      </c>
      <c r="S238" s="981"/>
      <c r="T238" s="981"/>
      <c r="U238" s="981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974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981"/>
      <c r="O239" s="411"/>
      <c r="P239" s="411"/>
      <c r="Q239" s="988"/>
      <c r="R239" s="413" t="s">
        <v>111</v>
      </c>
      <c r="S239" s="981"/>
      <c r="T239" s="981"/>
      <c r="U239" s="981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974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981"/>
      <c r="O240" s="411"/>
      <c r="P240" s="411"/>
      <c r="Q240" s="988"/>
      <c r="R240" s="413" t="s">
        <v>111</v>
      </c>
      <c r="S240" s="981"/>
      <c r="T240" s="981"/>
      <c r="U240" s="981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974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981">
        <v>640</v>
      </c>
      <c r="O241" s="411"/>
      <c r="P241" s="411"/>
      <c r="Q241" s="988">
        <v>160</v>
      </c>
      <c r="R241" s="413" t="s">
        <v>111</v>
      </c>
      <c r="S241" s="981"/>
      <c r="T241" s="981"/>
      <c r="U241" s="981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974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981"/>
      <c r="O242" s="411"/>
      <c r="P242" s="411"/>
      <c r="Q242" s="988"/>
      <c r="R242" s="413" t="s">
        <v>111</v>
      </c>
      <c r="S242" s="981"/>
      <c r="T242" s="981"/>
      <c r="U242" s="981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974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981"/>
      <c r="O243" s="411"/>
      <c r="P243" s="411"/>
      <c r="Q243" s="988"/>
      <c r="R243" s="413" t="s">
        <v>111</v>
      </c>
      <c r="S243" s="981"/>
      <c r="T243" s="981"/>
      <c r="U243" s="981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974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981"/>
      <c r="O244" s="411"/>
      <c r="P244" s="411"/>
      <c r="Q244" s="988"/>
      <c r="R244" s="413" t="s">
        <v>111</v>
      </c>
      <c r="S244" s="981"/>
      <c r="T244" s="981"/>
      <c r="U244" s="981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974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981"/>
      <c r="O245" s="411"/>
      <c r="P245" s="411"/>
      <c r="Q245" s="988"/>
      <c r="R245" s="413" t="s">
        <v>111</v>
      </c>
      <c r="S245" s="981"/>
      <c r="T245" s="981"/>
      <c r="U245" s="981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974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981"/>
      <c r="O246" s="411"/>
      <c r="P246" s="411"/>
      <c r="Q246" s="988"/>
      <c r="R246" s="413" t="s">
        <v>111</v>
      </c>
      <c r="S246" s="981"/>
      <c r="T246" s="981"/>
      <c r="U246" s="981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974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981">
        <v>640</v>
      </c>
      <c r="O247" s="411"/>
      <c r="P247" s="411"/>
      <c r="Q247" s="988">
        <v>119.68</v>
      </c>
      <c r="R247" s="413" t="s">
        <v>89</v>
      </c>
      <c r="S247" s="981"/>
      <c r="T247" s="981"/>
      <c r="U247" s="981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974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981"/>
      <c r="O248" s="411"/>
      <c r="P248" s="411"/>
      <c r="Q248" s="988"/>
      <c r="R248" s="413" t="s">
        <v>89</v>
      </c>
      <c r="S248" s="981"/>
      <c r="T248" s="981"/>
      <c r="U248" s="981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974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981"/>
      <c r="O249" s="411"/>
      <c r="P249" s="411"/>
      <c r="Q249" s="988"/>
      <c r="R249" s="413" t="s">
        <v>89</v>
      </c>
      <c r="S249" s="981"/>
      <c r="T249" s="981"/>
      <c r="U249" s="981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974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981"/>
      <c r="O250" s="411"/>
      <c r="P250" s="411"/>
      <c r="Q250" s="988"/>
      <c r="R250" s="413" t="s">
        <v>89</v>
      </c>
      <c r="S250" s="981"/>
      <c r="T250" s="981"/>
      <c r="U250" s="981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974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981"/>
      <c r="O251" s="411"/>
      <c r="P251" s="411"/>
      <c r="Q251" s="988"/>
      <c r="R251" s="413" t="s">
        <v>89</v>
      </c>
      <c r="S251" s="981"/>
      <c r="T251" s="981"/>
      <c r="U251" s="981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974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981">
        <v>400</v>
      </c>
      <c r="O252" s="411"/>
      <c r="P252" s="411"/>
      <c r="Q252" s="988">
        <v>176</v>
      </c>
      <c r="R252" s="413" t="s">
        <v>111</v>
      </c>
      <c r="S252" s="981"/>
      <c r="T252" s="981"/>
      <c r="U252" s="981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974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981"/>
      <c r="O253" s="411"/>
      <c r="P253" s="411"/>
      <c r="Q253" s="988"/>
      <c r="R253" s="413" t="s">
        <v>111</v>
      </c>
      <c r="S253" s="981"/>
      <c r="T253" s="981"/>
      <c r="U253" s="981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974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981"/>
      <c r="O254" s="411"/>
      <c r="P254" s="411"/>
      <c r="Q254" s="988"/>
      <c r="R254" s="413" t="s">
        <v>111</v>
      </c>
      <c r="S254" s="981"/>
      <c r="T254" s="981"/>
      <c r="U254" s="981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974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981"/>
      <c r="O255" s="411"/>
      <c r="P255" s="411"/>
      <c r="Q255" s="988"/>
      <c r="R255" s="413" t="s">
        <v>111</v>
      </c>
      <c r="S255" s="981"/>
      <c r="T255" s="981"/>
      <c r="U255" s="981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974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981"/>
      <c r="O256" s="411"/>
      <c r="P256" s="411"/>
      <c r="Q256" s="988"/>
      <c r="R256" s="413" t="s">
        <v>111</v>
      </c>
      <c r="S256" s="981"/>
      <c r="T256" s="981"/>
      <c r="U256" s="981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974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981">
        <v>20</v>
      </c>
      <c r="O257" s="411"/>
      <c r="P257" s="411"/>
      <c r="Q257" s="988">
        <v>5.7</v>
      </c>
      <c r="R257" s="413" t="s">
        <v>111</v>
      </c>
      <c r="S257" s="981"/>
      <c r="T257" s="981"/>
      <c r="U257" s="981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974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981"/>
      <c r="O258" s="411"/>
      <c r="P258" s="411"/>
      <c r="Q258" s="988"/>
      <c r="R258" s="413" t="s">
        <v>111</v>
      </c>
      <c r="S258" s="981"/>
      <c r="T258" s="981"/>
      <c r="U258" s="981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974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981"/>
      <c r="O259" s="411"/>
      <c r="P259" s="411"/>
      <c r="Q259" s="988"/>
      <c r="R259" s="413" t="s">
        <v>111</v>
      </c>
      <c r="S259" s="981"/>
      <c r="T259" s="981"/>
      <c r="U259" s="981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975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981"/>
      <c r="O260" s="411"/>
      <c r="P260" s="411"/>
      <c r="Q260" s="988"/>
      <c r="R260" s="413" t="s">
        <v>111</v>
      </c>
      <c r="S260" s="981"/>
      <c r="T260" s="981"/>
      <c r="U260" s="981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973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981">
        <v>504</v>
      </c>
      <c r="O261" s="411"/>
      <c r="P261" s="411"/>
      <c r="Q261" s="988">
        <v>122.9</v>
      </c>
      <c r="R261" s="413" t="s">
        <v>111</v>
      </c>
      <c r="S261" s="981">
        <v>1</v>
      </c>
      <c r="T261" s="981">
        <v>12.3</v>
      </c>
      <c r="U261" s="981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974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981"/>
      <c r="O262" s="411"/>
      <c r="P262" s="411"/>
      <c r="Q262" s="988"/>
      <c r="R262" s="413" t="s">
        <v>111</v>
      </c>
      <c r="S262" s="981"/>
      <c r="T262" s="981"/>
      <c r="U262" s="981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974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981"/>
      <c r="O263" s="411"/>
      <c r="P263" s="411"/>
      <c r="Q263" s="988"/>
      <c r="R263" s="413" t="s">
        <v>111</v>
      </c>
      <c r="S263" s="981"/>
      <c r="T263" s="981"/>
      <c r="U263" s="981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974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981"/>
      <c r="O264" s="411"/>
      <c r="P264" s="411"/>
      <c r="Q264" s="988"/>
      <c r="R264" s="413" t="s">
        <v>111</v>
      </c>
      <c r="S264" s="981"/>
      <c r="T264" s="981"/>
      <c r="U264" s="981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974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981"/>
      <c r="O265" s="411"/>
      <c r="P265" s="411"/>
      <c r="Q265" s="988"/>
      <c r="R265" s="413" t="s">
        <v>111</v>
      </c>
      <c r="S265" s="981"/>
      <c r="T265" s="981"/>
      <c r="U265" s="98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974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981"/>
      <c r="O266" s="411"/>
      <c r="P266" s="411"/>
      <c r="Q266" s="988"/>
      <c r="R266" s="413" t="s">
        <v>111</v>
      </c>
      <c r="S266" s="981"/>
      <c r="T266" s="981"/>
      <c r="U266" s="981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974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981">
        <v>504</v>
      </c>
      <c r="O267" s="411"/>
      <c r="P267" s="411"/>
      <c r="Q267" s="988">
        <v>91.122</v>
      </c>
      <c r="R267" s="413" t="s">
        <v>239</v>
      </c>
      <c r="S267" s="981"/>
      <c r="T267" s="981"/>
      <c r="U267" s="981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974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981"/>
      <c r="O268" s="411"/>
      <c r="P268" s="411"/>
      <c r="Q268" s="988"/>
      <c r="R268" s="413" t="s">
        <v>239</v>
      </c>
      <c r="S268" s="981"/>
      <c r="T268" s="981"/>
      <c r="U268" s="981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974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981"/>
      <c r="O269" s="411"/>
      <c r="P269" s="411"/>
      <c r="Q269" s="988"/>
      <c r="R269" s="413" t="s">
        <v>239</v>
      </c>
      <c r="S269" s="981"/>
      <c r="T269" s="981"/>
      <c r="U269" s="981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974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981"/>
      <c r="O270" s="411"/>
      <c r="P270" s="411"/>
      <c r="Q270" s="988"/>
      <c r="R270" s="413" t="s">
        <v>239</v>
      </c>
      <c r="S270" s="981"/>
      <c r="T270" s="981"/>
      <c r="U270" s="981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975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981"/>
      <c r="O271" s="411"/>
      <c r="P271" s="411"/>
      <c r="Q271" s="988"/>
      <c r="R271" s="413" t="s">
        <v>239</v>
      </c>
      <c r="S271" s="981"/>
      <c r="T271" s="981"/>
      <c r="U271" s="981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973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981">
        <v>520</v>
      </c>
      <c r="O272" s="411"/>
      <c r="P272" s="411"/>
      <c r="Q272" s="988">
        <v>172.4</v>
      </c>
      <c r="R272" s="413" t="s">
        <v>111</v>
      </c>
      <c r="S272" s="981">
        <v>2.5</v>
      </c>
      <c r="T272" s="981">
        <v>25</v>
      </c>
      <c r="U272" s="981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974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981"/>
      <c r="O273" s="411"/>
      <c r="P273" s="411"/>
      <c r="Q273" s="988"/>
      <c r="R273" s="413" t="s">
        <v>111</v>
      </c>
      <c r="S273" s="981"/>
      <c r="T273" s="981"/>
      <c r="U273" s="981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974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981"/>
      <c r="O274" s="411"/>
      <c r="P274" s="411"/>
      <c r="Q274" s="988"/>
      <c r="R274" s="413" t="s">
        <v>111</v>
      </c>
      <c r="S274" s="981"/>
      <c r="T274" s="981"/>
      <c r="U274" s="981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974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981"/>
      <c r="O275" s="411"/>
      <c r="P275" s="411"/>
      <c r="Q275" s="988"/>
      <c r="R275" s="413" t="s">
        <v>111</v>
      </c>
      <c r="S275" s="981"/>
      <c r="T275" s="981"/>
      <c r="U275" s="981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974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981">
        <v>520</v>
      </c>
      <c r="O276" s="411"/>
      <c r="P276" s="411"/>
      <c r="Q276" s="988">
        <v>132.88999999999999</v>
      </c>
      <c r="R276" s="413" t="s">
        <v>111</v>
      </c>
      <c r="S276" s="981"/>
      <c r="T276" s="981"/>
      <c r="U276" s="981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974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981"/>
      <c r="O277" s="411"/>
      <c r="P277" s="411"/>
      <c r="Q277" s="988"/>
      <c r="R277" s="413" t="s">
        <v>111</v>
      </c>
      <c r="S277" s="981"/>
      <c r="T277" s="981"/>
      <c r="U277" s="981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974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981"/>
      <c r="O278" s="411"/>
      <c r="P278" s="411"/>
      <c r="Q278" s="988"/>
      <c r="R278" s="413" t="s">
        <v>111</v>
      </c>
      <c r="S278" s="981"/>
      <c r="T278" s="981"/>
      <c r="U278" s="981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974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981"/>
      <c r="O279" s="411"/>
      <c r="P279" s="411"/>
      <c r="Q279" s="988"/>
      <c r="R279" s="413" t="s">
        <v>111</v>
      </c>
      <c r="S279" s="981"/>
      <c r="T279" s="981"/>
      <c r="U279" s="981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974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981"/>
      <c r="O280" s="411"/>
      <c r="P280" s="411"/>
      <c r="Q280" s="988"/>
      <c r="R280" s="413" t="s">
        <v>111</v>
      </c>
      <c r="S280" s="981"/>
      <c r="T280" s="981"/>
      <c r="U280" s="981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974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981"/>
      <c r="O281" s="411"/>
      <c r="P281" s="411"/>
      <c r="Q281" s="988"/>
      <c r="R281" s="413" t="s">
        <v>111</v>
      </c>
      <c r="S281" s="981"/>
      <c r="T281" s="981"/>
      <c r="U281" s="981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974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981">
        <v>520</v>
      </c>
      <c r="O282" s="411"/>
      <c r="P282" s="411"/>
      <c r="Q282" s="988">
        <v>96.71</v>
      </c>
      <c r="R282" s="413" t="s">
        <v>239</v>
      </c>
      <c r="S282" s="981"/>
      <c r="T282" s="981"/>
      <c r="U282" s="981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974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981"/>
      <c r="O283" s="411"/>
      <c r="P283" s="411"/>
      <c r="Q283" s="988"/>
      <c r="R283" s="413" t="s">
        <v>239</v>
      </c>
      <c r="S283" s="981"/>
      <c r="T283" s="981"/>
      <c r="U283" s="981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974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981"/>
      <c r="O284" s="411"/>
      <c r="P284" s="411"/>
      <c r="Q284" s="988"/>
      <c r="R284" s="413" t="s">
        <v>239</v>
      </c>
      <c r="S284" s="981"/>
      <c r="T284" s="981"/>
      <c r="U284" s="981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974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981"/>
      <c r="O285" s="411"/>
      <c r="P285" s="411"/>
      <c r="Q285" s="988"/>
      <c r="R285" s="413" t="s">
        <v>239</v>
      </c>
      <c r="S285" s="981"/>
      <c r="T285" s="981"/>
      <c r="U285" s="981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974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981"/>
      <c r="O286" s="411"/>
      <c r="P286" s="411"/>
      <c r="Q286" s="988"/>
      <c r="R286" s="413" t="s">
        <v>239</v>
      </c>
      <c r="S286" s="981"/>
      <c r="T286" s="981"/>
      <c r="U286" s="981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974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981">
        <v>325</v>
      </c>
      <c r="O287" s="411"/>
      <c r="P287" s="411"/>
      <c r="Q287" s="988">
        <v>576.4</v>
      </c>
      <c r="R287" s="413" t="s">
        <v>111</v>
      </c>
      <c r="S287" s="981"/>
      <c r="T287" s="981"/>
      <c r="U287" s="981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974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981"/>
      <c r="O288" s="411"/>
      <c r="P288" s="411"/>
      <c r="Q288" s="988"/>
      <c r="R288" s="413" t="s">
        <v>111</v>
      </c>
      <c r="S288" s="981"/>
      <c r="T288" s="981"/>
      <c r="U288" s="981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974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981"/>
      <c r="O289" s="411"/>
      <c r="P289" s="411"/>
      <c r="Q289" s="988"/>
      <c r="R289" s="413" t="s">
        <v>111</v>
      </c>
      <c r="S289" s="981"/>
      <c r="T289" s="981"/>
      <c r="U289" s="981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974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981"/>
      <c r="O290" s="411"/>
      <c r="P290" s="411"/>
      <c r="Q290" s="988"/>
      <c r="R290" s="413" t="s">
        <v>111</v>
      </c>
      <c r="S290" s="981"/>
      <c r="T290" s="981"/>
      <c r="U290" s="981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974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981"/>
      <c r="O291" s="411"/>
      <c r="P291" s="411"/>
      <c r="Q291" s="988"/>
      <c r="R291" s="413" t="s">
        <v>111</v>
      </c>
      <c r="S291" s="981"/>
      <c r="T291" s="981"/>
      <c r="U291" s="981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974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981">
        <v>73</v>
      </c>
      <c r="O292" s="411"/>
      <c r="P292" s="411"/>
      <c r="Q292" s="988"/>
      <c r="R292" s="413" t="s">
        <v>111</v>
      </c>
      <c r="S292" s="981"/>
      <c r="T292" s="981"/>
      <c r="U292" s="981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974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981"/>
      <c r="O293" s="411"/>
      <c r="P293" s="411"/>
      <c r="Q293" s="988"/>
      <c r="R293" s="413" t="s">
        <v>111</v>
      </c>
      <c r="S293" s="981"/>
      <c r="T293" s="981"/>
      <c r="U293" s="981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974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981"/>
      <c r="O294" s="411"/>
      <c r="P294" s="411"/>
      <c r="Q294" s="988"/>
      <c r="R294" s="413" t="s">
        <v>111</v>
      </c>
      <c r="S294" s="981"/>
      <c r="T294" s="981"/>
      <c r="U294" s="981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974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981"/>
      <c r="O295" s="411"/>
      <c r="P295" s="411"/>
      <c r="Q295" s="988"/>
      <c r="R295" s="413" t="s">
        <v>111</v>
      </c>
      <c r="S295" s="981"/>
      <c r="T295" s="981"/>
      <c r="U295" s="981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974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981"/>
      <c r="O296" s="411"/>
      <c r="P296" s="411"/>
      <c r="Q296" s="988"/>
      <c r="R296" s="413" t="s">
        <v>111</v>
      </c>
      <c r="S296" s="981"/>
      <c r="T296" s="981"/>
      <c r="U296" s="981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974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981"/>
      <c r="O297" s="411"/>
      <c r="P297" s="411"/>
      <c r="Q297" s="988"/>
      <c r="R297" s="413" t="s">
        <v>111</v>
      </c>
      <c r="S297" s="981"/>
      <c r="T297" s="981"/>
      <c r="U297" s="981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983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981">
        <v>239</v>
      </c>
      <c r="O298" s="411"/>
      <c r="P298" s="411"/>
      <c r="Q298" s="988">
        <v>170.64</v>
      </c>
      <c r="R298" s="413">
        <v>316</v>
      </c>
      <c r="S298" s="981">
        <v>1.3</v>
      </c>
      <c r="T298" s="981">
        <v>15.8</v>
      </c>
      <c r="U298" s="981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984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981"/>
      <c r="O299" s="411"/>
      <c r="P299" s="411"/>
      <c r="Q299" s="988"/>
      <c r="R299" s="413">
        <v>316</v>
      </c>
      <c r="S299" s="981"/>
      <c r="T299" s="981"/>
      <c r="U299" s="981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984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981"/>
      <c r="O300" s="411"/>
      <c r="P300" s="411"/>
      <c r="Q300" s="988"/>
      <c r="R300" s="413">
        <v>316</v>
      </c>
      <c r="S300" s="981"/>
      <c r="T300" s="981"/>
      <c r="U300" s="981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984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981"/>
      <c r="O301" s="411"/>
      <c r="P301" s="411"/>
      <c r="Q301" s="988"/>
      <c r="R301" s="413">
        <v>316</v>
      </c>
      <c r="S301" s="981"/>
      <c r="T301" s="981"/>
      <c r="U301" s="981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985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981"/>
      <c r="O302" s="411"/>
      <c r="P302" s="411"/>
      <c r="Q302" s="988"/>
      <c r="R302" s="413">
        <v>316</v>
      </c>
      <c r="S302" s="981"/>
      <c r="T302" s="981"/>
      <c r="U302" s="981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973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981">
        <v>256</v>
      </c>
      <c r="O303" s="411"/>
      <c r="P303" s="411"/>
      <c r="Q303" s="988">
        <v>1.5</v>
      </c>
      <c r="R303" s="413" t="s">
        <v>111</v>
      </c>
      <c r="S303" s="981">
        <v>1.5</v>
      </c>
      <c r="T303" s="981">
        <v>20</v>
      </c>
      <c r="U303" s="981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974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981"/>
      <c r="O304" s="411"/>
      <c r="P304" s="411"/>
      <c r="Q304" s="988"/>
      <c r="R304" s="413" t="s">
        <v>111</v>
      </c>
      <c r="S304" s="981"/>
      <c r="T304" s="981"/>
      <c r="U304" s="981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974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981"/>
      <c r="O305" s="411"/>
      <c r="P305" s="411"/>
      <c r="Q305" s="988"/>
      <c r="R305" s="413" t="s">
        <v>111</v>
      </c>
      <c r="S305" s="981"/>
      <c r="T305" s="981"/>
      <c r="U305" s="981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974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981"/>
      <c r="O306" s="411"/>
      <c r="P306" s="411"/>
      <c r="Q306" s="988"/>
      <c r="R306" s="413" t="s">
        <v>111</v>
      </c>
      <c r="S306" s="981"/>
      <c r="T306" s="981"/>
      <c r="U306" s="981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974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981"/>
      <c r="O307" s="411"/>
      <c r="P307" s="411"/>
      <c r="Q307" s="988"/>
      <c r="R307" s="413" t="s">
        <v>111</v>
      </c>
      <c r="S307" s="981"/>
      <c r="T307" s="981"/>
      <c r="U307" s="981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974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981"/>
      <c r="O308" s="411"/>
      <c r="P308" s="411"/>
      <c r="Q308" s="988"/>
      <c r="R308" s="413" t="s">
        <v>111</v>
      </c>
      <c r="S308" s="981"/>
      <c r="T308" s="981"/>
      <c r="U308" s="981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974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981">
        <v>800</v>
      </c>
      <c r="O309" s="411"/>
      <c r="P309" s="411"/>
      <c r="Q309" s="988">
        <v>148.79</v>
      </c>
      <c r="R309" s="413" t="str">
        <f>IF(C309=370,"p500","fx")</f>
        <v>p500</v>
      </c>
      <c r="S309" s="981"/>
      <c r="T309" s="981"/>
      <c r="U309" s="981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974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981"/>
      <c r="O310" s="411"/>
      <c r="P310" s="411"/>
      <c r="Q310" s="988"/>
      <c r="R310" s="413" t="str">
        <f t="shared" ref="R310:R317" si="11">IF(C310=370,"p500","fx")</f>
        <v>p500</v>
      </c>
      <c r="S310" s="981"/>
      <c r="T310" s="981"/>
      <c r="U310" s="981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974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981"/>
      <c r="O311" s="411"/>
      <c r="P311" s="411"/>
      <c r="Q311" s="988"/>
      <c r="R311" s="413" t="str">
        <f t="shared" si="11"/>
        <v>p500</v>
      </c>
      <c r="S311" s="981"/>
      <c r="T311" s="981"/>
      <c r="U311" s="981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974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981"/>
      <c r="O312" s="411"/>
      <c r="P312" s="411"/>
      <c r="Q312" s="988"/>
      <c r="R312" s="413" t="str">
        <f t="shared" si="11"/>
        <v>p500</v>
      </c>
      <c r="S312" s="981"/>
      <c r="T312" s="981"/>
      <c r="U312" s="981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974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981"/>
      <c r="O313" s="411"/>
      <c r="P313" s="411"/>
      <c r="Q313" s="988"/>
      <c r="R313" s="413" t="str">
        <f t="shared" si="11"/>
        <v>p500</v>
      </c>
      <c r="S313" s="981"/>
      <c r="T313" s="981"/>
      <c r="U313" s="981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974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981">
        <v>800</v>
      </c>
      <c r="O314" s="411"/>
      <c r="P314" s="411"/>
      <c r="Q314" s="988">
        <v>84.47</v>
      </c>
      <c r="R314" s="413" t="str">
        <f t="shared" si="11"/>
        <v>fx</v>
      </c>
      <c r="S314" s="981"/>
      <c r="T314" s="981"/>
      <c r="U314" s="981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974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981"/>
      <c r="O315" s="411"/>
      <c r="P315" s="411"/>
      <c r="Q315" s="988"/>
      <c r="R315" s="413" t="str">
        <f t="shared" si="11"/>
        <v>fx</v>
      </c>
      <c r="S315" s="981"/>
      <c r="T315" s="981"/>
      <c r="U315" s="981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974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981"/>
      <c r="O316" s="411"/>
      <c r="P316" s="411"/>
      <c r="Q316" s="988"/>
      <c r="R316" s="413" t="str">
        <f t="shared" si="11"/>
        <v>fx</v>
      </c>
      <c r="S316" s="981"/>
      <c r="T316" s="981"/>
      <c r="U316" s="981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975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981"/>
      <c r="O317" s="411"/>
      <c r="P317" s="411"/>
      <c r="Q317" s="988"/>
      <c r="R317" s="413" t="str">
        <f t="shared" si="11"/>
        <v>fx</v>
      </c>
      <c r="S317" s="981"/>
      <c r="T317" s="981"/>
      <c r="U317" s="981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973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981">
        <v>600</v>
      </c>
      <c r="O318" s="411"/>
      <c r="P318" s="411"/>
      <c r="Q318" s="988">
        <v>150</v>
      </c>
      <c r="R318" s="413" t="s">
        <v>111</v>
      </c>
      <c r="S318" s="981">
        <v>1</v>
      </c>
      <c r="T318" s="981">
        <v>13.6</v>
      </c>
      <c r="U318" s="981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974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981"/>
      <c r="O319" s="411"/>
      <c r="P319" s="411"/>
      <c r="Q319" s="988"/>
      <c r="R319" s="413" t="s">
        <v>111</v>
      </c>
      <c r="S319" s="981"/>
      <c r="T319" s="981"/>
      <c r="U319" s="981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974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981"/>
      <c r="O320" s="411"/>
      <c r="P320" s="411"/>
      <c r="Q320" s="988"/>
      <c r="R320" s="413" t="s">
        <v>111</v>
      </c>
      <c r="S320" s="981"/>
      <c r="T320" s="981"/>
      <c r="U320" s="981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974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981"/>
      <c r="O321" s="411"/>
      <c r="P321" s="411"/>
      <c r="Q321" s="988"/>
      <c r="R321" s="413" t="s">
        <v>111</v>
      </c>
      <c r="S321" s="981"/>
      <c r="T321" s="981"/>
      <c r="U321" s="981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974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981"/>
      <c r="O322" s="411"/>
      <c r="P322" s="411"/>
      <c r="Q322" s="988"/>
      <c r="R322" s="413" t="s">
        <v>111</v>
      </c>
      <c r="S322" s="981"/>
      <c r="T322" s="981"/>
      <c r="U322" s="981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974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981"/>
      <c r="O323" s="411"/>
      <c r="P323" s="411"/>
      <c r="Q323" s="988"/>
      <c r="R323" s="413" t="s">
        <v>111</v>
      </c>
      <c r="S323" s="981"/>
      <c r="T323" s="981"/>
      <c r="U323" s="981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974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981">
        <v>600</v>
      </c>
      <c r="O324" s="411"/>
      <c r="P324" s="411"/>
      <c r="Q324" s="988">
        <v>111.52</v>
      </c>
      <c r="R324" s="413" t="s">
        <v>239</v>
      </c>
      <c r="S324" s="981"/>
      <c r="T324" s="981"/>
      <c r="U324" s="981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974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981"/>
      <c r="O325" s="411"/>
      <c r="P325" s="411"/>
      <c r="Q325" s="988"/>
      <c r="R325" s="413" t="s">
        <v>239</v>
      </c>
      <c r="S325" s="981"/>
      <c r="T325" s="981"/>
      <c r="U325" s="981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974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981"/>
      <c r="O326" s="411"/>
      <c r="P326" s="411"/>
      <c r="Q326" s="988"/>
      <c r="R326" s="413" t="s">
        <v>239</v>
      </c>
      <c r="S326" s="981"/>
      <c r="T326" s="981"/>
      <c r="U326" s="981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974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981"/>
      <c r="O327" s="411"/>
      <c r="P327" s="411"/>
      <c r="Q327" s="988"/>
      <c r="R327" s="413" t="s">
        <v>239</v>
      </c>
      <c r="S327" s="981"/>
      <c r="T327" s="981"/>
      <c r="U327" s="981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975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981"/>
      <c r="O328" s="411"/>
      <c r="P328" s="411"/>
      <c r="Q328" s="988"/>
      <c r="R328" s="413" t="s">
        <v>239</v>
      </c>
      <c r="S328" s="981"/>
      <c r="T328" s="981"/>
      <c r="U328" s="981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973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981">
        <v>86</v>
      </c>
      <c r="O329" s="411"/>
      <c r="P329" s="411"/>
      <c r="Q329" s="988">
        <v>96</v>
      </c>
      <c r="R329" s="413">
        <v>316</v>
      </c>
      <c r="S329" s="981">
        <v>1.2</v>
      </c>
      <c r="T329" s="981">
        <v>8.1</v>
      </c>
      <c r="U329" s="981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974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981"/>
      <c r="O330" s="411"/>
      <c r="P330" s="411"/>
      <c r="Q330" s="988"/>
      <c r="R330" s="413">
        <v>316</v>
      </c>
      <c r="S330" s="981"/>
      <c r="T330" s="981"/>
      <c r="U330" s="981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974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981"/>
      <c r="O331" s="411"/>
      <c r="P331" s="411"/>
      <c r="Q331" s="988"/>
      <c r="R331" s="413">
        <v>316</v>
      </c>
      <c r="S331" s="981"/>
      <c r="T331" s="981"/>
      <c r="U331" s="981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974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981"/>
      <c r="O332" s="411"/>
      <c r="P332" s="411"/>
      <c r="Q332" s="988"/>
      <c r="R332" s="413">
        <v>316</v>
      </c>
      <c r="S332" s="981"/>
      <c r="T332" s="981"/>
      <c r="U332" s="981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974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981"/>
      <c r="O333" s="411"/>
      <c r="P333" s="411"/>
      <c r="Q333" s="988"/>
      <c r="R333" s="413">
        <v>316</v>
      </c>
      <c r="S333" s="981"/>
      <c r="T333" s="981"/>
      <c r="U333" s="981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974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981">
        <v>45</v>
      </c>
      <c r="O334" s="411"/>
      <c r="P334" s="411"/>
      <c r="Q334" s="988"/>
      <c r="R334" s="413">
        <v>316</v>
      </c>
      <c r="S334" s="981"/>
      <c r="T334" s="981"/>
      <c r="U334" s="981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974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981"/>
      <c r="O335" s="411"/>
      <c r="P335" s="411"/>
      <c r="Q335" s="988"/>
      <c r="R335" s="413">
        <v>316</v>
      </c>
      <c r="S335" s="981"/>
      <c r="T335" s="981"/>
      <c r="U335" s="981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974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981"/>
      <c r="O336" s="411"/>
      <c r="P336" s="411"/>
      <c r="Q336" s="988"/>
      <c r="R336" s="413">
        <v>316</v>
      </c>
      <c r="S336" s="981"/>
      <c r="T336" s="981"/>
      <c r="U336" s="981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974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981"/>
      <c r="O337" s="411"/>
      <c r="P337" s="411"/>
      <c r="Q337" s="988"/>
      <c r="R337" s="413">
        <v>316</v>
      </c>
      <c r="S337" s="981"/>
      <c r="T337" s="981"/>
      <c r="U337" s="981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975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981"/>
      <c r="O338" s="411"/>
      <c r="P338" s="411"/>
      <c r="Q338" s="988"/>
      <c r="R338" s="413">
        <v>316</v>
      </c>
      <c r="S338" s="981"/>
      <c r="T338" s="981"/>
      <c r="U338" s="981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973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981">
        <v>448</v>
      </c>
      <c r="O339" s="411"/>
      <c r="P339" s="411"/>
      <c r="Q339" s="412"/>
      <c r="R339" s="413" t="str">
        <f>IF(C339=370,"p500","fx")</f>
        <v>fx</v>
      </c>
      <c r="S339" s="981">
        <v>2.5</v>
      </c>
      <c r="T339" s="981">
        <v>18.2</v>
      </c>
      <c r="U339" s="981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974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981"/>
      <c r="O340" s="411"/>
      <c r="P340" s="411"/>
      <c r="Q340" s="412"/>
      <c r="R340" s="413" t="str">
        <f>IF(C340=370,"p500","fx")</f>
        <v>fx</v>
      </c>
      <c r="S340" s="981"/>
      <c r="T340" s="981"/>
      <c r="U340" s="981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974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981"/>
      <c r="O341" s="411"/>
      <c r="P341" s="411"/>
      <c r="Q341" s="412"/>
      <c r="R341" s="413" t="str">
        <f t="shared" ref="R341:R403" si="14">IF(C341=370,"p500","fx")</f>
        <v>fx</v>
      </c>
      <c r="S341" s="981"/>
      <c r="T341" s="981"/>
      <c r="U341" s="981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974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981"/>
      <c r="O342" s="411"/>
      <c r="P342" s="411"/>
      <c r="Q342" s="412"/>
      <c r="R342" s="413" t="str">
        <f t="shared" si="14"/>
        <v>fx</v>
      </c>
      <c r="S342" s="981"/>
      <c r="T342" s="981"/>
      <c r="U342" s="981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974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981">
        <v>448</v>
      </c>
      <c r="O343" s="411"/>
      <c r="P343" s="411"/>
      <c r="Q343" s="989">
        <v>109.29</v>
      </c>
      <c r="R343" s="413" t="str">
        <f t="shared" si="14"/>
        <v>fx</v>
      </c>
      <c r="S343" s="981"/>
      <c r="T343" s="981"/>
      <c r="U343" s="981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974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981"/>
      <c r="O344" s="411"/>
      <c r="P344" s="411"/>
      <c r="Q344" s="989"/>
      <c r="R344" s="413" t="str">
        <f t="shared" si="14"/>
        <v>fx</v>
      </c>
      <c r="S344" s="981"/>
      <c r="T344" s="981"/>
      <c r="U344" s="981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974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981"/>
      <c r="O345" s="411"/>
      <c r="P345" s="411"/>
      <c r="Q345" s="989"/>
      <c r="R345" s="413" t="str">
        <f t="shared" si="14"/>
        <v>fx</v>
      </c>
      <c r="S345" s="981"/>
      <c r="T345" s="981"/>
      <c r="U345" s="981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974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981"/>
      <c r="O346" s="411"/>
      <c r="P346" s="411"/>
      <c r="Q346" s="989"/>
      <c r="R346" s="413" t="str">
        <f t="shared" si="14"/>
        <v>fx</v>
      </c>
      <c r="S346" s="981"/>
      <c r="T346" s="981"/>
      <c r="U346" s="981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974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981"/>
      <c r="O347" s="411"/>
      <c r="P347" s="411"/>
      <c r="Q347" s="989"/>
      <c r="R347" s="413" t="str">
        <f t="shared" si="14"/>
        <v>fx</v>
      </c>
      <c r="S347" s="981"/>
      <c r="T347" s="981"/>
      <c r="U347" s="981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974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981"/>
      <c r="O348" s="411"/>
      <c r="P348" s="411"/>
      <c r="Q348" s="989"/>
      <c r="R348" s="413" t="str">
        <f t="shared" si="14"/>
        <v>fx</v>
      </c>
      <c r="S348" s="981"/>
      <c r="T348" s="981"/>
      <c r="U348" s="981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974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981">
        <v>448</v>
      </c>
      <c r="O349" s="411"/>
      <c r="P349" s="411"/>
      <c r="Q349" s="989">
        <v>80.5</v>
      </c>
      <c r="R349" s="413" t="str">
        <f t="shared" si="14"/>
        <v>p500</v>
      </c>
      <c r="S349" s="981"/>
      <c r="T349" s="981"/>
      <c r="U349" s="981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974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981"/>
      <c r="O350" s="411"/>
      <c r="P350" s="411"/>
      <c r="Q350" s="989"/>
      <c r="R350" s="413" t="str">
        <f t="shared" si="14"/>
        <v>p500</v>
      </c>
      <c r="S350" s="981"/>
      <c r="T350" s="981"/>
      <c r="U350" s="981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974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981"/>
      <c r="O351" s="411"/>
      <c r="P351" s="411"/>
      <c r="Q351" s="989"/>
      <c r="R351" s="413" t="str">
        <f t="shared" si="14"/>
        <v>p500</v>
      </c>
      <c r="S351" s="981"/>
      <c r="T351" s="981"/>
      <c r="U351" s="981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974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981"/>
      <c r="O352" s="411"/>
      <c r="P352" s="411"/>
      <c r="Q352" s="989"/>
      <c r="R352" s="413" t="str">
        <f>IF(C352=370,"p500","fx")</f>
        <v>p500</v>
      </c>
      <c r="S352" s="981"/>
      <c r="T352" s="981"/>
      <c r="U352" s="981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974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981"/>
      <c r="O353" s="411"/>
      <c r="P353" s="411"/>
      <c r="Q353" s="989"/>
      <c r="R353" s="413" t="str">
        <f t="shared" si="14"/>
        <v>p500</v>
      </c>
      <c r="S353" s="981"/>
      <c r="T353" s="981"/>
      <c r="U353" s="981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974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981">
        <v>280</v>
      </c>
      <c r="O354" s="411"/>
      <c r="P354" s="411"/>
      <c r="Q354" s="989">
        <v>510.49</v>
      </c>
      <c r="R354" s="413" t="str">
        <f t="shared" si="14"/>
        <v>fx</v>
      </c>
      <c r="S354" s="981"/>
      <c r="T354" s="981"/>
      <c r="U354" s="981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974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981"/>
      <c r="O355" s="411"/>
      <c r="P355" s="411"/>
      <c r="Q355" s="989"/>
      <c r="R355" s="413" t="str">
        <f t="shared" si="14"/>
        <v>fx</v>
      </c>
      <c r="S355" s="981"/>
      <c r="T355" s="981"/>
      <c r="U355" s="981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974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981"/>
      <c r="O356" s="411"/>
      <c r="P356" s="411"/>
      <c r="Q356" s="989"/>
      <c r="R356" s="413" t="str">
        <f t="shared" si="14"/>
        <v>fx</v>
      </c>
      <c r="S356" s="981"/>
      <c r="T356" s="981"/>
      <c r="U356" s="981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974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981"/>
      <c r="O357" s="411"/>
      <c r="P357" s="411"/>
      <c r="Q357" s="989"/>
      <c r="R357" s="413" t="str">
        <f t="shared" si="14"/>
        <v>fx</v>
      </c>
      <c r="S357" s="981"/>
      <c r="T357" s="981"/>
      <c r="U357" s="981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974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981"/>
      <c r="O358" s="411"/>
      <c r="P358" s="411"/>
      <c r="Q358" s="989"/>
      <c r="R358" s="413" t="str">
        <f t="shared" si="14"/>
        <v>fx</v>
      </c>
      <c r="S358" s="981"/>
      <c r="T358" s="981"/>
      <c r="U358" s="981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974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981">
        <v>390</v>
      </c>
      <c r="O359" s="411"/>
      <c r="P359" s="411"/>
      <c r="Q359" s="989"/>
      <c r="R359" s="413" t="str">
        <f t="shared" si="14"/>
        <v>fx</v>
      </c>
      <c r="S359" s="981"/>
      <c r="T359" s="981"/>
      <c r="U359" s="981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974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981"/>
      <c r="O360" s="411"/>
      <c r="P360" s="411"/>
      <c r="Q360" s="989"/>
      <c r="R360" s="413" t="str">
        <f t="shared" si="14"/>
        <v>fx</v>
      </c>
      <c r="S360" s="981"/>
      <c r="T360" s="981"/>
      <c r="U360" s="981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974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981"/>
      <c r="O361" s="411"/>
      <c r="P361" s="411"/>
      <c r="Q361" s="989"/>
      <c r="R361" s="413" t="str">
        <f t="shared" si="14"/>
        <v>fx</v>
      </c>
      <c r="S361" s="981"/>
      <c r="T361" s="981"/>
      <c r="U361" s="981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974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981"/>
      <c r="O362" s="411"/>
      <c r="P362" s="411"/>
      <c r="Q362" s="989"/>
      <c r="R362" s="413" t="str">
        <f t="shared" si="14"/>
        <v>fx</v>
      </c>
      <c r="S362" s="981"/>
      <c r="T362" s="981"/>
      <c r="U362" s="981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974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981"/>
      <c r="O363" s="411"/>
      <c r="P363" s="411"/>
      <c r="Q363" s="989"/>
      <c r="R363" s="413" t="str">
        <f t="shared" si="14"/>
        <v>fx</v>
      </c>
      <c r="S363" s="981"/>
      <c r="T363" s="981"/>
      <c r="U363" s="981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974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981"/>
      <c r="O364" s="411"/>
      <c r="P364" s="411"/>
      <c r="Q364" s="989"/>
      <c r="R364" s="413" t="str">
        <f t="shared" si="14"/>
        <v>fx</v>
      </c>
      <c r="S364" s="981"/>
      <c r="T364" s="981"/>
      <c r="U364" s="981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973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981">
        <v>560</v>
      </c>
      <c r="O365" s="411"/>
      <c r="P365" s="411"/>
      <c r="Q365" s="988">
        <v>136.63999999999999</v>
      </c>
      <c r="R365" s="413" t="str">
        <f t="shared" si="14"/>
        <v>fx</v>
      </c>
      <c r="S365" s="981">
        <v>1</v>
      </c>
      <c r="T365" s="981">
        <v>13.5</v>
      </c>
      <c r="U365" s="981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974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981"/>
      <c r="O366" s="411"/>
      <c r="P366" s="411"/>
      <c r="Q366" s="988"/>
      <c r="R366" s="413" t="str">
        <f t="shared" si="14"/>
        <v>fx</v>
      </c>
      <c r="S366" s="981"/>
      <c r="T366" s="981"/>
      <c r="U366" s="981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974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981"/>
      <c r="O367" s="411"/>
      <c r="P367" s="411"/>
      <c r="Q367" s="988"/>
      <c r="R367" s="413" t="str">
        <f t="shared" si="14"/>
        <v>fx</v>
      </c>
      <c r="S367" s="981"/>
      <c r="T367" s="981"/>
      <c r="U367" s="981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974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981"/>
      <c r="O368" s="411"/>
      <c r="P368" s="411"/>
      <c r="Q368" s="988"/>
      <c r="R368" s="413" t="str">
        <f t="shared" si="14"/>
        <v>fx</v>
      </c>
      <c r="S368" s="981"/>
      <c r="T368" s="981"/>
      <c r="U368" s="981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974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981"/>
      <c r="O369" s="411"/>
      <c r="P369" s="411"/>
      <c r="Q369" s="988"/>
      <c r="R369" s="413" t="str">
        <f t="shared" si="14"/>
        <v>fx</v>
      </c>
      <c r="S369" s="981"/>
      <c r="T369" s="981"/>
      <c r="U369" s="981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974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981"/>
      <c r="O370" s="411"/>
      <c r="P370" s="411"/>
      <c r="Q370" s="988"/>
      <c r="R370" s="413" t="str">
        <f t="shared" si="14"/>
        <v>fx</v>
      </c>
      <c r="S370" s="981"/>
      <c r="T370" s="981"/>
      <c r="U370" s="981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974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981">
        <v>560</v>
      </c>
      <c r="O371" s="411"/>
      <c r="P371" s="411"/>
      <c r="Q371" s="988">
        <v>100.73</v>
      </c>
      <c r="R371" s="413" t="str">
        <f t="shared" si="14"/>
        <v>p500</v>
      </c>
      <c r="S371" s="981"/>
      <c r="T371" s="981"/>
      <c r="U371" s="981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974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981"/>
      <c r="O372" s="411"/>
      <c r="P372" s="411"/>
      <c r="Q372" s="988"/>
      <c r="R372" s="413" t="str">
        <f t="shared" si="14"/>
        <v>p500</v>
      </c>
      <c r="S372" s="981"/>
      <c r="T372" s="981"/>
      <c r="U372" s="981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974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981"/>
      <c r="O373" s="411"/>
      <c r="P373" s="411"/>
      <c r="Q373" s="988"/>
      <c r="R373" s="413" t="str">
        <f t="shared" si="14"/>
        <v>p500</v>
      </c>
      <c r="S373" s="981"/>
      <c r="T373" s="981"/>
      <c r="U373" s="981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974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981"/>
      <c r="O374" s="411"/>
      <c r="P374" s="411"/>
      <c r="Q374" s="988"/>
      <c r="R374" s="413" t="str">
        <f t="shared" si="14"/>
        <v>p500</v>
      </c>
      <c r="S374" s="981"/>
      <c r="T374" s="981"/>
      <c r="U374" s="981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975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981"/>
      <c r="O375" s="411"/>
      <c r="P375" s="411"/>
      <c r="Q375" s="988"/>
      <c r="R375" s="413" t="str">
        <f t="shared" si="14"/>
        <v>p500</v>
      </c>
      <c r="S375" s="981"/>
      <c r="T375" s="981"/>
      <c r="U375" s="981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973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981">
        <v>424</v>
      </c>
      <c r="O376" s="411"/>
      <c r="P376" s="411"/>
      <c r="Q376" s="988">
        <v>564</v>
      </c>
      <c r="R376" s="413" t="str">
        <f t="shared" si="14"/>
        <v>fx</v>
      </c>
      <c r="S376" s="981">
        <v>3</v>
      </c>
      <c r="T376" s="981">
        <v>25</v>
      </c>
      <c r="U376" s="981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974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981"/>
      <c r="O377" s="411"/>
      <c r="P377" s="411"/>
      <c r="Q377" s="988"/>
      <c r="R377" s="413" t="str">
        <f t="shared" si="14"/>
        <v>fx</v>
      </c>
      <c r="S377" s="981"/>
      <c r="T377" s="981"/>
      <c r="U377" s="981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974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981"/>
      <c r="O378" s="411"/>
      <c r="P378" s="411"/>
      <c r="Q378" s="988"/>
      <c r="R378" s="413" t="str">
        <f t="shared" si="14"/>
        <v>fx</v>
      </c>
      <c r="S378" s="981"/>
      <c r="T378" s="981"/>
      <c r="U378" s="981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974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981"/>
      <c r="O379" s="411"/>
      <c r="P379" s="411"/>
      <c r="Q379" s="988"/>
      <c r="R379" s="413" t="str">
        <f t="shared" si="14"/>
        <v>fx</v>
      </c>
      <c r="S379" s="981"/>
      <c r="T379" s="981"/>
      <c r="U379" s="98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974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981">
        <v>704</v>
      </c>
      <c r="O380" s="411"/>
      <c r="P380" s="411"/>
      <c r="Q380" s="988"/>
      <c r="R380" s="413" t="str">
        <f t="shared" si="14"/>
        <v>fx</v>
      </c>
      <c r="S380" s="981"/>
      <c r="T380" s="981"/>
      <c r="U380" s="981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974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981"/>
      <c r="O381" s="411"/>
      <c r="P381" s="411"/>
      <c r="Q381" s="988"/>
      <c r="R381" s="413" t="str">
        <f t="shared" si="14"/>
        <v>fx</v>
      </c>
      <c r="S381" s="981"/>
      <c r="T381" s="981"/>
      <c r="U381" s="981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974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981"/>
      <c r="O382" s="411"/>
      <c r="P382" s="411"/>
      <c r="Q382" s="988"/>
      <c r="R382" s="413" t="str">
        <f t="shared" si="14"/>
        <v>fx</v>
      </c>
      <c r="S382" s="981"/>
      <c r="T382" s="981"/>
      <c r="U382" s="981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974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981"/>
      <c r="O383" s="411"/>
      <c r="P383" s="411"/>
      <c r="Q383" s="988"/>
      <c r="R383" s="413" t="str">
        <f t="shared" si="14"/>
        <v>fx</v>
      </c>
      <c r="S383" s="981"/>
      <c r="T383" s="981"/>
      <c r="U383" s="981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974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981"/>
      <c r="O384" s="411"/>
      <c r="P384" s="411"/>
      <c r="Q384" s="988"/>
      <c r="R384" s="413" t="str">
        <f t="shared" si="14"/>
        <v>fx</v>
      </c>
      <c r="S384" s="981"/>
      <c r="T384" s="981"/>
      <c r="U384" s="981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974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981"/>
      <c r="O385" s="411"/>
      <c r="P385" s="411"/>
      <c r="Q385" s="988"/>
      <c r="R385" s="413" t="str">
        <f t="shared" si="14"/>
        <v>fx</v>
      </c>
      <c r="S385" s="981"/>
      <c r="T385" s="981"/>
      <c r="U385" s="981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974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981">
        <v>704</v>
      </c>
      <c r="O386" s="411"/>
      <c r="P386" s="411"/>
      <c r="Q386" s="988"/>
      <c r="R386" s="413" t="str">
        <f t="shared" si="14"/>
        <v>p500</v>
      </c>
      <c r="S386" s="981"/>
      <c r="T386" s="981"/>
      <c r="U386" s="981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974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981"/>
      <c r="O387" s="411"/>
      <c r="P387" s="411"/>
      <c r="Q387" s="988"/>
      <c r="R387" s="413" t="str">
        <f t="shared" si="14"/>
        <v>p500</v>
      </c>
      <c r="S387" s="981"/>
      <c r="T387" s="981"/>
      <c r="U387" s="981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974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981"/>
      <c r="O388" s="411"/>
      <c r="P388" s="411"/>
      <c r="Q388" s="988"/>
      <c r="R388" s="413" t="str">
        <f t="shared" si="14"/>
        <v>p500</v>
      </c>
      <c r="S388" s="981"/>
      <c r="T388" s="981"/>
      <c r="U388" s="981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974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981"/>
      <c r="O389" s="411"/>
      <c r="P389" s="411"/>
      <c r="Q389" s="988"/>
      <c r="R389" s="413" t="str">
        <f t="shared" si="14"/>
        <v>p500</v>
      </c>
      <c r="S389" s="981"/>
      <c r="T389" s="981"/>
      <c r="U389" s="981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974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981"/>
      <c r="O390" s="411"/>
      <c r="P390" s="411"/>
      <c r="Q390" s="988"/>
      <c r="R390" s="413" t="str">
        <f t="shared" si="14"/>
        <v>p500</v>
      </c>
      <c r="S390" s="981"/>
      <c r="T390" s="981"/>
      <c r="U390" s="981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974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981">
        <v>265</v>
      </c>
      <c r="O391" s="411"/>
      <c r="P391" s="411"/>
      <c r="Q391" s="988"/>
      <c r="R391" s="413" t="str">
        <f t="shared" si="14"/>
        <v>fx</v>
      </c>
      <c r="S391" s="981"/>
      <c r="T391" s="981"/>
      <c r="U391" s="981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974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981"/>
      <c r="O392" s="411"/>
      <c r="P392" s="411"/>
      <c r="Q392" s="988"/>
      <c r="R392" s="413" t="str">
        <f t="shared" si="14"/>
        <v>fx</v>
      </c>
      <c r="S392" s="981"/>
      <c r="T392" s="981"/>
      <c r="U392" s="981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974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981"/>
      <c r="O393" s="411"/>
      <c r="P393" s="411"/>
      <c r="Q393" s="988"/>
      <c r="R393" s="413" t="str">
        <f t="shared" si="14"/>
        <v>fx</v>
      </c>
      <c r="S393" s="981"/>
      <c r="T393" s="981"/>
      <c r="U393" s="981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974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981"/>
      <c r="O394" s="411"/>
      <c r="P394" s="411"/>
      <c r="Q394" s="988"/>
      <c r="R394" s="413" t="str">
        <f t="shared" si="14"/>
        <v>fx</v>
      </c>
      <c r="S394" s="981"/>
      <c r="T394" s="981"/>
      <c r="U394" s="981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975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981"/>
      <c r="O395" s="411"/>
      <c r="P395" s="411"/>
      <c r="Q395" s="988"/>
      <c r="R395" s="413" t="str">
        <f t="shared" si="14"/>
        <v>fx</v>
      </c>
      <c r="S395" s="981"/>
      <c r="T395" s="981"/>
      <c r="U395" s="981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973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981">
        <v>912</v>
      </c>
      <c r="O396" s="411"/>
      <c r="P396" s="411"/>
      <c r="Q396" s="988">
        <v>187.5</v>
      </c>
      <c r="R396" s="413" t="str">
        <f t="shared" si="14"/>
        <v>fx</v>
      </c>
      <c r="S396" s="981">
        <v>3</v>
      </c>
      <c r="T396" s="981">
        <v>25</v>
      </c>
      <c r="U396" s="981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974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981"/>
      <c r="O397" s="411"/>
      <c r="P397" s="411"/>
      <c r="Q397" s="988"/>
      <c r="R397" s="413" t="str">
        <f t="shared" si="14"/>
        <v>fx</v>
      </c>
      <c r="S397" s="981"/>
      <c r="T397" s="981"/>
      <c r="U397" s="981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974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981"/>
      <c r="O398" s="411"/>
      <c r="P398" s="411"/>
      <c r="Q398" s="988"/>
      <c r="R398" s="413" t="str">
        <f t="shared" si="14"/>
        <v>fx</v>
      </c>
      <c r="S398" s="981"/>
      <c r="T398" s="981"/>
      <c r="U398" s="981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974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981"/>
      <c r="O399" s="411"/>
      <c r="P399" s="411"/>
      <c r="Q399" s="988"/>
      <c r="R399" s="413" t="str">
        <f t="shared" si="14"/>
        <v>fx</v>
      </c>
      <c r="S399" s="981"/>
      <c r="T399" s="981"/>
      <c r="U399" s="981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974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981"/>
      <c r="O400" s="411"/>
      <c r="P400" s="411"/>
      <c r="Q400" s="988"/>
      <c r="R400" s="413" t="str">
        <f t="shared" si="14"/>
        <v>fx</v>
      </c>
      <c r="S400" s="981"/>
      <c r="T400" s="981"/>
      <c r="U400" s="981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974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981"/>
      <c r="O401" s="411"/>
      <c r="P401" s="411"/>
      <c r="Q401" s="988"/>
      <c r="R401" s="413" t="str">
        <f t="shared" si="14"/>
        <v>fx</v>
      </c>
      <c r="S401" s="981"/>
      <c r="T401" s="981"/>
      <c r="U401" s="981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974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981">
        <v>672</v>
      </c>
      <c r="O402" s="411"/>
      <c r="P402" s="411"/>
      <c r="Q402" s="988">
        <v>161.19999999999999</v>
      </c>
      <c r="R402" s="413" t="str">
        <f t="shared" si="14"/>
        <v>fx</v>
      </c>
      <c r="S402" s="981"/>
      <c r="T402" s="981"/>
      <c r="U402" s="981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974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981"/>
      <c r="O403" s="411"/>
      <c r="P403" s="411"/>
      <c r="Q403" s="988"/>
      <c r="R403" s="413" t="str">
        <f t="shared" si="14"/>
        <v>fx</v>
      </c>
      <c r="S403" s="981"/>
      <c r="T403" s="981"/>
      <c r="U403" s="981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974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981"/>
      <c r="O404" s="411"/>
      <c r="P404" s="411"/>
      <c r="Q404" s="988"/>
      <c r="R404" s="413" t="str">
        <f t="shared" ref="R404:R467" si="16">IF(C404=370,"p500","fx")</f>
        <v>fx</v>
      </c>
      <c r="S404" s="981"/>
      <c r="T404" s="981"/>
      <c r="U404" s="981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974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981"/>
      <c r="O405" s="411"/>
      <c r="P405" s="411"/>
      <c r="Q405" s="988"/>
      <c r="R405" s="413" t="str">
        <f t="shared" si="16"/>
        <v>fx</v>
      </c>
      <c r="S405" s="981"/>
      <c r="T405" s="981"/>
      <c r="U405" s="981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974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981"/>
      <c r="O406" s="411"/>
      <c r="P406" s="411"/>
      <c r="Q406" s="988"/>
      <c r="R406" s="413" t="str">
        <f t="shared" si="16"/>
        <v>fx</v>
      </c>
      <c r="S406" s="981"/>
      <c r="T406" s="981"/>
      <c r="U406" s="981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974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981"/>
      <c r="O407" s="411"/>
      <c r="P407" s="411"/>
      <c r="Q407" s="988"/>
      <c r="R407" s="413" t="str">
        <f t="shared" si="16"/>
        <v>fx</v>
      </c>
      <c r="S407" s="981"/>
      <c r="T407" s="981"/>
      <c r="U407" s="981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974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981">
        <v>672</v>
      </c>
      <c r="O408" s="411"/>
      <c r="P408" s="411"/>
      <c r="Q408" s="988">
        <v>125.66</v>
      </c>
      <c r="R408" s="413" t="str">
        <f t="shared" si="16"/>
        <v>p500</v>
      </c>
      <c r="S408" s="981"/>
      <c r="T408" s="981"/>
      <c r="U408" s="981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974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981"/>
      <c r="O409" s="411"/>
      <c r="P409" s="411"/>
      <c r="Q409" s="988"/>
      <c r="R409" s="413" t="str">
        <f t="shared" si="16"/>
        <v>p500</v>
      </c>
      <c r="S409" s="981"/>
      <c r="T409" s="981"/>
      <c r="U409" s="981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974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981"/>
      <c r="O410" s="411"/>
      <c r="P410" s="411"/>
      <c r="Q410" s="988"/>
      <c r="R410" s="413" t="str">
        <f t="shared" si="16"/>
        <v>p500</v>
      </c>
      <c r="S410" s="981"/>
      <c r="T410" s="981"/>
      <c r="U410" s="981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974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981"/>
      <c r="O411" s="411"/>
      <c r="P411" s="411"/>
      <c r="Q411" s="988"/>
      <c r="R411" s="413" t="str">
        <f t="shared" si="16"/>
        <v>p500</v>
      </c>
      <c r="S411" s="981"/>
      <c r="T411" s="981"/>
      <c r="U411" s="981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974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981"/>
      <c r="O412" s="411"/>
      <c r="P412" s="411"/>
      <c r="Q412" s="988"/>
      <c r="R412" s="413" t="str">
        <f t="shared" si="16"/>
        <v>p500</v>
      </c>
      <c r="S412" s="981"/>
      <c r="T412" s="981"/>
      <c r="U412" s="981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974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981">
        <v>456</v>
      </c>
      <c r="O413" s="411"/>
      <c r="P413" s="411"/>
      <c r="Q413" s="988"/>
      <c r="R413" s="413" t="str">
        <f t="shared" si="16"/>
        <v>fx</v>
      </c>
      <c r="S413" s="981"/>
      <c r="T413" s="981"/>
      <c r="U413" s="981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974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981"/>
      <c r="O414" s="411"/>
      <c r="P414" s="411"/>
      <c r="Q414" s="988"/>
      <c r="R414" s="413" t="str">
        <f t="shared" si="16"/>
        <v>fx</v>
      </c>
      <c r="S414" s="981"/>
      <c r="T414" s="981"/>
      <c r="U414" s="981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974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981"/>
      <c r="O415" s="411"/>
      <c r="P415" s="411"/>
      <c r="Q415" s="988"/>
      <c r="R415" s="413" t="str">
        <f t="shared" si="16"/>
        <v>fx</v>
      </c>
      <c r="S415" s="981"/>
      <c r="T415" s="981"/>
      <c r="U415" s="981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974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981"/>
      <c r="O416" s="411"/>
      <c r="P416" s="411"/>
      <c r="Q416" s="988"/>
      <c r="R416" s="413" t="str">
        <f t="shared" si="16"/>
        <v>fx</v>
      </c>
      <c r="S416" s="981"/>
      <c r="T416" s="981"/>
      <c r="U416" s="981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975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981"/>
      <c r="O417" s="411"/>
      <c r="P417" s="411"/>
      <c r="Q417" s="988"/>
      <c r="R417" s="413" t="str">
        <f t="shared" si="16"/>
        <v>fx</v>
      </c>
      <c r="S417" s="981"/>
      <c r="T417" s="981"/>
      <c r="U417" s="981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973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981">
        <v>540</v>
      </c>
      <c r="O418" s="411"/>
      <c r="P418" s="411"/>
      <c r="Q418" s="988">
        <v>180.89</v>
      </c>
      <c r="R418" s="413" t="str">
        <f t="shared" si="16"/>
        <v>fx</v>
      </c>
      <c r="S418" s="981">
        <v>1</v>
      </c>
      <c r="T418" s="981">
        <v>14.5</v>
      </c>
      <c r="U418" s="981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974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981"/>
      <c r="O419" s="411"/>
      <c r="P419" s="411"/>
      <c r="Q419" s="988"/>
      <c r="R419" s="413" t="str">
        <f t="shared" si="16"/>
        <v>fx</v>
      </c>
      <c r="S419" s="981"/>
      <c r="T419" s="981"/>
      <c r="U419" s="981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974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981"/>
      <c r="O420" s="411"/>
      <c r="P420" s="411"/>
      <c r="Q420" s="988"/>
      <c r="R420" s="413" t="str">
        <f t="shared" si="16"/>
        <v>fx</v>
      </c>
      <c r="S420" s="981"/>
      <c r="T420" s="981"/>
      <c r="U420" s="981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974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981"/>
      <c r="O421" s="411"/>
      <c r="P421" s="411"/>
      <c r="Q421" s="988"/>
      <c r="R421" s="413" t="str">
        <f t="shared" si="16"/>
        <v>fx</v>
      </c>
      <c r="S421" s="981"/>
      <c r="T421" s="981"/>
      <c r="U421" s="981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974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981"/>
      <c r="O422" s="411"/>
      <c r="P422" s="411"/>
      <c r="Q422" s="988"/>
      <c r="R422" s="413" t="str">
        <f t="shared" si="16"/>
        <v>fx</v>
      </c>
      <c r="S422" s="981"/>
      <c r="T422" s="981"/>
      <c r="U422" s="981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974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981"/>
      <c r="O423" s="411"/>
      <c r="P423" s="411"/>
      <c r="Q423" s="988"/>
      <c r="R423" s="413" t="str">
        <f t="shared" si="16"/>
        <v>fx</v>
      </c>
      <c r="S423" s="981"/>
      <c r="T423" s="981"/>
      <c r="U423" s="981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974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981">
        <v>440</v>
      </c>
      <c r="O424" s="411"/>
      <c r="P424" s="411"/>
      <c r="Q424" s="988">
        <v>109.98</v>
      </c>
      <c r="R424" s="413" t="str">
        <f t="shared" si="16"/>
        <v>fx</v>
      </c>
      <c r="S424" s="981"/>
      <c r="T424" s="981"/>
      <c r="U424" s="981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974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981"/>
      <c r="O425" s="411"/>
      <c r="P425" s="411"/>
      <c r="Q425" s="988"/>
      <c r="R425" s="413" t="str">
        <f t="shared" si="16"/>
        <v>fx</v>
      </c>
      <c r="S425" s="981"/>
      <c r="T425" s="981"/>
      <c r="U425" s="981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974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981"/>
      <c r="O426" s="411"/>
      <c r="P426" s="411"/>
      <c r="Q426" s="988"/>
      <c r="R426" s="413" t="str">
        <f t="shared" si="16"/>
        <v>fx</v>
      </c>
      <c r="S426" s="981"/>
      <c r="T426" s="981"/>
      <c r="U426" s="981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974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981"/>
      <c r="O427" s="411"/>
      <c r="P427" s="411"/>
      <c r="Q427" s="988"/>
      <c r="R427" s="413" t="str">
        <f t="shared" si="16"/>
        <v>fx</v>
      </c>
      <c r="S427" s="981"/>
      <c r="T427" s="981"/>
      <c r="U427" s="981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974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981"/>
      <c r="O428" s="411"/>
      <c r="P428" s="411"/>
      <c r="Q428" s="988"/>
      <c r="R428" s="413" t="str">
        <f t="shared" si="16"/>
        <v>fx</v>
      </c>
      <c r="S428" s="981"/>
      <c r="T428" s="981"/>
      <c r="U428" s="981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974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981"/>
      <c r="O429" s="411"/>
      <c r="P429" s="411"/>
      <c r="Q429" s="988"/>
      <c r="R429" s="413" t="str">
        <f t="shared" si="16"/>
        <v>fx</v>
      </c>
      <c r="S429" s="981"/>
      <c r="T429" s="981"/>
      <c r="U429" s="981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974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981">
        <v>440</v>
      </c>
      <c r="O430" s="411"/>
      <c r="P430" s="411"/>
      <c r="Q430" s="988">
        <v>82.27</v>
      </c>
      <c r="R430" s="413" t="str">
        <f t="shared" si="16"/>
        <v>p500</v>
      </c>
      <c r="S430" s="981"/>
      <c r="T430" s="981"/>
      <c r="U430" s="981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974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981"/>
      <c r="O431" s="411"/>
      <c r="P431" s="411"/>
      <c r="Q431" s="988"/>
      <c r="R431" s="413" t="str">
        <f t="shared" si="16"/>
        <v>p500</v>
      </c>
      <c r="S431" s="981"/>
      <c r="T431" s="981"/>
      <c r="U431" s="981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974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981"/>
      <c r="O432" s="411"/>
      <c r="P432" s="411"/>
      <c r="Q432" s="988"/>
      <c r="R432" s="413" t="str">
        <f t="shared" si="16"/>
        <v>p500</v>
      </c>
      <c r="S432" s="981"/>
      <c r="T432" s="981"/>
      <c r="U432" s="981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974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981"/>
      <c r="O433" s="411"/>
      <c r="P433" s="411"/>
      <c r="Q433" s="988"/>
      <c r="R433" s="413" t="str">
        <f t="shared" si="16"/>
        <v>p500</v>
      </c>
      <c r="S433" s="981"/>
      <c r="T433" s="981"/>
      <c r="U433" s="981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975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981"/>
      <c r="O434" s="411"/>
      <c r="P434" s="411"/>
      <c r="Q434" s="988"/>
      <c r="R434" s="413" t="str">
        <f t="shared" si="16"/>
        <v>p500</v>
      </c>
      <c r="S434" s="981"/>
      <c r="T434" s="981"/>
      <c r="U434" s="981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973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981">
        <v>464</v>
      </c>
      <c r="O435" s="411"/>
      <c r="P435" s="411"/>
      <c r="Q435" s="412"/>
      <c r="R435" s="413" t="str">
        <f t="shared" si="16"/>
        <v>fx</v>
      </c>
      <c r="S435" s="981">
        <v>3</v>
      </c>
      <c r="T435" s="981">
        <v>25</v>
      </c>
      <c r="U435" s="981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974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981"/>
      <c r="O436" s="411"/>
      <c r="P436" s="411"/>
      <c r="Q436" s="412"/>
      <c r="R436" s="413" t="str">
        <f t="shared" si="16"/>
        <v>fx</v>
      </c>
      <c r="S436" s="981"/>
      <c r="T436" s="981"/>
      <c r="U436" s="981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974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981"/>
      <c r="O437" s="411"/>
      <c r="P437" s="411"/>
      <c r="Q437" s="412"/>
      <c r="R437" s="413" t="str">
        <f t="shared" si="16"/>
        <v>fx</v>
      </c>
      <c r="S437" s="981"/>
      <c r="T437" s="981"/>
      <c r="U437" s="981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974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981"/>
      <c r="O438" s="411"/>
      <c r="P438" s="411"/>
      <c r="Q438" s="412"/>
      <c r="R438" s="413" t="str">
        <f t="shared" si="16"/>
        <v>fx</v>
      </c>
      <c r="S438" s="981"/>
      <c r="T438" s="981"/>
      <c r="U438" s="981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974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981"/>
      <c r="O439" s="411"/>
      <c r="P439" s="411"/>
      <c r="Q439" s="412"/>
      <c r="R439" s="413" t="str">
        <f t="shared" si="16"/>
        <v>fx</v>
      </c>
      <c r="S439" s="981"/>
      <c r="T439" s="981"/>
      <c r="U439" s="981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974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981"/>
      <c r="O440" s="411"/>
      <c r="P440" s="411"/>
      <c r="Q440" s="412"/>
      <c r="R440" s="413" t="str">
        <f t="shared" si="16"/>
        <v>fx</v>
      </c>
      <c r="S440" s="981"/>
      <c r="T440" s="981"/>
      <c r="U440" s="981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974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981">
        <v>616</v>
      </c>
      <c r="O441" s="411"/>
      <c r="P441" s="411"/>
      <c r="Q441" s="988">
        <v>156.512</v>
      </c>
      <c r="R441" s="413" t="str">
        <f t="shared" si="16"/>
        <v>fx</v>
      </c>
      <c r="S441" s="981"/>
      <c r="T441" s="981"/>
      <c r="U441" s="981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974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981"/>
      <c r="O442" s="411"/>
      <c r="P442" s="411"/>
      <c r="Q442" s="988"/>
      <c r="R442" s="413" t="str">
        <f t="shared" si="16"/>
        <v>fx</v>
      </c>
      <c r="S442" s="981"/>
      <c r="T442" s="981"/>
      <c r="U442" s="981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974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981"/>
      <c r="O443" s="411"/>
      <c r="P443" s="411"/>
      <c r="Q443" s="988"/>
      <c r="R443" s="413" t="str">
        <f t="shared" si="16"/>
        <v>fx</v>
      </c>
      <c r="S443" s="981"/>
      <c r="T443" s="981"/>
      <c r="U443" s="981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974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981"/>
      <c r="O444" s="411"/>
      <c r="P444" s="411"/>
      <c r="Q444" s="988"/>
      <c r="R444" s="413" t="str">
        <f t="shared" si="16"/>
        <v>fx</v>
      </c>
      <c r="S444" s="981"/>
      <c r="T444" s="981"/>
      <c r="U444" s="981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974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981"/>
      <c r="O445" s="411"/>
      <c r="P445" s="411"/>
      <c r="Q445" s="988"/>
      <c r="R445" s="413" t="str">
        <f t="shared" si="16"/>
        <v>fx</v>
      </c>
      <c r="S445" s="981"/>
      <c r="T445" s="981"/>
      <c r="U445" s="981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974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981"/>
      <c r="O446" s="411"/>
      <c r="P446" s="411"/>
      <c r="Q446" s="988"/>
      <c r="R446" s="413" t="str">
        <f t="shared" si="16"/>
        <v>fx</v>
      </c>
      <c r="S446" s="981"/>
      <c r="T446" s="981"/>
      <c r="U446" s="981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974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981">
        <v>616</v>
      </c>
      <c r="O447" s="411"/>
      <c r="P447" s="411"/>
      <c r="Q447" s="988">
        <v>115.18</v>
      </c>
      <c r="R447" s="413" t="str">
        <f t="shared" si="16"/>
        <v>p500</v>
      </c>
      <c r="S447" s="981"/>
      <c r="T447" s="981"/>
      <c r="U447" s="981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974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981"/>
      <c r="O448" s="411"/>
      <c r="P448" s="411"/>
      <c r="Q448" s="988"/>
      <c r="R448" s="413" t="str">
        <f t="shared" si="16"/>
        <v>p500</v>
      </c>
      <c r="S448" s="981"/>
      <c r="T448" s="981"/>
      <c r="U448" s="981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974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981"/>
      <c r="O449" s="411"/>
      <c r="P449" s="411"/>
      <c r="Q449" s="988"/>
      <c r="R449" s="413" t="str">
        <f t="shared" si="16"/>
        <v>p500</v>
      </c>
      <c r="S449" s="981"/>
      <c r="T449" s="981"/>
      <c r="U449" s="981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974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981"/>
      <c r="O450" s="411"/>
      <c r="P450" s="411"/>
      <c r="Q450" s="988"/>
      <c r="R450" s="413" t="str">
        <f t="shared" si="16"/>
        <v>p500</v>
      </c>
      <c r="S450" s="981"/>
      <c r="T450" s="981"/>
      <c r="U450" s="981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974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981"/>
      <c r="O451" s="411"/>
      <c r="P451" s="411"/>
      <c r="Q451" s="988"/>
      <c r="R451" s="413" t="str">
        <f t="shared" si="16"/>
        <v>p500</v>
      </c>
      <c r="S451" s="981"/>
      <c r="T451" s="981"/>
      <c r="U451" s="981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974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981">
        <v>385</v>
      </c>
      <c r="O452" s="411"/>
      <c r="P452" s="411"/>
      <c r="Q452" s="412"/>
      <c r="R452" s="413" t="str">
        <f t="shared" si="16"/>
        <v>fx</v>
      </c>
      <c r="S452" s="981"/>
      <c r="T452" s="981"/>
      <c r="U452" s="981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974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981"/>
      <c r="O453" s="411"/>
      <c r="P453" s="411"/>
      <c r="Q453" s="412"/>
      <c r="R453" s="413" t="str">
        <f t="shared" si="16"/>
        <v>fx</v>
      </c>
      <c r="S453" s="981"/>
      <c r="T453" s="981"/>
      <c r="U453" s="981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974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981"/>
      <c r="O454" s="411"/>
      <c r="P454" s="411"/>
      <c r="Q454" s="412"/>
      <c r="R454" s="413" t="str">
        <f t="shared" si="16"/>
        <v>fx</v>
      </c>
      <c r="S454" s="981"/>
      <c r="T454" s="981"/>
      <c r="U454" s="981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974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981"/>
      <c r="O455" s="411"/>
      <c r="P455" s="411"/>
      <c r="Q455" s="412"/>
      <c r="R455" s="413" t="str">
        <f t="shared" si="16"/>
        <v>fx</v>
      </c>
      <c r="S455" s="981"/>
      <c r="T455" s="981"/>
      <c r="U455" s="981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975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981"/>
      <c r="O456" s="411"/>
      <c r="P456" s="411"/>
      <c r="Q456" s="412"/>
      <c r="R456" s="413" t="str">
        <f t="shared" si="16"/>
        <v>fx</v>
      </c>
      <c r="S456" s="981"/>
      <c r="T456" s="981"/>
      <c r="U456" s="981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973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981">
        <v>560</v>
      </c>
      <c r="O457" s="411"/>
      <c r="P457" s="411"/>
      <c r="Q457" s="988">
        <v>142.24</v>
      </c>
      <c r="R457" s="413" t="str">
        <f t="shared" si="16"/>
        <v>fx</v>
      </c>
      <c r="S457" s="981">
        <v>1</v>
      </c>
      <c r="T457" s="981">
        <v>12.9</v>
      </c>
      <c r="U457" s="981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974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981"/>
      <c r="O458" s="411"/>
      <c r="P458" s="411"/>
      <c r="Q458" s="988"/>
      <c r="R458" s="413" t="str">
        <f t="shared" si="16"/>
        <v>fx</v>
      </c>
      <c r="S458" s="981"/>
      <c r="T458" s="981"/>
      <c r="U458" s="981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974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981"/>
      <c r="O459" s="411"/>
      <c r="P459" s="411"/>
      <c r="Q459" s="988"/>
      <c r="R459" s="413" t="str">
        <f t="shared" si="16"/>
        <v>fx</v>
      </c>
      <c r="S459" s="981"/>
      <c r="T459" s="981"/>
      <c r="U459" s="981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974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981"/>
      <c r="O460" s="411"/>
      <c r="P460" s="411"/>
      <c r="Q460" s="988"/>
      <c r="R460" s="413" t="str">
        <f t="shared" si="16"/>
        <v>fx</v>
      </c>
      <c r="S460" s="981"/>
      <c r="T460" s="981"/>
      <c r="U460" s="981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974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981"/>
      <c r="O461" s="411"/>
      <c r="P461" s="411"/>
      <c r="Q461" s="988"/>
      <c r="R461" s="413" t="str">
        <f t="shared" si="16"/>
        <v>fx</v>
      </c>
      <c r="S461" s="981"/>
      <c r="T461" s="981"/>
      <c r="U461" s="981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974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981"/>
      <c r="O462" s="411"/>
      <c r="P462" s="411"/>
      <c r="Q462" s="988"/>
      <c r="R462" s="413" t="str">
        <f t="shared" si="16"/>
        <v>fx</v>
      </c>
      <c r="S462" s="981"/>
      <c r="T462" s="981"/>
      <c r="U462" s="981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974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981">
        <v>560</v>
      </c>
      <c r="O463" s="411"/>
      <c r="P463" s="411"/>
      <c r="Q463" s="988">
        <v>104.71</v>
      </c>
      <c r="R463" s="413" t="str">
        <f t="shared" si="16"/>
        <v>p500</v>
      </c>
      <c r="S463" s="981"/>
      <c r="T463" s="981"/>
      <c r="U463" s="981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974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981"/>
      <c r="O464" s="411"/>
      <c r="P464" s="411"/>
      <c r="Q464" s="988"/>
      <c r="R464" s="413" t="str">
        <f t="shared" si="16"/>
        <v>p500</v>
      </c>
      <c r="S464" s="981"/>
      <c r="T464" s="981"/>
      <c r="U464" s="981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974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981"/>
      <c r="O465" s="411"/>
      <c r="P465" s="411"/>
      <c r="Q465" s="988"/>
      <c r="R465" s="413" t="str">
        <f t="shared" si="16"/>
        <v>p500</v>
      </c>
      <c r="S465" s="981"/>
      <c r="T465" s="981"/>
      <c r="U465" s="981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974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981"/>
      <c r="O466" s="411"/>
      <c r="P466" s="411"/>
      <c r="Q466" s="988"/>
      <c r="R466" s="413" t="str">
        <f t="shared" si="16"/>
        <v>p500</v>
      </c>
      <c r="S466" s="981"/>
      <c r="T466" s="981"/>
      <c r="U466" s="981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975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981"/>
      <c r="O467" s="411"/>
      <c r="P467" s="411"/>
      <c r="Q467" s="988"/>
      <c r="R467" s="413" t="str">
        <f t="shared" si="16"/>
        <v>p500</v>
      </c>
      <c r="S467" s="981"/>
      <c r="T467" s="981"/>
      <c r="U467" s="981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973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981">
        <v>696</v>
      </c>
      <c r="O468" s="411"/>
      <c r="P468" s="411"/>
      <c r="Q468" s="988">
        <v>176.77</v>
      </c>
      <c r="R468" s="413" t="str">
        <f t="shared" ref="R468:R531" si="20">IF(C468=370,"p500","fx")</f>
        <v>fx</v>
      </c>
      <c r="S468" s="981">
        <v>3</v>
      </c>
      <c r="T468" s="981">
        <v>25</v>
      </c>
      <c r="U468" s="981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974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981"/>
      <c r="O469" s="411"/>
      <c r="P469" s="411"/>
      <c r="Q469" s="988"/>
      <c r="R469" s="413" t="str">
        <f t="shared" si="20"/>
        <v>fx</v>
      </c>
      <c r="S469" s="981"/>
      <c r="T469" s="981"/>
      <c r="U469" s="981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974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981"/>
      <c r="O470" s="411"/>
      <c r="P470" s="411"/>
      <c r="Q470" s="988"/>
      <c r="R470" s="413" t="str">
        <f t="shared" si="20"/>
        <v>fx</v>
      </c>
      <c r="S470" s="981"/>
      <c r="T470" s="981"/>
      <c r="U470" s="981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974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981"/>
      <c r="O471" s="411"/>
      <c r="P471" s="411"/>
      <c r="Q471" s="988"/>
      <c r="R471" s="413" t="str">
        <f t="shared" si="20"/>
        <v>fx</v>
      </c>
      <c r="S471" s="981"/>
      <c r="T471" s="981"/>
      <c r="U471" s="981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974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981"/>
      <c r="O472" s="411"/>
      <c r="P472" s="411"/>
      <c r="Q472" s="988"/>
      <c r="R472" s="413" t="str">
        <f t="shared" si="20"/>
        <v>fx</v>
      </c>
      <c r="S472" s="981"/>
      <c r="T472" s="981"/>
      <c r="U472" s="981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974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981"/>
      <c r="O473" s="411"/>
      <c r="P473" s="411"/>
      <c r="Q473" s="988"/>
      <c r="R473" s="413" t="str">
        <f t="shared" si="20"/>
        <v>fx</v>
      </c>
      <c r="S473" s="981"/>
      <c r="T473" s="981"/>
      <c r="U473" s="981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974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981">
        <v>696</v>
      </c>
      <c r="O474" s="411"/>
      <c r="P474" s="411"/>
      <c r="Q474" s="988">
        <v>129.97999999999999</v>
      </c>
      <c r="R474" s="413" t="str">
        <f t="shared" si="20"/>
        <v>p500</v>
      </c>
      <c r="S474" s="981"/>
      <c r="T474" s="981"/>
      <c r="U474" s="981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974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981"/>
      <c r="O475" s="411"/>
      <c r="P475" s="411"/>
      <c r="Q475" s="988"/>
      <c r="R475" s="413" t="str">
        <f t="shared" si="20"/>
        <v>p500</v>
      </c>
      <c r="S475" s="981"/>
      <c r="T475" s="981"/>
      <c r="U475" s="981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974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981"/>
      <c r="O476" s="411"/>
      <c r="P476" s="411"/>
      <c r="Q476" s="988"/>
      <c r="R476" s="413" t="str">
        <f t="shared" si="20"/>
        <v>p500</v>
      </c>
      <c r="S476" s="981"/>
      <c r="T476" s="981"/>
      <c r="U476" s="981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974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981"/>
      <c r="O477" s="411"/>
      <c r="P477" s="411"/>
      <c r="Q477" s="988"/>
      <c r="R477" s="413" t="str">
        <f t="shared" si="20"/>
        <v>p500</v>
      </c>
      <c r="S477" s="981"/>
      <c r="T477" s="981"/>
      <c r="U477" s="981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974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981"/>
      <c r="O478" s="411"/>
      <c r="P478" s="411"/>
      <c r="Q478" s="988"/>
      <c r="R478" s="413" t="str">
        <f t="shared" si="20"/>
        <v>p500</v>
      </c>
      <c r="S478" s="981"/>
      <c r="T478" s="981"/>
      <c r="U478" s="981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974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981">
        <v>435</v>
      </c>
      <c r="O479" s="411"/>
      <c r="P479" s="411"/>
      <c r="Q479" s="988"/>
      <c r="R479" s="413" t="str">
        <f t="shared" si="20"/>
        <v>fx</v>
      </c>
      <c r="S479" s="981"/>
      <c r="T479" s="981"/>
      <c r="U479" s="981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974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981"/>
      <c r="O480" s="411"/>
      <c r="P480" s="411"/>
      <c r="Q480" s="988"/>
      <c r="R480" s="413" t="str">
        <f t="shared" si="20"/>
        <v>fx</v>
      </c>
      <c r="S480" s="981"/>
      <c r="T480" s="981"/>
      <c r="U480" s="981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974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981"/>
      <c r="O481" s="411"/>
      <c r="P481" s="411"/>
      <c r="Q481" s="988"/>
      <c r="R481" s="413" t="str">
        <f t="shared" si="20"/>
        <v>fx</v>
      </c>
      <c r="S481" s="981"/>
      <c r="T481" s="981"/>
      <c r="U481" s="981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974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981"/>
      <c r="O482" s="411"/>
      <c r="P482" s="411"/>
      <c r="Q482" s="988"/>
      <c r="R482" s="413" t="str">
        <f t="shared" si="20"/>
        <v>fx</v>
      </c>
      <c r="S482" s="981"/>
      <c r="T482" s="981"/>
      <c r="U482" s="981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974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981"/>
      <c r="O483" s="411"/>
      <c r="P483" s="411"/>
      <c r="Q483" s="988"/>
      <c r="R483" s="413" t="str">
        <f t="shared" si="20"/>
        <v>fx</v>
      </c>
      <c r="S483" s="981"/>
      <c r="T483" s="981"/>
      <c r="U483" s="981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974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981">
        <v>28</v>
      </c>
      <c r="O484" s="411"/>
      <c r="P484" s="411"/>
      <c r="Q484" s="988"/>
      <c r="R484" s="413" t="str">
        <f t="shared" si="20"/>
        <v>fx</v>
      </c>
      <c r="S484" s="981"/>
      <c r="T484" s="981"/>
      <c r="U484" s="981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974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981"/>
      <c r="O485" s="411"/>
      <c r="P485" s="411"/>
      <c r="Q485" s="988"/>
      <c r="R485" s="413" t="str">
        <f t="shared" si="20"/>
        <v>fx</v>
      </c>
      <c r="S485" s="981"/>
      <c r="T485" s="981"/>
      <c r="U485" s="981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974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981">
        <v>80</v>
      </c>
      <c r="O486" s="411"/>
      <c r="P486" s="411"/>
      <c r="Q486" s="988"/>
      <c r="R486" s="413" t="str">
        <f t="shared" si="20"/>
        <v>fx</v>
      </c>
      <c r="S486" s="981"/>
      <c r="T486" s="981"/>
      <c r="U486" s="981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974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981"/>
      <c r="O487" s="411"/>
      <c r="P487" s="411"/>
      <c r="Q487" s="988"/>
      <c r="R487" s="413" t="str">
        <f t="shared" si="20"/>
        <v>fx</v>
      </c>
      <c r="S487" s="981"/>
      <c r="T487" s="981"/>
      <c r="U487" s="981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974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981">
        <v>80</v>
      </c>
      <c r="O488" s="411"/>
      <c r="P488" s="411"/>
      <c r="Q488" s="988"/>
      <c r="R488" s="413" t="str">
        <f t="shared" si="20"/>
        <v>fx</v>
      </c>
      <c r="S488" s="981"/>
      <c r="T488" s="981"/>
      <c r="U488" s="981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974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981"/>
      <c r="O489" s="411"/>
      <c r="P489" s="411"/>
      <c r="Q489" s="988"/>
      <c r="R489" s="413" t="str">
        <f t="shared" si="20"/>
        <v>fx</v>
      </c>
      <c r="S489" s="981"/>
      <c r="T489" s="981"/>
      <c r="U489" s="981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974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981"/>
      <c r="O490" s="411"/>
      <c r="P490" s="411"/>
      <c r="Q490" s="988"/>
      <c r="R490" s="413" t="str">
        <f t="shared" si="20"/>
        <v>fx</v>
      </c>
      <c r="S490" s="981"/>
      <c r="T490" s="981"/>
      <c r="U490" s="981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975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981"/>
      <c r="O491" s="411"/>
      <c r="P491" s="411"/>
      <c r="Q491" s="988"/>
      <c r="R491" s="413" t="str">
        <f t="shared" si="20"/>
        <v>fx</v>
      </c>
      <c r="S491" s="981"/>
      <c r="T491" s="981"/>
      <c r="U491" s="981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973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981">
        <v>800</v>
      </c>
      <c r="O492" s="411"/>
      <c r="P492" s="411"/>
      <c r="Q492" s="988">
        <v>202.99</v>
      </c>
      <c r="R492" s="413" t="str">
        <f t="shared" si="20"/>
        <v>fx</v>
      </c>
      <c r="S492" s="981">
        <v>1</v>
      </c>
      <c r="T492" s="981">
        <v>18</v>
      </c>
      <c r="U492" s="981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974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981"/>
      <c r="O493" s="411"/>
      <c r="P493" s="411"/>
      <c r="Q493" s="988"/>
      <c r="R493" s="413" t="str">
        <f t="shared" si="20"/>
        <v>fx</v>
      </c>
      <c r="S493" s="981"/>
      <c r="T493" s="981"/>
      <c r="U493" s="981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974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981"/>
      <c r="O494" s="411"/>
      <c r="P494" s="411"/>
      <c r="Q494" s="988"/>
      <c r="R494" s="413" t="str">
        <f t="shared" si="20"/>
        <v>fx</v>
      </c>
      <c r="S494" s="981"/>
      <c r="T494" s="981"/>
      <c r="U494" s="981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974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981"/>
      <c r="O495" s="411"/>
      <c r="P495" s="411"/>
      <c r="Q495" s="988"/>
      <c r="R495" s="413" t="str">
        <f t="shared" si="20"/>
        <v>fx</v>
      </c>
      <c r="S495" s="981"/>
      <c r="T495" s="981"/>
      <c r="U495" s="981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974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981"/>
      <c r="O496" s="411"/>
      <c r="P496" s="411"/>
      <c r="Q496" s="988"/>
      <c r="R496" s="413" t="str">
        <f t="shared" si="20"/>
        <v>fx</v>
      </c>
      <c r="S496" s="981"/>
      <c r="T496" s="981"/>
      <c r="U496" s="981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974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981"/>
      <c r="O497" s="411"/>
      <c r="P497" s="411"/>
      <c r="Q497" s="988"/>
      <c r="R497" s="413" t="str">
        <f t="shared" si="20"/>
        <v>fx</v>
      </c>
      <c r="S497" s="981"/>
      <c r="T497" s="981"/>
      <c r="U497" s="981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974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981">
        <v>800</v>
      </c>
      <c r="O498" s="411"/>
      <c r="P498" s="411"/>
      <c r="Q498" s="988">
        <v>149.6</v>
      </c>
      <c r="R498" s="413" t="str">
        <f t="shared" si="20"/>
        <v>p500</v>
      </c>
      <c r="S498" s="981"/>
      <c r="T498" s="981"/>
      <c r="U498" s="981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974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981"/>
      <c r="O499" s="411"/>
      <c r="P499" s="411"/>
      <c r="Q499" s="988"/>
      <c r="R499" s="413" t="str">
        <f t="shared" si="20"/>
        <v>p500</v>
      </c>
      <c r="S499" s="981"/>
      <c r="T499" s="981"/>
      <c r="U499" s="981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974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981"/>
      <c r="O500" s="411"/>
      <c r="P500" s="411"/>
      <c r="Q500" s="988"/>
      <c r="R500" s="413" t="str">
        <f t="shared" si="20"/>
        <v>p500</v>
      </c>
      <c r="S500" s="981"/>
      <c r="T500" s="981"/>
      <c r="U500" s="981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974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981"/>
      <c r="O501" s="411"/>
      <c r="P501" s="411"/>
      <c r="Q501" s="988"/>
      <c r="R501" s="413" t="str">
        <f t="shared" si="20"/>
        <v>p500</v>
      </c>
      <c r="S501" s="981"/>
      <c r="T501" s="981"/>
      <c r="U501" s="981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975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981"/>
      <c r="O502" s="411"/>
      <c r="P502" s="411"/>
      <c r="Q502" s="988"/>
      <c r="R502" s="413" t="str">
        <f t="shared" si="20"/>
        <v>p500</v>
      </c>
      <c r="S502" s="981"/>
      <c r="T502" s="981"/>
      <c r="U502" s="981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973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981">
        <v>109</v>
      </c>
      <c r="O503" s="411"/>
      <c r="P503" s="411"/>
      <c r="Q503" s="988">
        <v>77.819999999999993</v>
      </c>
      <c r="R503" s="413">
        <v>316</v>
      </c>
      <c r="S503" s="981">
        <v>1.8</v>
      </c>
      <c r="T503" s="981">
        <v>10</v>
      </c>
      <c r="U503" s="981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974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981"/>
      <c r="O504" s="411"/>
      <c r="P504" s="411"/>
      <c r="Q504" s="988"/>
      <c r="R504" s="413">
        <v>316</v>
      </c>
      <c r="S504" s="981"/>
      <c r="T504" s="981"/>
      <c r="U504" s="981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974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981"/>
      <c r="O505" s="411"/>
      <c r="P505" s="411"/>
      <c r="Q505" s="988"/>
      <c r="R505" s="413">
        <v>316</v>
      </c>
      <c r="S505" s="981"/>
      <c r="T505" s="981"/>
      <c r="U505" s="981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974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981"/>
      <c r="O506" s="411"/>
      <c r="P506" s="411"/>
      <c r="Q506" s="988"/>
      <c r="R506" s="413">
        <v>316</v>
      </c>
      <c r="S506" s="981"/>
      <c r="T506" s="981"/>
      <c r="U506" s="981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974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981"/>
      <c r="O507" s="411"/>
      <c r="P507" s="411"/>
      <c r="Q507" s="988"/>
      <c r="R507" s="413">
        <v>316</v>
      </c>
      <c r="S507" s="981"/>
      <c r="T507" s="981"/>
      <c r="U507" s="981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974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981"/>
      <c r="O508" s="411"/>
      <c r="P508" s="411"/>
      <c r="Q508" s="988"/>
      <c r="R508" s="413" t="str">
        <f t="shared" si="20"/>
        <v>fx</v>
      </c>
      <c r="S508" s="981"/>
      <c r="T508" s="981"/>
      <c r="U508" s="981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974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981">
        <v>120</v>
      </c>
      <c r="O509" s="411"/>
      <c r="P509" s="411"/>
      <c r="Q509" s="988">
        <v>52.2</v>
      </c>
      <c r="R509" s="413" t="str">
        <f t="shared" si="20"/>
        <v>fx</v>
      </c>
      <c r="S509" s="981"/>
      <c r="T509" s="981"/>
      <c r="U509" s="981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974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981"/>
      <c r="O510" s="411"/>
      <c r="P510" s="411"/>
      <c r="Q510" s="988"/>
      <c r="R510" s="413" t="str">
        <f t="shared" si="20"/>
        <v>fx</v>
      </c>
      <c r="S510" s="981"/>
      <c r="T510" s="981"/>
      <c r="U510" s="981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974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981"/>
      <c r="O511" s="411"/>
      <c r="P511" s="411"/>
      <c r="Q511" s="988"/>
      <c r="R511" s="413" t="str">
        <f t="shared" si="20"/>
        <v>fx</v>
      </c>
      <c r="S511" s="981"/>
      <c r="T511" s="981"/>
      <c r="U511" s="981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975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981"/>
      <c r="O512" s="411"/>
      <c r="P512" s="411"/>
      <c r="Q512" s="988"/>
      <c r="R512" s="413" t="str">
        <f t="shared" si="20"/>
        <v>fx</v>
      </c>
      <c r="S512" s="981"/>
      <c r="T512" s="981"/>
      <c r="U512" s="981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1004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981">
        <v>856</v>
      </c>
      <c r="O513" s="411"/>
      <c r="P513" s="411"/>
      <c r="Q513" s="988">
        <v>942.11500000000001</v>
      </c>
      <c r="R513" s="413" t="str">
        <f t="shared" si="20"/>
        <v>p500</v>
      </c>
      <c r="S513" s="981">
        <v>3.5</v>
      </c>
      <c r="T513" s="981">
        <v>39.5</v>
      </c>
      <c r="U513" s="981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1005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981"/>
      <c r="O514" s="411"/>
      <c r="P514" s="411"/>
      <c r="Q514" s="988"/>
      <c r="R514" s="413" t="str">
        <f t="shared" si="20"/>
        <v>p500</v>
      </c>
      <c r="S514" s="981"/>
      <c r="T514" s="981"/>
      <c r="U514" s="981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1005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981"/>
      <c r="O515" s="411"/>
      <c r="P515" s="411"/>
      <c r="Q515" s="988"/>
      <c r="R515" s="413" t="str">
        <f t="shared" si="20"/>
        <v>p500</v>
      </c>
      <c r="S515" s="981"/>
      <c r="T515" s="981"/>
      <c r="U515" s="981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1005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981"/>
      <c r="O516" s="411"/>
      <c r="P516" s="411"/>
      <c r="Q516" s="988"/>
      <c r="R516" s="413" t="str">
        <f t="shared" si="20"/>
        <v>p500</v>
      </c>
      <c r="S516" s="981"/>
      <c r="T516" s="981"/>
      <c r="U516" s="981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1005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981"/>
      <c r="O517" s="411"/>
      <c r="P517" s="411"/>
      <c r="Q517" s="988"/>
      <c r="R517" s="413" t="str">
        <f t="shared" si="20"/>
        <v>p500</v>
      </c>
      <c r="S517" s="981"/>
      <c r="T517" s="981"/>
      <c r="U517" s="981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1005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981">
        <v>856</v>
      </c>
      <c r="O518" s="411"/>
      <c r="P518" s="411"/>
      <c r="Q518" s="988"/>
      <c r="R518" s="413" t="str">
        <f t="shared" si="20"/>
        <v>fx</v>
      </c>
      <c r="S518" s="981"/>
      <c r="T518" s="981"/>
      <c r="U518" s="981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1005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981"/>
      <c r="O519" s="411"/>
      <c r="P519" s="411"/>
      <c r="Q519" s="988"/>
      <c r="R519" s="413" t="str">
        <f t="shared" si="20"/>
        <v>fx</v>
      </c>
      <c r="S519" s="981"/>
      <c r="T519" s="981"/>
      <c r="U519" s="981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1005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981"/>
      <c r="O520" s="411"/>
      <c r="P520" s="411"/>
      <c r="Q520" s="988"/>
      <c r="R520" s="413" t="str">
        <f t="shared" si="20"/>
        <v>fx</v>
      </c>
      <c r="S520" s="981"/>
      <c r="T520" s="981"/>
      <c r="U520" s="981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1005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981"/>
      <c r="O521" s="411"/>
      <c r="P521" s="411"/>
      <c r="Q521" s="988"/>
      <c r="R521" s="413" t="str">
        <f t="shared" si="20"/>
        <v>fx</v>
      </c>
      <c r="S521" s="981"/>
      <c r="T521" s="981"/>
      <c r="U521" s="981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1005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981"/>
      <c r="O522" s="411"/>
      <c r="P522" s="411"/>
      <c r="Q522" s="988"/>
      <c r="R522" s="413" t="str">
        <f t="shared" si="20"/>
        <v>fx</v>
      </c>
      <c r="S522" s="981"/>
      <c r="T522" s="981"/>
      <c r="U522" s="981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1005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981"/>
      <c r="O523" s="411"/>
      <c r="P523" s="411"/>
      <c r="Q523" s="988"/>
      <c r="R523" s="413" t="str">
        <f t="shared" si="20"/>
        <v>fx</v>
      </c>
      <c r="S523" s="981"/>
      <c r="T523" s="981"/>
      <c r="U523" s="981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1005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981">
        <v>295</v>
      </c>
      <c r="O524" s="411"/>
      <c r="P524" s="411"/>
      <c r="Q524" s="988"/>
      <c r="R524" s="413" t="str">
        <f t="shared" si="20"/>
        <v>fx</v>
      </c>
      <c r="S524" s="981"/>
      <c r="T524" s="981"/>
      <c r="U524" s="981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1005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981"/>
      <c r="O525" s="411"/>
      <c r="P525" s="411"/>
      <c r="Q525" s="988"/>
      <c r="R525" s="413" t="str">
        <f t="shared" si="20"/>
        <v>fx</v>
      </c>
      <c r="S525" s="981"/>
      <c r="T525" s="981"/>
      <c r="U525" s="981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1005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981"/>
      <c r="O526" s="411"/>
      <c r="P526" s="411"/>
      <c r="Q526" s="988"/>
      <c r="R526" s="413" t="str">
        <f t="shared" si="20"/>
        <v>fx</v>
      </c>
      <c r="S526" s="981"/>
      <c r="T526" s="981"/>
      <c r="U526" s="981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1005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981"/>
      <c r="O527" s="411"/>
      <c r="P527" s="411"/>
      <c r="Q527" s="988"/>
      <c r="R527" s="413" t="str">
        <f t="shared" si="20"/>
        <v>fx</v>
      </c>
      <c r="S527" s="981"/>
      <c r="T527" s="981"/>
      <c r="U527" s="981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1005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981"/>
      <c r="O528" s="411"/>
      <c r="P528" s="411"/>
      <c r="Q528" s="988"/>
      <c r="R528" s="413" t="str">
        <f t="shared" si="20"/>
        <v>fx</v>
      </c>
      <c r="S528" s="981"/>
      <c r="T528" s="981"/>
      <c r="U528" s="981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1005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981">
        <v>357</v>
      </c>
      <c r="O529" s="411"/>
      <c r="P529" s="411"/>
      <c r="Q529" s="988"/>
      <c r="R529" s="413" t="str">
        <f t="shared" si="20"/>
        <v>fx</v>
      </c>
      <c r="S529" s="981"/>
      <c r="T529" s="981"/>
      <c r="U529" s="981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1005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981"/>
      <c r="O530" s="411"/>
      <c r="P530" s="411"/>
      <c r="Q530" s="988"/>
      <c r="R530" s="413" t="str">
        <f t="shared" si="20"/>
        <v>fx</v>
      </c>
      <c r="S530" s="981"/>
      <c r="T530" s="981"/>
      <c r="U530" s="981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1005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981"/>
      <c r="O531" s="411"/>
      <c r="P531" s="411"/>
      <c r="Q531" s="988"/>
      <c r="R531" s="413" t="str">
        <f t="shared" si="20"/>
        <v>fx</v>
      </c>
      <c r="S531" s="981"/>
      <c r="T531" s="981"/>
      <c r="U531" s="981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1006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981"/>
      <c r="O532" s="411"/>
      <c r="P532" s="411"/>
      <c r="Q532" s="988"/>
      <c r="R532" s="413" t="str">
        <f t="shared" ref="R532:R595" si="22">IF(C532=370,"p500","fx")</f>
        <v>fx</v>
      </c>
      <c r="S532" s="981"/>
      <c r="T532" s="981"/>
      <c r="U532" s="981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973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981">
        <v>440</v>
      </c>
      <c r="O533" s="411"/>
      <c r="P533" s="411"/>
      <c r="Q533" s="988">
        <v>111.76</v>
      </c>
      <c r="R533" s="413" t="str">
        <f t="shared" si="22"/>
        <v>fx</v>
      </c>
      <c r="S533" s="981">
        <v>700</v>
      </c>
      <c r="T533" s="981">
        <v>6</v>
      </c>
      <c r="U533" s="981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974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981"/>
      <c r="O534" s="411"/>
      <c r="P534" s="411"/>
      <c r="Q534" s="988"/>
      <c r="R534" s="413" t="str">
        <f t="shared" si="22"/>
        <v>fx</v>
      </c>
      <c r="S534" s="981"/>
      <c r="T534" s="981"/>
      <c r="U534" s="981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974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981"/>
      <c r="O535" s="411"/>
      <c r="P535" s="411"/>
      <c r="Q535" s="988"/>
      <c r="R535" s="413" t="str">
        <f t="shared" si="22"/>
        <v>fx</v>
      </c>
      <c r="S535" s="981"/>
      <c r="T535" s="981"/>
      <c r="U535" s="981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974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981"/>
      <c r="O536" s="411"/>
      <c r="P536" s="411"/>
      <c r="Q536" s="988"/>
      <c r="R536" s="413" t="str">
        <f t="shared" si="22"/>
        <v>fx</v>
      </c>
      <c r="S536" s="981"/>
      <c r="T536" s="981"/>
      <c r="U536" s="981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974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981"/>
      <c r="O537" s="411"/>
      <c r="P537" s="411"/>
      <c r="Q537" s="988"/>
      <c r="R537" s="413" t="str">
        <f t="shared" si="22"/>
        <v>fx</v>
      </c>
      <c r="S537" s="981"/>
      <c r="T537" s="981"/>
      <c r="U537" s="981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974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981"/>
      <c r="O538" s="411"/>
      <c r="P538" s="411"/>
      <c r="Q538" s="988"/>
      <c r="R538" s="413" t="str">
        <f t="shared" si="22"/>
        <v>fx</v>
      </c>
      <c r="S538" s="981"/>
      <c r="T538" s="981"/>
      <c r="U538" s="981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974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981">
        <v>440</v>
      </c>
      <c r="O539" s="411"/>
      <c r="P539" s="411"/>
      <c r="Q539" s="988">
        <v>82.62</v>
      </c>
      <c r="R539" s="413" t="str">
        <f t="shared" si="22"/>
        <v>p500</v>
      </c>
      <c r="S539" s="981"/>
      <c r="T539" s="981"/>
      <c r="U539" s="981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974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981"/>
      <c r="O540" s="411"/>
      <c r="P540" s="411"/>
      <c r="Q540" s="988"/>
      <c r="R540" s="413" t="str">
        <f t="shared" si="22"/>
        <v>p500</v>
      </c>
      <c r="S540" s="981"/>
      <c r="T540" s="981"/>
      <c r="U540" s="981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974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981"/>
      <c r="O541" s="411"/>
      <c r="P541" s="411"/>
      <c r="Q541" s="988"/>
      <c r="R541" s="413" t="str">
        <f t="shared" si="22"/>
        <v>p500</v>
      </c>
      <c r="S541" s="981"/>
      <c r="T541" s="981"/>
      <c r="U541" s="981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974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981"/>
      <c r="O542" s="411"/>
      <c r="P542" s="411"/>
      <c r="Q542" s="988"/>
      <c r="R542" s="413" t="str">
        <f t="shared" si="22"/>
        <v>p500</v>
      </c>
      <c r="S542" s="981"/>
      <c r="T542" s="981"/>
      <c r="U542" s="981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975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981"/>
      <c r="O543" s="411"/>
      <c r="P543" s="411"/>
      <c r="Q543" s="988"/>
      <c r="R543" s="413" t="str">
        <f t="shared" si="22"/>
        <v>p500</v>
      </c>
      <c r="S543" s="981"/>
      <c r="T543" s="981"/>
      <c r="U543" s="981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973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981">
        <v>496</v>
      </c>
      <c r="O544" s="411"/>
      <c r="P544" s="411"/>
      <c r="Q544" s="988">
        <v>125.98</v>
      </c>
      <c r="R544" s="413" t="str">
        <f t="shared" si="22"/>
        <v>fx</v>
      </c>
      <c r="S544" s="981">
        <v>0.8</v>
      </c>
      <c r="T544" s="981">
        <v>10.8</v>
      </c>
      <c r="U544" s="981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974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981"/>
      <c r="O545" s="411"/>
      <c r="P545" s="411"/>
      <c r="Q545" s="988"/>
      <c r="R545" s="413" t="str">
        <f t="shared" si="22"/>
        <v>fx</v>
      </c>
      <c r="S545" s="981"/>
      <c r="T545" s="981"/>
      <c r="U545" s="981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974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981"/>
      <c r="O546" s="411"/>
      <c r="P546" s="411"/>
      <c r="Q546" s="988"/>
      <c r="R546" s="413" t="str">
        <f t="shared" si="22"/>
        <v>fx</v>
      </c>
      <c r="S546" s="981"/>
      <c r="T546" s="981"/>
      <c r="U546" s="981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974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981"/>
      <c r="O547" s="411"/>
      <c r="P547" s="411"/>
      <c r="Q547" s="988"/>
      <c r="R547" s="413" t="str">
        <f t="shared" si="22"/>
        <v>fx</v>
      </c>
      <c r="S547" s="981"/>
      <c r="T547" s="981"/>
      <c r="U547" s="981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974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981"/>
      <c r="O548" s="411"/>
      <c r="P548" s="411"/>
      <c r="Q548" s="988"/>
      <c r="R548" s="413" t="str">
        <f t="shared" si="22"/>
        <v>fx</v>
      </c>
      <c r="S548" s="981"/>
      <c r="T548" s="981"/>
      <c r="U548" s="981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974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981"/>
      <c r="O549" s="411"/>
      <c r="P549" s="411"/>
      <c r="Q549" s="988"/>
      <c r="R549" s="413" t="str">
        <f t="shared" si="22"/>
        <v>fx</v>
      </c>
      <c r="S549" s="981"/>
      <c r="T549" s="981"/>
      <c r="U549" s="981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974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981">
        <v>496</v>
      </c>
      <c r="O550" s="411"/>
      <c r="P550" s="411"/>
      <c r="Q550" s="988">
        <v>92.74</v>
      </c>
      <c r="R550" s="413" t="str">
        <f t="shared" si="22"/>
        <v>p500</v>
      </c>
      <c r="S550" s="981"/>
      <c r="T550" s="981"/>
      <c r="U550" s="981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974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981"/>
      <c r="O551" s="411"/>
      <c r="P551" s="411"/>
      <c r="Q551" s="988"/>
      <c r="R551" s="413" t="str">
        <f t="shared" si="22"/>
        <v>p500</v>
      </c>
      <c r="S551" s="981"/>
      <c r="T551" s="981"/>
      <c r="U551" s="981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974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981"/>
      <c r="O552" s="411"/>
      <c r="P552" s="411"/>
      <c r="Q552" s="988"/>
      <c r="R552" s="413" t="str">
        <f t="shared" si="22"/>
        <v>p500</v>
      </c>
      <c r="S552" s="981"/>
      <c r="T552" s="981"/>
      <c r="U552" s="981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974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981"/>
      <c r="O553" s="411"/>
      <c r="P553" s="411"/>
      <c r="Q553" s="988"/>
      <c r="R553" s="413" t="str">
        <f t="shared" si="22"/>
        <v>p500</v>
      </c>
      <c r="S553" s="981"/>
      <c r="T553" s="981"/>
      <c r="U553" s="981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975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981"/>
      <c r="O554" s="411"/>
      <c r="P554" s="411"/>
      <c r="Q554" s="988"/>
      <c r="R554" s="413" t="str">
        <f t="shared" si="22"/>
        <v>p500</v>
      </c>
      <c r="S554" s="981"/>
      <c r="T554" s="981"/>
      <c r="U554" s="981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973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981">
        <v>450</v>
      </c>
      <c r="O555" s="411"/>
      <c r="P555" s="411"/>
      <c r="Q555" s="988">
        <v>200.52099999999999</v>
      </c>
      <c r="R555" s="413" t="str">
        <f t="shared" si="22"/>
        <v>fx</v>
      </c>
      <c r="S555" s="981">
        <v>1.7</v>
      </c>
      <c r="T555" s="981">
        <v>22.5</v>
      </c>
      <c r="U555" s="981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974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981"/>
      <c r="O556" s="411"/>
      <c r="P556" s="411"/>
      <c r="Q556" s="988"/>
      <c r="R556" s="413" t="str">
        <f t="shared" si="22"/>
        <v>fx</v>
      </c>
      <c r="S556" s="981"/>
      <c r="T556" s="981"/>
      <c r="U556" s="981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974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981"/>
      <c r="O557" s="411"/>
      <c r="P557" s="411"/>
      <c r="Q557" s="988"/>
      <c r="R557" s="413" t="str">
        <f t="shared" si="22"/>
        <v>fx</v>
      </c>
      <c r="S557" s="981"/>
      <c r="T557" s="981"/>
      <c r="U557" s="981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974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981"/>
      <c r="O558" s="411"/>
      <c r="P558" s="411"/>
      <c r="Q558" s="988"/>
      <c r="R558" s="413" t="str">
        <f t="shared" si="22"/>
        <v>fx</v>
      </c>
      <c r="S558" s="981"/>
      <c r="T558" s="981"/>
      <c r="U558" s="981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974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981"/>
      <c r="O559" s="411"/>
      <c r="P559" s="411"/>
      <c r="Q559" s="988"/>
      <c r="R559" s="413" t="str">
        <f t="shared" si="22"/>
        <v>fx</v>
      </c>
      <c r="S559" s="981"/>
      <c r="T559" s="981"/>
      <c r="U559" s="981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974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981">
        <v>720</v>
      </c>
      <c r="O560" s="411"/>
      <c r="P560" s="411"/>
      <c r="Q560" s="988">
        <v>134.63999999999999</v>
      </c>
      <c r="R560" s="413" t="str">
        <f t="shared" si="22"/>
        <v>p500</v>
      </c>
      <c r="S560" s="981"/>
      <c r="T560" s="981"/>
      <c r="U560" s="981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974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981"/>
      <c r="O561" s="411"/>
      <c r="P561" s="411"/>
      <c r="Q561" s="988"/>
      <c r="R561" s="413" t="str">
        <f t="shared" si="22"/>
        <v>p500</v>
      </c>
      <c r="S561" s="981"/>
      <c r="T561" s="981"/>
      <c r="U561" s="981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974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981"/>
      <c r="O562" s="411"/>
      <c r="P562" s="411"/>
      <c r="Q562" s="988"/>
      <c r="R562" s="413" t="str">
        <f t="shared" si="22"/>
        <v>p500</v>
      </c>
      <c r="S562" s="981"/>
      <c r="T562" s="981"/>
      <c r="U562" s="981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974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981"/>
      <c r="O563" s="411"/>
      <c r="P563" s="411"/>
      <c r="Q563" s="988"/>
      <c r="R563" s="413" t="str">
        <f t="shared" si="22"/>
        <v>p500</v>
      </c>
      <c r="S563" s="981"/>
      <c r="T563" s="981"/>
      <c r="U563" s="981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974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981"/>
      <c r="O564" s="411"/>
      <c r="P564" s="411"/>
      <c r="Q564" s="988"/>
      <c r="R564" s="413" t="str">
        <f t="shared" si="22"/>
        <v>p500</v>
      </c>
      <c r="S564" s="981"/>
      <c r="T564" s="981"/>
      <c r="U564" s="981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974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981">
        <v>720</v>
      </c>
      <c r="O565" s="411"/>
      <c r="P565" s="411"/>
      <c r="Q565" s="988">
        <v>182.88</v>
      </c>
      <c r="R565" s="413" t="str">
        <f t="shared" si="22"/>
        <v>fx</v>
      </c>
      <c r="S565" s="981"/>
      <c r="T565" s="981"/>
      <c r="U565" s="981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974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981"/>
      <c r="O566" s="411"/>
      <c r="P566" s="411"/>
      <c r="Q566" s="988"/>
      <c r="R566" s="413" t="str">
        <f t="shared" si="22"/>
        <v>fx</v>
      </c>
      <c r="S566" s="981"/>
      <c r="T566" s="981"/>
      <c r="U566" s="981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974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981"/>
      <c r="O567" s="411"/>
      <c r="P567" s="411"/>
      <c r="Q567" s="988"/>
      <c r="R567" s="413" t="str">
        <f t="shared" si="22"/>
        <v>fx</v>
      </c>
      <c r="S567" s="981"/>
      <c r="T567" s="981"/>
      <c r="U567" s="981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974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981"/>
      <c r="O568" s="411"/>
      <c r="P568" s="411"/>
      <c r="Q568" s="988"/>
      <c r="R568" s="413" t="str">
        <f t="shared" si="22"/>
        <v>fx</v>
      </c>
      <c r="S568" s="981"/>
      <c r="T568" s="981"/>
      <c r="U568" s="981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974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981"/>
      <c r="O569" s="411"/>
      <c r="P569" s="411"/>
      <c r="Q569" s="988"/>
      <c r="R569" s="413" t="str">
        <f t="shared" si="22"/>
        <v>fx</v>
      </c>
      <c r="S569" s="981"/>
      <c r="T569" s="981"/>
      <c r="U569" s="981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974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981"/>
      <c r="O570" s="411"/>
      <c r="P570" s="411"/>
      <c r="Q570" s="988"/>
      <c r="R570" s="413" t="str">
        <f t="shared" si="22"/>
        <v>fx</v>
      </c>
      <c r="S570" s="981"/>
      <c r="T570" s="981"/>
      <c r="U570" s="981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973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981">
        <v>760</v>
      </c>
      <c r="O571" s="411"/>
      <c r="P571" s="411"/>
      <c r="Q571" s="988">
        <v>142.11699999999999</v>
      </c>
      <c r="R571" s="413" t="str">
        <f t="shared" si="22"/>
        <v>p500</v>
      </c>
      <c r="S571" s="981">
        <v>1.8</v>
      </c>
      <c r="T571" s="981">
        <v>20.5</v>
      </c>
      <c r="U571" s="981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974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981"/>
      <c r="O572" s="411"/>
      <c r="P572" s="411"/>
      <c r="Q572" s="988"/>
      <c r="R572" s="413" t="str">
        <f t="shared" si="22"/>
        <v>p500</v>
      </c>
      <c r="S572" s="981"/>
      <c r="T572" s="981"/>
      <c r="U572" s="981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974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981"/>
      <c r="O573" s="411"/>
      <c r="P573" s="411"/>
      <c r="Q573" s="988"/>
      <c r="R573" s="413" t="str">
        <f t="shared" si="22"/>
        <v>p500</v>
      </c>
      <c r="S573" s="981"/>
      <c r="T573" s="981"/>
      <c r="U573" s="981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974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981"/>
      <c r="O574" s="411"/>
      <c r="P574" s="411"/>
      <c r="Q574" s="988"/>
      <c r="R574" s="413" t="str">
        <f t="shared" si="22"/>
        <v>p500</v>
      </c>
      <c r="S574" s="981"/>
      <c r="T574" s="981"/>
      <c r="U574" s="981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974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981"/>
      <c r="O575" s="411"/>
      <c r="P575" s="411"/>
      <c r="Q575" s="988"/>
      <c r="R575" s="413" t="str">
        <f t="shared" si="22"/>
        <v>p500</v>
      </c>
      <c r="S575" s="981"/>
      <c r="T575" s="981"/>
      <c r="U575" s="981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974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981">
        <v>760</v>
      </c>
      <c r="O576" s="411"/>
      <c r="P576" s="411"/>
      <c r="Q576" s="988">
        <v>193.035</v>
      </c>
      <c r="R576" s="413" t="str">
        <f t="shared" si="22"/>
        <v>fx</v>
      </c>
      <c r="S576" s="981"/>
      <c r="T576" s="981"/>
      <c r="U576" s="981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974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981"/>
      <c r="O577" s="411"/>
      <c r="P577" s="411"/>
      <c r="Q577" s="988"/>
      <c r="R577" s="413" t="str">
        <f t="shared" si="22"/>
        <v>fx</v>
      </c>
      <c r="S577" s="981"/>
      <c r="T577" s="981"/>
      <c r="U577" s="981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974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981"/>
      <c r="O578" s="411"/>
      <c r="P578" s="411"/>
      <c r="Q578" s="988"/>
      <c r="R578" s="413" t="str">
        <f t="shared" si="22"/>
        <v>fx</v>
      </c>
      <c r="S578" s="981"/>
      <c r="T578" s="981"/>
      <c r="U578" s="981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974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981"/>
      <c r="O579" s="411"/>
      <c r="P579" s="411"/>
      <c r="Q579" s="988"/>
      <c r="R579" s="413" t="str">
        <f t="shared" si="22"/>
        <v>fx</v>
      </c>
      <c r="S579" s="981"/>
      <c r="T579" s="981"/>
      <c r="U579" s="981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974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981"/>
      <c r="O580" s="411"/>
      <c r="P580" s="411"/>
      <c r="Q580" s="988"/>
      <c r="R580" s="413" t="str">
        <f t="shared" si="22"/>
        <v>fx</v>
      </c>
      <c r="S580" s="981"/>
      <c r="T580" s="981"/>
      <c r="U580" s="981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975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981"/>
      <c r="O581" s="411"/>
      <c r="P581" s="411"/>
      <c r="Q581" s="988"/>
      <c r="R581" s="413" t="str">
        <f t="shared" si="22"/>
        <v>fx</v>
      </c>
      <c r="S581" s="981"/>
      <c r="T581" s="981"/>
      <c r="U581" s="981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973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981">
        <v>728</v>
      </c>
      <c r="O582" s="411"/>
      <c r="P582" s="411"/>
      <c r="Q582" s="988">
        <v>136.16300000000001</v>
      </c>
      <c r="R582" s="413" t="str">
        <f t="shared" si="22"/>
        <v>p500</v>
      </c>
      <c r="S582" s="981">
        <v>1.8</v>
      </c>
      <c r="T582" s="981">
        <v>23.22</v>
      </c>
      <c r="U582" s="981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974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981"/>
      <c r="O583" s="411"/>
      <c r="P583" s="411"/>
      <c r="Q583" s="988"/>
      <c r="R583" s="413" t="str">
        <f t="shared" si="22"/>
        <v>p500</v>
      </c>
      <c r="S583" s="981"/>
      <c r="T583" s="981"/>
      <c r="U583" s="981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974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981"/>
      <c r="O584" s="411"/>
      <c r="P584" s="411"/>
      <c r="Q584" s="988"/>
      <c r="R584" s="413" t="str">
        <f t="shared" si="22"/>
        <v>p500</v>
      </c>
      <c r="S584" s="981"/>
      <c r="T584" s="981"/>
      <c r="U584" s="981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974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981"/>
      <c r="O585" s="411"/>
      <c r="P585" s="411"/>
      <c r="Q585" s="988"/>
      <c r="R585" s="413" t="str">
        <f t="shared" si="22"/>
        <v>p500</v>
      </c>
      <c r="S585" s="981"/>
      <c r="T585" s="981"/>
      <c r="U585" s="981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974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981"/>
      <c r="O586" s="411"/>
      <c r="P586" s="411"/>
      <c r="Q586" s="988"/>
      <c r="R586" s="413" t="str">
        <f t="shared" si="22"/>
        <v>p500</v>
      </c>
      <c r="S586" s="981"/>
      <c r="T586" s="981"/>
      <c r="U586" s="981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974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981">
        <v>728</v>
      </c>
      <c r="O587" s="411"/>
      <c r="P587" s="411"/>
      <c r="Q587" s="988">
        <v>184.45</v>
      </c>
      <c r="R587" s="413" t="str">
        <f t="shared" si="22"/>
        <v>fx</v>
      </c>
      <c r="S587" s="981"/>
      <c r="T587" s="981"/>
      <c r="U587" s="981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974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981"/>
      <c r="O588" s="411"/>
      <c r="P588" s="411"/>
      <c r="Q588" s="988"/>
      <c r="R588" s="413" t="str">
        <f t="shared" si="22"/>
        <v>fx</v>
      </c>
      <c r="S588" s="981"/>
      <c r="T588" s="981"/>
      <c r="U588" s="981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974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981"/>
      <c r="O589" s="411"/>
      <c r="P589" s="411"/>
      <c r="Q589" s="988"/>
      <c r="R589" s="413" t="str">
        <f t="shared" si="22"/>
        <v>fx</v>
      </c>
      <c r="S589" s="981"/>
      <c r="T589" s="981"/>
      <c r="U589" s="981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974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981"/>
      <c r="O590" s="411"/>
      <c r="P590" s="411"/>
      <c r="Q590" s="988"/>
      <c r="R590" s="413" t="str">
        <f t="shared" si="22"/>
        <v>fx</v>
      </c>
      <c r="S590" s="981"/>
      <c r="T590" s="981"/>
      <c r="U590" s="981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974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981"/>
      <c r="O591" s="411"/>
      <c r="P591" s="411"/>
      <c r="Q591" s="988"/>
      <c r="R591" s="413" t="str">
        <f t="shared" si="22"/>
        <v>fx</v>
      </c>
      <c r="S591" s="981"/>
      <c r="T591" s="981"/>
      <c r="U591" s="981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974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981"/>
      <c r="O592" s="411"/>
      <c r="P592" s="411"/>
      <c r="Q592" s="988"/>
      <c r="R592" s="413" t="str">
        <f t="shared" si="22"/>
        <v>fx</v>
      </c>
      <c r="S592" s="981"/>
      <c r="T592" s="981"/>
      <c r="U592" s="981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974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981">
        <v>455</v>
      </c>
      <c r="O593" s="411"/>
      <c r="P593" s="411"/>
      <c r="Q593" s="988"/>
      <c r="R593" s="413" t="str">
        <f t="shared" si="22"/>
        <v>fx</v>
      </c>
      <c r="S593" s="981"/>
      <c r="T593" s="981"/>
      <c r="U593" s="981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974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981"/>
      <c r="O594" s="411"/>
      <c r="P594" s="411"/>
      <c r="Q594" s="988"/>
      <c r="R594" s="413" t="str">
        <f t="shared" si="22"/>
        <v>fx</v>
      </c>
      <c r="S594" s="981"/>
      <c r="T594" s="981"/>
      <c r="U594" s="981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974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981"/>
      <c r="O595" s="411"/>
      <c r="P595" s="411"/>
      <c r="Q595" s="988"/>
      <c r="R595" s="413" t="str">
        <f t="shared" si="22"/>
        <v>fx</v>
      </c>
      <c r="S595" s="981"/>
      <c r="T595" s="981"/>
      <c r="U595" s="981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974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981"/>
      <c r="O596" s="411"/>
      <c r="P596" s="411"/>
      <c r="Q596" s="988"/>
      <c r="R596" s="413" t="str">
        <f t="shared" ref="R596:R659" si="25">IF(C596=370,"p500","fx")</f>
        <v>fx</v>
      </c>
      <c r="S596" s="981"/>
      <c r="T596" s="981"/>
      <c r="U596" s="981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974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981"/>
      <c r="O597" s="411"/>
      <c r="P597" s="411"/>
      <c r="Q597" s="988"/>
      <c r="R597" s="413" t="str">
        <f t="shared" si="25"/>
        <v>fx</v>
      </c>
      <c r="S597" s="981"/>
      <c r="T597" s="981"/>
      <c r="U597" s="981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974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981">
        <v>637</v>
      </c>
      <c r="O598" s="411"/>
      <c r="P598" s="411"/>
      <c r="Q598" s="988"/>
      <c r="R598" s="413" t="str">
        <f t="shared" si="25"/>
        <v>fx</v>
      </c>
      <c r="S598" s="981"/>
      <c r="T598" s="981"/>
      <c r="U598" s="981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974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981"/>
      <c r="O599" s="411"/>
      <c r="P599" s="411"/>
      <c r="Q599" s="988"/>
      <c r="R599" s="413" t="str">
        <f t="shared" si="25"/>
        <v>fx</v>
      </c>
      <c r="S599" s="981"/>
      <c r="T599" s="981"/>
      <c r="U599" s="981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974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981"/>
      <c r="O600" s="411"/>
      <c r="P600" s="411"/>
      <c r="Q600" s="988"/>
      <c r="R600" s="413" t="str">
        <f t="shared" si="25"/>
        <v>fx</v>
      </c>
      <c r="S600" s="981"/>
      <c r="T600" s="981"/>
      <c r="U600" s="981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975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981"/>
      <c r="O601" s="411"/>
      <c r="P601" s="411"/>
      <c r="Q601" s="988"/>
      <c r="R601" s="413" t="str">
        <f t="shared" si="25"/>
        <v>fx</v>
      </c>
      <c r="S601" s="981"/>
      <c r="T601" s="981"/>
      <c r="U601" s="981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973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981">
        <v>560</v>
      </c>
      <c r="O602" s="411"/>
      <c r="P602" s="411"/>
      <c r="Q602" s="988">
        <v>104.71</v>
      </c>
      <c r="R602" s="413" t="str">
        <f t="shared" si="25"/>
        <v>p500</v>
      </c>
      <c r="S602" s="981">
        <v>1</v>
      </c>
      <c r="T602" s="981">
        <v>11.2</v>
      </c>
      <c r="U602" s="981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974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981"/>
      <c r="O603" s="411"/>
      <c r="P603" s="411"/>
      <c r="Q603" s="988"/>
      <c r="R603" s="413" t="str">
        <f t="shared" si="25"/>
        <v>p500</v>
      </c>
      <c r="S603" s="981"/>
      <c r="T603" s="981"/>
      <c r="U603" s="981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974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981"/>
      <c r="O604" s="411"/>
      <c r="P604" s="411"/>
      <c r="Q604" s="988"/>
      <c r="R604" s="413" t="str">
        <f t="shared" si="25"/>
        <v>p500</v>
      </c>
      <c r="S604" s="981"/>
      <c r="T604" s="981"/>
      <c r="U604" s="981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974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981"/>
      <c r="O605" s="411"/>
      <c r="P605" s="411"/>
      <c r="Q605" s="988"/>
      <c r="R605" s="413" t="str">
        <f t="shared" si="25"/>
        <v>p500</v>
      </c>
      <c r="S605" s="981"/>
      <c r="T605" s="981"/>
      <c r="U605" s="981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974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981"/>
      <c r="O606" s="411"/>
      <c r="P606" s="411"/>
      <c r="Q606" s="988"/>
      <c r="R606" s="413" t="str">
        <f t="shared" si="25"/>
        <v>p500</v>
      </c>
      <c r="S606" s="981"/>
      <c r="T606" s="981"/>
      <c r="U606" s="981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974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981">
        <v>560</v>
      </c>
      <c r="O607" s="411"/>
      <c r="P607" s="411"/>
      <c r="Q607" s="988">
        <v>146.80000000000001</v>
      </c>
      <c r="R607" s="413" t="str">
        <f t="shared" si="25"/>
        <v>fx</v>
      </c>
      <c r="S607" s="981"/>
      <c r="T607" s="981"/>
      <c r="U607" s="981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974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981"/>
      <c r="O608" s="411"/>
      <c r="P608" s="411"/>
      <c r="Q608" s="988"/>
      <c r="R608" s="413" t="str">
        <f t="shared" si="25"/>
        <v>fx</v>
      </c>
      <c r="S608" s="981"/>
      <c r="T608" s="981"/>
      <c r="U608" s="981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974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981"/>
      <c r="O609" s="411"/>
      <c r="P609" s="411"/>
      <c r="Q609" s="988"/>
      <c r="R609" s="413" t="str">
        <f t="shared" si="25"/>
        <v>fx</v>
      </c>
      <c r="S609" s="981"/>
      <c r="T609" s="981"/>
      <c r="U609" s="981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974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981"/>
      <c r="O610" s="411"/>
      <c r="P610" s="411"/>
      <c r="Q610" s="988"/>
      <c r="R610" s="413" t="str">
        <f t="shared" si="25"/>
        <v>fx</v>
      </c>
      <c r="S610" s="981"/>
      <c r="T610" s="981"/>
      <c r="U610" s="981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974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981"/>
      <c r="O611" s="411"/>
      <c r="P611" s="411"/>
      <c r="Q611" s="988"/>
      <c r="R611" s="413" t="str">
        <f t="shared" si="25"/>
        <v>fx</v>
      </c>
      <c r="S611" s="981"/>
      <c r="T611" s="981"/>
      <c r="U611" s="981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975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981"/>
      <c r="O612" s="411"/>
      <c r="P612" s="411"/>
      <c r="Q612" s="988"/>
      <c r="R612" s="413" t="str">
        <f t="shared" si="25"/>
        <v>fx</v>
      </c>
      <c r="S612" s="981"/>
      <c r="T612" s="981"/>
      <c r="U612" s="981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1004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981">
        <v>205</v>
      </c>
      <c r="O613" s="411"/>
      <c r="P613" s="411"/>
      <c r="Q613" s="988"/>
      <c r="R613" s="413" t="str">
        <f t="shared" si="25"/>
        <v>fx</v>
      </c>
      <c r="S613" s="981">
        <v>0.8</v>
      </c>
      <c r="T613" s="981">
        <v>5.15</v>
      </c>
      <c r="U613" s="981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1005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981"/>
      <c r="O614" s="411"/>
      <c r="P614" s="411"/>
      <c r="Q614" s="988"/>
      <c r="R614" s="413" t="str">
        <f t="shared" si="25"/>
        <v>fx</v>
      </c>
      <c r="S614" s="981"/>
      <c r="T614" s="981"/>
      <c r="U614" s="981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1005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981"/>
      <c r="O615" s="411"/>
      <c r="P615" s="411"/>
      <c r="Q615" s="988"/>
      <c r="R615" s="413" t="str">
        <f t="shared" si="25"/>
        <v>fx</v>
      </c>
      <c r="S615" s="981"/>
      <c r="T615" s="981"/>
      <c r="U615" s="981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1005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981"/>
      <c r="O616" s="411"/>
      <c r="P616" s="411"/>
      <c r="Q616" s="988"/>
      <c r="R616" s="413" t="str">
        <f t="shared" si="25"/>
        <v>fx</v>
      </c>
      <c r="S616" s="981"/>
      <c r="T616" s="981"/>
      <c r="U616" s="981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1006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981"/>
      <c r="O617" s="411"/>
      <c r="P617" s="411"/>
      <c r="Q617" s="988"/>
      <c r="R617" s="413" t="str">
        <f t="shared" si="25"/>
        <v>fx</v>
      </c>
      <c r="S617" s="981"/>
      <c r="T617" s="981"/>
      <c r="U617" s="981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973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981">
        <v>800</v>
      </c>
      <c r="O618" s="411"/>
      <c r="P618" s="411"/>
      <c r="Q618" s="988">
        <v>203.196</v>
      </c>
      <c r="R618" s="413" t="str">
        <f t="shared" si="25"/>
        <v>fx</v>
      </c>
      <c r="S618" s="981">
        <v>1</v>
      </c>
      <c r="T618" s="981">
        <v>17</v>
      </c>
      <c r="U618" s="981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974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981"/>
      <c r="O619" s="411"/>
      <c r="P619" s="411"/>
      <c r="Q619" s="988"/>
      <c r="R619" s="413" t="str">
        <f t="shared" si="25"/>
        <v>fx</v>
      </c>
      <c r="S619" s="981"/>
      <c r="T619" s="981"/>
      <c r="U619" s="981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974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981"/>
      <c r="O620" s="411"/>
      <c r="P620" s="411"/>
      <c r="Q620" s="988"/>
      <c r="R620" s="413" t="str">
        <f t="shared" si="25"/>
        <v>fx</v>
      </c>
      <c r="S620" s="981"/>
      <c r="T620" s="981"/>
      <c r="U620" s="981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974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981"/>
      <c r="O621" s="411"/>
      <c r="P621" s="411"/>
      <c r="Q621" s="988"/>
      <c r="R621" s="413" t="str">
        <f t="shared" si="25"/>
        <v>fx</v>
      </c>
      <c r="S621" s="981"/>
      <c r="T621" s="981"/>
      <c r="U621" s="981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974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981"/>
      <c r="O622" s="411"/>
      <c r="P622" s="411"/>
      <c r="Q622" s="988"/>
      <c r="R622" s="413" t="str">
        <f t="shared" si="25"/>
        <v>fx</v>
      </c>
      <c r="S622" s="981"/>
      <c r="T622" s="981"/>
      <c r="U622" s="981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974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981"/>
      <c r="O623" s="411"/>
      <c r="P623" s="411"/>
      <c r="Q623" s="988"/>
      <c r="R623" s="413" t="str">
        <f t="shared" si="25"/>
        <v>fx</v>
      </c>
      <c r="S623" s="981"/>
      <c r="T623" s="981"/>
      <c r="U623" s="981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974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981">
        <v>800</v>
      </c>
      <c r="O624" s="411"/>
      <c r="P624" s="411"/>
      <c r="Q624" s="988">
        <v>149</v>
      </c>
      <c r="R624" s="413" t="str">
        <f t="shared" si="25"/>
        <v>p500</v>
      </c>
      <c r="S624" s="981"/>
      <c r="T624" s="981"/>
      <c r="U624" s="981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974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981"/>
      <c r="O625" s="411"/>
      <c r="P625" s="411"/>
      <c r="Q625" s="988"/>
      <c r="R625" s="413" t="str">
        <f t="shared" si="25"/>
        <v>p500</v>
      </c>
      <c r="S625" s="981"/>
      <c r="T625" s="981"/>
      <c r="U625" s="981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974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981"/>
      <c r="O626" s="411"/>
      <c r="P626" s="411"/>
      <c r="Q626" s="988"/>
      <c r="R626" s="413" t="str">
        <f t="shared" si="25"/>
        <v>p500</v>
      </c>
      <c r="S626" s="981"/>
      <c r="T626" s="981"/>
      <c r="U626" s="981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974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981"/>
      <c r="O627" s="411"/>
      <c r="P627" s="411"/>
      <c r="Q627" s="988"/>
      <c r="R627" s="413" t="str">
        <f t="shared" si="25"/>
        <v>p500</v>
      </c>
      <c r="S627" s="981"/>
      <c r="T627" s="981"/>
      <c r="U627" s="981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975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981"/>
      <c r="O628" s="411"/>
      <c r="P628" s="411"/>
      <c r="Q628" s="988"/>
      <c r="R628" s="413" t="str">
        <f t="shared" si="25"/>
        <v>p500</v>
      </c>
      <c r="S628" s="981"/>
      <c r="T628" s="981"/>
      <c r="U628" s="981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1004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981">
        <v>205</v>
      </c>
      <c r="O629" s="411"/>
      <c r="P629" s="411"/>
      <c r="Q629" s="988">
        <v>94.29</v>
      </c>
      <c r="R629" s="413" t="str">
        <f t="shared" si="25"/>
        <v>fx</v>
      </c>
      <c r="S629" s="981">
        <v>0.8</v>
      </c>
      <c r="T629" s="981">
        <v>3.9</v>
      </c>
      <c r="U629" s="981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1005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981"/>
      <c r="O630" s="411"/>
      <c r="P630" s="411"/>
      <c r="Q630" s="988"/>
      <c r="R630" s="413" t="str">
        <f t="shared" si="25"/>
        <v>fx</v>
      </c>
      <c r="S630" s="981"/>
      <c r="T630" s="981"/>
      <c r="U630" s="981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1005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981"/>
      <c r="O631" s="411"/>
      <c r="P631" s="411"/>
      <c r="Q631" s="988"/>
      <c r="R631" s="413" t="str">
        <f t="shared" si="25"/>
        <v>fx</v>
      </c>
      <c r="S631" s="981"/>
      <c r="T631" s="981"/>
      <c r="U631" s="981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1005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981"/>
      <c r="O632" s="411"/>
      <c r="P632" s="411"/>
      <c r="Q632" s="988"/>
      <c r="R632" s="413" t="str">
        <f t="shared" si="25"/>
        <v>fx</v>
      </c>
      <c r="S632" s="981"/>
      <c r="T632" s="981"/>
      <c r="U632" s="981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1005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956"/>
      <c r="O633" s="408"/>
      <c r="P633" s="408"/>
      <c r="Q633" s="986"/>
      <c r="R633" s="198" t="str">
        <f t="shared" si="25"/>
        <v>fx</v>
      </c>
      <c r="S633" s="956"/>
      <c r="T633" s="956"/>
      <c r="U633" s="956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973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980">
        <v>371</v>
      </c>
      <c r="O634" s="419"/>
      <c r="P634" s="419"/>
      <c r="Q634" s="1008">
        <v>126.102</v>
      </c>
      <c r="R634" s="150" t="str">
        <f t="shared" si="25"/>
        <v>fx</v>
      </c>
      <c r="S634" s="980">
        <v>3</v>
      </c>
      <c r="T634" s="980">
        <v>25</v>
      </c>
      <c r="U634" s="977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974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981"/>
      <c r="O635" s="411"/>
      <c r="P635" s="411"/>
      <c r="Q635" s="988"/>
      <c r="R635" s="413" t="str">
        <f t="shared" si="25"/>
        <v>fx</v>
      </c>
      <c r="S635" s="981"/>
      <c r="T635" s="981"/>
      <c r="U635" s="978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974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981"/>
      <c r="O636" s="411"/>
      <c r="P636" s="411"/>
      <c r="Q636" s="988"/>
      <c r="R636" s="413" t="str">
        <f t="shared" si="25"/>
        <v>fx</v>
      </c>
      <c r="S636" s="981"/>
      <c r="T636" s="981"/>
      <c r="U636" s="978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974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981"/>
      <c r="O637" s="411"/>
      <c r="P637" s="411"/>
      <c r="Q637" s="988"/>
      <c r="R637" s="413" t="str">
        <f t="shared" si="25"/>
        <v>fx</v>
      </c>
      <c r="S637" s="981"/>
      <c r="T637" s="981"/>
      <c r="U637" s="978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974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981">
        <v>536</v>
      </c>
      <c r="O638" s="411"/>
      <c r="P638" s="411"/>
      <c r="Q638" s="988">
        <v>136.14500000000001</v>
      </c>
      <c r="R638" s="413" t="str">
        <f t="shared" si="25"/>
        <v>fx</v>
      </c>
      <c r="S638" s="981"/>
      <c r="T638" s="981"/>
      <c r="U638" s="978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974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981"/>
      <c r="O639" s="411"/>
      <c r="P639" s="411"/>
      <c r="Q639" s="988"/>
      <c r="R639" s="413" t="str">
        <f t="shared" si="25"/>
        <v>fx</v>
      </c>
      <c r="S639" s="981"/>
      <c r="T639" s="981"/>
      <c r="U639" s="978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974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981"/>
      <c r="O640" s="411"/>
      <c r="P640" s="411"/>
      <c r="Q640" s="988"/>
      <c r="R640" s="413" t="str">
        <f t="shared" si="25"/>
        <v>fx</v>
      </c>
      <c r="S640" s="981"/>
      <c r="T640" s="981"/>
      <c r="U640" s="978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974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981"/>
      <c r="O641" s="411"/>
      <c r="P641" s="411"/>
      <c r="Q641" s="988"/>
      <c r="R641" s="413" t="str">
        <f t="shared" si="25"/>
        <v>fx</v>
      </c>
      <c r="S641" s="981"/>
      <c r="T641" s="981"/>
      <c r="U641" s="978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974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981"/>
      <c r="O642" s="411"/>
      <c r="P642" s="411"/>
      <c r="Q642" s="988"/>
      <c r="R642" s="413" t="str">
        <f t="shared" si="25"/>
        <v>fx</v>
      </c>
      <c r="S642" s="981"/>
      <c r="T642" s="981"/>
      <c r="U642" s="978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974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981"/>
      <c r="O643" s="411"/>
      <c r="P643" s="411"/>
      <c r="Q643" s="988"/>
      <c r="R643" s="413" t="str">
        <f t="shared" si="25"/>
        <v>fx</v>
      </c>
      <c r="S643" s="981"/>
      <c r="T643" s="981"/>
      <c r="U643" s="978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974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981">
        <v>536</v>
      </c>
      <c r="O644" s="411"/>
      <c r="P644" s="411"/>
      <c r="Q644" s="988">
        <v>100.23</v>
      </c>
      <c r="R644" s="413" t="str">
        <f t="shared" si="25"/>
        <v>p500</v>
      </c>
      <c r="S644" s="981"/>
      <c r="T644" s="981"/>
      <c r="U644" s="978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974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981"/>
      <c r="O645" s="411"/>
      <c r="P645" s="411"/>
      <c r="Q645" s="988"/>
      <c r="R645" s="413" t="str">
        <f t="shared" si="25"/>
        <v>p500</v>
      </c>
      <c r="S645" s="981"/>
      <c r="T645" s="981"/>
      <c r="U645" s="978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974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981"/>
      <c r="O646" s="411"/>
      <c r="P646" s="411"/>
      <c r="Q646" s="988"/>
      <c r="R646" s="413" t="str">
        <f t="shared" si="25"/>
        <v>p500</v>
      </c>
      <c r="S646" s="981"/>
      <c r="T646" s="981"/>
      <c r="U646" s="978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974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981"/>
      <c r="O647" s="411"/>
      <c r="P647" s="411"/>
      <c r="Q647" s="988"/>
      <c r="R647" s="413" t="str">
        <f t="shared" si="25"/>
        <v>p500</v>
      </c>
      <c r="S647" s="981"/>
      <c r="T647" s="981"/>
      <c r="U647" s="978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974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981"/>
      <c r="O648" s="411"/>
      <c r="P648" s="411"/>
      <c r="Q648" s="988"/>
      <c r="R648" s="413" t="str">
        <f t="shared" si="25"/>
        <v>p500</v>
      </c>
      <c r="S648" s="981"/>
      <c r="T648" s="981"/>
      <c r="U648" s="978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974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981">
        <v>376</v>
      </c>
      <c r="O649" s="411"/>
      <c r="P649" s="411"/>
      <c r="Q649" s="988">
        <v>167.2</v>
      </c>
      <c r="R649" s="413" t="str">
        <f t="shared" si="25"/>
        <v>fx</v>
      </c>
      <c r="S649" s="981"/>
      <c r="T649" s="981"/>
      <c r="U649" s="978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974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981"/>
      <c r="O650" s="411"/>
      <c r="P650" s="411"/>
      <c r="Q650" s="988"/>
      <c r="R650" s="413" t="str">
        <f t="shared" si="25"/>
        <v>fx</v>
      </c>
      <c r="S650" s="981"/>
      <c r="T650" s="981"/>
      <c r="U650" s="978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974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981"/>
      <c r="O651" s="411"/>
      <c r="P651" s="411"/>
      <c r="Q651" s="988"/>
      <c r="R651" s="413" t="str">
        <f t="shared" si="25"/>
        <v>fx</v>
      </c>
      <c r="S651" s="981"/>
      <c r="T651" s="981"/>
      <c r="U651" s="978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974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981"/>
      <c r="O652" s="411"/>
      <c r="P652" s="411"/>
      <c r="Q652" s="988"/>
      <c r="R652" s="413" t="str">
        <f t="shared" si="25"/>
        <v>fx</v>
      </c>
      <c r="S652" s="981"/>
      <c r="T652" s="981"/>
      <c r="U652" s="978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975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982"/>
      <c r="O653" s="418"/>
      <c r="P653" s="418"/>
      <c r="Q653" s="1007"/>
      <c r="R653" s="151" t="str">
        <f t="shared" si="25"/>
        <v>fx</v>
      </c>
      <c r="S653" s="982"/>
      <c r="T653" s="982"/>
      <c r="U653" s="979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973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959">
        <v>736</v>
      </c>
      <c r="O654" s="419"/>
      <c r="P654" s="419"/>
      <c r="Q654" s="960">
        <v>138.97</v>
      </c>
      <c r="R654" s="150" t="str">
        <f t="shared" si="25"/>
        <v>p500</v>
      </c>
      <c r="S654" s="959">
        <v>1</v>
      </c>
      <c r="T654" s="959">
        <v>17.5</v>
      </c>
      <c r="U654" s="962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974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957"/>
      <c r="O655" s="411"/>
      <c r="P655" s="411"/>
      <c r="Q655" s="961"/>
      <c r="R655" s="413" t="str">
        <f t="shared" si="25"/>
        <v>p500</v>
      </c>
      <c r="S655" s="957"/>
      <c r="T655" s="957"/>
      <c r="U655" s="963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974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957"/>
      <c r="O656" s="411"/>
      <c r="P656" s="411"/>
      <c r="Q656" s="961"/>
      <c r="R656" s="413" t="str">
        <f t="shared" si="25"/>
        <v>p500</v>
      </c>
      <c r="S656" s="957"/>
      <c r="T656" s="957"/>
      <c r="U656" s="963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974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957"/>
      <c r="O657" s="411"/>
      <c r="P657" s="411"/>
      <c r="Q657" s="961"/>
      <c r="R657" s="413" t="str">
        <f t="shared" si="25"/>
        <v>p500</v>
      </c>
      <c r="S657" s="957"/>
      <c r="T657" s="957"/>
      <c r="U657" s="963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974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958"/>
      <c r="O658" s="411"/>
      <c r="P658" s="411"/>
      <c r="Q658" s="987"/>
      <c r="R658" s="413" t="str">
        <f t="shared" si="25"/>
        <v>p500</v>
      </c>
      <c r="S658" s="957"/>
      <c r="T658" s="957"/>
      <c r="U658" s="963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974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956">
        <v>736</v>
      </c>
      <c r="O659" s="411"/>
      <c r="P659" s="411"/>
      <c r="Q659" s="986">
        <v>95.86</v>
      </c>
      <c r="R659" s="413" t="str">
        <f t="shared" si="25"/>
        <v>fx</v>
      </c>
      <c r="S659" s="957"/>
      <c r="T659" s="957"/>
      <c r="U659" s="963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974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957"/>
      <c r="O660" s="411"/>
      <c r="P660" s="411"/>
      <c r="Q660" s="961"/>
      <c r="R660" s="413" t="str">
        <f t="shared" ref="R660:R722" si="28">IF(C660=370,"p500","fx")</f>
        <v>fx</v>
      </c>
      <c r="S660" s="957"/>
      <c r="T660" s="957"/>
      <c r="U660" s="963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974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957"/>
      <c r="O661" s="411"/>
      <c r="P661" s="411"/>
      <c r="Q661" s="961"/>
      <c r="R661" s="413" t="str">
        <f t="shared" si="28"/>
        <v>fx</v>
      </c>
      <c r="S661" s="957"/>
      <c r="T661" s="957"/>
      <c r="U661" s="963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974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957"/>
      <c r="O662" s="411"/>
      <c r="P662" s="411"/>
      <c r="Q662" s="961"/>
      <c r="R662" s="413" t="str">
        <f t="shared" si="28"/>
        <v>fx</v>
      </c>
      <c r="S662" s="957"/>
      <c r="T662" s="957"/>
      <c r="U662" s="963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974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957"/>
      <c r="O663" s="411"/>
      <c r="P663" s="411"/>
      <c r="Q663" s="961"/>
      <c r="R663" s="413" t="str">
        <f t="shared" si="28"/>
        <v>fx</v>
      </c>
      <c r="S663" s="957"/>
      <c r="T663" s="957"/>
      <c r="U663" s="963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975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964"/>
      <c r="O664" s="418"/>
      <c r="P664" s="418"/>
      <c r="Q664" s="965"/>
      <c r="R664" s="151" t="str">
        <f t="shared" si="28"/>
        <v>fx</v>
      </c>
      <c r="S664" s="964"/>
      <c r="T664" s="964"/>
      <c r="U664" s="966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983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959">
        <v>230</v>
      </c>
      <c r="O665" s="419"/>
      <c r="P665" s="419"/>
      <c r="Q665" s="959">
        <v>99.98</v>
      </c>
      <c r="R665" s="150" t="str">
        <f t="shared" si="28"/>
        <v>fx</v>
      </c>
      <c r="S665" s="959">
        <v>1.1000000000000001</v>
      </c>
      <c r="T665" s="959">
        <v>4.2</v>
      </c>
      <c r="U665" s="962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984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957"/>
      <c r="O666" s="411"/>
      <c r="P666" s="411"/>
      <c r="Q666" s="957"/>
      <c r="R666" s="413" t="str">
        <f t="shared" si="28"/>
        <v>fx</v>
      </c>
      <c r="S666" s="957"/>
      <c r="T666" s="957"/>
      <c r="U666" s="963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984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957"/>
      <c r="O667" s="411"/>
      <c r="P667" s="411"/>
      <c r="Q667" s="957"/>
      <c r="R667" s="413" t="str">
        <f t="shared" si="28"/>
        <v>fx</v>
      </c>
      <c r="S667" s="957"/>
      <c r="T667" s="957"/>
      <c r="U667" s="963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984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957"/>
      <c r="O668" s="411"/>
      <c r="P668" s="411"/>
      <c r="Q668" s="957"/>
      <c r="R668" s="413" t="str">
        <f t="shared" si="28"/>
        <v>fx</v>
      </c>
      <c r="S668" s="957"/>
      <c r="T668" s="957"/>
      <c r="U668" s="963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985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964"/>
      <c r="O669" s="418"/>
      <c r="P669" s="418"/>
      <c r="Q669" s="964"/>
      <c r="R669" s="151" t="str">
        <f t="shared" si="28"/>
        <v>fx</v>
      </c>
      <c r="S669" s="964"/>
      <c r="T669" s="964"/>
      <c r="U669" s="966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973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959">
        <v>432</v>
      </c>
      <c r="O670" s="419"/>
      <c r="P670" s="419"/>
      <c r="Q670" s="421"/>
      <c r="R670" s="150" t="str">
        <f t="shared" si="28"/>
        <v>fx</v>
      </c>
      <c r="S670" s="959">
        <v>3</v>
      </c>
      <c r="T670" s="959">
        <v>25</v>
      </c>
      <c r="U670" s="962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974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957"/>
      <c r="O671" s="411"/>
      <c r="P671" s="411"/>
      <c r="Q671" s="412"/>
      <c r="R671" s="413" t="str">
        <f t="shared" si="28"/>
        <v>fx</v>
      </c>
      <c r="S671" s="957"/>
      <c r="T671" s="957"/>
      <c r="U671" s="963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974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958"/>
      <c r="O672" s="411"/>
      <c r="P672" s="411"/>
      <c r="Q672" s="412"/>
      <c r="R672" s="413" t="str">
        <f t="shared" si="28"/>
        <v>fx</v>
      </c>
      <c r="S672" s="957"/>
      <c r="T672" s="957"/>
      <c r="U672" s="963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974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956">
        <v>576</v>
      </c>
      <c r="O673" s="411"/>
      <c r="P673" s="411"/>
      <c r="Q673" s="986">
        <v>146.29</v>
      </c>
      <c r="R673" s="413" t="str">
        <f t="shared" si="28"/>
        <v>fx</v>
      </c>
      <c r="S673" s="957"/>
      <c r="T673" s="957"/>
      <c r="U673" s="963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974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957"/>
      <c r="O674" s="411"/>
      <c r="P674" s="411"/>
      <c r="Q674" s="961"/>
      <c r="R674" s="413" t="str">
        <f t="shared" si="28"/>
        <v>fx</v>
      </c>
      <c r="S674" s="957"/>
      <c r="T674" s="957"/>
      <c r="U674" s="963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974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957"/>
      <c r="O675" s="411"/>
      <c r="P675" s="411"/>
      <c r="Q675" s="961"/>
      <c r="R675" s="413" t="str">
        <f t="shared" si="28"/>
        <v>fx</v>
      </c>
      <c r="S675" s="957"/>
      <c r="T675" s="957"/>
      <c r="U675" s="963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974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957"/>
      <c r="O676" s="411"/>
      <c r="P676" s="411"/>
      <c r="Q676" s="961"/>
      <c r="R676" s="413" t="str">
        <f t="shared" si="28"/>
        <v>fx</v>
      </c>
      <c r="S676" s="957"/>
      <c r="T676" s="957"/>
      <c r="U676" s="963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974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957"/>
      <c r="O677" s="411"/>
      <c r="P677" s="411"/>
      <c r="Q677" s="961"/>
      <c r="R677" s="413" t="str">
        <f t="shared" si="28"/>
        <v>fx</v>
      </c>
      <c r="S677" s="957"/>
      <c r="T677" s="957"/>
      <c r="U677" s="963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974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958"/>
      <c r="O678" s="411"/>
      <c r="P678" s="411"/>
      <c r="Q678" s="987"/>
      <c r="R678" s="413" t="str">
        <f t="shared" si="28"/>
        <v>fx</v>
      </c>
      <c r="S678" s="957"/>
      <c r="T678" s="957"/>
      <c r="U678" s="963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974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956">
        <v>576</v>
      </c>
      <c r="O679" s="411"/>
      <c r="P679" s="411"/>
      <c r="Q679" s="986">
        <v>108.76</v>
      </c>
      <c r="R679" s="413" t="str">
        <f t="shared" si="28"/>
        <v>p500</v>
      </c>
      <c r="S679" s="957"/>
      <c r="T679" s="957"/>
      <c r="U679" s="963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974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957"/>
      <c r="O680" s="411"/>
      <c r="P680" s="411"/>
      <c r="Q680" s="961"/>
      <c r="R680" s="413" t="str">
        <f t="shared" si="28"/>
        <v>p500</v>
      </c>
      <c r="S680" s="957"/>
      <c r="T680" s="957"/>
      <c r="U680" s="963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974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957"/>
      <c r="O681" s="411"/>
      <c r="P681" s="411"/>
      <c r="Q681" s="961"/>
      <c r="R681" s="413" t="str">
        <f t="shared" si="28"/>
        <v>p500</v>
      </c>
      <c r="S681" s="957"/>
      <c r="T681" s="957"/>
      <c r="U681" s="963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974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957"/>
      <c r="O682" s="411"/>
      <c r="P682" s="411"/>
      <c r="Q682" s="961"/>
      <c r="R682" s="413" t="str">
        <f t="shared" si="28"/>
        <v>p500</v>
      </c>
      <c r="S682" s="957"/>
      <c r="T682" s="957"/>
      <c r="U682" s="963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974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958"/>
      <c r="O683" s="411"/>
      <c r="P683" s="411"/>
      <c r="Q683" s="987"/>
      <c r="R683" s="413" t="str">
        <f t="shared" si="28"/>
        <v>p500</v>
      </c>
      <c r="S683" s="957"/>
      <c r="T683" s="957"/>
      <c r="U683" s="963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974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956">
        <v>576</v>
      </c>
      <c r="O684" s="411"/>
      <c r="P684" s="411"/>
      <c r="Q684" s="412"/>
      <c r="R684" s="413" t="str">
        <f t="shared" si="28"/>
        <v>fx</v>
      </c>
      <c r="S684" s="957"/>
      <c r="T684" s="957"/>
      <c r="U684" s="963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974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957"/>
      <c r="O685" s="411"/>
      <c r="P685" s="411"/>
      <c r="Q685" s="412"/>
      <c r="R685" s="413" t="str">
        <f t="shared" si="28"/>
        <v>fx</v>
      </c>
      <c r="S685" s="957"/>
      <c r="T685" s="957"/>
      <c r="U685" s="963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974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957"/>
      <c r="O686" s="411"/>
      <c r="P686" s="411"/>
      <c r="Q686" s="412"/>
      <c r="R686" s="413" t="str">
        <f t="shared" si="28"/>
        <v>fx</v>
      </c>
      <c r="S686" s="957"/>
      <c r="T686" s="957"/>
      <c r="U686" s="963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974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957"/>
      <c r="O687" s="411"/>
      <c r="P687" s="411"/>
      <c r="Q687" s="412"/>
      <c r="R687" s="413" t="str">
        <f t="shared" si="28"/>
        <v>fx</v>
      </c>
      <c r="S687" s="957"/>
      <c r="T687" s="957"/>
      <c r="U687" s="963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975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964"/>
      <c r="O688" s="418"/>
      <c r="P688" s="418"/>
      <c r="Q688" s="420"/>
      <c r="R688" s="151" t="str">
        <f t="shared" si="28"/>
        <v>fx</v>
      </c>
      <c r="S688" s="964"/>
      <c r="T688" s="964"/>
      <c r="U688" s="966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973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973">
        <v>552</v>
      </c>
      <c r="O689" s="163"/>
      <c r="P689" s="419"/>
      <c r="Q689" s="960">
        <v>104.31</v>
      </c>
      <c r="R689" s="150" t="str">
        <f t="shared" si="28"/>
        <v>p500</v>
      </c>
      <c r="S689" s="959">
        <v>1</v>
      </c>
      <c r="T689" s="959">
        <v>14.5</v>
      </c>
      <c r="U689" s="962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974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974"/>
      <c r="O690" s="96"/>
      <c r="P690" s="411"/>
      <c r="Q690" s="961"/>
      <c r="R690" s="413" t="str">
        <f t="shared" si="28"/>
        <v>p500</v>
      </c>
      <c r="S690" s="957"/>
      <c r="T690" s="957"/>
      <c r="U690" s="963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974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974"/>
      <c r="O691" s="96"/>
      <c r="P691" s="411"/>
      <c r="Q691" s="961"/>
      <c r="R691" s="413" t="str">
        <f t="shared" si="28"/>
        <v>p500</v>
      </c>
      <c r="S691" s="957"/>
      <c r="T691" s="957"/>
      <c r="U691" s="963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974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974"/>
      <c r="O692" s="96"/>
      <c r="P692" s="411"/>
      <c r="Q692" s="961"/>
      <c r="R692" s="413" t="str">
        <f t="shared" si="28"/>
        <v>p500</v>
      </c>
      <c r="S692" s="957"/>
      <c r="T692" s="957"/>
      <c r="U692" s="963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974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975"/>
      <c r="O693" s="96"/>
      <c r="P693" s="411"/>
      <c r="Q693" s="987"/>
      <c r="R693" s="413" t="str">
        <f t="shared" si="28"/>
        <v>p500</v>
      </c>
      <c r="S693" s="957"/>
      <c r="T693" s="957"/>
      <c r="U693" s="963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974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959">
        <v>552</v>
      </c>
      <c r="O694" s="411"/>
      <c r="P694" s="411"/>
      <c r="Q694" s="986">
        <v>140.19999999999999</v>
      </c>
      <c r="R694" s="413" t="str">
        <f t="shared" si="28"/>
        <v>fx</v>
      </c>
      <c r="S694" s="957"/>
      <c r="T694" s="957"/>
      <c r="U694" s="963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974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957"/>
      <c r="O695" s="411"/>
      <c r="P695" s="411"/>
      <c r="Q695" s="961"/>
      <c r="R695" s="413" t="str">
        <f t="shared" si="28"/>
        <v>fx</v>
      </c>
      <c r="S695" s="957"/>
      <c r="T695" s="957"/>
      <c r="U695" s="963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974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957"/>
      <c r="O696" s="411"/>
      <c r="P696" s="411"/>
      <c r="Q696" s="961"/>
      <c r="R696" s="413" t="str">
        <f t="shared" si="28"/>
        <v>fx</v>
      </c>
      <c r="S696" s="957"/>
      <c r="T696" s="957"/>
      <c r="U696" s="963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974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957"/>
      <c r="O697" s="411"/>
      <c r="P697" s="411"/>
      <c r="Q697" s="961"/>
      <c r="R697" s="413" t="str">
        <f t="shared" si="28"/>
        <v>fx</v>
      </c>
      <c r="S697" s="957"/>
      <c r="T697" s="957"/>
      <c r="U697" s="963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974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957"/>
      <c r="O698" s="411"/>
      <c r="P698" s="411"/>
      <c r="Q698" s="961"/>
      <c r="R698" s="413" t="str">
        <f t="shared" si="28"/>
        <v>fx</v>
      </c>
      <c r="S698" s="957"/>
      <c r="T698" s="957"/>
      <c r="U698" s="963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975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964"/>
      <c r="O699" s="418"/>
      <c r="P699" s="418"/>
      <c r="Q699" s="965"/>
      <c r="R699" s="151" t="str">
        <f t="shared" si="28"/>
        <v>fx</v>
      </c>
      <c r="S699" s="964"/>
      <c r="T699" s="964"/>
      <c r="U699" s="966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973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959">
        <v>525</v>
      </c>
      <c r="O700" s="419"/>
      <c r="P700" s="419"/>
      <c r="Q700" s="960"/>
      <c r="R700" s="150" t="str">
        <f t="shared" si="28"/>
        <v>fx</v>
      </c>
      <c r="S700" s="959">
        <v>3</v>
      </c>
      <c r="T700" s="959">
        <v>27</v>
      </c>
      <c r="U700" s="962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974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957"/>
      <c r="O701" s="411"/>
      <c r="P701" s="411"/>
      <c r="Q701" s="961"/>
      <c r="R701" s="413" t="str">
        <f t="shared" si="28"/>
        <v>fx</v>
      </c>
      <c r="S701" s="957"/>
      <c r="T701" s="957"/>
      <c r="U701" s="963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974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957"/>
      <c r="O702" s="411"/>
      <c r="P702" s="411"/>
      <c r="Q702" s="961"/>
      <c r="R702" s="413" t="str">
        <f t="shared" si="28"/>
        <v>fx</v>
      </c>
      <c r="S702" s="957"/>
      <c r="T702" s="957"/>
      <c r="U702" s="963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974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958"/>
      <c r="O703" s="411"/>
      <c r="P703" s="411"/>
      <c r="Q703" s="987"/>
      <c r="R703" s="413" t="str">
        <f t="shared" si="28"/>
        <v>fx</v>
      </c>
      <c r="S703" s="957"/>
      <c r="T703" s="957"/>
      <c r="U703" s="963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974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956">
        <v>656</v>
      </c>
      <c r="O704" s="411"/>
      <c r="P704" s="411"/>
      <c r="Q704" s="986">
        <v>166.53</v>
      </c>
      <c r="R704" s="413" t="str">
        <f t="shared" si="28"/>
        <v>fx</v>
      </c>
      <c r="S704" s="957"/>
      <c r="T704" s="957"/>
      <c r="U704" s="963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974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957"/>
      <c r="O705" s="411"/>
      <c r="P705" s="411"/>
      <c r="Q705" s="961"/>
      <c r="R705" s="413" t="str">
        <f t="shared" si="28"/>
        <v>fx</v>
      </c>
      <c r="S705" s="957"/>
      <c r="T705" s="957"/>
      <c r="U705" s="963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974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957"/>
      <c r="O706" s="411"/>
      <c r="P706" s="411"/>
      <c r="Q706" s="961"/>
      <c r="R706" s="413" t="str">
        <f t="shared" si="28"/>
        <v>fx</v>
      </c>
      <c r="S706" s="957"/>
      <c r="T706" s="957"/>
      <c r="U706" s="963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974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957"/>
      <c r="O707" s="411"/>
      <c r="P707" s="411"/>
      <c r="Q707" s="961"/>
      <c r="R707" s="413" t="str">
        <f t="shared" si="28"/>
        <v>fx</v>
      </c>
      <c r="S707" s="957"/>
      <c r="T707" s="957"/>
      <c r="U707" s="963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974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957"/>
      <c r="O708" s="411"/>
      <c r="P708" s="411"/>
      <c r="Q708" s="961"/>
      <c r="R708" s="413" t="str">
        <f t="shared" si="28"/>
        <v>fx</v>
      </c>
      <c r="S708" s="957"/>
      <c r="T708" s="957"/>
      <c r="U708" s="963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974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958"/>
      <c r="O709" s="411"/>
      <c r="P709" s="411"/>
      <c r="Q709" s="987"/>
      <c r="R709" s="413" t="str">
        <f t="shared" si="28"/>
        <v>fx</v>
      </c>
      <c r="S709" s="957"/>
      <c r="T709" s="957"/>
      <c r="U709" s="963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974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956">
        <v>656</v>
      </c>
      <c r="O710" s="411"/>
      <c r="P710" s="411"/>
      <c r="Q710" s="986">
        <v>123.97</v>
      </c>
      <c r="R710" s="413" t="str">
        <f t="shared" si="28"/>
        <v>p500</v>
      </c>
      <c r="S710" s="957"/>
      <c r="T710" s="957"/>
      <c r="U710" s="963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974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957"/>
      <c r="O711" s="411"/>
      <c r="P711" s="411"/>
      <c r="Q711" s="961"/>
      <c r="R711" s="413" t="str">
        <f t="shared" si="28"/>
        <v>p500</v>
      </c>
      <c r="S711" s="957"/>
      <c r="T711" s="957"/>
      <c r="U711" s="963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974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957"/>
      <c r="O712" s="411"/>
      <c r="P712" s="411"/>
      <c r="Q712" s="961"/>
      <c r="R712" s="413" t="str">
        <f t="shared" si="28"/>
        <v>p500</v>
      </c>
      <c r="S712" s="957"/>
      <c r="T712" s="957"/>
      <c r="U712" s="963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974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957"/>
      <c r="O713" s="411"/>
      <c r="P713" s="411"/>
      <c r="Q713" s="961"/>
      <c r="R713" s="413" t="str">
        <f t="shared" si="28"/>
        <v>p500</v>
      </c>
      <c r="S713" s="957"/>
      <c r="T713" s="957"/>
      <c r="U713" s="963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974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958"/>
      <c r="O714" s="411"/>
      <c r="P714" s="411"/>
      <c r="Q714" s="987"/>
      <c r="R714" s="413" t="str">
        <f t="shared" si="28"/>
        <v>p500</v>
      </c>
      <c r="S714" s="957"/>
      <c r="T714" s="957"/>
      <c r="U714" s="963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974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956">
        <v>521</v>
      </c>
      <c r="O715" s="411"/>
      <c r="P715" s="411"/>
      <c r="Q715" s="986">
        <v>698.28</v>
      </c>
      <c r="R715" s="413" t="str">
        <f t="shared" si="28"/>
        <v>fx</v>
      </c>
      <c r="S715" s="957"/>
      <c r="T715" s="957"/>
      <c r="U715" s="963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974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957"/>
      <c r="O716" s="411"/>
      <c r="P716" s="411"/>
      <c r="Q716" s="961"/>
      <c r="R716" s="413" t="str">
        <f t="shared" si="28"/>
        <v>fx</v>
      </c>
      <c r="S716" s="957"/>
      <c r="T716" s="957"/>
      <c r="U716" s="963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974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957"/>
      <c r="O717" s="411"/>
      <c r="P717" s="411"/>
      <c r="Q717" s="961"/>
      <c r="R717" s="413" t="str">
        <f t="shared" si="28"/>
        <v>fx</v>
      </c>
      <c r="S717" s="957"/>
      <c r="T717" s="957"/>
      <c r="U717" s="963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974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957"/>
      <c r="O718" s="411"/>
      <c r="P718" s="411"/>
      <c r="Q718" s="961"/>
      <c r="R718" s="413" t="str">
        <f t="shared" si="28"/>
        <v>fx</v>
      </c>
      <c r="S718" s="957"/>
      <c r="T718" s="957"/>
      <c r="U718" s="963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975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964"/>
      <c r="O719" s="418"/>
      <c r="P719" s="418"/>
      <c r="Q719" s="965"/>
      <c r="R719" s="151" t="str">
        <f t="shared" si="28"/>
        <v>fx</v>
      </c>
      <c r="S719" s="964"/>
      <c r="T719" s="964"/>
      <c r="U719" s="966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973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959">
        <v>560</v>
      </c>
      <c r="O720" s="419"/>
      <c r="P720" s="419"/>
      <c r="Q720" s="960">
        <v>105.83</v>
      </c>
      <c r="R720" s="150" t="str">
        <f t="shared" si="28"/>
        <v>p500</v>
      </c>
      <c r="S720" s="959">
        <v>1</v>
      </c>
      <c r="T720" s="959">
        <v>15</v>
      </c>
      <c r="U720" s="962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974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957"/>
      <c r="O721" s="411"/>
      <c r="P721" s="411"/>
      <c r="Q721" s="961"/>
      <c r="R721" s="413" t="str">
        <f t="shared" si="28"/>
        <v>p500</v>
      </c>
      <c r="S721" s="957"/>
      <c r="T721" s="957"/>
      <c r="U721" s="963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974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957"/>
      <c r="O722" s="411"/>
      <c r="P722" s="411"/>
      <c r="Q722" s="961"/>
      <c r="R722" s="413" t="str">
        <f t="shared" si="28"/>
        <v>p500</v>
      </c>
      <c r="S722" s="957"/>
      <c r="T722" s="957"/>
      <c r="U722" s="963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974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957"/>
      <c r="O723" s="411"/>
      <c r="P723" s="411"/>
      <c r="Q723" s="961"/>
      <c r="R723" s="413" t="str">
        <f t="shared" ref="R723" si="31">IF(C723=370,"p500","fx")</f>
        <v>p500</v>
      </c>
      <c r="S723" s="957"/>
      <c r="T723" s="957"/>
      <c r="U723" s="963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974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958"/>
      <c r="O724" s="411"/>
      <c r="P724" s="411"/>
      <c r="Q724" s="987"/>
      <c r="R724" s="413" t="str">
        <f t="shared" ref="R724:R787" si="33">IF(C724=370,"p500","fx")</f>
        <v>p500</v>
      </c>
      <c r="S724" s="957"/>
      <c r="T724" s="957"/>
      <c r="U724" s="963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974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956">
        <v>560</v>
      </c>
      <c r="O725" s="411"/>
      <c r="P725" s="411"/>
      <c r="Q725" s="986">
        <v>142.22499999999999</v>
      </c>
      <c r="R725" s="413" t="str">
        <f t="shared" si="33"/>
        <v>fx</v>
      </c>
      <c r="S725" s="957"/>
      <c r="T725" s="957"/>
      <c r="U725" s="963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974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957"/>
      <c r="O726" s="411"/>
      <c r="P726" s="411"/>
      <c r="Q726" s="961"/>
      <c r="R726" s="413" t="str">
        <f t="shared" si="33"/>
        <v>fx</v>
      </c>
      <c r="S726" s="957"/>
      <c r="T726" s="957"/>
      <c r="U726" s="963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974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957"/>
      <c r="O727" s="411"/>
      <c r="P727" s="411"/>
      <c r="Q727" s="961"/>
      <c r="R727" s="413" t="str">
        <f t="shared" si="33"/>
        <v>fx</v>
      </c>
      <c r="S727" s="957"/>
      <c r="T727" s="957"/>
      <c r="U727" s="963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974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957"/>
      <c r="O728" s="411"/>
      <c r="P728" s="411"/>
      <c r="Q728" s="961"/>
      <c r="R728" s="413" t="str">
        <f t="shared" si="33"/>
        <v>fx</v>
      </c>
      <c r="S728" s="957"/>
      <c r="T728" s="957"/>
      <c r="U728" s="963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974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957"/>
      <c r="O729" s="411"/>
      <c r="P729" s="411"/>
      <c r="Q729" s="961"/>
      <c r="R729" s="413" t="str">
        <f t="shared" si="33"/>
        <v>fx</v>
      </c>
      <c r="S729" s="957"/>
      <c r="T729" s="957"/>
      <c r="U729" s="963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975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964"/>
      <c r="O730" s="418"/>
      <c r="P730" s="418"/>
      <c r="Q730" s="965"/>
      <c r="R730" s="151" t="str">
        <f t="shared" si="33"/>
        <v>fx</v>
      </c>
      <c r="S730" s="964"/>
      <c r="T730" s="964"/>
      <c r="U730" s="966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983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959">
        <v>354</v>
      </c>
      <c r="O731" s="419"/>
      <c r="P731" s="419"/>
      <c r="Q731" s="960">
        <v>153.9</v>
      </c>
      <c r="R731" s="150" t="str">
        <f t="shared" si="33"/>
        <v>fx</v>
      </c>
      <c r="S731" s="959">
        <v>0</v>
      </c>
      <c r="T731" s="959">
        <v>5.2</v>
      </c>
      <c r="U731" s="962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984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957"/>
      <c r="O732" s="411"/>
      <c r="P732" s="411"/>
      <c r="Q732" s="961"/>
      <c r="R732" s="413" t="str">
        <f t="shared" si="33"/>
        <v>fx</v>
      </c>
      <c r="S732" s="957"/>
      <c r="T732" s="957"/>
      <c r="U732" s="963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984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957"/>
      <c r="O733" s="411"/>
      <c r="P733" s="411"/>
      <c r="Q733" s="961"/>
      <c r="R733" s="413" t="str">
        <f t="shared" si="33"/>
        <v>fx</v>
      </c>
      <c r="S733" s="957"/>
      <c r="T733" s="957"/>
      <c r="U733" s="963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985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964"/>
      <c r="O734" s="418"/>
      <c r="P734" s="418"/>
      <c r="Q734" s="965"/>
      <c r="R734" s="151" t="str">
        <f t="shared" si="33"/>
        <v>fx</v>
      </c>
      <c r="S734" s="964"/>
      <c r="T734" s="964"/>
      <c r="U734" s="966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973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959">
        <v>688</v>
      </c>
      <c r="O735" s="419"/>
      <c r="P735" s="419"/>
      <c r="Q735" s="960">
        <v>230.4</v>
      </c>
      <c r="R735" s="150" t="str">
        <f t="shared" si="33"/>
        <v>fx</v>
      </c>
      <c r="S735" s="959">
        <v>3</v>
      </c>
      <c r="T735" s="959">
        <v>27</v>
      </c>
      <c r="U735" s="962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974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957"/>
      <c r="O736" s="411"/>
      <c r="P736" s="411"/>
      <c r="Q736" s="961"/>
      <c r="R736" s="413" t="str">
        <f t="shared" si="33"/>
        <v>fx</v>
      </c>
      <c r="S736" s="957"/>
      <c r="T736" s="957"/>
      <c r="U736" s="963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974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957"/>
      <c r="O737" s="411"/>
      <c r="P737" s="411"/>
      <c r="Q737" s="961"/>
      <c r="R737" s="413" t="str">
        <f t="shared" si="33"/>
        <v>fx</v>
      </c>
      <c r="S737" s="957"/>
      <c r="T737" s="957"/>
      <c r="U737" s="963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974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957"/>
      <c r="O738" s="411"/>
      <c r="P738" s="411"/>
      <c r="Q738" s="961"/>
      <c r="R738" s="413" t="str">
        <f t="shared" si="33"/>
        <v>fx</v>
      </c>
      <c r="S738" s="957"/>
      <c r="T738" s="957"/>
      <c r="U738" s="963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974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958"/>
      <c r="O739" s="411"/>
      <c r="P739" s="411"/>
      <c r="Q739" s="987"/>
      <c r="R739" s="413" t="str">
        <f t="shared" si="33"/>
        <v>fx</v>
      </c>
      <c r="S739" s="957"/>
      <c r="T739" s="957"/>
      <c r="U739" s="963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974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956">
        <v>704</v>
      </c>
      <c r="O740" s="411"/>
      <c r="P740" s="411"/>
      <c r="Q740" s="986">
        <v>178.8</v>
      </c>
      <c r="R740" s="413" t="str">
        <f t="shared" si="33"/>
        <v>fx</v>
      </c>
      <c r="S740" s="957"/>
      <c r="T740" s="957"/>
      <c r="U740" s="963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974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957"/>
      <c r="O741" s="411"/>
      <c r="P741" s="411"/>
      <c r="Q741" s="961"/>
      <c r="R741" s="413" t="str">
        <f t="shared" si="33"/>
        <v>fx</v>
      </c>
      <c r="S741" s="957"/>
      <c r="T741" s="957"/>
      <c r="U741" s="963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974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957"/>
      <c r="O742" s="411"/>
      <c r="P742" s="411"/>
      <c r="Q742" s="961"/>
      <c r="R742" s="413" t="str">
        <f t="shared" si="33"/>
        <v>fx</v>
      </c>
      <c r="S742" s="957"/>
      <c r="T742" s="957"/>
      <c r="U742" s="963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974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957"/>
      <c r="O743" s="411"/>
      <c r="P743" s="411"/>
      <c r="Q743" s="961"/>
      <c r="R743" s="413" t="str">
        <f t="shared" si="33"/>
        <v>fx</v>
      </c>
      <c r="S743" s="957"/>
      <c r="T743" s="957"/>
      <c r="U743" s="963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974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957"/>
      <c r="O744" s="411"/>
      <c r="P744" s="411"/>
      <c r="Q744" s="961"/>
      <c r="R744" s="413" t="str">
        <f t="shared" si="33"/>
        <v>fx</v>
      </c>
      <c r="S744" s="957"/>
      <c r="T744" s="957"/>
      <c r="U744" s="963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974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958"/>
      <c r="O745" s="411"/>
      <c r="P745" s="411"/>
      <c r="Q745" s="987"/>
      <c r="R745" s="413" t="str">
        <f t="shared" si="33"/>
        <v>fx</v>
      </c>
      <c r="S745" s="957"/>
      <c r="T745" s="957"/>
      <c r="U745" s="963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974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956">
        <v>704</v>
      </c>
      <c r="O746" s="411"/>
      <c r="P746" s="411"/>
      <c r="Q746" s="986">
        <v>133.04</v>
      </c>
      <c r="R746" s="413" t="str">
        <f t="shared" si="33"/>
        <v>p500</v>
      </c>
      <c r="S746" s="957"/>
      <c r="T746" s="957"/>
      <c r="U746" s="963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974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957"/>
      <c r="O747" s="411"/>
      <c r="P747" s="411"/>
      <c r="Q747" s="961"/>
      <c r="R747" s="413" t="str">
        <f t="shared" si="33"/>
        <v>p500</v>
      </c>
      <c r="S747" s="957"/>
      <c r="T747" s="957"/>
      <c r="U747" s="963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974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957"/>
      <c r="O748" s="411"/>
      <c r="P748" s="411"/>
      <c r="Q748" s="961"/>
      <c r="R748" s="413" t="str">
        <f t="shared" si="33"/>
        <v>p500</v>
      </c>
      <c r="S748" s="957"/>
      <c r="T748" s="957"/>
      <c r="U748" s="963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974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957"/>
      <c r="O749" s="411"/>
      <c r="P749" s="411"/>
      <c r="Q749" s="961"/>
      <c r="R749" s="413" t="str">
        <f t="shared" si="33"/>
        <v>p500</v>
      </c>
      <c r="S749" s="957"/>
      <c r="T749" s="957"/>
      <c r="U749" s="963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974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958"/>
      <c r="O750" s="411"/>
      <c r="P750" s="411"/>
      <c r="Q750" s="987"/>
      <c r="R750" s="413" t="str">
        <f t="shared" si="33"/>
        <v>p500</v>
      </c>
      <c r="S750" s="957"/>
      <c r="T750" s="957"/>
      <c r="U750" s="963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974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956">
        <v>554</v>
      </c>
      <c r="O751" s="411"/>
      <c r="P751" s="411"/>
      <c r="Q751" s="986">
        <v>774.18600000000004</v>
      </c>
      <c r="R751" s="413" t="str">
        <f t="shared" si="33"/>
        <v>fx</v>
      </c>
      <c r="S751" s="957"/>
      <c r="T751" s="957"/>
      <c r="U751" s="963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974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957"/>
      <c r="O752" s="411"/>
      <c r="P752" s="411"/>
      <c r="Q752" s="961"/>
      <c r="R752" s="413" t="str">
        <f t="shared" si="33"/>
        <v>fx</v>
      </c>
      <c r="S752" s="957"/>
      <c r="T752" s="957"/>
      <c r="U752" s="963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974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957"/>
      <c r="O753" s="411"/>
      <c r="P753" s="411"/>
      <c r="Q753" s="961"/>
      <c r="R753" s="413" t="str">
        <f t="shared" si="33"/>
        <v>fx</v>
      </c>
      <c r="S753" s="957"/>
      <c r="T753" s="957"/>
      <c r="U753" s="963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974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957"/>
      <c r="O754" s="411"/>
      <c r="P754" s="411"/>
      <c r="Q754" s="961"/>
      <c r="R754" s="413" t="str">
        <f t="shared" si="33"/>
        <v>fx</v>
      </c>
      <c r="S754" s="957"/>
      <c r="T754" s="957"/>
      <c r="U754" s="963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974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957"/>
      <c r="O755" s="408"/>
      <c r="P755" s="408"/>
      <c r="Q755" s="961"/>
      <c r="R755" s="198" t="str">
        <f t="shared" si="33"/>
        <v>fx</v>
      </c>
      <c r="S755" s="957"/>
      <c r="T755" s="957"/>
      <c r="U755" s="963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973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959">
        <v>756</v>
      </c>
      <c r="O756" s="419"/>
      <c r="P756" s="419"/>
      <c r="Q756" s="960"/>
      <c r="R756" s="150" t="str">
        <f t="shared" si="33"/>
        <v>fx</v>
      </c>
      <c r="S756" s="959">
        <v>3</v>
      </c>
      <c r="T756" s="959">
        <v>27</v>
      </c>
      <c r="U756" s="962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974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957"/>
      <c r="O757" s="411"/>
      <c r="P757" s="411"/>
      <c r="Q757" s="961"/>
      <c r="R757" s="413" t="str">
        <f t="shared" si="33"/>
        <v>fx</v>
      </c>
      <c r="S757" s="957"/>
      <c r="T757" s="957"/>
      <c r="U757" s="963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974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957"/>
      <c r="O758" s="411"/>
      <c r="P758" s="411"/>
      <c r="Q758" s="961"/>
      <c r="R758" s="413" t="str">
        <f t="shared" si="33"/>
        <v>fx</v>
      </c>
      <c r="S758" s="957"/>
      <c r="T758" s="957"/>
      <c r="U758" s="963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974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957"/>
      <c r="O759" s="411"/>
      <c r="P759" s="411"/>
      <c r="Q759" s="961"/>
      <c r="R759" s="413" t="str">
        <f t="shared" si="33"/>
        <v>fx</v>
      </c>
      <c r="S759" s="957"/>
      <c r="T759" s="957"/>
      <c r="U759" s="963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974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958"/>
      <c r="O760" s="411"/>
      <c r="P760" s="411"/>
      <c r="Q760" s="987"/>
      <c r="R760" s="413" t="str">
        <f t="shared" si="33"/>
        <v>fx</v>
      </c>
      <c r="S760" s="957"/>
      <c r="T760" s="957"/>
      <c r="U760" s="963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974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956">
        <v>672</v>
      </c>
      <c r="O761" s="411"/>
      <c r="P761" s="411"/>
      <c r="Q761" s="986">
        <v>170.6</v>
      </c>
      <c r="R761" s="413" t="str">
        <f t="shared" si="33"/>
        <v>fx</v>
      </c>
      <c r="S761" s="957"/>
      <c r="T761" s="957"/>
      <c r="U761" s="963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974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957"/>
      <c r="O762" s="411"/>
      <c r="P762" s="411"/>
      <c r="Q762" s="961"/>
      <c r="R762" s="413" t="str">
        <f t="shared" si="33"/>
        <v>fx</v>
      </c>
      <c r="S762" s="957"/>
      <c r="T762" s="957"/>
      <c r="U762" s="963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974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957"/>
      <c r="O763" s="411"/>
      <c r="P763" s="411"/>
      <c r="Q763" s="961"/>
      <c r="R763" s="413" t="str">
        <f t="shared" si="33"/>
        <v>fx</v>
      </c>
      <c r="S763" s="957"/>
      <c r="T763" s="957"/>
      <c r="U763" s="963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974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957"/>
      <c r="O764" s="411"/>
      <c r="P764" s="411"/>
      <c r="Q764" s="961"/>
      <c r="R764" s="413" t="str">
        <f t="shared" si="33"/>
        <v>fx</v>
      </c>
      <c r="S764" s="957"/>
      <c r="T764" s="957"/>
      <c r="U764" s="963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974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957"/>
      <c r="O765" s="411"/>
      <c r="P765" s="411"/>
      <c r="Q765" s="961"/>
      <c r="R765" s="413" t="str">
        <f t="shared" si="33"/>
        <v>fx</v>
      </c>
      <c r="S765" s="957"/>
      <c r="T765" s="957"/>
      <c r="U765" s="963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974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958"/>
      <c r="O766" s="411"/>
      <c r="P766" s="411"/>
      <c r="Q766" s="987"/>
      <c r="R766" s="413" t="str">
        <f t="shared" si="33"/>
        <v>fx</v>
      </c>
      <c r="S766" s="957"/>
      <c r="T766" s="957"/>
      <c r="U766" s="963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974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956">
        <v>672</v>
      </c>
      <c r="O767" s="411"/>
      <c r="P767" s="411"/>
      <c r="Q767" s="986">
        <v>106.8</v>
      </c>
      <c r="R767" s="413" t="str">
        <f t="shared" si="33"/>
        <v>p500</v>
      </c>
      <c r="S767" s="957"/>
      <c r="T767" s="957"/>
      <c r="U767" s="963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974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957"/>
      <c r="O768" s="411"/>
      <c r="P768" s="411"/>
      <c r="Q768" s="961"/>
      <c r="R768" s="413" t="str">
        <f t="shared" si="33"/>
        <v>p500</v>
      </c>
      <c r="S768" s="957"/>
      <c r="T768" s="957"/>
      <c r="U768" s="963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974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957"/>
      <c r="O769" s="411"/>
      <c r="P769" s="411"/>
      <c r="Q769" s="961"/>
      <c r="R769" s="413" t="str">
        <f t="shared" si="33"/>
        <v>p500</v>
      </c>
      <c r="S769" s="957"/>
      <c r="T769" s="957"/>
      <c r="U769" s="963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974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957"/>
      <c r="O770" s="411"/>
      <c r="P770" s="411"/>
      <c r="Q770" s="961"/>
      <c r="R770" s="413" t="str">
        <f t="shared" si="33"/>
        <v>p500</v>
      </c>
      <c r="S770" s="957"/>
      <c r="T770" s="957"/>
      <c r="U770" s="963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974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958"/>
      <c r="O771" s="411"/>
      <c r="P771" s="411"/>
      <c r="Q771" s="987"/>
      <c r="R771" s="413" t="str">
        <f t="shared" si="33"/>
        <v>p500</v>
      </c>
      <c r="S771" s="957"/>
      <c r="T771" s="957"/>
      <c r="U771" s="963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974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956">
        <v>420</v>
      </c>
      <c r="O772" s="411"/>
      <c r="P772" s="411"/>
      <c r="Q772" s="986">
        <v>372.26499999999999</v>
      </c>
      <c r="R772" s="413" t="str">
        <f t="shared" si="33"/>
        <v>fx</v>
      </c>
      <c r="S772" s="957"/>
      <c r="T772" s="957"/>
      <c r="U772" s="963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974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957"/>
      <c r="O773" s="411"/>
      <c r="P773" s="411"/>
      <c r="Q773" s="961"/>
      <c r="R773" s="413" t="str">
        <f t="shared" si="33"/>
        <v>fx</v>
      </c>
      <c r="S773" s="957"/>
      <c r="T773" s="957"/>
      <c r="U773" s="963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974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957"/>
      <c r="O774" s="411"/>
      <c r="P774" s="411"/>
      <c r="Q774" s="961"/>
      <c r="R774" s="413" t="str">
        <f t="shared" si="33"/>
        <v>fx</v>
      </c>
      <c r="S774" s="957"/>
      <c r="T774" s="957"/>
      <c r="U774" s="963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974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957"/>
      <c r="O775" s="411"/>
      <c r="P775" s="411"/>
      <c r="Q775" s="961"/>
      <c r="R775" s="413" t="str">
        <f t="shared" si="33"/>
        <v>fx</v>
      </c>
      <c r="S775" s="957"/>
      <c r="T775" s="957"/>
      <c r="U775" s="963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975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964"/>
      <c r="O776" s="418"/>
      <c r="P776" s="418"/>
      <c r="Q776" s="965"/>
      <c r="R776" s="151" t="str">
        <f t="shared" si="33"/>
        <v>fx</v>
      </c>
      <c r="S776" s="964"/>
      <c r="T776" s="964"/>
      <c r="U776" s="966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973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959">
        <v>130</v>
      </c>
      <c r="O777" s="419"/>
      <c r="P777" s="419"/>
      <c r="Q777" s="960">
        <v>71.75</v>
      </c>
      <c r="R777" s="150" t="str">
        <f t="shared" si="33"/>
        <v>fx</v>
      </c>
      <c r="S777" s="959">
        <v>1.5</v>
      </c>
      <c r="T777" s="959">
        <v>4.2</v>
      </c>
      <c r="U777" s="962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974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957"/>
      <c r="O778" s="411"/>
      <c r="P778" s="411"/>
      <c r="Q778" s="961"/>
      <c r="R778" s="413" t="str">
        <f t="shared" si="33"/>
        <v>fx</v>
      </c>
      <c r="S778" s="957"/>
      <c r="T778" s="957"/>
      <c r="U778" s="963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974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957"/>
      <c r="O779" s="411"/>
      <c r="P779" s="411"/>
      <c r="Q779" s="961"/>
      <c r="R779" s="413" t="str">
        <f t="shared" si="33"/>
        <v>fx</v>
      </c>
      <c r="S779" s="957"/>
      <c r="T779" s="957"/>
      <c r="U779" s="963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974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957"/>
      <c r="O780" s="411"/>
      <c r="P780" s="411"/>
      <c r="Q780" s="961"/>
      <c r="R780" s="413" t="str">
        <f t="shared" si="33"/>
        <v>fx</v>
      </c>
      <c r="S780" s="957"/>
      <c r="T780" s="957"/>
      <c r="U780" s="963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974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958"/>
      <c r="O781" s="411"/>
      <c r="P781" s="411"/>
      <c r="Q781" s="987"/>
      <c r="R781" s="413" t="str">
        <f t="shared" si="33"/>
        <v>fx</v>
      </c>
      <c r="S781" s="957"/>
      <c r="T781" s="957"/>
      <c r="U781" s="963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975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964"/>
      <c r="T782" s="964"/>
      <c r="U782" s="966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973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959">
        <v>560</v>
      </c>
      <c r="O783" s="419"/>
      <c r="P783" s="419"/>
      <c r="Q783" s="960">
        <v>142.185</v>
      </c>
      <c r="R783" s="150" t="str">
        <f t="shared" si="33"/>
        <v>fx</v>
      </c>
      <c r="S783" s="959">
        <v>1</v>
      </c>
      <c r="T783" s="959">
        <v>13.2</v>
      </c>
      <c r="U783" s="962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974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957"/>
      <c r="O784" s="411"/>
      <c r="P784" s="411"/>
      <c r="Q784" s="961"/>
      <c r="R784" s="413" t="str">
        <f t="shared" si="33"/>
        <v>fx</v>
      </c>
      <c r="S784" s="957"/>
      <c r="T784" s="957"/>
      <c r="U784" s="963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974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957"/>
      <c r="O785" s="411"/>
      <c r="P785" s="411"/>
      <c r="Q785" s="961"/>
      <c r="R785" s="413" t="str">
        <f t="shared" si="33"/>
        <v>fx</v>
      </c>
      <c r="S785" s="957"/>
      <c r="T785" s="957"/>
      <c r="U785" s="963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974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957"/>
      <c r="O786" s="411"/>
      <c r="P786" s="411"/>
      <c r="Q786" s="961"/>
      <c r="R786" s="413" t="str">
        <f t="shared" si="33"/>
        <v>fx</v>
      </c>
      <c r="S786" s="957"/>
      <c r="T786" s="957"/>
      <c r="U786" s="963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974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957"/>
      <c r="O787" s="411"/>
      <c r="P787" s="411"/>
      <c r="Q787" s="961"/>
      <c r="R787" s="413" t="str">
        <f t="shared" si="33"/>
        <v>fx</v>
      </c>
      <c r="S787" s="957"/>
      <c r="T787" s="957"/>
      <c r="U787" s="963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974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958"/>
      <c r="O788" s="411"/>
      <c r="P788" s="411"/>
      <c r="Q788" s="987"/>
      <c r="R788" s="413" t="str">
        <f t="shared" ref="R788:R851" si="36">IF(C788=370,"p500","fx")</f>
        <v>fx</v>
      </c>
      <c r="S788" s="957"/>
      <c r="T788" s="957"/>
      <c r="U788" s="963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974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956">
        <v>560</v>
      </c>
      <c r="O789" s="411"/>
      <c r="P789" s="411"/>
      <c r="Q789" s="986">
        <v>105.83</v>
      </c>
      <c r="R789" s="413" t="str">
        <f t="shared" si="36"/>
        <v>p500</v>
      </c>
      <c r="S789" s="957"/>
      <c r="T789" s="957"/>
      <c r="U789" s="963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974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957"/>
      <c r="O790" s="411"/>
      <c r="P790" s="411"/>
      <c r="Q790" s="961"/>
      <c r="R790" s="413" t="str">
        <f t="shared" si="36"/>
        <v>p500</v>
      </c>
      <c r="S790" s="957"/>
      <c r="T790" s="957"/>
      <c r="U790" s="963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974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957"/>
      <c r="O791" s="411"/>
      <c r="P791" s="411"/>
      <c r="Q791" s="961"/>
      <c r="R791" s="413" t="str">
        <f t="shared" si="36"/>
        <v>p500</v>
      </c>
      <c r="S791" s="957"/>
      <c r="T791" s="957"/>
      <c r="U791" s="963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974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957"/>
      <c r="O792" s="411"/>
      <c r="P792" s="411"/>
      <c r="Q792" s="961"/>
      <c r="R792" s="413" t="str">
        <f t="shared" si="36"/>
        <v>p500</v>
      </c>
      <c r="S792" s="957"/>
      <c r="T792" s="957"/>
      <c r="U792" s="963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975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964"/>
      <c r="O793" s="418"/>
      <c r="P793" s="418"/>
      <c r="Q793" s="965"/>
      <c r="R793" s="151" t="str">
        <f t="shared" si="36"/>
        <v>p500</v>
      </c>
      <c r="S793" s="964"/>
      <c r="T793" s="964"/>
      <c r="U793" s="966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973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959">
        <v>468</v>
      </c>
      <c r="O794" s="419"/>
      <c r="P794" s="419"/>
      <c r="Q794" s="960"/>
      <c r="R794" s="150" t="str">
        <f t="shared" si="36"/>
        <v>fx</v>
      </c>
      <c r="S794" s="959">
        <v>2.5</v>
      </c>
      <c r="T794" s="959">
        <v>20</v>
      </c>
      <c r="U794" s="962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974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957"/>
      <c r="O795" s="411"/>
      <c r="P795" s="411"/>
      <c r="Q795" s="961"/>
      <c r="R795" s="413" t="str">
        <f t="shared" si="36"/>
        <v>fx</v>
      </c>
      <c r="S795" s="957"/>
      <c r="T795" s="957"/>
      <c r="U795" s="963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974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957"/>
      <c r="O796" s="411"/>
      <c r="P796" s="411"/>
      <c r="Q796" s="961"/>
      <c r="R796" s="413" t="str">
        <f t="shared" si="36"/>
        <v>fx</v>
      </c>
      <c r="S796" s="957"/>
      <c r="T796" s="957"/>
      <c r="U796" s="963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974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957"/>
      <c r="O797" s="411"/>
      <c r="P797" s="411"/>
      <c r="Q797" s="961"/>
      <c r="R797" s="413" t="str">
        <f t="shared" si="36"/>
        <v>fx</v>
      </c>
      <c r="S797" s="957"/>
      <c r="T797" s="957"/>
      <c r="U797" s="963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974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958"/>
      <c r="O798" s="411"/>
      <c r="P798" s="411"/>
      <c r="Q798" s="987"/>
      <c r="R798" s="413" t="str">
        <f t="shared" si="36"/>
        <v>fx</v>
      </c>
      <c r="S798" s="957"/>
      <c r="T798" s="957"/>
      <c r="U798" s="963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974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956">
        <v>416</v>
      </c>
      <c r="O799" s="411"/>
      <c r="P799" s="411"/>
      <c r="Q799" s="986">
        <v>105.6</v>
      </c>
      <c r="R799" s="413" t="str">
        <f t="shared" si="36"/>
        <v>fx</v>
      </c>
      <c r="S799" s="957"/>
      <c r="T799" s="957"/>
      <c r="U799" s="963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974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957"/>
      <c r="O800" s="411"/>
      <c r="P800" s="411"/>
      <c r="Q800" s="961"/>
      <c r="R800" s="413" t="str">
        <f t="shared" si="36"/>
        <v>fx</v>
      </c>
      <c r="S800" s="957"/>
      <c r="T800" s="957"/>
      <c r="U800" s="963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974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957"/>
      <c r="O801" s="411"/>
      <c r="P801" s="411"/>
      <c r="Q801" s="961"/>
      <c r="R801" s="413" t="str">
        <f t="shared" si="36"/>
        <v>fx</v>
      </c>
      <c r="S801" s="957"/>
      <c r="T801" s="957"/>
      <c r="U801" s="963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974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957"/>
      <c r="O802" s="411"/>
      <c r="P802" s="411"/>
      <c r="Q802" s="961"/>
      <c r="R802" s="413" t="str">
        <f t="shared" si="36"/>
        <v>fx</v>
      </c>
      <c r="S802" s="957"/>
      <c r="T802" s="957"/>
      <c r="U802" s="963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974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957"/>
      <c r="O803" s="411"/>
      <c r="P803" s="411"/>
      <c r="Q803" s="961"/>
      <c r="R803" s="413" t="str">
        <f t="shared" si="36"/>
        <v>fx</v>
      </c>
      <c r="S803" s="957"/>
      <c r="T803" s="957"/>
      <c r="U803" s="963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974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958"/>
      <c r="O804" s="411"/>
      <c r="P804" s="411"/>
      <c r="Q804" s="987"/>
      <c r="R804" s="413" t="str">
        <f t="shared" si="36"/>
        <v>fx</v>
      </c>
      <c r="S804" s="957"/>
      <c r="T804" s="957"/>
      <c r="U804" s="963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974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956">
        <v>416</v>
      </c>
      <c r="O805" s="411"/>
      <c r="P805" s="411"/>
      <c r="Q805" s="986">
        <v>77.599999999999994</v>
      </c>
      <c r="R805" s="413" t="str">
        <f t="shared" si="36"/>
        <v>p500</v>
      </c>
      <c r="S805" s="957"/>
      <c r="T805" s="957"/>
      <c r="U805" s="963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974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957"/>
      <c r="O806" s="411"/>
      <c r="P806" s="411"/>
      <c r="Q806" s="961"/>
      <c r="R806" s="413" t="str">
        <f t="shared" si="36"/>
        <v>p500</v>
      </c>
      <c r="S806" s="957"/>
      <c r="T806" s="957"/>
      <c r="U806" s="963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974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957"/>
      <c r="O807" s="411"/>
      <c r="P807" s="411"/>
      <c r="Q807" s="961"/>
      <c r="R807" s="413" t="str">
        <f t="shared" si="36"/>
        <v>p500</v>
      </c>
      <c r="S807" s="957"/>
      <c r="T807" s="957"/>
      <c r="U807" s="963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974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957"/>
      <c r="O808" s="411"/>
      <c r="P808" s="411"/>
      <c r="Q808" s="961"/>
      <c r="R808" s="413" t="str">
        <f t="shared" si="36"/>
        <v>p500</v>
      </c>
      <c r="S808" s="957"/>
      <c r="T808" s="957"/>
      <c r="U808" s="963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974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958"/>
      <c r="O809" s="411"/>
      <c r="P809" s="411"/>
      <c r="Q809" s="987"/>
      <c r="R809" s="413" t="str">
        <f t="shared" si="36"/>
        <v>p500</v>
      </c>
      <c r="S809" s="957"/>
      <c r="T809" s="957"/>
      <c r="U809" s="963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974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956">
        <v>360</v>
      </c>
      <c r="O810" s="411"/>
      <c r="P810" s="411"/>
      <c r="Q810" s="986">
        <v>502.66</v>
      </c>
      <c r="R810" s="413" t="str">
        <f t="shared" si="36"/>
        <v>fx</v>
      </c>
      <c r="S810" s="957"/>
      <c r="T810" s="957"/>
      <c r="U810" s="963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974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957"/>
      <c r="O811" s="411"/>
      <c r="P811" s="411"/>
      <c r="Q811" s="961"/>
      <c r="R811" s="413" t="str">
        <f t="shared" si="36"/>
        <v>fx</v>
      </c>
      <c r="S811" s="957"/>
      <c r="T811" s="957"/>
      <c r="U811" s="963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974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957"/>
      <c r="O812" s="411"/>
      <c r="P812" s="411"/>
      <c r="Q812" s="961"/>
      <c r="R812" s="413" t="str">
        <f t="shared" si="36"/>
        <v>fx</v>
      </c>
      <c r="S812" s="957"/>
      <c r="T812" s="957"/>
      <c r="U812" s="963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974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957"/>
      <c r="O813" s="411"/>
      <c r="P813" s="411"/>
      <c r="Q813" s="961"/>
      <c r="R813" s="413" t="str">
        <f t="shared" si="36"/>
        <v>fx</v>
      </c>
      <c r="S813" s="957"/>
      <c r="T813" s="957"/>
      <c r="U813" s="963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975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964"/>
      <c r="O814" s="418"/>
      <c r="P814" s="418"/>
      <c r="Q814" s="965"/>
      <c r="R814" s="151" t="str">
        <f t="shared" si="36"/>
        <v>fx</v>
      </c>
      <c r="S814" s="964"/>
      <c r="T814" s="964"/>
      <c r="U814" s="966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973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959">
        <v>368</v>
      </c>
      <c r="O815" s="419"/>
      <c r="P815" s="419"/>
      <c r="Q815" s="960">
        <v>68.77</v>
      </c>
      <c r="R815" s="150" t="str">
        <f t="shared" si="36"/>
        <v>p500</v>
      </c>
      <c r="S815" s="959">
        <v>0.8</v>
      </c>
      <c r="T815" s="959">
        <v>8.5</v>
      </c>
      <c r="U815" s="962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974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957"/>
      <c r="O816" s="411"/>
      <c r="P816" s="411"/>
      <c r="Q816" s="961"/>
      <c r="R816" s="413" t="str">
        <f t="shared" si="36"/>
        <v>p500</v>
      </c>
      <c r="S816" s="957"/>
      <c r="T816" s="957"/>
      <c r="U816" s="963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974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957"/>
      <c r="O817" s="411"/>
      <c r="P817" s="411"/>
      <c r="Q817" s="961"/>
      <c r="R817" s="413" t="str">
        <f t="shared" si="36"/>
        <v>p500</v>
      </c>
      <c r="S817" s="957"/>
      <c r="T817" s="957"/>
      <c r="U817" s="963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974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957"/>
      <c r="O818" s="411"/>
      <c r="P818" s="411"/>
      <c r="Q818" s="961"/>
      <c r="R818" s="413" t="str">
        <f t="shared" si="36"/>
        <v>p500</v>
      </c>
      <c r="S818" s="957"/>
      <c r="T818" s="957"/>
      <c r="U818" s="963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974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958"/>
      <c r="O819" s="411"/>
      <c r="P819" s="411"/>
      <c r="Q819" s="987"/>
      <c r="R819" s="413" t="str">
        <f t="shared" si="36"/>
        <v>p500</v>
      </c>
      <c r="S819" s="957"/>
      <c r="T819" s="957"/>
      <c r="U819" s="963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974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956">
        <v>368</v>
      </c>
      <c r="O820" s="411"/>
      <c r="P820" s="411"/>
      <c r="Q820" s="986">
        <v>93.46</v>
      </c>
      <c r="R820" s="413" t="str">
        <f t="shared" si="36"/>
        <v>fx</v>
      </c>
      <c r="S820" s="957"/>
      <c r="T820" s="957"/>
      <c r="U820" s="963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974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957"/>
      <c r="O821" s="411"/>
      <c r="P821" s="411"/>
      <c r="Q821" s="961"/>
      <c r="R821" s="413" t="str">
        <f t="shared" si="36"/>
        <v>fx</v>
      </c>
      <c r="S821" s="957"/>
      <c r="T821" s="957"/>
      <c r="U821" s="963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974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957"/>
      <c r="O822" s="411"/>
      <c r="P822" s="411"/>
      <c r="Q822" s="961"/>
      <c r="R822" s="413" t="str">
        <f t="shared" si="36"/>
        <v>fx</v>
      </c>
      <c r="S822" s="957"/>
      <c r="T822" s="957"/>
      <c r="U822" s="963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974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957"/>
      <c r="O823" s="411"/>
      <c r="P823" s="411"/>
      <c r="Q823" s="961"/>
      <c r="R823" s="413" t="str">
        <f t="shared" si="36"/>
        <v>fx</v>
      </c>
      <c r="S823" s="957"/>
      <c r="T823" s="957"/>
      <c r="U823" s="963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974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957"/>
      <c r="O824" s="411"/>
      <c r="P824" s="411"/>
      <c r="Q824" s="961"/>
      <c r="R824" s="413" t="str">
        <f t="shared" si="36"/>
        <v>fx</v>
      </c>
      <c r="S824" s="957"/>
      <c r="T824" s="957"/>
      <c r="U824" s="963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975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964"/>
      <c r="O825" s="418"/>
      <c r="P825" s="418"/>
      <c r="Q825" s="965"/>
      <c r="R825" s="151" t="str">
        <f t="shared" si="36"/>
        <v>fx</v>
      </c>
      <c r="S825" s="964"/>
      <c r="T825" s="964"/>
      <c r="U825" s="966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973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959">
        <v>114</v>
      </c>
      <c r="O826" s="419"/>
      <c r="P826" s="419"/>
      <c r="Q826" s="960">
        <v>62.85</v>
      </c>
      <c r="R826" s="150" t="str">
        <f t="shared" si="36"/>
        <v>fx</v>
      </c>
      <c r="S826" s="959">
        <v>0.5</v>
      </c>
      <c r="T826" s="959">
        <v>3.8</v>
      </c>
      <c r="U826" s="962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974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957"/>
      <c r="O827" s="411"/>
      <c r="P827" s="411"/>
      <c r="Q827" s="961"/>
      <c r="R827" s="413" t="str">
        <f t="shared" si="36"/>
        <v>fx</v>
      </c>
      <c r="S827" s="957"/>
      <c r="T827" s="957"/>
      <c r="U827" s="963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974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957"/>
      <c r="O828" s="411"/>
      <c r="P828" s="411"/>
      <c r="Q828" s="961"/>
      <c r="R828" s="413" t="str">
        <f t="shared" si="36"/>
        <v>fx</v>
      </c>
      <c r="S828" s="957"/>
      <c r="T828" s="957"/>
      <c r="U828" s="963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974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957"/>
      <c r="O829" s="411"/>
      <c r="P829" s="411"/>
      <c r="Q829" s="961"/>
      <c r="R829" s="413" t="str">
        <f t="shared" si="36"/>
        <v>fx</v>
      </c>
      <c r="S829" s="957"/>
      <c r="T829" s="957"/>
      <c r="U829" s="963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974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958"/>
      <c r="O830" s="411"/>
      <c r="P830" s="411"/>
      <c r="Q830" s="987"/>
      <c r="R830" s="413" t="str">
        <f t="shared" si="36"/>
        <v>fx</v>
      </c>
      <c r="S830" s="957"/>
      <c r="T830" s="957"/>
      <c r="U830" s="963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974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956">
        <v>66</v>
      </c>
      <c r="O831" s="411"/>
      <c r="P831" s="411"/>
      <c r="Q831" s="986">
        <v>28.5</v>
      </c>
      <c r="R831" s="413" t="str">
        <f t="shared" si="36"/>
        <v>fx</v>
      </c>
      <c r="S831" s="957"/>
      <c r="T831" s="957"/>
      <c r="U831" s="963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974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957"/>
      <c r="O832" s="411"/>
      <c r="P832" s="411"/>
      <c r="Q832" s="961"/>
      <c r="R832" s="413" t="str">
        <f t="shared" si="36"/>
        <v>fx</v>
      </c>
      <c r="S832" s="957"/>
      <c r="T832" s="957"/>
      <c r="U832" s="963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975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964"/>
      <c r="O833" s="418"/>
      <c r="P833" s="418"/>
      <c r="Q833" s="965"/>
      <c r="R833" s="151" t="str">
        <f t="shared" si="36"/>
        <v>fx</v>
      </c>
      <c r="S833" s="964"/>
      <c r="T833" s="964"/>
      <c r="U833" s="966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973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960">
        <v>545.29999999999995</v>
      </c>
      <c r="R834" s="150" t="str">
        <f t="shared" si="36"/>
        <v>p500</v>
      </c>
      <c r="S834" s="959">
        <v>1.5</v>
      </c>
      <c r="T834" s="959">
        <v>15.3</v>
      </c>
      <c r="U834" s="962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974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961"/>
      <c r="R835" s="413" t="str">
        <f t="shared" si="36"/>
        <v>p500</v>
      </c>
      <c r="S835" s="957"/>
      <c r="T835" s="957"/>
      <c r="U835" s="963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974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961"/>
      <c r="R836" s="413" t="str">
        <f t="shared" si="36"/>
        <v>p500</v>
      </c>
      <c r="S836" s="957"/>
      <c r="T836" s="957"/>
      <c r="U836" s="963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974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961"/>
      <c r="R837" s="413" t="str">
        <f t="shared" si="36"/>
        <v>p500</v>
      </c>
      <c r="S837" s="957"/>
      <c r="T837" s="957"/>
      <c r="U837" s="963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974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961"/>
      <c r="R838" s="413" t="str">
        <f t="shared" si="36"/>
        <v>p500</v>
      </c>
      <c r="S838" s="957"/>
      <c r="T838" s="957"/>
      <c r="U838" s="963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974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961"/>
      <c r="R839" s="413" t="str">
        <f t="shared" si="36"/>
        <v>fx</v>
      </c>
      <c r="S839" s="957"/>
      <c r="T839" s="957"/>
      <c r="U839" s="963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974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961"/>
      <c r="R840" s="413" t="str">
        <f t="shared" si="36"/>
        <v>fx</v>
      </c>
      <c r="S840" s="957"/>
      <c r="T840" s="957"/>
      <c r="U840" s="963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974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961"/>
      <c r="R841" s="413" t="str">
        <f t="shared" si="36"/>
        <v>fx</v>
      </c>
      <c r="S841" s="957"/>
      <c r="T841" s="957"/>
      <c r="U841" s="963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974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961"/>
      <c r="R842" s="413" t="str">
        <f t="shared" si="36"/>
        <v>fx</v>
      </c>
      <c r="S842" s="957"/>
      <c r="T842" s="957"/>
      <c r="U842" s="963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974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961"/>
      <c r="R843" s="413" t="str">
        <f t="shared" si="36"/>
        <v>fx</v>
      </c>
      <c r="S843" s="957"/>
      <c r="T843" s="957"/>
      <c r="U843" s="963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974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961"/>
      <c r="R844" s="413" t="str">
        <f t="shared" si="36"/>
        <v>fx</v>
      </c>
      <c r="S844" s="957"/>
      <c r="T844" s="957"/>
      <c r="U844" s="963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974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961"/>
      <c r="R845" s="413" t="str">
        <f t="shared" si="36"/>
        <v>fx</v>
      </c>
      <c r="S845" s="957"/>
      <c r="T845" s="957"/>
      <c r="U845" s="963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974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961"/>
      <c r="R846" s="413" t="str">
        <f t="shared" si="36"/>
        <v>fx</v>
      </c>
      <c r="S846" s="957"/>
      <c r="T846" s="957"/>
      <c r="U846" s="963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974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961"/>
      <c r="R847" s="413" t="str">
        <f t="shared" si="36"/>
        <v>fx</v>
      </c>
      <c r="S847" s="957"/>
      <c r="T847" s="957"/>
      <c r="U847" s="963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974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961"/>
      <c r="R848" s="413" t="str">
        <f t="shared" si="36"/>
        <v>fx</v>
      </c>
      <c r="S848" s="957"/>
      <c r="T848" s="957"/>
      <c r="U848" s="963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974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961"/>
      <c r="R849" s="413" t="str">
        <f t="shared" si="36"/>
        <v>fx</v>
      </c>
      <c r="S849" s="957"/>
      <c r="T849" s="957"/>
      <c r="U849" s="963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974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961"/>
      <c r="R850" s="413" t="str">
        <f t="shared" si="36"/>
        <v>fx</v>
      </c>
      <c r="S850" s="957"/>
      <c r="T850" s="957"/>
      <c r="U850" s="963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974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961"/>
      <c r="R851" s="413" t="str">
        <f t="shared" si="36"/>
        <v>fx</v>
      </c>
      <c r="S851" s="957"/>
      <c r="T851" s="957"/>
      <c r="U851" s="963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974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961"/>
      <c r="R852" s="413" t="str">
        <f t="shared" ref="R852:R863" si="39">IF(C852=370,"p500","fx")</f>
        <v>fx</v>
      </c>
      <c r="S852" s="957"/>
      <c r="T852" s="957"/>
      <c r="U852" s="963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974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961"/>
      <c r="R853" s="413" t="str">
        <f t="shared" si="39"/>
        <v>fx</v>
      </c>
      <c r="S853" s="957"/>
      <c r="T853" s="957"/>
      <c r="U853" s="963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974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961"/>
      <c r="R854" s="413" t="str">
        <f t="shared" si="39"/>
        <v>fx</v>
      </c>
      <c r="S854" s="957"/>
      <c r="T854" s="957"/>
      <c r="U854" s="963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975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965"/>
      <c r="R855" s="151" t="str">
        <f t="shared" si="39"/>
        <v>fx</v>
      </c>
      <c r="S855" s="964"/>
      <c r="T855" s="964"/>
      <c r="U855" s="966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973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959">
        <v>312</v>
      </c>
      <c r="O856" s="419"/>
      <c r="P856" s="419"/>
      <c r="Q856" s="960">
        <v>137.5</v>
      </c>
      <c r="R856" s="150" t="str">
        <f t="shared" si="39"/>
        <v>fx</v>
      </c>
      <c r="S856" s="959">
        <v>0.8</v>
      </c>
      <c r="T856" s="959">
        <v>8</v>
      </c>
      <c r="U856" s="962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974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957"/>
      <c r="O857" s="411"/>
      <c r="P857" s="411"/>
      <c r="Q857" s="961"/>
      <c r="R857" s="413" t="str">
        <f t="shared" si="39"/>
        <v>fx</v>
      </c>
      <c r="S857" s="957"/>
      <c r="T857" s="957"/>
      <c r="U857" s="963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974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957"/>
      <c r="O858" s="411"/>
      <c r="P858" s="411"/>
      <c r="Q858" s="961"/>
      <c r="R858" s="413" t="str">
        <f t="shared" si="39"/>
        <v>fx</v>
      </c>
      <c r="S858" s="957"/>
      <c r="T858" s="957"/>
      <c r="U858" s="963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974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957"/>
      <c r="O859" s="411"/>
      <c r="P859" s="411"/>
      <c r="Q859" s="961"/>
      <c r="R859" s="413" t="str">
        <f t="shared" si="39"/>
        <v>fx</v>
      </c>
      <c r="S859" s="957"/>
      <c r="T859" s="957"/>
      <c r="U859" s="963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974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957"/>
      <c r="O860" s="411"/>
      <c r="P860" s="411"/>
      <c r="Q860" s="961"/>
      <c r="R860" s="413" t="str">
        <f t="shared" si="39"/>
        <v>fx</v>
      </c>
      <c r="S860" s="957"/>
      <c r="T860" s="957"/>
      <c r="U860" s="963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974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958"/>
      <c r="O861" s="411"/>
      <c r="P861" s="411"/>
      <c r="Q861" s="961"/>
      <c r="R861" s="413" t="str">
        <f t="shared" si="39"/>
        <v>fx</v>
      </c>
      <c r="S861" s="957"/>
      <c r="T861" s="957"/>
      <c r="U861" s="963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974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956">
        <v>312</v>
      </c>
      <c r="O862" s="411"/>
      <c r="P862" s="411"/>
      <c r="Q862" s="961"/>
      <c r="R862" s="413" t="str">
        <f t="shared" si="39"/>
        <v>p500</v>
      </c>
      <c r="S862" s="957"/>
      <c r="T862" s="957"/>
      <c r="U862" s="963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974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957"/>
      <c r="O863" s="411"/>
      <c r="P863" s="411"/>
      <c r="Q863" s="961"/>
      <c r="R863" s="413" t="str">
        <f t="shared" si="39"/>
        <v>p500</v>
      </c>
      <c r="S863" s="957"/>
      <c r="T863" s="957"/>
      <c r="U863" s="963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974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957"/>
      <c r="O864" s="411"/>
      <c r="P864" s="411"/>
      <c r="Q864" s="961"/>
      <c r="R864" s="413" t="str">
        <f t="shared" ref="R864:R927" si="41">IF(C864=370,"p500","fx")</f>
        <v>p500</v>
      </c>
      <c r="S864" s="957"/>
      <c r="T864" s="957"/>
      <c r="U864" s="963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974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957"/>
      <c r="O865" s="411"/>
      <c r="P865" s="411"/>
      <c r="Q865" s="961"/>
      <c r="R865" s="413" t="str">
        <f t="shared" si="41"/>
        <v>p500</v>
      </c>
      <c r="S865" s="957"/>
      <c r="T865" s="957"/>
      <c r="U865" s="963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975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964"/>
      <c r="O866" s="418"/>
      <c r="P866" s="418"/>
      <c r="Q866" s="965"/>
      <c r="R866" s="151" t="str">
        <f t="shared" si="41"/>
        <v>p500</v>
      </c>
      <c r="S866" s="964"/>
      <c r="T866" s="964"/>
      <c r="U866" s="966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973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959">
        <v>90</v>
      </c>
      <c r="O867" s="419"/>
      <c r="P867" s="419"/>
      <c r="Q867" s="960">
        <v>88.7</v>
      </c>
      <c r="R867" s="150" t="str">
        <f t="shared" si="41"/>
        <v>fx</v>
      </c>
      <c r="S867" s="959">
        <v>1.5</v>
      </c>
      <c r="T867" s="959">
        <v>4.0999999999999996</v>
      </c>
      <c r="U867" s="962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974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957"/>
      <c r="O868" s="411"/>
      <c r="P868" s="411"/>
      <c r="Q868" s="961"/>
      <c r="R868" s="413" t="str">
        <f t="shared" si="41"/>
        <v>fx</v>
      </c>
      <c r="S868" s="957"/>
      <c r="T868" s="957"/>
      <c r="U868" s="963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974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958"/>
      <c r="O869" s="411"/>
      <c r="P869" s="411"/>
      <c r="Q869" s="961"/>
      <c r="R869" s="413" t="str">
        <f t="shared" si="41"/>
        <v>fx</v>
      </c>
      <c r="S869" s="957"/>
      <c r="T869" s="957"/>
      <c r="U869" s="963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974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956">
        <v>90</v>
      </c>
      <c r="O870" s="411"/>
      <c r="P870" s="411"/>
      <c r="Q870" s="961"/>
      <c r="R870" s="413" t="str">
        <f t="shared" si="41"/>
        <v>fx</v>
      </c>
      <c r="S870" s="957"/>
      <c r="T870" s="957"/>
      <c r="U870" s="963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974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957"/>
      <c r="O871" s="411"/>
      <c r="P871" s="411"/>
      <c r="Q871" s="961"/>
      <c r="R871" s="413" t="str">
        <f t="shared" si="41"/>
        <v>fx</v>
      </c>
      <c r="S871" s="957"/>
      <c r="T871" s="957"/>
      <c r="U871" s="963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975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964"/>
      <c r="O872" s="418"/>
      <c r="P872" s="418"/>
      <c r="Q872" s="965"/>
      <c r="R872" s="151" t="str">
        <f t="shared" si="41"/>
        <v>fx</v>
      </c>
      <c r="S872" s="964"/>
      <c r="T872" s="964"/>
      <c r="U872" s="966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973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959">
        <v>660</v>
      </c>
      <c r="O873" s="419"/>
      <c r="P873" s="419"/>
      <c r="Q873" s="960">
        <v>662.9</v>
      </c>
      <c r="R873" s="150" t="str">
        <f t="shared" si="41"/>
        <v>fx</v>
      </c>
      <c r="S873" s="959">
        <v>2.2000000000000002</v>
      </c>
      <c r="T873" s="959">
        <v>22.4</v>
      </c>
      <c r="U873" s="962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974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957"/>
      <c r="O874" s="411"/>
      <c r="P874" s="411"/>
      <c r="Q874" s="961"/>
      <c r="R874" s="413" t="str">
        <f t="shared" si="41"/>
        <v>fx</v>
      </c>
      <c r="S874" s="957"/>
      <c r="T874" s="957"/>
      <c r="U874" s="963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974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957"/>
      <c r="O875" s="411"/>
      <c r="P875" s="411"/>
      <c r="Q875" s="961"/>
      <c r="R875" s="413" t="str">
        <f t="shared" si="41"/>
        <v>fx</v>
      </c>
      <c r="S875" s="957"/>
      <c r="T875" s="957"/>
      <c r="U875" s="963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974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957"/>
      <c r="O876" s="411"/>
      <c r="P876" s="411"/>
      <c r="Q876" s="961"/>
      <c r="R876" s="413" t="str">
        <f t="shared" si="41"/>
        <v>fx</v>
      </c>
      <c r="S876" s="957"/>
      <c r="T876" s="957"/>
      <c r="U876" s="963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974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957"/>
      <c r="O877" s="411"/>
      <c r="P877" s="411"/>
      <c r="Q877" s="961"/>
      <c r="R877" s="413" t="str">
        <f t="shared" si="41"/>
        <v>fx</v>
      </c>
      <c r="S877" s="957"/>
      <c r="T877" s="957"/>
      <c r="U877" s="963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974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958"/>
      <c r="O878" s="411"/>
      <c r="P878" s="411"/>
      <c r="Q878" s="961"/>
      <c r="R878" s="413" t="str">
        <f t="shared" si="41"/>
        <v>fx</v>
      </c>
      <c r="S878" s="957"/>
      <c r="T878" s="957"/>
      <c r="U878" s="963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974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956">
        <v>480</v>
      </c>
      <c r="O879" s="411"/>
      <c r="P879" s="411"/>
      <c r="Q879" s="961"/>
      <c r="R879" s="413" t="str">
        <f t="shared" si="41"/>
        <v>fx</v>
      </c>
      <c r="S879" s="957"/>
      <c r="T879" s="957"/>
      <c r="U879" s="963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974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957"/>
      <c r="O880" s="411"/>
      <c r="P880" s="411"/>
      <c r="Q880" s="961"/>
      <c r="R880" s="413" t="str">
        <f t="shared" si="41"/>
        <v>fx</v>
      </c>
      <c r="S880" s="957"/>
      <c r="T880" s="957"/>
      <c r="U880" s="963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974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957"/>
      <c r="O881" s="411"/>
      <c r="P881" s="411"/>
      <c r="Q881" s="961"/>
      <c r="R881" s="413" t="str">
        <f t="shared" si="41"/>
        <v>fx</v>
      </c>
      <c r="S881" s="957"/>
      <c r="T881" s="957"/>
      <c r="U881" s="963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974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957"/>
      <c r="O882" s="411"/>
      <c r="P882" s="411"/>
      <c r="Q882" s="961"/>
      <c r="R882" s="413" t="str">
        <f t="shared" si="41"/>
        <v>fx</v>
      </c>
      <c r="S882" s="957"/>
      <c r="T882" s="957"/>
      <c r="U882" s="963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974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957"/>
      <c r="O883" s="411"/>
      <c r="P883" s="411"/>
      <c r="Q883" s="961"/>
      <c r="R883" s="413" t="str">
        <f t="shared" si="41"/>
        <v>fx</v>
      </c>
      <c r="S883" s="957"/>
      <c r="T883" s="957"/>
      <c r="U883" s="963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974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958"/>
      <c r="O884" s="411"/>
      <c r="P884" s="411"/>
      <c r="Q884" s="961"/>
      <c r="R884" s="413" t="str">
        <f t="shared" si="41"/>
        <v>fx</v>
      </c>
      <c r="S884" s="957"/>
      <c r="T884" s="957"/>
      <c r="U884" s="963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974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956">
        <v>480</v>
      </c>
      <c r="O885" s="411"/>
      <c r="P885" s="411"/>
      <c r="Q885" s="961"/>
      <c r="R885" s="413" t="str">
        <f t="shared" si="41"/>
        <v>p500</v>
      </c>
      <c r="S885" s="957"/>
      <c r="T885" s="957"/>
      <c r="U885" s="963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974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957"/>
      <c r="O886" s="411"/>
      <c r="P886" s="411"/>
      <c r="Q886" s="961"/>
      <c r="R886" s="413" t="str">
        <f t="shared" si="41"/>
        <v>p500</v>
      </c>
      <c r="S886" s="957"/>
      <c r="T886" s="957"/>
      <c r="U886" s="963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974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957"/>
      <c r="O887" s="411"/>
      <c r="P887" s="411"/>
      <c r="Q887" s="961"/>
      <c r="R887" s="413" t="str">
        <f t="shared" si="41"/>
        <v>p500</v>
      </c>
      <c r="S887" s="957"/>
      <c r="T887" s="957"/>
      <c r="U887" s="963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974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957"/>
      <c r="O888" s="411"/>
      <c r="P888" s="411"/>
      <c r="Q888" s="961"/>
      <c r="R888" s="413" t="str">
        <f t="shared" si="41"/>
        <v>p500</v>
      </c>
      <c r="S888" s="957"/>
      <c r="T888" s="957"/>
      <c r="U888" s="963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974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958"/>
      <c r="O889" s="411"/>
      <c r="P889" s="411"/>
      <c r="Q889" s="961"/>
      <c r="R889" s="413" t="str">
        <f t="shared" si="41"/>
        <v>p500</v>
      </c>
      <c r="S889" s="957"/>
      <c r="T889" s="957"/>
      <c r="U889" s="963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974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956">
        <v>300</v>
      </c>
      <c r="O890" s="411"/>
      <c r="P890" s="411"/>
      <c r="Q890" s="961"/>
      <c r="R890" s="413" t="str">
        <f t="shared" si="41"/>
        <v>fx</v>
      </c>
      <c r="S890" s="957"/>
      <c r="T890" s="957"/>
      <c r="U890" s="963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974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957"/>
      <c r="O891" s="411"/>
      <c r="P891" s="411"/>
      <c r="Q891" s="961"/>
      <c r="R891" s="413" t="str">
        <f t="shared" si="41"/>
        <v>fx</v>
      </c>
      <c r="S891" s="957"/>
      <c r="T891" s="957"/>
      <c r="U891" s="963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974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957"/>
      <c r="O892" s="411"/>
      <c r="P892" s="411"/>
      <c r="Q892" s="961"/>
      <c r="R892" s="413" t="str">
        <f t="shared" si="41"/>
        <v>fx</v>
      </c>
      <c r="S892" s="957"/>
      <c r="T892" s="957"/>
      <c r="U892" s="963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974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957"/>
      <c r="O893" s="411"/>
      <c r="P893" s="411"/>
      <c r="Q893" s="961"/>
      <c r="R893" s="413" t="str">
        <f t="shared" si="41"/>
        <v>fx</v>
      </c>
      <c r="S893" s="957"/>
      <c r="T893" s="957"/>
      <c r="U893" s="963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974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958"/>
      <c r="O894" s="411"/>
      <c r="P894" s="411"/>
      <c r="Q894" s="961"/>
      <c r="R894" s="413" t="str">
        <f t="shared" si="41"/>
        <v>fx</v>
      </c>
      <c r="S894" s="957"/>
      <c r="T894" s="957"/>
      <c r="U894" s="963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974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956">
        <v>300</v>
      </c>
      <c r="O895" s="411"/>
      <c r="P895" s="411"/>
      <c r="Q895" s="961"/>
      <c r="R895" s="413" t="str">
        <f t="shared" si="41"/>
        <v>fx</v>
      </c>
      <c r="S895" s="957"/>
      <c r="T895" s="957"/>
      <c r="U895" s="963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974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957"/>
      <c r="O896" s="411"/>
      <c r="P896" s="411"/>
      <c r="Q896" s="961"/>
      <c r="R896" s="413" t="str">
        <f t="shared" si="41"/>
        <v>fx</v>
      </c>
      <c r="S896" s="957"/>
      <c r="T896" s="957"/>
      <c r="U896" s="963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974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957"/>
      <c r="O897" s="411"/>
      <c r="P897" s="411"/>
      <c r="Q897" s="961"/>
      <c r="R897" s="413" t="str">
        <f t="shared" si="41"/>
        <v>fx</v>
      </c>
      <c r="S897" s="957"/>
      <c r="T897" s="957"/>
      <c r="U897" s="963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974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957"/>
      <c r="O898" s="411"/>
      <c r="P898" s="411"/>
      <c r="Q898" s="961"/>
      <c r="R898" s="413" t="str">
        <f t="shared" si="41"/>
        <v>fx</v>
      </c>
      <c r="S898" s="957"/>
      <c r="T898" s="957"/>
      <c r="U898" s="963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974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958"/>
      <c r="O899" s="411"/>
      <c r="P899" s="411"/>
      <c r="Q899" s="961"/>
      <c r="R899" s="413" t="str">
        <f t="shared" si="41"/>
        <v>fx</v>
      </c>
      <c r="S899" s="957"/>
      <c r="T899" s="957"/>
      <c r="U899" s="963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974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956">
        <v>50</v>
      </c>
      <c r="O900" s="411"/>
      <c r="P900" s="411"/>
      <c r="Q900" s="961"/>
      <c r="R900" s="413" t="str">
        <f t="shared" si="41"/>
        <v>fx</v>
      </c>
      <c r="S900" s="957"/>
      <c r="T900" s="957"/>
      <c r="U900" s="963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974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957"/>
      <c r="O901" s="411"/>
      <c r="P901" s="411"/>
      <c r="Q901" s="961"/>
      <c r="R901" s="413" t="str">
        <f t="shared" si="41"/>
        <v>fx</v>
      </c>
      <c r="S901" s="957"/>
      <c r="T901" s="957"/>
      <c r="U901" s="963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975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964"/>
      <c r="O902" s="418"/>
      <c r="P902" s="418"/>
      <c r="Q902" s="965"/>
      <c r="R902" s="151" t="str">
        <f t="shared" si="41"/>
        <v>fx</v>
      </c>
      <c r="S902" s="964"/>
      <c r="T902" s="964"/>
      <c r="U902" s="966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973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959">
        <v>560</v>
      </c>
      <c r="O903" s="419"/>
      <c r="P903" s="419"/>
      <c r="Q903" s="960">
        <v>147.80000000000001</v>
      </c>
      <c r="R903" s="150" t="str">
        <f t="shared" si="41"/>
        <v>fx</v>
      </c>
      <c r="S903" s="959">
        <v>1</v>
      </c>
      <c r="T903" s="959">
        <v>14</v>
      </c>
      <c r="U903" s="962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974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957"/>
      <c r="O904" s="411"/>
      <c r="P904" s="411"/>
      <c r="Q904" s="961"/>
      <c r="R904" s="413" t="str">
        <f t="shared" si="41"/>
        <v>fx</v>
      </c>
      <c r="S904" s="957"/>
      <c r="T904" s="957"/>
      <c r="U904" s="963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974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957"/>
      <c r="O905" s="411"/>
      <c r="P905" s="411"/>
      <c r="Q905" s="961"/>
      <c r="R905" s="413" t="str">
        <f t="shared" si="41"/>
        <v>fx</v>
      </c>
      <c r="S905" s="957"/>
      <c r="T905" s="957"/>
      <c r="U905" s="963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974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957"/>
      <c r="O906" s="411"/>
      <c r="P906" s="411"/>
      <c r="Q906" s="961"/>
      <c r="R906" s="413" t="str">
        <f t="shared" si="41"/>
        <v>fx</v>
      </c>
      <c r="S906" s="957"/>
      <c r="T906" s="957"/>
      <c r="U906" s="963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974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957"/>
      <c r="O907" s="411"/>
      <c r="P907" s="411"/>
      <c r="Q907" s="961"/>
      <c r="R907" s="413" t="str">
        <f t="shared" si="41"/>
        <v>fx</v>
      </c>
      <c r="S907" s="957"/>
      <c r="T907" s="957"/>
      <c r="U907" s="963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974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958"/>
      <c r="O908" s="411"/>
      <c r="P908" s="411"/>
      <c r="Q908" s="961"/>
      <c r="R908" s="413" t="str">
        <f t="shared" si="41"/>
        <v>fx</v>
      </c>
      <c r="S908" s="957"/>
      <c r="T908" s="957"/>
      <c r="U908" s="963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974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956">
        <v>560</v>
      </c>
      <c r="O909" s="411"/>
      <c r="P909" s="411"/>
      <c r="Q909" s="961"/>
      <c r="R909" s="413" t="str">
        <f t="shared" si="41"/>
        <v>p500</v>
      </c>
      <c r="S909" s="957"/>
      <c r="T909" s="957"/>
      <c r="U909" s="963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974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957"/>
      <c r="O910" s="411"/>
      <c r="P910" s="411"/>
      <c r="Q910" s="961"/>
      <c r="R910" s="413" t="str">
        <f t="shared" si="41"/>
        <v>p500</v>
      </c>
      <c r="S910" s="957"/>
      <c r="T910" s="957"/>
      <c r="U910" s="963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974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957"/>
      <c r="O911" s="411"/>
      <c r="P911" s="411"/>
      <c r="Q911" s="961"/>
      <c r="R911" s="413" t="str">
        <f t="shared" si="41"/>
        <v>p500</v>
      </c>
      <c r="S911" s="957"/>
      <c r="T911" s="957"/>
      <c r="U911" s="963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974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957"/>
      <c r="O912" s="411"/>
      <c r="P912" s="411"/>
      <c r="Q912" s="961"/>
      <c r="R912" s="413" t="str">
        <f t="shared" si="41"/>
        <v>p500</v>
      </c>
      <c r="S912" s="957"/>
      <c r="T912" s="957"/>
      <c r="U912" s="963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975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964"/>
      <c r="O913" s="418"/>
      <c r="P913" s="418"/>
      <c r="Q913" s="965"/>
      <c r="R913" s="151" t="str">
        <f t="shared" si="41"/>
        <v>p500</v>
      </c>
      <c r="S913" s="964"/>
      <c r="T913" s="964"/>
      <c r="U913" s="966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973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959">
        <v>407</v>
      </c>
      <c r="O914" s="419"/>
      <c r="P914" s="419"/>
      <c r="Q914" s="960">
        <v>208.8</v>
      </c>
      <c r="R914" s="150" t="str">
        <f t="shared" si="41"/>
        <v>fx</v>
      </c>
      <c r="S914" s="959">
        <v>1.8</v>
      </c>
      <c r="T914" s="959">
        <v>14.2</v>
      </c>
      <c r="U914" s="962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974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957"/>
      <c r="O915" s="411"/>
      <c r="P915" s="411"/>
      <c r="Q915" s="961"/>
      <c r="R915" s="413" t="str">
        <f t="shared" si="41"/>
        <v>fx</v>
      </c>
      <c r="S915" s="957"/>
      <c r="T915" s="957"/>
      <c r="U915" s="963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974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957"/>
      <c r="O916" s="411"/>
      <c r="P916" s="411"/>
      <c r="Q916" s="961"/>
      <c r="R916" s="413" t="str">
        <f t="shared" si="41"/>
        <v>fx</v>
      </c>
      <c r="S916" s="957"/>
      <c r="T916" s="957"/>
      <c r="U916" s="963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974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957"/>
      <c r="O917" s="411"/>
      <c r="P917" s="411"/>
      <c r="Q917" s="961"/>
      <c r="R917" s="413" t="str">
        <f t="shared" si="41"/>
        <v>fx</v>
      </c>
      <c r="S917" s="957"/>
      <c r="T917" s="957"/>
      <c r="U917" s="963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974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957"/>
      <c r="O918" s="411"/>
      <c r="P918" s="411"/>
      <c r="Q918" s="961"/>
      <c r="R918" s="413" t="str">
        <f t="shared" si="41"/>
        <v>fx</v>
      </c>
      <c r="S918" s="957"/>
      <c r="T918" s="957"/>
      <c r="U918" s="963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974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958"/>
      <c r="O919" s="411"/>
      <c r="P919" s="411"/>
      <c r="Q919" s="961"/>
      <c r="R919" s="413" t="str">
        <f t="shared" si="41"/>
        <v>fx</v>
      </c>
      <c r="S919" s="957"/>
      <c r="T919" s="957"/>
      <c r="U919" s="963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974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956">
        <v>296</v>
      </c>
      <c r="O920" s="411"/>
      <c r="P920" s="411"/>
      <c r="Q920" s="961"/>
      <c r="R920" s="413" t="str">
        <f t="shared" si="41"/>
        <v>p500</v>
      </c>
      <c r="S920" s="957"/>
      <c r="T920" s="957"/>
      <c r="U920" s="963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974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957"/>
      <c r="O921" s="411"/>
      <c r="P921" s="411"/>
      <c r="Q921" s="961"/>
      <c r="R921" s="413" t="str">
        <f t="shared" si="41"/>
        <v>p500</v>
      </c>
      <c r="S921" s="957"/>
      <c r="T921" s="957"/>
      <c r="U921" s="963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974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957"/>
      <c r="O922" s="411"/>
      <c r="P922" s="411"/>
      <c r="Q922" s="961"/>
      <c r="R922" s="413" t="str">
        <f t="shared" si="41"/>
        <v>p500</v>
      </c>
      <c r="S922" s="957"/>
      <c r="T922" s="957"/>
      <c r="U922" s="963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974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957"/>
      <c r="O923" s="411"/>
      <c r="P923" s="411"/>
      <c r="Q923" s="961"/>
      <c r="R923" s="413" t="str">
        <f t="shared" si="41"/>
        <v>p500</v>
      </c>
      <c r="S923" s="957"/>
      <c r="T923" s="957"/>
      <c r="U923" s="963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974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957"/>
      <c r="O924" s="411"/>
      <c r="P924" s="411"/>
      <c r="Q924" s="961"/>
      <c r="R924" s="413" t="str">
        <f t="shared" si="41"/>
        <v>p500</v>
      </c>
      <c r="S924" s="957"/>
      <c r="T924" s="957"/>
      <c r="U924" s="963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974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958"/>
      <c r="O925" s="411"/>
      <c r="P925" s="411"/>
      <c r="Q925" s="961"/>
      <c r="R925" s="413" t="str">
        <f t="shared" si="41"/>
        <v>p500</v>
      </c>
      <c r="S925" s="957"/>
      <c r="T925" s="957"/>
      <c r="U925" s="963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974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956">
        <v>296</v>
      </c>
      <c r="O926" s="411"/>
      <c r="P926" s="411"/>
      <c r="Q926" s="961"/>
      <c r="R926" s="413" t="str">
        <f t="shared" si="41"/>
        <v>fx</v>
      </c>
      <c r="S926" s="957"/>
      <c r="T926" s="957"/>
      <c r="U926" s="963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974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957"/>
      <c r="O927" s="411"/>
      <c r="P927" s="411"/>
      <c r="Q927" s="961"/>
      <c r="R927" s="413" t="str">
        <f t="shared" si="41"/>
        <v>fx</v>
      </c>
      <c r="S927" s="957"/>
      <c r="T927" s="957"/>
      <c r="U927" s="963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974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957"/>
      <c r="O928" s="411"/>
      <c r="P928" s="411"/>
      <c r="Q928" s="961"/>
      <c r="R928" s="413" t="str">
        <f t="shared" ref="R928:R991" si="44">IF(C928=370,"p500","fx")</f>
        <v>fx</v>
      </c>
      <c r="S928" s="957"/>
      <c r="T928" s="957"/>
      <c r="U928" s="963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974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957"/>
      <c r="O929" s="411"/>
      <c r="P929" s="411"/>
      <c r="Q929" s="961"/>
      <c r="R929" s="413" t="str">
        <f t="shared" si="44"/>
        <v>fx</v>
      </c>
      <c r="S929" s="957"/>
      <c r="T929" s="957"/>
      <c r="U929" s="963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974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957"/>
      <c r="O930" s="411"/>
      <c r="P930" s="411"/>
      <c r="Q930" s="961"/>
      <c r="R930" s="413" t="str">
        <f t="shared" si="44"/>
        <v>fx</v>
      </c>
      <c r="S930" s="957"/>
      <c r="T930" s="957"/>
      <c r="U930" s="963"/>
    </row>
    <row r="931" spans="1:38" ht="15.75" thickBot="1" x14ac:dyDescent="0.3">
      <c r="A931" s="974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958"/>
      <c r="O931" s="411"/>
      <c r="P931" s="411"/>
      <c r="Q931" s="961"/>
      <c r="R931" s="413" t="str">
        <f t="shared" si="44"/>
        <v>fx</v>
      </c>
      <c r="S931" s="957"/>
      <c r="T931" s="957"/>
      <c r="U931" s="963"/>
    </row>
    <row r="932" spans="1:38" ht="15.75" thickBot="1" x14ac:dyDescent="0.3">
      <c r="A932" s="974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956">
        <v>185</v>
      </c>
      <c r="O932" s="411"/>
      <c r="P932" s="411"/>
      <c r="Q932" s="961"/>
      <c r="R932" s="413" t="str">
        <f t="shared" si="44"/>
        <v>fx</v>
      </c>
      <c r="S932" s="957"/>
      <c r="T932" s="957"/>
      <c r="U932" s="963"/>
    </row>
    <row r="933" spans="1:38" ht="15.75" thickBot="1" x14ac:dyDescent="0.3">
      <c r="A933" s="974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957"/>
      <c r="O933" s="411"/>
      <c r="P933" s="411"/>
      <c r="Q933" s="961"/>
      <c r="R933" s="413" t="str">
        <f t="shared" si="44"/>
        <v>fx</v>
      </c>
      <c r="S933" s="957"/>
      <c r="T933" s="957"/>
      <c r="U933" s="963"/>
    </row>
    <row r="934" spans="1:38" ht="15.75" thickBot="1" x14ac:dyDescent="0.3">
      <c r="A934" s="974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957"/>
      <c r="O934" s="411"/>
      <c r="P934" s="411"/>
      <c r="Q934" s="961"/>
      <c r="R934" s="413" t="str">
        <f t="shared" si="44"/>
        <v>fx</v>
      </c>
      <c r="S934" s="957"/>
      <c r="T934" s="957"/>
      <c r="U934" s="963"/>
    </row>
    <row r="935" spans="1:38" ht="15.75" thickBot="1" x14ac:dyDescent="0.3">
      <c r="A935" s="974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957"/>
      <c r="O935" s="411"/>
      <c r="P935" s="411"/>
      <c r="Q935" s="961"/>
      <c r="R935" s="413" t="str">
        <f t="shared" si="44"/>
        <v>fx</v>
      </c>
      <c r="S935" s="957"/>
      <c r="T935" s="957"/>
      <c r="U935" s="963"/>
    </row>
    <row r="936" spans="1:38" ht="15.75" thickBot="1" x14ac:dyDescent="0.3">
      <c r="A936" s="974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958"/>
      <c r="O936" s="411"/>
      <c r="P936" s="411"/>
      <c r="Q936" s="961"/>
      <c r="R936" s="413" t="str">
        <f t="shared" si="44"/>
        <v>fx</v>
      </c>
      <c r="S936" s="957"/>
      <c r="T936" s="957"/>
      <c r="U936" s="963"/>
    </row>
    <row r="937" spans="1:38" ht="15.75" thickBot="1" x14ac:dyDescent="0.3">
      <c r="A937" s="974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956">
        <v>296</v>
      </c>
      <c r="O937" s="411"/>
      <c r="P937" s="411"/>
      <c r="Q937" s="961"/>
      <c r="R937" s="413" t="str">
        <f t="shared" si="44"/>
        <v>fx</v>
      </c>
      <c r="S937" s="957"/>
      <c r="T937" s="957"/>
      <c r="U937" s="963"/>
    </row>
    <row r="938" spans="1:38" ht="15.75" thickBot="1" x14ac:dyDescent="0.3">
      <c r="A938" s="974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957"/>
      <c r="O938" s="411"/>
      <c r="P938" s="411"/>
      <c r="Q938" s="961"/>
      <c r="R938" s="413" t="str">
        <f t="shared" si="44"/>
        <v>fx</v>
      </c>
      <c r="S938" s="957"/>
      <c r="T938" s="957"/>
      <c r="U938" s="963"/>
    </row>
    <row r="939" spans="1:38" ht="15.75" thickBot="1" x14ac:dyDescent="0.3">
      <c r="A939" s="974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957"/>
      <c r="O939" s="411"/>
      <c r="P939" s="411"/>
      <c r="Q939" s="961"/>
      <c r="R939" s="413" t="str">
        <f t="shared" si="44"/>
        <v>fx</v>
      </c>
      <c r="S939" s="957"/>
      <c r="T939" s="957"/>
      <c r="U939" s="963"/>
    </row>
    <row r="940" spans="1:38" ht="15.75" thickBot="1" x14ac:dyDescent="0.3">
      <c r="A940" s="974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957"/>
      <c r="O940" s="411"/>
      <c r="P940" s="411"/>
      <c r="Q940" s="961"/>
      <c r="R940" s="413" t="str">
        <f t="shared" si="44"/>
        <v>fx</v>
      </c>
      <c r="S940" s="957"/>
      <c r="T940" s="957"/>
      <c r="U940" s="963"/>
    </row>
    <row r="941" spans="1:38" ht="15.75" thickBot="1" x14ac:dyDescent="0.3">
      <c r="A941" s="974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957"/>
      <c r="O941" s="411"/>
      <c r="P941" s="411"/>
      <c r="Q941" s="961"/>
      <c r="R941" s="413" t="str">
        <f t="shared" si="44"/>
        <v>fx</v>
      </c>
      <c r="S941" s="957"/>
      <c r="T941" s="957"/>
      <c r="U941" s="963"/>
    </row>
    <row r="942" spans="1:38" ht="15.75" thickBot="1" x14ac:dyDescent="0.3">
      <c r="A942" s="975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964"/>
      <c r="O942" s="418"/>
      <c r="P942" s="418"/>
      <c r="Q942" s="965"/>
      <c r="R942" s="151" t="str">
        <f t="shared" si="44"/>
        <v>fx</v>
      </c>
      <c r="S942" s="964"/>
      <c r="T942" s="964"/>
      <c r="U942" s="966"/>
    </row>
    <row r="943" spans="1:38" ht="15.75" thickBot="1" x14ac:dyDescent="0.3">
      <c r="A943" s="973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959">
        <v>560</v>
      </c>
      <c r="O943" s="419"/>
      <c r="P943" s="419"/>
      <c r="Q943" s="960">
        <v>247.8</v>
      </c>
      <c r="R943" s="150" t="str">
        <f t="shared" si="44"/>
        <v>p500</v>
      </c>
      <c r="S943" s="959">
        <v>1</v>
      </c>
      <c r="T943" s="959">
        <v>13</v>
      </c>
      <c r="U943" s="962">
        <v>600</v>
      </c>
    </row>
    <row r="944" spans="1:38" ht="15.75" thickBot="1" x14ac:dyDescent="0.3">
      <c r="A944" s="974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957"/>
      <c r="O944" s="411"/>
      <c r="P944" s="411"/>
      <c r="Q944" s="961"/>
      <c r="R944" s="413" t="str">
        <f t="shared" si="44"/>
        <v>p500</v>
      </c>
      <c r="S944" s="957"/>
      <c r="T944" s="957"/>
      <c r="U944" s="963"/>
    </row>
    <row r="945" spans="1:21" ht="15.75" thickBot="1" x14ac:dyDescent="0.3">
      <c r="A945" s="974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957"/>
      <c r="O945" s="411"/>
      <c r="P945" s="411"/>
      <c r="Q945" s="961"/>
      <c r="R945" s="413" t="str">
        <f t="shared" si="44"/>
        <v>p500</v>
      </c>
      <c r="S945" s="957"/>
      <c r="T945" s="957"/>
      <c r="U945" s="963"/>
    </row>
    <row r="946" spans="1:21" ht="15.75" thickBot="1" x14ac:dyDescent="0.3">
      <c r="A946" s="974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957"/>
      <c r="O946" s="411"/>
      <c r="P946" s="411"/>
      <c r="Q946" s="961"/>
      <c r="R946" s="413" t="str">
        <f t="shared" si="44"/>
        <v>p500</v>
      </c>
      <c r="S946" s="957"/>
      <c r="T946" s="957"/>
      <c r="U946" s="963"/>
    </row>
    <row r="947" spans="1:21" ht="15.75" thickBot="1" x14ac:dyDescent="0.3">
      <c r="A947" s="974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958"/>
      <c r="O947" s="411"/>
      <c r="P947" s="411"/>
      <c r="Q947" s="961"/>
      <c r="R947" s="413" t="str">
        <f t="shared" si="44"/>
        <v>p500</v>
      </c>
      <c r="S947" s="957"/>
      <c r="T947" s="957"/>
      <c r="U947" s="963"/>
    </row>
    <row r="948" spans="1:21" ht="15.75" thickBot="1" x14ac:dyDescent="0.3">
      <c r="A948" s="974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956">
        <v>560</v>
      </c>
      <c r="O948" s="411"/>
      <c r="P948" s="411"/>
      <c r="Q948" s="961"/>
      <c r="R948" s="413" t="str">
        <f t="shared" si="44"/>
        <v>fx</v>
      </c>
      <c r="S948" s="957"/>
      <c r="T948" s="957"/>
      <c r="U948" s="963"/>
    </row>
    <row r="949" spans="1:21" ht="15.75" thickBot="1" x14ac:dyDescent="0.3">
      <c r="A949" s="974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957"/>
      <c r="O949" s="411"/>
      <c r="P949" s="411"/>
      <c r="Q949" s="961"/>
      <c r="R949" s="413" t="str">
        <f t="shared" si="44"/>
        <v>fx</v>
      </c>
      <c r="S949" s="957"/>
      <c r="T949" s="957"/>
      <c r="U949" s="963"/>
    </row>
    <row r="950" spans="1:21" ht="15.75" thickBot="1" x14ac:dyDescent="0.3">
      <c r="A950" s="974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957"/>
      <c r="O950" s="411"/>
      <c r="P950" s="411"/>
      <c r="Q950" s="961"/>
      <c r="R950" s="413" t="str">
        <f t="shared" si="44"/>
        <v>fx</v>
      </c>
      <c r="S950" s="957"/>
      <c r="T950" s="957"/>
      <c r="U950" s="963"/>
    </row>
    <row r="951" spans="1:21" ht="15.75" thickBot="1" x14ac:dyDescent="0.3">
      <c r="A951" s="974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957"/>
      <c r="O951" s="411"/>
      <c r="P951" s="411"/>
      <c r="Q951" s="961"/>
      <c r="R951" s="413" t="str">
        <f t="shared" si="44"/>
        <v>fx</v>
      </c>
      <c r="S951" s="957"/>
      <c r="T951" s="957"/>
      <c r="U951" s="963"/>
    </row>
    <row r="952" spans="1:21" ht="15.75" thickBot="1" x14ac:dyDescent="0.3">
      <c r="A952" s="974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957"/>
      <c r="O952" s="411"/>
      <c r="P952" s="411"/>
      <c r="Q952" s="961"/>
      <c r="R952" s="413" t="str">
        <f t="shared" si="44"/>
        <v>fx</v>
      </c>
      <c r="S952" s="957"/>
      <c r="T952" s="957"/>
      <c r="U952" s="963"/>
    </row>
    <row r="953" spans="1:21" ht="15.75" thickBot="1" x14ac:dyDescent="0.3">
      <c r="A953" s="975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964"/>
      <c r="O953" s="418"/>
      <c r="P953" s="418"/>
      <c r="Q953" s="965"/>
      <c r="R953" s="151" t="str">
        <f t="shared" si="44"/>
        <v>fx</v>
      </c>
      <c r="S953" s="964"/>
      <c r="T953" s="964"/>
      <c r="U953" s="966"/>
    </row>
    <row r="954" spans="1:21" ht="15.75" thickBot="1" x14ac:dyDescent="0.3">
      <c r="A954" s="973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959">
        <v>616</v>
      </c>
      <c r="O954" s="419"/>
      <c r="P954" s="419"/>
      <c r="Q954" s="960">
        <v>723.8</v>
      </c>
      <c r="R954" s="150" t="str">
        <f t="shared" si="44"/>
        <v>fx</v>
      </c>
      <c r="S954" s="959">
        <v>1</v>
      </c>
      <c r="T954" s="959">
        <v>30.7</v>
      </c>
      <c r="U954" s="962">
        <v>1000</v>
      </c>
    </row>
    <row r="955" spans="1:21" ht="15.75" thickBot="1" x14ac:dyDescent="0.3">
      <c r="A955" s="974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957"/>
      <c r="O955" s="411"/>
      <c r="P955" s="411"/>
      <c r="Q955" s="961"/>
      <c r="R955" s="413" t="str">
        <f t="shared" si="44"/>
        <v>fx</v>
      </c>
      <c r="S955" s="957"/>
      <c r="T955" s="957"/>
      <c r="U955" s="963"/>
    </row>
    <row r="956" spans="1:21" ht="15.75" thickBot="1" x14ac:dyDescent="0.3">
      <c r="A956" s="974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957"/>
      <c r="O956" s="411"/>
      <c r="P956" s="411"/>
      <c r="Q956" s="961"/>
      <c r="R956" s="413" t="str">
        <f t="shared" si="44"/>
        <v>fx</v>
      </c>
      <c r="S956" s="957"/>
      <c r="T956" s="957"/>
      <c r="U956" s="963"/>
    </row>
    <row r="957" spans="1:21" ht="15.75" thickBot="1" x14ac:dyDescent="0.3">
      <c r="A957" s="974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957"/>
      <c r="O957" s="411"/>
      <c r="P957" s="411"/>
      <c r="Q957" s="961"/>
      <c r="R957" s="413" t="str">
        <f t="shared" si="44"/>
        <v>fx</v>
      </c>
      <c r="S957" s="957"/>
      <c r="T957" s="957"/>
      <c r="U957" s="963"/>
    </row>
    <row r="958" spans="1:21" ht="15.75" thickBot="1" x14ac:dyDescent="0.3">
      <c r="A958" s="974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958"/>
      <c r="O958" s="411"/>
      <c r="P958" s="411"/>
      <c r="Q958" s="961"/>
      <c r="R958" s="413" t="str">
        <f t="shared" si="44"/>
        <v>fx</v>
      </c>
      <c r="S958" s="957"/>
      <c r="T958" s="957"/>
      <c r="U958" s="963"/>
    </row>
    <row r="959" spans="1:21" ht="15.75" thickBot="1" x14ac:dyDescent="0.3">
      <c r="A959" s="974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956">
        <v>616</v>
      </c>
      <c r="O959" s="411"/>
      <c r="P959" s="411"/>
      <c r="Q959" s="961"/>
      <c r="R959" s="413" t="str">
        <f t="shared" si="44"/>
        <v>fx</v>
      </c>
      <c r="S959" s="957"/>
      <c r="T959" s="957"/>
      <c r="U959" s="963"/>
    </row>
    <row r="960" spans="1:21" ht="15.75" thickBot="1" x14ac:dyDescent="0.3">
      <c r="A960" s="974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957"/>
      <c r="O960" s="411"/>
      <c r="P960" s="411"/>
      <c r="Q960" s="961"/>
      <c r="R960" s="413" t="str">
        <f t="shared" si="44"/>
        <v>fx</v>
      </c>
      <c r="S960" s="957"/>
      <c r="T960" s="957"/>
      <c r="U960" s="963"/>
    </row>
    <row r="961" spans="1:21" ht="15.75" thickBot="1" x14ac:dyDescent="0.3">
      <c r="A961" s="974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957"/>
      <c r="O961" s="411"/>
      <c r="P961" s="411"/>
      <c r="Q961" s="961"/>
      <c r="R961" s="413" t="str">
        <f t="shared" si="44"/>
        <v>fx</v>
      </c>
      <c r="S961" s="957"/>
      <c r="T961" s="957"/>
      <c r="U961" s="963"/>
    </row>
    <row r="962" spans="1:21" ht="15.75" thickBot="1" x14ac:dyDescent="0.3">
      <c r="A962" s="974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957"/>
      <c r="O962" s="411"/>
      <c r="P962" s="411"/>
      <c r="Q962" s="961"/>
      <c r="R962" s="413" t="str">
        <f t="shared" si="44"/>
        <v>fx</v>
      </c>
      <c r="S962" s="957"/>
      <c r="T962" s="957"/>
      <c r="U962" s="963"/>
    </row>
    <row r="963" spans="1:21" ht="15.75" thickBot="1" x14ac:dyDescent="0.3">
      <c r="A963" s="974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957"/>
      <c r="O963" s="411"/>
      <c r="P963" s="411"/>
      <c r="Q963" s="961"/>
      <c r="R963" s="413" t="str">
        <f t="shared" si="44"/>
        <v>fx</v>
      </c>
      <c r="S963" s="957"/>
      <c r="T963" s="957"/>
      <c r="U963" s="963"/>
    </row>
    <row r="964" spans="1:21" ht="15.75" thickBot="1" x14ac:dyDescent="0.3">
      <c r="A964" s="974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958"/>
      <c r="O964" s="411"/>
      <c r="P964" s="411"/>
      <c r="Q964" s="961"/>
      <c r="R964" s="413" t="str">
        <f t="shared" si="44"/>
        <v>fx</v>
      </c>
      <c r="S964" s="957"/>
      <c r="T964" s="957"/>
      <c r="U964" s="963"/>
    </row>
    <row r="965" spans="1:21" ht="15.75" thickBot="1" x14ac:dyDescent="0.3">
      <c r="A965" s="974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956">
        <v>560</v>
      </c>
      <c r="O965" s="411"/>
      <c r="P965" s="411"/>
      <c r="Q965" s="961"/>
      <c r="R965" s="413" t="str">
        <f t="shared" si="44"/>
        <v>fx</v>
      </c>
      <c r="S965" s="957"/>
      <c r="T965" s="957"/>
      <c r="U965" s="963"/>
    </row>
    <row r="966" spans="1:21" ht="15.75" thickBot="1" x14ac:dyDescent="0.3">
      <c r="A966" s="974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957"/>
      <c r="O966" s="411"/>
      <c r="P966" s="411"/>
      <c r="Q966" s="961"/>
      <c r="R966" s="413" t="str">
        <f t="shared" si="44"/>
        <v>fx</v>
      </c>
      <c r="S966" s="957"/>
      <c r="T966" s="957"/>
      <c r="U966" s="963"/>
    </row>
    <row r="967" spans="1:21" ht="15.75" thickBot="1" x14ac:dyDescent="0.3">
      <c r="A967" s="974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957"/>
      <c r="O967" s="411"/>
      <c r="P967" s="411"/>
      <c r="Q967" s="961"/>
      <c r="R967" s="413" t="str">
        <f t="shared" si="44"/>
        <v>fx</v>
      </c>
      <c r="S967" s="957"/>
      <c r="T967" s="957"/>
      <c r="U967" s="963"/>
    </row>
    <row r="968" spans="1:21" ht="15.75" thickBot="1" x14ac:dyDescent="0.3">
      <c r="A968" s="974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958"/>
      <c r="O968" s="411"/>
      <c r="P968" s="411"/>
      <c r="Q968" s="961"/>
      <c r="R968" s="413" t="str">
        <f t="shared" si="44"/>
        <v>fx</v>
      </c>
      <c r="S968" s="957"/>
      <c r="T968" s="957"/>
      <c r="U968" s="963"/>
    </row>
    <row r="969" spans="1:21" ht="15.75" thickBot="1" x14ac:dyDescent="0.3">
      <c r="A969" s="974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956">
        <v>560</v>
      </c>
      <c r="O969" s="411"/>
      <c r="P969" s="411"/>
      <c r="Q969" s="961"/>
      <c r="R969" s="413" t="str">
        <f t="shared" si="44"/>
        <v>p500</v>
      </c>
      <c r="S969" s="957"/>
      <c r="T969" s="957"/>
      <c r="U969" s="963"/>
    </row>
    <row r="970" spans="1:21" ht="15.75" thickBot="1" x14ac:dyDescent="0.3">
      <c r="A970" s="974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957"/>
      <c r="O970" s="411"/>
      <c r="P970" s="411"/>
      <c r="Q970" s="961"/>
      <c r="R970" s="413" t="str">
        <f t="shared" si="44"/>
        <v>p500</v>
      </c>
      <c r="S970" s="957"/>
      <c r="T970" s="957"/>
      <c r="U970" s="963"/>
    </row>
    <row r="971" spans="1:21" ht="15.75" thickBot="1" x14ac:dyDescent="0.3">
      <c r="A971" s="974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957"/>
      <c r="O971" s="411"/>
      <c r="P971" s="411"/>
      <c r="Q971" s="961"/>
      <c r="R971" s="413" t="str">
        <f t="shared" si="44"/>
        <v>p500</v>
      </c>
      <c r="S971" s="957"/>
      <c r="T971" s="957"/>
      <c r="U971" s="963"/>
    </row>
    <row r="972" spans="1:21" ht="15.75" thickBot="1" x14ac:dyDescent="0.3">
      <c r="A972" s="974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957"/>
      <c r="O972" s="411"/>
      <c r="P972" s="411"/>
      <c r="Q972" s="961"/>
      <c r="R972" s="413" t="str">
        <f t="shared" si="44"/>
        <v>p500</v>
      </c>
      <c r="S972" s="957"/>
      <c r="T972" s="957"/>
      <c r="U972" s="963"/>
    </row>
    <row r="973" spans="1:21" ht="15.75" thickBot="1" x14ac:dyDescent="0.3">
      <c r="A973" s="975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964"/>
      <c r="O973" s="418"/>
      <c r="P973" s="418"/>
      <c r="Q973" s="965"/>
      <c r="R973" s="151" t="str">
        <f t="shared" si="44"/>
        <v>p500</v>
      </c>
      <c r="S973" s="964"/>
      <c r="T973" s="964"/>
      <c r="U973" s="966"/>
    </row>
    <row r="974" spans="1:21" ht="15.75" thickBot="1" x14ac:dyDescent="0.3">
      <c r="A974" s="973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959">
        <v>350</v>
      </c>
      <c r="O974" s="419"/>
      <c r="P974" s="419"/>
      <c r="Q974" s="960">
        <v>472.3</v>
      </c>
      <c r="R974" s="150" t="str">
        <f t="shared" si="44"/>
        <v>fx</v>
      </c>
      <c r="S974" s="959">
        <v>1</v>
      </c>
      <c r="T974" s="959">
        <v>21.8</v>
      </c>
      <c r="U974" s="962">
        <v>800</v>
      </c>
    </row>
    <row r="975" spans="1:21" ht="15.75" thickBot="1" x14ac:dyDescent="0.3">
      <c r="A975" s="974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957"/>
      <c r="O975" s="411"/>
      <c r="P975" s="411"/>
      <c r="Q975" s="961"/>
      <c r="R975" s="413" t="str">
        <f t="shared" si="44"/>
        <v>fx</v>
      </c>
      <c r="S975" s="957"/>
      <c r="T975" s="957"/>
      <c r="U975" s="963"/>
    </row>
    <row r="976" spans="1:21" ht="15.75" thickBot="1" x14ac:dyDescent="0.3">
      <c r="A976" s="974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958"/>
      <c r="O976" s="411"/>
      <c r="P976" s="411"/>
      <c r="Q976" s="961"/>
      <c r="R976" s="413" t="str">
        <f t="shared" si="44"/>
        <v>fx</v>
      </c>
      <c r="S976" s="957"/>
      <c r="T976" s="957"/>
      <c r="U976" s="963"/>
    </row>
    <row r="977" spans="1:21" ht="15.75" thickBot="1" x14ac:dyDescent="0.3">
      <c r="A977" s="974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956">
        <v>400</v>
      </c>
      <c r="O977" s="411"/>
      <c r="P977" s="411"/>
      <c r="Q977" s="961"/>
      <c r="R977" s="413" t="str">
        <f t="shared" si="44"/>
        <v>fx</v>
      </c>
      <c r="S977" s="957"/>
      <c r="T977" s="957"/>
      <c r="U977" s="963"/>
    </row>
    <row r="978" spans="1:21" ht="15.75" thickBot="1" x14ac:dyDescent="0.3">
      <c r="A978" s="974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957"/>
      <c r="O978" s="411"/>
      <c r="P978" s="411"/>
      <c r="Q978" s="961"/>
      <c r="R978" s="413" t="str">
        <f t="shared" si="44"/>
        <v>fx</v>
      </c>
      <c r="S978" s="957"/>
      <c r="T978" s="957"/>
      <c r="U978" s="963"/>
    </row>
    <row r="979" spans="1:21" ht="15.75" thickBot="1" x14ac:dyDescent="0.3">
      <c r="A979" s="974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957"/>
      <c r="O979" s="411"/>
      <c r="P979" s="411"/>
      <c r="Q979" s="961"/>
      <c r="R979" s="413" t="str">
        <f t="shared" si="44"/>
        <v>fx</v>
      </c>
      <c r="S979" s="957"/>
      <c r="T979" s="957"/>
      <c r="U979" s="963"/>
    </row>
    <row r="980" spans="1:21" ht="15.75" thickBot="1" x14ac:dyDescent="0.3">
      <c r="A980" s="974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957"/>
      <c r="O980" s="411"/>
      <c r="P980" s="411"/>
      <c r="Q980" s="961"/>
      <c r="R980" s="413" t="str">
        <f t="shared" si="44"/>
        <v>fx</v>
      </c>
      <c r="S980" s="957"/>
      <c r="T980" s="957"/>
      <c r="U980" s="963"/>
    </row>
    <row r="981" spans="1:21" ht="15.75" thickBot="1" x14ac:dyDescent="0.3">
      <c r="A981" s="974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958"/>
      <c r="O981" s="411"/>
      <c r="P981" s="411"/>
      <c r="Q981" s="961"/>
      <c r="R981" s="413" t="str">
        <f t="shared" si="44"/>
        <v>fx</v>
      </c>
      <c r="S981" s="957"/>
      <c r="T981" s="957"/>
      <c r="U981" s="963"/>
    </row>
    <row r="982" spans="1:21" ht="15.75" thickBot="1" x14ac:dyDescent="0.3">
      <c r="A982" s="974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956">
        <v>400</v>
      </c>
      <c r="O982" s="411"/>
      <c r="P982" s="411"/>
      <c r="Q982" s="961"/>
      <c r="R982" s="413" t="str">
        <f t="shared" si="44"/>
        <v>fx</v>
      </c>
      <c r="S982" s="957"/>
      <c r="T982" s="957"/>
      <c r="U982" s="963"/>
    </row>
    <row r="983" spans="1:21" ht="15.75" thickBot="1" x14ac:dyDescent="0.3">
      <c r="A983" s="974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957"/>
      <c r="O983" s="411"/>
      <c r="P983" s="411"/>
      <c r="Q983" s="961"/>
      <c r="R983" s="413" t="str">
        <f t="shared" si="44"/>
        <v>fx</v>
      </c>
      <c r="S983" s="957"/>
      <c r="T983" s="957"/>
      <c r="U983" s="963"/>
    </row>
    <row r="984" spans="1:21" ht="15.75" thickBot="1" x14ac:dyDescent="0.3">
      <c r="A984" s="974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957"/>
      <c r="O984" s="411"/>
      <c r="P984" s="411"/>
      <c r="Q984" s="961"/>
      <c r="R984" s="413" t="str">
        <f t="shared" si="44"/>
        <v>fx</v>
      </c>
      <c r="S984" s="957"/>
      <c r="T984" s="957"/>
      <c r="U984" s="963"/>
    </row>
    <row r="985" spans="1:21" ht="15.75" thickBot="1" x14ac:dyDescent="0.3">
      <c r="A985" s="974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957"/>
      <c r="O985" s="411"/>
      <c r="P985" s="411"/>
      <c r="Q985" s="961"/>
      <c r="R985" s="413" t="str">
        <f t="shared" si="44"/>
        <v>fx</v>
      </c>
      <c r="S985" s="957"/>
      <c r="T985" s="957"/>
      <c r="U985" s="963"/>
    </row>
    <row r="986" spans="1:21" ht="15.75" thickBot="1" x14ac:dyDescent="0.3">
      <c r="A986" s="974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957"/>
      <c r="O986" s="411"/>
      <c r="P986" s="411"/>
      <c r="Q986" s="961"/>
      <c r="R986" s="413" t="str">
        <f t="shared" si="44"/>
        <v>fx</v>
      </c>
      <c r="S986" s="957"/>
      <c r="T986" s="957"/>
      <c r="U986" s="963"/>
    </row>
    <row r="987" spans="1:21" ht="15.75" thickBot="1" x14ac:dyDescent="0.3">
      <c r="A987" s="974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958"/>
      <c r="O987" s="411"/>
      <c r="P987" s="411"/>
      <c r="Q987" s="961"/>
      <c r="R987" s="413" t="str">
        <f t="shared" si="44"/>
        <v>fx</v>
      </c>
      <c r="S987" s="957"/>
      <c r="T987" s="957"/>
      <c r="U987" s="963"/>
    </row>
    <row r="988" spans="1:21" ht="15.75" thickBot="1" x14ac:dyDescent="0.3">
      <c r="A988" s="974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956">
        <v>400</v>
      </c>
      <c r="O988" s="411"/>
      <c r="P988" s="411"/>
      <c r="Q988" s="961"/>
      <c r="R988" s="413" t="str">
        <f t="shared" si="44"/>
        <v>p500</v>
      </c>
      <c r="S988" s="957"/>
      <c r="T988" s="957"/>
      <c r="U988" s="963"/>
    </row>
    <row r="989" spans="1:21" ht="15.75" thickBot="1" x14ac:dyDescent="0.3">
      <c r="A989" s="974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957"/>
      <c r="O989" s="411"/>
      <c r="P989" s="411"/>
      <c r="Q989" s="961"/>
      <c r="R989" s="413" t="str">
        <f t="shared" si="44"/>
        <v>p500</v>
      </c>
      <c r="S989" s="957"/>
      <c r="T989" s="957"/>
      <c r="U989" s="963"/>
    </row>
    <row r="990" spans="1:21" ht="15.75" thickBot="1" x14ac:dyDescent="0.3">
      <c r="A990" s="974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957"/>
      <c r="O990" s="411"/>
      <c r="P990" s="411"/>
      <c r="Q990" s="961"/>
      <c r="R990" s="413" t="str">
        <f t="shared" si="44"/>
        <v>p500</v>
      </c>
      <c r="S990" s="957"/>
      <c r="T990" s="957"/>
      <c r="U990" s="963"/>
    </row>
    <row r="991" spans="1:21" ht="15.75" thickBot="1" x14ac:dyDescent="0.3">
      <c r="A991" s="974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957"/>
      <c r="O991" s="411"/>
      <c r="P991" s="411"/>
      <c r="Q991" s="961"/>
      <c r="R991" s="413" t="str">
        <f t="shared" si="44"/>
        <v>p500</v>
      </c>
      <c r="S991" s="957"/>
      <c r="T991" s="957"/>
      <c r="U991" s="963"/>
    </row>
    <row r="992" spans="1:21" ht="15.75" thickBot="1" x14ac:dyDescent="0.3">
      <c r="A992" s="974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958"/>
      <c r="O992" s="411"/>
      <c r="P992" s="411"/>
      <c r="Q992" s="961"/>
      <c r="R992" s="413" t="str">
        <f t="shared" ref="R992:R1055" si="47">IF(C992=370,"p500","fx")</f>
        <v>p500</v>
      </c>
      <c r="S992" s="957"/>
      <c r="T992" s="957"/>
      <c r="U992" s="963"/>
    </row>
    <row r="993" spans="1:21" ht="15.75" thickBot="1" x14ac:dyDescent="0.3">
      <c r="A993" s="974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956">
        <v>386</v>
      </c>
      <c r="O993" s="411"/>
      <c r="P993" s="411"/>
      <c r="Q993" s="961"/>
      <c r="R993" s="413" t="str">
        <f t="shared" si="47"/>
        <v>fx</v>
      </c>
      <c r="S993" s="957"/>
      <c r="T993" s="957"/>
      <c r="U993" s="963"/>
    </row>
    <row r="994" spans="1:21" ht="15.75" thickBot="1" x14ac:dyDescent="0.3">
      <c r="A994" s="974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957"/>
      <c r="O994" s="411"/>
      <c r="P994" s="411"/>
      <c r="Q994" s="961"/>
      <c r="R994" s="413" t="str">
        <f t="shared" si="47"/>
        <v>fx</v>
      </c>
      <c r="S994" s="957"/>
      <c r="T994" s="957"/>
      <c r="U994" s="963"/>
    </row>
    <row r="995" spans="1:21" ht="15.75" thickBot="1" x14ac:dyDescent="0.3">
      <c r="A995" s="974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957"/>
      <c r="O995" s="411"/>
      <c r="P995" s="411"/>
      <c r="Q995" s="961"/>
      <c r="R995" s="413" t="str">
        <f t="shared" si="47"/>
        <v>fx</v>
      </c>
      <c r="S995" s="957"/>
      <c r="T995" s="957"/>
      <c r="U995" s="963"/>
    </row>
    <row r="996" spans="1:21" ht="15.75" thickBot="1" x14ac:dyDescent="0.3">
      <c r="A996" s="974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957"/>
      <c r="O996" s="411"/>
      <c r="P996" s="411"/>
      <c r="Q996" s="961"/>
      <c r="R996" s="413" t="str">
        <f t="shared" si="47"/>
        <v>fx</v>
      </c>
      <c r="S996" s="957"/>
      <c r="T996" s="957"/>
      <c r="U996" s="963"/>
    </row>
    <row r="997" spans="1:21" ht="15.75" thickBot="1" x14ac:dyDescent="0.3">
      <c r="A997" s="974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957"/>
      <c r="O997" s="411"/>
      <c r="P997" s="411"/>
      <c r="Q997" s="961"/>
      <c r="R997" s="413" t="str">
        <f t="shared" si="47"/>
        <v>fx</v>
      </c>
      <c r="S997" s="957"/>
      <c r="T997" s="957"/>
      <c r="U997" s="963"/>
    </row>
    <row r="998" spans="1:21" ht="15.75" thickBot="1" x14ac:dyDescent="0.3">
      <c r="A998" s="975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964"/>
      <c r="O998" s="418"/>
      <c r="P998" s="418"/>
      <c r="Q998" s="965"/>
      <c r="R998" s="151" t="str">
        <f t="shared" si="47"/>
        <v>fx</v>
      </c>
      <c r="S998" s="964"/>
      <c r="T998" s="964"/>
      <c r="U998" s="966"/>
    </row>
    <row r="999" spans="1:21" ht="15.75" thickBot="1" x14ac:dyDescent="0.3">
      <c r="A999" s="973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959">
        <v>30</v>
      </c>
      <c r="O999" s="419"/>
      <c r="P999" s="419"/>
      <c r="Q999" s="960">
        <v>141.12</v>
      </c>
      <c r="R999" s="150" t="str">
        <f t="shared" si="47"/>
        <v>fx</v>
      </c>
      <c r="S999" s="959">
        <v>0</v>
      </c>
      <c r="T999" s="959">
        <v>5.4</v>
      </c>
      <c r="U999" s="962">
        <v>1000</v>
      </c>
    </row>
    <row r="1000" spans="1:21" ht="15.75" thickBot="1" x14ac:dyDescent="0.3">
      <c r="A1000" s="974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957"/>
      <c r="O1000" s="411"/>
      <c r="P1000" s="411"/>
      <c r="Q1000" s="961"/>
      <c r="R1000" s="413" t="str">
        <f t="shared" si="47"/>
        <v>fx</v>
      </c>
      <c r="S1000" s="957"/>
      <c r="T1000" s="957"/>
      <c r="U1000" s="963"/>
    </row>
    <row r="1001" spans="1:21" ht="15.75" thickBot="1" x14ac:dyDescent="0.3">
      <c r="A1001" s="974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958"/>
      <c r="O1001" s="411"/>
      <c r="P1001" s="411"/>
      <c r="Q1001" s="961"/>
      <c r="R1001" s="413" t="str">
        <f t="shared" si="47"/>
        <v>fx</v>
      </c>
      <c r="S1001" s="957"/>
      <c r="T1001" s="957"/>
      <c r="U1001" s="963"/>
    </row>
    <row r="1002" spans="1:21" ht="15.75" thickBot="1" x14ac:dyDescent="0.3">
      <c r="A1002" s="974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956">
        <v>159</v>
      </c>
      <c r="O1002" s="411"/>
      <c r="P1002" s="411"/>
      <c r="Q1002" s="961"/>
      <c r="R1002" s="413" t="str">
        <f t="shared" si="47"/>
        <v>fx</v>
      </c>
      <c r="S1002" s="957"/>
      <c r="T1002" s="957"/>
      <c r="U1002" s="963"/>
    </row>
    <row r="1003" spans="1:21" ht="15.75" thickBot="1" x14ac:dyDescent="0.3">
      <c r="A1003" s="974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957"/>
      <c r="O1003" s="411"/>
      <c r="P1003" s="411"/>
      <c r="Q1003" s="961"/>
      <c r="R1003" s="413" t="str">
        <f t="shared" si="47"/>
        <v>fx</v>
      </c>
      <c r="S1003" s="957"/>
      <c r="T1003" s="957"/>
      <c r="U1003" s="963"/>
    </row>
    <row r="1004" spans="1:21" ht="15.75" thickBot="1" x14ac:dyDescent="0.3">
      <c r="A1004" s="974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957"/>
      <c r="O1004" s="411"/>
      <c r="P1004" s="411"/>
      <c r="Q1004" s="961"/>
      <c r="R1004" s="413" t="str">
        <f t="shared" si="47"/>
        <v>fx</v>
      </c>
      <c r="S1004" s="957"/>
      <c r="T1004" s="957"/>
      <c r="U1004" s="963"/>
    </row>
    <row r="1005" spans="1:21" ht="15.75" thickBot="1" x14ac:dyDescent="0.3">
      <c r="A1005" s="974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958"/>
      <c r="O1005" s="411"/>
      <c r="P1005" s="411"/>
      <c r="Q1005" s="961"/>
      <c r="R1005" s="413" t="str">
        <f t="shared" si="47"/>
        <v>fx</v>
      </c>
      <c r="S1005" s="957"/>
      <c r="T1005" s="957"/>
      <c r="U1005" s="963"/>
    </row>
    <row r="1006" spans="1:21" ht="15.75" thickBot="1" x14ac:dyDescent="0.3">
      <c r="A1006" s="974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956">
        <v>78</v>
      </c>
      <c r="O1006" s="411"/>
      <c r="P1006" s="411"/>
      <c r="Q1006" s="961"/>
      <c r="R1006" s="413" t="str">
        <f t="shared" si="47"/>
        <v>fx</v>
      </c>
      <c r="S1006" s="957"/>
      <c r="T1006" s="957"/>
      <c r="U1006" s="963"/>
    </row>
    <row r="1007" spans="1:21" ht="15.75" thickBot="1" x14ac:dyDescent="0.3">
      <c r="A1007" s="974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957"/>
      <c r="O1007" s="411"/>
      <c r="P1007" s="411"/>
      <c r="Q1007" s="961"/>
      <c r="R1007" s="413" t="str">
        <f t="shared" si="47"/>
        <v>fx</v>
      </c>
      <c r="S1007" s="957"/>
      <c r="T1007" s="957"/>
      <c r="U1007" s="963"/>
    </row>
    <row r="1008" spans="1:21" ht="15.75" thickBot="1" x14ac:dyDescent="0.3">
      <c r="A1008" s="975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964"/>
      <c r="O1008" s="418"/>
      <c r="P1008" s="418"/>
      <c r="Q1008" s="965"/>
      <c r="R1008" s="151" t="str">
        <f t="shared" si="47"/>
        <v>fx</v>
      </c>
      <c r="S1008" s="964"/>
      <c r="T1008" s="964"/>
      <c r="U1008" s="966"/>
    </row>
    <row r="1009" spans="1:21" ht="15.75" thickBot="1" x14ac:dyDescent="0.3">
      <c r="A1009" s="973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959">
        <v>450</v>
      </c>
      <c r="O1009" s="419"/>
      <c r="P1009" s="419"/>
      <c r="Q1009" s="960">
        <v>766.21500000000003</v>
      </c>
      <c r="R1009" s="150" t="str">
        <f t="shared" si="47"/>
        <v>fx</v>
      </c>
      <c r="S1009" s="959">
        <v>3</v>
      </c>
      <c r="T1009" s="959">
        <v>27</v>
      </c>
      <c r="U1009" s="962">
        <v>1500</v>
      </c>
    </row>
    <row r="1010" spans="1:21" ht="15.75" thickBot="1" x14ac:dyDescent="0.3">
      <c r="A1010" s="974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957"/>
      <c r="O1010" s="411"/>
      <c r="P1010" s="411"/>
      <c r="Q1010" s="961"/>
      <c r="R1010" s="413" t="str">
        <f t="shared" si="47"/>
        <v>fx</v>
      </c>
      <c r="S1010" s="957"/>
      <c r="T1010" s="957"/>
      <c r="U1010" s="963"/>
    </row>
    <row r="1011" spans="1:21" ht="15.75" thickBot="1" x14ac:dyDescent="0.3">
      <c r="A1011" s="974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958"/>
      <c r="O1011" s="411"/>
      <c r="P1011" s="411"/>
      <c r="Q1011" s="961"/>
      <c r="R1011" s="413" t="str">
        <f t="shared" si="47"/>
        <v>fx</v>
      </c>
      <c r="S1011" s="957"/>
      <c r="T1011" s="957"/>
      <c r="U1011" s="963"/>
    </row>
    <row r="1012" spans="1:21" ht="15.75" thickBot="1" x14ac:dyDescent="0.3">
      <c r="A1012" s="974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956">
        <v>600</v>
      </c>
      <c r="O1012" s="411"/>
      <c r="P1012" s="411"/>
      <c r="Q1012" s="961"/>
      <c r="R1012" s="413" t="str">
        <f t="shared" si="47"/>
        <v>fx</v>
      </c>
      <c r="S1012" s="957"/>
      <c r="T1012" s="957"/>
      <c r="U1012" s="963"/>
    </row>
    <row r="1013" spans="1:21" ht="15.75" thickBot="1" x14ac:dyDescent="0.3">
      <c r="A1013" s="974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957"/>
      <c r="O1013" s="411"/>
      <c r="P1013" s="411"/>
      <c r="Q1013" s="961"/>
      <c r="R1013" s="413" t="str">
        <f t="shared" si="47"/>
        <v>fx</v>
      </c>
      <c r="S1013" s="957"/>
      <c r="T1013" s="957"/>
      <c r="U1013" s="963"/>
    </row>
    <row r="1014" spans="1:21" ht="15.75" thickBot="1" x14ac:dyDescent="0.3">
      <c r="A1014" s="974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957"/>
      <c r="O1014" s="411"/>
      <c r="P1014" s="411"/>
      <c r="Q1014" s="961"/>
      <c r="R1014" s="413" t="str">
        <f t="shared" si="47"/>
        <v>fx</v>
      </c>
      <c r="S1014" s="957"/>
      <c r="T1014" s="957"/>
      <c r="U1014" s="963"/>
    </row>
    <row r="1015" spans="1:21" ht="15.75" thickBot="1" x14ac:dyDescent="0.3">
      <c r="A1015" s="974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957"/>
      <c r="O1015" s="411"/>
      <c r="P1015" s="411"/>
      <c r="Q1015" s="961"/>
      <c r="R1015" s="413" t="str">
        <f t="shared" si="47"/>
        <v>fx</v>
      </c>
      <c r="S1015" s="957"/>
      <c r="T1015" s="957"/>
      <c r="U1015" s="963"/>
    </row>
    <row r="1016" spans="1:21" ht="15.75" thickBot="1" x14ac:dyDescent="0.3">
      <c r="A1016" s="974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957"/>
      <c r="O1016" s="411"/>
      <c r="P1016" s="411"/>
      <c r="Q1016" s="961"/>
      <c r="R1016" s="413" t="str">
        <f t="shared" si="47"/>
        <v>fx</v>
      </c>
      <c r="S1016" s="957"/>
      <c r="T1016" s="957"/>
      <c r="U1016" s="963"/>
    </row>
    <row r="1017" spans="1:21" ht="15.75" thickBot="1" x14ac:dyDescent="0.3">
      <c r="A1017" s="974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958"/>
      <c r="O1017" s="411"/>
      <c r="P1017" s="411"/>
      <c r="Q1017" s="961"/>
      <c r="R1017" s="413" t="str">
        <f t="shared" si="47"/>
        <v>fx</v>
      </c>
      <c r="S1017" s="957"/>
      <c r="T1017" s="957"/>
      <c r="U1017" s="963"/>
    </row>
    <row r="1018" spans="1:21" ht="15.75" thickBot="1" x14ac:dyDescent="0.3">
      <c r="A1018" s="974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956">
        <v>600</v>
      </c>
      <c r="O1018" s="411"/>
      <c r="P1018" s="411"/>
      <c r="Q1018" s="961"/>
      <c r="R1018" s="413" t="str">
        <f t="shared" si="47"/>
        <v>p500</v>
      </c>
      <c r="S1018" s="957"/>
      <c r="T1018" s="957"/>
      <c r="U1018" s="963"/>
    </row>
    <row r="1019" spans="1:21" ht="15.75" thickBot="1" x14ac:dyDescent="0.3">
      <c r="A1019" s="974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957"/>
      <c r="O1019" s="411"/>
      <c r="P1019" s="411"/>
      <c r="Q1019" s="961"/>
      <c r="R1019" s="413" t="str">
        <f t="shared" si="47"/>
        <v>p500</v>
      </c>
      <c r="S1019" s="957"/>
      <c r="T1019" s="957"/>
      <c r="U1019" s="963"/>
    </row>
    <row r="1020" spans="1:21" ht="15.75" thickBot="1" x14ac:dyDescent="0.3">
      <c r="A1020" s="974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957"/>
      <c r="O1020" s="411"/>
      <c r="P1020" s="411"/>
      <c r="Q1020" s="961"/>
      <c r="R1020" s="413" t="str">
        <f t="shared" si="47"/>
        <v>p500</v>
      </c>
      <c r="S1020" s="957"/>
      <c r="T1020" s="957"/>
      <c r="U1020" s="963"/>
    </row>
    <row r="1021" spans="1:21" ht="15.75" thickBot="1" x14ac:dyDescent="0.3">
      <c r="A1021" s="974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957"/>
      <c r="O1021" s="411"/>
      <c r="P1021" s="411"/>
      <c r="Q1021" s="961"/>
      <c r="R1021" s="413" t="str">
        <f t="shared" si="47"/>
        <v>p500</v>
      </c>
      <c r="S1021" s="957"/>
      <c r="T1021" s="957"/>
      <c r="U1021" s="963"/>
    </row>
    <row r="1022" spans="1:21" ht="15.75" thickBot="1" x14ac:dyDescent="0.3">
      <c r="A1022" s="974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958"/>
      <c r="O1022" s="411"/>
      <c r="P1022" s="411"/>
      <c r="Q1022" s="961"/>
      <c r="R1022" s="413" t="str">
        <f t="shared" si="47"/>
        <v>p500</v>
      </c>
      <c r="S1022" s="957"/>
      <c r="T1022" s="957"/>
      <c r="U1022" s="963"/>
    </row>
    <row r="1023" spans="1:21" ht="15.75" thickBot="1" x14ac:dyDescent="0.3">
      <c r="A1023" s="974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956">
        <v>540</v>
      </c>
      <c r="O1023" s="411"/>
      <c r="P1023" s="411"/>
      <c r="Q1023" s="961"/>
      <c r="R1023" s="413" t="str">
        <f t="shared" si="47"/>
        <v>fx</v>
      </c>
      <c r="S1023" s="957"/>
      <c r="T1023" s="957"/>
      <c r="U1023" s="963"/>
    </row>
    <row r="1024" spans="1:21" ht="15.75" thickBot="1" x14ac:dyDescent="0.3">
      <c r="A1024" s="974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957"/>
      <c r="O1024" s="411"/>
      <c r="P1024" s="411"/>
      <c r="Q1024" s="961"/>
      <c r="R1024" s="413" t="str">
        <f t="shared" si="47"/>
        <v>fx</v>
      </c>
      <c r="S1024" s="957"/>
      <c r="T1024" s="957"/>
      <c r="U1024" s="963"/>
    </row>
    <row r="1025" spans="1:21" ht="15.75" thickBot="1" x14ac:dyDescent="0.3">
      <c r="A1025" s="974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957"/>
      <c r="O1025" s="411"/>
      <c r="P1025" s="411"/>
      <c r="Q1025" s="961"/>
      <c r="R1025" s="413" t="str">
        <f t="shared" si="47"/>
        <v>fx</v>
      </c>
      <c r="S1025" s="957"/>
      <c r="T1025" s="957"/>
      <c r="U1025" s="963"/>
    </row>
    <row r="1026" spans="1:21" ht="15.75" thickBot="1" x14ac:dyDescent="0.3">
      <c r="A1026" s="974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957"/>
      <c r="O1026" s="411"/>
      <c r="P1026" s="411"/>
      <c r="Q1026" s="961"/>
      <c r="R1026" s="413" t="str">
        <f t="shared" si="47"/>
        <v>fx</v>
      </c>
      <c r="S1026" s="957"/>
      <c r="T1026" s="957"/>
      <c r="U1026" s="963"/>
    </row>
    <row r="1027" spans="1:21" ht="15.75" thickBot="1" x14ac:dyDescent="0.3">
      <c r="A1027" s="974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958"/>
      <c r="O1027" s="411"/>
      <c r="P1027" s="411"/>
      <c r="Q1027" s="961"/>
      <c r="R1027" s="413" t="str">
        <f t="shared" si="47"/>
        <v>fx</v>
      </c>
      <c r="S1027" s="957"/>
      <c r="T1027" s="957"/>
      <c r="U1027" s="963"/>
    </row>
    <row r="1028" spans="1:21" ht="15.75" thickBot="1" x14ac:dyDescent="0.3">
      <c r="A1028" s="974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956">
        <v>250</v>
      </c>
      <c r="O1028" s="411"/>
      <c r="P1028" s="411"/>
      <c r="Q1028" s="961"/>
      <c r="R1028" s="413" t="str">
        <f t="shared" si="47"/>
        <v>fx</v>
      </c>
      <c r="S1028" s="957"/>
      <c r="T1028" s="957"/>
      <c r="U1028" s="963"/>
    </row>
    <row r="1029" spans="1:21" ht="15.75" thickBot="1" x14ac:dyDescent="0.3">
      <c r="A1029" s="974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957"/>
      <c r="O1029" s="411"/>
      <c r="P1029" s="411"/>
      <c r="Q1029" s="961"/>
      <c r="R1029" s="413" t="str">
        <f t="shared" si="47"/>
        <v>fx</v>
      </c>
      <c r="S1029" s="957"/>
      <c r="T1029" s="957"/>
      <c r="U1029" s="963"/>
    </row>
    <row r="1030" spans="1:21" ht="15.75" thickBot="1" x14ac:dyDescent="0.3">
      <c r="A1030" s="974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957"/>
      <c r="O1030" s="411"/>
      <c r="P1030" s="411"/>
      <c r="Q1030" s="961"/>
      <c r="R1030" s="413" t="str">
        <f t="shared" si="47"/>
        <v>fx</v>
      </c>
      <c r="S1030" s="957"/>
      <c r="T1030" s="957"/>
      <c r="U1030" s="963"/>
    </row>
    <row r="1031" spans="1:21" ht="15.75" thickBot="1" x14ac:dyDescent="0.3">
      <c r="A1031" s="974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957"/>
      <c r="O1031" s="411"/>
      <c r="P1031" s="411"/>
      <c r="Q1031" s="961"/>
      <c r="R1031" s="413" t="str">
        <f t="shared" si="47"/>
        <v>fx</v>
      </c>
      <c r="S1031" s="957"/>
      <c r="T1031" s="957"/>
      <c r="U1031" s="963"/>
    </row>
    <row r="1032" spans="1:21" ht="15.75" thickBot="1" x14ac:dyDescent="0.3">
      <c r="A1032" s="974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958"/>
      <c r="O1032" s="411"/>
      <c r="P1032" s="411"/>
      <c r="Q1032" s="961"/>
      <c r="R1032" s="413" t="str">
        <f t="shared" si="47"/>
        <v>fx</v>
      </c>
      <c r="S1032" s="957"/>
      <c r="T1032" s="957"/>
      <c r="U1032" s="963"/>
    </row>
    <row r="1033" spans="1:21" ht="15.75" thickBot="1" x14ac:dyDescent="0.3">
      <c r="A1033" s="974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956">
        <v>259</v>
      </c>
      <c r="O1033" s="411"/>
      <c r="P1033" s="411"/>
      <c r="Q1033" s="961"/>
      <c r="R1033" s="413" t="str">
        <f t="shared" si="47"/>
        <v>fx</v>
      </c>
      <c r="S1033" s="957"/>
      <c r="T1033" s="957"/>
      <c r="U1033" s="963"/>
    </row>
    <row r="1034" spans="1:21" ht="15.75" thickBot="1" x14ac:dyDescent="0.3">
      <c r="A1034" s="974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957"/>
      <c r="O1034" s="411"/>
      <c r="P1034" s="411"/>
      <c r="Q1034" s="961"/>
      <c r="R1034" s="413" t="str">
        <f t="shared" si="47"/>
        <v>fx</v>
      </c>
      <c r="S1034" s="957"/>
      <c r="T1034" s="957"/>
      <c r="U1034" s="963"/>
    </row>
    <row r="1035" spans="1:21" ht="15.75" thickBot="1" x14ac:dyDescent="0.3">
      <c r="A1035" s="974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957"/>
      <c r="O1035" s="411"/>
      <c r="P1035" s="411"/>
      <c r="Q1035" s="961"/>
      <c r="R1035" s="413" t="str">
        <f t="shared" si="47"/>
        <v>fx</v>
      </c>
      <c r="S1035" s="957"/>
      <c r="T1035" s="957"/>
      <c r="U1035" s="963"/>
    </row>
    <row r="1036" spans="1:21" ht="15.75" thickBot="1" x14ac:dyDescent="0.3">
      <c r="A1036" s="974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957"/>
      <c r="O1036" s="411"/>
      <c r="P1036" s="411"/>
      <c r="Q1036" s="961"/>
      <c r="R1036" s="413" t="str">
        <f t="shared" si="47"/>
        <v>fx</v>
      </c>
      <c r="S1036" s="957"/>
      <c r="T1036" s="957"/>
      <c r="U1036" s="963"/>
    </row>
    <row r="1037" spans="1:21" ht="15.75" thickBot="1" x14ac:dyDescent="0.3">
      <c r="A1037" s="975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964"/>
      <c r="O1037" s="418"/>
      <c r="P1037" s="418"/>
      <c r="Q1037" s="965"/>
      <c r="R1037" s="151" t="str">
        <f t="shared" si="47"/>
        <v>fx</v>
      </c>
      <c r="S1037" s="964"/>
      <c r="T1037" s="964"/>
      <c r="U1037" s="966"/>
    </row>
    <row r="1038" spans="1:21" ht="15.75" thickBot="1" x14ac:dyDescent="0.3">
      <c r="A1038" s="973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959">
        <v>140</v>
      </c>
      <c r="O1038" s="419"/>
      <c r="P1038" s="419"/>
      <c r="Q1038" s="960">
        <v>165.53</v>
      </c>
      <c r="R1038" s="150" t="str">
        <f t="shared" si="47"/>
        <v>fx</v>
      </c>
      <c r="S1038" s="959">
        <v>2.1</v>
      </c>
      <c r="T1038" s="959">
        <v>6.9</v>
      </c>
      <c r="U1038" s="962">
        <v>0</v>
      </c>
    </row>
    <row r="1039" spans="1:21" ht="15.75" thickBot="1" x14ac:dyDescent="0.3">
      <c r="A1039" s="974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957"/>
      <c r="O1039" s="411"/>
      <c r="P1039" s="411"/>
      <c r="Q1039" s="961"/>
      <c r="R1039" s="413" t="str">
        <f t="shared" si="47"/>
        <v>fx</v>
      </c>
      <c r="S1039" s="957"/>
      <c r="T1039" s="957"/>
      <c r="U1039" s="963"/>
    </row>
    <row r="1040" spans="1:21" ht="15.75" thickBot="1" x14ac:dyDescent="0.3">
      <c r="A1040" s="974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957"/>
      <c r="O1040" s="411"/>
      <c r="P1040" s="411"/>
      <c r="Q1040" s="961"/>
      <c r="R1040" s="413" t="str">
        <f t="shared" si="47"/>
        <v>fx</v>
      </c>
      <c r="S1040" s="957"/>
      <c r="T1040" s="957"/>
      <c r="U1040" s="963"/>
    </row>
    <row r="1041" spans="1:21" ht="15.75" thickBot="1" x14ac:dyDescent="0.3">
      <c r="A1041" s="974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957"/>
      <c r="O1041" s="411"/>
      <c r="P1041" s="411"/>
      <c r="Q1041" s="961"/>
      <c r="R1041" s="413" t="str">
        <f t="shared" si="47"/>
        <v>fx</v>
      </c>
      <c r="S1041" s="957"/>
      <c r="T1041" s="957"/>
      <c r="U1041" s="963"/>
    </row>
    <row r="1042" spans="1:21" ht="15.75" thickBot="1" x14ac:dyDescent="0.3">
      <c r="A1042" s="974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958"/>
      <c r="O1042" s="411"/>
      <c r="P1042" s="411"/>
      <c r="Q1042" s="961"/>
      <c r="R1042" s="413" t="str">
        <f t="shared" si="47"/>
        <v>fx</v>
      </c>
      <c r="S1042" s="957"/>
      <c r="T1042" s="957"/>
      <c r="U1042" s="963"/>
    </row>
    <row r="1043" spans="1:21" ht="15.75" thickBot="1" x14ac:dyDescent="0.3">
      <c r="A1043" s="974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956">
        <v>160</v>
      </c>
      <c r="O1043" s="411"/>
      <c r="P1043" s="411"/>
      <c r="Q1043" s="961"/>
      <c r="R1043" s="413" t="str">
        <f t="shared" si="47"/>
        <v>fx</v>
      </c>
      <c r="S1043" s="957"/>
      <c r="T1043" s="957"/>
      <c r="U1043" s="963"/>
    </row>
    <row r="1044" spans="1:21" ht="15.75" thickBot="1" x14ac:dyDescent="0.3">
      <c r="A1044" s="974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957"/>
      <c r="O1044" s="411"/>
      <c r="P1044" s="411"/>
      <c r="Q1044" s="961"/>
      <c r="R1044" s="413" t="str">
        <f t="shared" si="47"/>
        <v>fx</v>
      </c>
      <c r="S1044" s="957"/>
      <c r="T1044" s="957"/>
      <c r="U1044" s="963"/>
    </row>
    <row r="1045" spans="1:21" ht="15.75" thickBot="1" x14ac:dyDescent="0.3">
      <c r="A1045" s="974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957"/>
      <c r="O1045" s="411"/>
      <c r="P1045" s="411"/>
      <c r="Q1045" s="961"/>
      <c r="R1045" s="413" t="str">
        <f t="shared" si="47"/>
        <v>fx</v>
      </c>
      <c r="S1045" s="957"/>
      <c r="T1045" s="957"/>
      <c r="U1045" s="963"/>
    </row>
    <row r="1046" spans="1:21" ht="15.75" thickBot="1" x14ac:dyDescent="0.3">
      <c r="A1046" s="975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964"/>
      <c r="O1046" s="418"/>
      <c r="P1046" s="418"/>
      <c r="Q1046" s="965"/>
      <c r="R1046" s="151" t="str">
        <f t="shared" si="47"/>
        <v>fx</v>
      </c>
      <c r="S1046" s="964"/>
      <c r="T1046" s="964"/>
      <c r="U1046" s="966"/>
    </row>
    <row r="1047" spans="1:21" ht="15.75" thickBot="1" x14ac:dyDescent="0.3">
      <c r="A1047" s="973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959">
        <v>308</v>
      </c>
      <c r="O1047" s="419"/>
      <c r="P1047" s="419"/>
      <c r="Q1047" s="960">
        <v>765.91</v>
      </c>
      <c r="R1047" s="150" t="str">
        <f t="shared" si="47"/>
        <v>fx</v>
      </c>
      <c r="S1047" s="959">
        <v>3</v>
      </c>
      <c r="T1047" s="959">
        <v>28</v>
      </c>
      <c r="U1047" s="962">
        <v>1500</v>
      </c>
    </row>
    <row r="1048" spans="1:21" ht="15.75" thickBot="1" x14ac:dyDescent="0.3">
      <c r="A1048" s="974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957"/>
      <c r="O1048" s="411"/>
      <c r="P1048" s="411"/>
      <c r="Q1048" s="961"/>
      <c r="R1048" s="413" t="str">
        <f t="shared" si="47"/>
        <v>fx</v>
      </c>
      <c r="S1048" s="957"/>
      <c r="T1048" s="957"/>
      <c r="U1048" s="963"/>
    </row>
    <row r="1049" spans="1:21" ht="15.75" thickBot="1" x14ac:dyDescent="0.3">
      <c r="A1049" s="974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957"/>
      <c r="O1049" s="411"/>
      <c r="P1049" s="411"/>
      <c r="Q1049" s="961"/>
      <c r="R1049" s="413" t="str">
        <f t="shared" si="47"/>
        <v>fx</v>
      </c>
      <c r="S1049" s="957"/>
      <c r="T1049" s="957"/>
      <c r="U1049" s="963"/>
    </row>
    <row r="1050" spans="1:21" ht="15.75" thickBot="1" x14ac:dyDescent="0.3">
      <c r="A1050" s="974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957"/>
      <c r="O1050" s="411"/>
      <c r="P1050" s="411"/>
      <c r="Q1050" s="961"/>
      <c r="R1050" s="413" t="str">
        <f t="shared" si="47"/>
        <v>fx</v>
      </c>
      <c r="S1050" s="957"/>
      <c r="T1050" s="957"/>
      <c r="U1050" s="963"/>
    </row>
    <row r="1051" spans="1:21" ht="15.75" thickBot="1" x14ac:dyDescent="0.3">
      <c r="A1051" s="974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957"/>
      <c r="O1051" s="411"/>
      <c r="P1051" s="411"/>
      <c r="Q1051" s="961"/>
      <c r="R1051" s="413" t="str">
        <f t="shared" si="47"/>
        <v>fx</v>
      </c>
      <c r="S1051" s="957"/>
      <c r="T1051" s="957"/>
      <c r="U1051" s="963"/>
    </row>
    <row r="1052" spans="1:21" ht="15.75" thickBot="1" x14ac:dyDescent="0.3">
      <c r="A1052" s="974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958"/>
      <c r="O1052" s="411"/>
      <c r="P1052" s="411"/>
      <c r="Q1052" s="961"/>
      <c r="R1052" s="413" t="str">
        <f t="shared" si="47"/>
        <v>fx</v>
      </c>
      <c r="S1052" s="957"/>
      <c r="T1052" s="957"/>
      <c r="U1052" s="963"/>
    </row>
    <row r="1053" spans="1:21" ht="15.75" thickBot="1" x14ac:dyDescent="0.3">
      <c r="A1053" s="974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956">
        <v>576</v>
      </c>
      <c r="O1053" s="411"/>
      <c r="P1053" s="411"/>
      <c r="Q1053" s="961"/>
      <c r="R1053" s="413" t="str">
        <f t="shared" si="47"/>
        <v>fx</v>
      </c>
      <c r="S1053" s="957"/>
      <c r="T1053" s="957"/>
      <c r="U1053" s="963"/>
    </row>
    <row r="1054" spans="1:21" ht="15.75" thickBot="1" x14ac:dyDescent="0.3">
      <c r="A1054" s="974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957"/>
      <c r="O1054" s="411"/>
      <c r="P1054" s="411"/>
      <c r="Q1054" s="961"/>
      <c r="R1054" s="413" t="str">
        <f t="shared" si="47"/>
        <v>fx</v>
      </c>
      <c r="S1054" s="957"/>
      <c r="T1054" s="957"/>
      <c r="U1054" s="963"/>
    </row>
    <row r="1055" spans="1:21" ht="15.75" thickBot="1" x14ac:dyDescent="0.3">
      <c r="A1055" s="974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957"/>
      <c r="O1055" s="411"/>
      <c r="P1055" s="411"/>
      <c r="Q1055" s="961"/>
      <c r="R1055" s="413" t="str">
        <f t="shared" si="47"/>
        <v>fx</v>
      </c>
      <c r="S1055" s="957"/>
      <c r="T1055" s="957"/>
      <c r="U1055" s="963"/>
    </row>
    <row r="1056" spans="1:21" ht="15.75" thickBot="1" x14ac:dyDescent="0.3">
      <c r="A1056" s="974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957"/>
      <c r="O1056" s="411"/>
      <c r="P1056" s="411"/>
      <c r="Q1056" s="961"/>
      <c r="R1056" s="413" t="str">
        <f t="shared" ref="R1056:R1119" si="50">IF(C1056=370,"p500","fx")</f>
        <v>fx</v>
      </c>
      <c r="S1056" s="957"/>
      <c r="T1056" s="957"/>
      <c r="U1056" s="963"/>
    </row>
    <row r="1057" spans="1:21" ht="15.75" thickBot="1" x14ac:dyDescent="0.3">
      <c r="A1057" s="974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957"/>
      <c r="O1057" s="411"/>
      <c r="P1057" s="411"/>
      <c r="Q1057" s="961"/>
      <c r="R1057" s="413" t="str">
        <f t="shared" si="50"/>
        <v>fx</v>
      </c>
      <c r="S1057" s="957"/>
      <c r="T1057" s="957"/>
      <c r="U1057" s="963"/>
    </row>
    <row r="1058" spans="1:21" ht="15.75" thickBot="1" x14ac:dyDescent="0.3">
      <c r="A1058" s="974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958"/>
      <c r="O1058" s="411"/>
      <c r="P1058" s="411"/>
      <c r="Q1058" s="961"/>
      <c r="R1058" s="413" t="str">
        <f t="shared" si="50"/>
        <v>fx</v>
      </c>
      <c r="S1058" s="957"/>
      <c r="T1058" s="957"/>
      <c r="U1058" s="963"/>
    </row>
    <row r="1059" spans="1:21" ht="15.75" thickBot="1" x14ac:dyDescent="0.3">
      <c r="A1059" s="974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956">
        <v>576</v>
      </c>
      <c r="O1059" s="411"/>
      <c r="P1059" s="411"/>
      <c r="Q1059" s="961"/>
      <c r="R1059" s="413" t="str">
        <f t="shared" si="50"/>
        <v>p500</v>
      </c>
      <c r="S1059" s="957"/>
      <c r="T1059" s="957"/>
      <c r="U1059" s="963"/>
    </row>
    <row r="1060" spans="1:21" ht="15.75" thickBot="1" x14ac:dyDescent="0.3">
      <c r="A1060" s="974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957"/>
      <c r="O1060" s="411"/>
      <c r="P1060" s="411"/>
      <c r="Q1060" s="961"/>
      <c r="R1060" s="413" t="str">
        <f t="shared" si="50"/>
        <v>p500</v>
      </c>
      <c r="S1060" s="957"/>
      <c r="T1060" s="957"/>
      <c r="U1060" s="963"/>
    </row>
    <row r="1061" spans="1:21" ht="15.75" thickBot="1" x14ac:dyDescent="0.3">
      <c r="A1061" s="974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957"/>
      <c r="O1061" s="411"/>
      <c r="P1061" s="411"/>
      <c r="Q1061" s="961"/>
      <c r="R1061" s="413" t="str">
        <f t="shared" si="50"/>
        <v>p500</v>
      </c>
      <c r="S1061" s="957"/>
      <c r="T1061" s="957"/>
      <c r="U1061" s="963"/>
    </row>
    <row r="1062" spans="1:21" ht="15.75" thickBot="1" x14ac:dyDescent="0.3">
      <c r="A1062" s="974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957"/>
      <c r="O1062" s="411"/>
      <c r="P1062" s="411"/>
      <c r="Q1062" s="961"/>
      <c r="R1062" s="413" t="str">
        <f t="shared" si="50"/>
        <v>p500</v>
      </c>
      <c r="S1062" s="957"/>
      <c r="T1062" s="957"/>
      <c r="U1062" s="963"/>
    </row>
    <row r="1063" spans="1:21" ht="15.75" thickBot="1" x14ac:dyDescent="0.3">
      <c r="A1063" s="974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958"/>
      <c r="O1063" s="411"/>
      <c r="P1063" s="411"/>
      <c r="Q1063" s="961"/>
      <c r="R1063" s="413" t="str">
        <f t="shared" si="50"/>
        <v>p500</v>
      </c>
      <c r="S1063" s="957"/>
      <c r="T1063" s="957"/>
      <c r="U1063" s="963"/>
    </row>
    <row r="1064" spans="1:21" ht="15.75" thickBot="1" x14ac:dyDescent="0.3">
      <c r="A1064" s="974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956">
        <v>360</v>
      </c>
      <c r="O1064" s="411"/>
      <c r="P1064" s="411"/>
      <c r="Q1064" s="961"/>
      <c r="R1064" s="413" t="str">
        <f t="shared" si="50"/>
        <v>fx</v>
      </c>
      <c r="S1064" s="957"/>
      <c r="T1064" s="957"/>
      <c r="U1064" s="963"/>
    </row>
    <row r="1065" spans="1:21" ht="15.75" thickBot="1" x14ac:dyDescent="0.3">
      <c r="A1065" s="974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957"/>
      <c r="O1065" s="411"/>
      <c r="P1065" s="411"/>
      <c r="Q1065" s="961"/>
      <c r="R1065" s="413" t="str">
        <f t="shared" si="50"/>
        <v>fx</v>
      </c>
      <c r="S1065" s="957"/>
      <c r="T1065" s="957"/>
      <c r="U1065" s="963"/>
    </row>
    <row r="1066" spans="1:21" ht="15.75" thickBot="1" x14ac:dyDescent="0.3">
      <c r="A1066" s="974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957"/>
      <c r="O1066" s="411"/>
      <c r="P1066" s="411"/>
      <c r="Q1066" s="961"/>
      <c r="R1066" s="413" t="str">
        <f t="shared" si="50"/>
        <v>fx</v>
      </c>
      <c r="S1066" s="957"/>
      <c r="T1066" s="957"/>
      <c r="U1066" s="963"/>
    </row>
    <row r="1067" spans="1:21" ht="15.75" thickBot="1" x14ac:dyDescent="0.3">
      <c r="A1067" s="974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957"/>
      <c r="O1067" s="411"/>
      <c r="P1067" s="411"/>
      <c r="Q1067" s="961"/>
      <c r="R1067" s="413" t="str">
        <f t="shared" si="50"/>
        <v>fx</v>
      </c>
      <c r="S1067" s="957"/>
      <c r="T1067" s="957"/>
      <c r="U1067" s="963"/>
    </row>
    <row r="1068" spans="1:21" ht="15.75" thickBot="1" x14ac:dyDescent="0.3">
      <c r="A1068" s="974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958"/>
      <c r="O1068" s="411"/>
      <c r="P1068" s="411"/>
      <c r="Q1068" s="961"/>
      <c r="R1068" s="413" t="str">
        <f t="shared" si="50"/>
        <v>fx</v>
      </c>
      <c r="S1068" s="957"/>
      <c r="T1068" s="957"/>
      <c r="U1068" s="963"/>
    </row>
    <row r="1069" spans="1:21" ht="15.75" thickBot="1" x14ac:dyDescent="0.3">
      <c r="A1069" s="974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956">
        <v>350</v>
      </c>
      <c r="O1069" s="411"/>
      <c r="P1069" s="411"/>
      <c r="Q1069" s="961"/>
      <c r="R1069" s="413" t="str">
        <f t="shared" si="50"/>
        <v>fx</v>
      </c>
      <c r="S1069" s="957"/>
      <c r="T1069" s="957"/>
      <c r="U1069" s="963"/>
    </row>
    <row r="1070" spans="1:21" ht="15.75" thickBot="1" x14ac:dyDescent="0.3">
      <c r="A1070" s="974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957"/>
      <c r="O1070" s="411"/>
      <c r="P1070" s="411"/>
      <c r="Q1070" s="961"/>
      <c r="R1070" s="413" t="str">
        <f t="shared" si="50"/>
        <v>fx</v>
      </c>
      <c r="S1070" s="957"/>
      <c r="T1070" s="957"/>
      <c r="U1070" s="963"/>
    </row>
    <row r="1071" spans="1:21" ht="15.75" thickBot="1" x14ac:dyDescent="0.3">
      <c r="A1071" s="974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957"/>
      <c r="O1071" s="411"/>
      <c r="P1071" s="411"/>
      <c r="Q1071" s="961"/>
      <c r="R1071" s="413" t="str">
        <f t="shared" si="50"/>
        <v>fx</v>
      </c>
      <c r="S1071" s="957"/>
      <c r="T1071" s="957"/>
      <c r="U1071" s="963"/>
    </row>
    <row r="1072" spans="1:21" ht="15.75" thickBot="1" x14ac:dyDescent="0.3">
      <c r="A1072" s="974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957"/>
      <c r="O1072" s="411"/>
      <c r="P1072" s="411"/>
      <c r="Q1072" s="961"/>
      <c r="R1072" s="413" t="str">
        <f t="shared" si="50"/>
        <v>fx</v>
      </c>
      <c r="S1072" s="957"/>
      <c r="T1072" s="957"/>
      <c r="U1072" s="963"/>
    </row>
    <row r="1073" spans="1:21" ht="15.75" thickBot="1" x14ac:dyDescent="0.3">
      <c r="A1073" s="974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958"/>
      <c r="O1073" s="411"/>
      <c r="P1073" s="411"/>
      <c r="Q1073" s="961"/>
      <c r="R1073" s="413" t="str">
        <f t="shared" si="50"/>
        <v>fx</v>
      </c>
      <c r="S1073" s="957"/>
      <c r="T1073" s="957"/>
      <c r="U1073" s="963"/>
    </row>
    <row r="1074" spans="1:21" ht="15.75" thickBot="1" x14ac:dyDescent="0.3">
      <c r="A1074" s="974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956">
        <v>360</v>
      </c>
      <c r="O1074" s="411"/>
      <c r="P1074" s="411"/>
      <c r="Q1074" s="961"/>
      <c r="R1074" s="413" t="str">
        <f t="shared" si="50"/>
        <v>fx</v>
      </c>
      <c r="S1074" s="957"/>
      <c r="T1074" s="957"/>
      <c r="U1074" s="963"/>
    </row>
    <row r="1075" spans="1:21" ht="15.75" thickBot="1" x14ac:dyDescent="0.3">
      <c r="A1075" s="974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957"/>
      <c r="O1075" s="411"/>
      <c r="P1075" s="411"/>
      <c r="Q1075" s="961"/>
      <c r="R1075" s="413" t="str">
        <f t="shared" si="50"/>
        <v>fx</v>
      </c>
      <c r="S1075" s="957"/>
      <c r="T1075" s="957"/>
      <c r="U1075" s="963"/>
    </row>
    <row r="1076" spans="1:21" ht="15.75" thickBot="1" x14ac:dyDescent="0.3">
      <c r="A1076" s="974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957"/>
      <c r="O1076" s="411"/>
      <c r="P1076" s="411"/>
      <c r="Q1076" s="961"/>
      <c r="R1076" s="413" t="str">
        <f t="shared" si="50"/>
        <v>fx</v>
      </c>
      <c r="S1076" s="957"/>
      <c r="T1076" s="957"/>
      <c r="U1076" s="963"/>
    </row>
    <row r="1077" spans="1:21" ht="15.75" thickBot="1" x14ac:dyDescent="0.3">
      <c r="A1077" s="974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957"/>
      <c r="O1077" s="411"/>
      <c r="P1077" s="411"/>
      <c r="Q1077" s="961"/>
      <c r="R1077" s="413" t="str">
        <f t="shared" si="50"/>
        <v>fx</v>
      </c>
      <c r="S1077" s="957"/>
      <c r="T1077" s="957"/>
      <c r="U1077" s="963"/>
    </row>
    <row r="1078" spans="1:21" ht="15.75" thickBot="1" x14ac:dyDescent="0.3">
      <c r="A1078" s="975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964"/>
      <c r="O1078" s="418"/>
      <c r="P1078" s="418"/>
      <c r="Q1078" s="965"/>
      <c r="R1078" s="151" t="str">
        <f t="shared" si="50"/>
        <v>fx</v>
      </c>
      <c r="S1078" s="964"/>
      <c r="T1078" s="964"/>
      <c r="U1078" s="966"/>
    </row>
    <row r="1079" spans="1:21" ht="15.75" thickBot="1" x14ac:dyDescent="0.3">
      <c r="A1079" s="973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959">
        <v>306</v>
      </c>
      <c r="O1079" s="419"/>
      <c r="P1079" s="419"/>
      <c r="Q1079" s="960">
        <v>473.42</v>
      </c>
      <c r="R1079" s="150" t="str">
        <f t="shared" si="50"/>
        <v>fx</v>
      </c>
      <c r="S1079" s="959">
        <v>2.5</v>
      </c>
      <c r="T1079" s="959">
        <v>20</v>
      </c>
      <c r="U1079" s="962">
        <v>500</v>
      </c>
    </row>
    <row r="1080" spans="1:21" ht="15.75" thickBot="1" x14ac:dyDescent="0.3">
      <c r="A1080" s="974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957"/>
      <c r="O1080" s="411"/>
      <c r="P1080" s="411"/>
      <c r="Q1080" s="961"/>
      <c r="R1080" s="413" t="str">
        <f t="shared" si="50"/>
        <v>fx</v>
      </c>
      <c r="S1080" s="957"/>
      <c r="T1080" s="957"/>
      <c r="U1080" s="963"/>
    </row>
    <row r="1081" spans="1:21" ht="15.75" thickBot="1" x14ac:dyDescent="0.3">
      <c r="A1081" s="974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957"/>
      <c r="O1081" s="411"/>
      <c r="P1081" s="411"/>
      <c r="Q1081" s="961"/>
      <c r="R1081" s="413" t="str">
        <f t="shared" si="50"/>
        <v>fx</v>
      </c>
      <c r="S1081" s="957"/>
      <c r="T1081" s="957"/>
      <c r="U1081" s="963"/>
    </row>
    <row r="1082" spans="1:21" ht="15.75" thickBot="1" x14ac:dyDescent="0.3">
      <c r="A1082" s="974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957"/>
      <c r="O1082" s="411"/>
      <c r="P1082" s="411"/>
      <c r="Q1082" s="961"/>
      <c r="R1082" s="413" t="str">
        <f t="shared" si="50"/>
        <v>fx</v>
      </c>
      <c r="S1082" s="957"/>
      <c r="T1082" s="957"/>
      <c r="U1082" s="963"/>
    </row>
    <row r="1083" spans="1:21" ht="15.75" thickBot="1" x14ac:dyDescent="0.3">
      <c r="A1083" s="974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957"/>
      <c r="O1083" s="411"/>
      <c r="P1083" s="411"/>
      <c r="Q1083" s="961"/>
      <c r="R1083" s="413" t="str">
        <f t="shared" si="50"/>
        <v>fx</v>
      </c>
      <c r="S1083" s="957"/>
      <c r="T1083" s="957"/>
      <c r="U1083" s="963"/>
    </row>
    <row r="1084" spans="1:21" ht="15.75" thickBot="1" x14ac:dyDescent="0.3">
      <c r="A1084" s="974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958"/>
      <c r="O1084" s="411"/>
      <c r="P1084" s="411"/>
      <c r="Q1084" s="961"/>
      <c r="R1084" s="413" t="str">
        <f t="shared" si="50"/>
        <v>fx</v>
      </c>
      <c r="S1084" s="957"/>
      <c r="T1084" s="957"/>
      <c r="U1084" s="963"/>
    </row>
    <row r="1085" spans="1:21" ht="15.75" thickBot="1" x14ac:dyDescent="0.3">
      <c r="A1085" s="974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956">
        <v>344</v>
      </c>
      <c r="O1085" s="411"/>
      <c r="P1085" s="411"/>
      <c r="Q1085" s="961"/>
      <c r="R1085" s="413" t="str">
        <f t="shared" si="50"/>
        <v>fx</v>
      </c>
      <c r="S1085" s="957"/>
      <c r="T1085" s="957"/>
      <c r="U1085" s="963"/>
    </row>
    <row r="1086" spans="1:21" ht="15.75" thickBot="1" x14ac:dyDescent="0.3">
      <c r="A1086" s="974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957"/>
      <c r="O1086" s="411"/>
      <c r="P1086" s="411"/>
      <c r="Q1086" s="961"/>
      <c r="R1086" s="413" t="str">
        <f t="shared" si="50"/>
        <v>fx</v>
      </c>
      <c r="S1086" s="957"/>
      <c r="T1086" s="957"/>
      <c r="U1086" s="963"/>
    </row>
    <row r="1087" spans="1:21" ht="15.75" thickBot="1" x14ac:dyDescent="0.3">
      <c r="A1087" s="974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957"/>
      <c r="O1087" s="411"/>
      <c r="P1087" s="411"/>
      <c r="Q1087" s="961"/>
      <c r="R1087" s="413" t="str">
        <f t="shared" si="50"/>
        <v>fx</v>
      </c>
      <c r="S1087" s="957"/>
      <c r="T1087" s="957"/>
      <c r="U1087" s="963"/>
    </row>
    <row r="1088" spans="1:21" ht="15.75" thickBot="1" x14ac:dyDescent="0.3">
      <c r="A1088" s="974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957"/>
      <c r="O1088" s="411"/>
      <c r="P1088" s="411"/>
      <c r="Q1088" s="961"/>
      <c r="R1088" s="413" t="str">
        <f t="shared" si="50"/>
        <v>fx</v>
      </c>
      <c r="S1088" s="957"/>
      <c r="T1088" s="957"/>
      <c r="U1088" s="963"/>
    </row>
    <row r="1089" spans="1:21" ht="15.75" thickBot="1" x14ac:dyDescent="0.3">
      <c r="A1089" s="974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957"/>
      <c r="O1089" s="411"/>
      <c r="P1089" s="411"/>
      <c r="Q1089" s="961"/>
      <c r="R1089" s="413" t="str">
        <f t="shared" si="50"/>
        <v>fx</v>
      </c>
      <c r="S1089" s="957"/>
      <c r="T1089" s="957"/>
      <c r="U1089" s="963"/>
    </row>
    <row r="1090" spans="1:21" ht="15.75" thickBot="1" x14ac:dyDescent="0.3">
      <c r="A1090" s="974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958"/>
      <c r="O1090" s="411"/>
      <c r="P1090" s="411"/>
      <c r="Q1090" s="961"/>
      <c r="R1090" s="413" t="str">
        <f t="shared" si="50"/>
        <v>fx</v>
      </c>
      <c r="S1090" s="957"/>
      <c r="T1090" s="957"/>
      <c r="U1090" s="963"/>
    </row>
    <row r="1091" spans="1:21" ht="15.75" thickBot="1" x14ac:dyDescent="0.3">
      <c r="A1091" s="974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956">
        <v>344</v>
      </c>
      <c r="O1091" s="411"/>
      <c r="P1091" s="411"/>
      <c r="Q1091" s="961"/>
      <c r="R1091" s="413" t="str">
        <f t="shared" si="50"/>
        <v>p500</v>
      </c>
      <c r="S1091" s="957"/>
      <c r="T1091" s="957"/>
      <c r="U1091" s="963"/>
    </row>
    <row r="1092" spans="1:21" ht="15.75" thickBot="1" x14ac:dyDescent="0.3">
      <c r="A1092" s="974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957"/>
      <c r="O1092" s="411"/>
      <c r="P1092" s="411"/>
      <c r="Q1092" s="961"/>
      <c r="R1092" s="413" t="str">
        <f t="shared" si="50"/>
        <v>p500</v>
      </c>
      <c r="S1092" s="957"/>
      <c r="T1092" s="957"/>
      <c r="U1092" s="963"/>
    </row>
    <row r="1093" spans="1:21" ht="15.75" thickBot="1" x14ac:dyDescent="0.3">
      <c r="A1093" s="974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957"/>
      <c r="O1093" s="411"/>
      <c r="P1093" s="411"/>
      <c r="Q1093" s="961"/>
      <c r="R1093" s="413" t="str">
        <f t="shared" si="50"/>
        <v>p500</v>
      </c>
      <c r="S1093" s="957"/>
      <c r="T1093" s="957"/>
      <c r="U1093" s="963"/>
    </row>
    <row r="1094" spans="1:21" ht="15.75" thickBot="1" x14ac:dyDescent="0.3">
      <c r="A1094" s="974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957"/>
      <c r="O1094" s="411"/>
      <c r="P1094" s="411"/>
      <c r="Q1094" s="961"/>
      <c r="R1094" s="413" t="str">
        <f t="shared" si="50"/>
        <v>p500</v>
      </c>
      <c r="S1094" s="957"/>
      <c r="T1094" s="957"/>
      <c r="U1094" s="963"/>
    </row>
    <row r="1095" spans="1:21" ht="15.75" thickBot="1" x14ac:dyDescent="0.3">
      <c r="A1095" s="974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958"/>
      <c r="O1095" s="411"/>
      <c r="P1095" s="411"/>
      <c r="Q1095" s="961"/>
      <c r="R1095" s="413" t="str">
        <f t="shared" si="50"/>
        <v>p500</v>
      </c>
      <c r="S1095" s="957"/>
      <c r="T1095" s="957"/>
      <c r="U1095" s="963"/>
    </row>
    <row r="1096" spans="1:21" ht="15.75" thickBot="1" x14ac:dyDescent="0.3">
      <c r="A1096" s="974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956">
        <v>215</v>
      </c>
      <c r="O1096" s="411"/>
      <c r="P1096" s="411"/>
      <c r="Q1096" s="961"/>
      <c r="R1096" s="413" t="str">
        <f t="shared" si="50"/>
        <v>fx</v>
      </c>
      <c r="S1096" s="957"/>
      <c r="T1096" s="957"/>
      <c r="U1096" s="963"/>
    </row>
    <row r="1097" spans="1:21" ht="15.75" thickBot="1" x14ac:dyDescent="0.3">
      <c r="A1097" s="974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957"/>
      <c r="O1097" s="411"/>
      <c r="P1097" s="411"/>
      <c r="Q1097" s="961"/>
      <c r="R1097" s="413" t="str">
        <f t="shared" si="50"/>
        <v>fx</v>
      </c>
      <c r="S1097" s="957"/>
      <c r="T1097" s="957"/>
      <c r="U1097" s="963"/>
    </row>
    <row r="1098" spans="1:21" ht="15.75" thickBot="1" x14ac:dyDescent="0.3">
      <c r="A1098" s="974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957"/>
      <c r="O1098" s="411"/>
      <c r="P1098" s="411"/>
      <c r="Q1098" s="961"/>
      <c r="R1098" s="413" t="str">
        <f t="shared" si="50"/>
        <v>fx</v>
      </c>
      <c r="S1098" s="957"/>
      <c r="T1098" s="957"/>
      <c r="U1098" s="963"/>
    </row>
    <row r="1099" spans="1:21" ht="15.75" thickBot="1" x14ac:dyDescent="0.3">
      <c r="A1099" s="974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957"/>
      <c r="O1099" s="411"/>
      <c r="P1099" s="411"/>
      <c r="Q1099" s="961"/>
      <c r="R1099" s="413" t="str">
        <f t="shared" si="50"/>
        <v>fx</v>
      </c>
      <c r="S1099" s="957"/>
      <c r="T1099" s="957"/>
      <c r="U1099" s="963"/>
    </row>
    <row r="1100" spans="1:21" ht="15.75" thickBot="1" x14ac:dyDescent="0.3">
      <c r="A1100" s="974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958"/>
      <c r="O1100" s="411"/>
      <c r="P1100" s="411"/>
      <c r="Q1100" s="961"/>
      <c r="R1100" s="413" t="str">
        <f t="shared" si="50"/>
        <v>fx</v>
      </c>
      <c r="S1100" s="957"/>
      <c r="T1100" s="957"/>
      <c r="U1100" s="963"/>
    </row>
    <row r="1101" spans="1:21" ht="15.75" thickBot="1" x14ac:dyDescent="0.3">
      <c r="A1101" s="974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956">
        <v>215</v>
      </c>
      <c r="O1101" s="411"/>
      <c r="P1101" s="411"/>
      <c r="Q1101" s="961"/>
      <c r="R1101" s="413" t="str">
        <f t="shared" si="50"/>
        <v>fx</v>
      </c>
      <c r="S1101" s="957"/>
      <c r="T1101" s="957"/>
      <c r="U1101" s="963"/>
    </row>
    <row r="1102" spans="1:21" ht="15.75" thickBot="1" x14ac:dyDescent="0.3">
      <c r="A1102" s="974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957"/>
      <c r="O1102" s="411"/>
      <c r="P1102" s="411"/>
      <c r="Q1102" s="961"/>
      <c r="R1102" s="413" t="str">
        <f t="shared" si="50"/>
        <v>fx</v>
      </c>
      <c r="S1102" s="957"/>
      <c r="T1102" s="957"/>
      <c r="U1102" s="963"/>
    </row>
    <row r="1103" spans="1:21" ht="15.75" thickBot="1" x14ac:dyDescent="0.3">
      <c r="A1103" s="974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957"/>
      <c r="O1103" s="411"/>
      <c r="P1103" s="411"/>
      <c r="Q1103" s="961"/>
      <c r="R1103" s="413" t="str">
        <f t="shared" si="50"/>
        <v>fx</v>
      </c>
      <c r="S1103" s="957"/>
      <c r="T1103" s="957"/>
      <c r="U1103" s="963"/>
    </row>
    <row r="1104" spans="1:21" ht="15.75" thickBot="1" x14ac:dyDescent="0.3">
      <c r="A1104" s="974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957"/>
      <c r="O1104" s="411"/>
      <c r="P1104" s="411"/>
      <c r="Q1104" s="961"/>
      <c r="R1104" s="413" t="str">
        <f t="shared" si="50"/>
        <v>fx</v>
      </c>
      <c r="S1104" s="957"/>
      <c r="T1104" s="957"/>
      <c r="U1104" s="963"/>
    </row>
    <row r="1105" spans="1:21" ht="15.75" thickBot="1" x14ac:dyDescent="0.3">
      <c r="A1105" s="974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958"/>
      <c r="O1105" s="411"/>
      <c r="P1105" s="411"/>
      <c r="Q1105" s="961"/>
      <c r="R1105" s="413" t="str">
        <f t="shared" si="50"/>
        <v>fx</v>
      </c>
      <c r="S1105" s="957"/>
      <c r="T1105" s="957"/>
      <c r="U1105" s="963"/>
    </row>
    <row r="1106" spans="1:21" ht="15.75" thickBot="1" x14ac:dyDescent="0.3">
      <c r="A1106" s="974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956">
        <v>150</v>
      </c>
      <c r="O1106" s="411"/>
      <c r="P1106" s="411"/>
      <c r="Q1106" s="961"/>
      <c r="R1106" s="413" t="str">
        <f t="shared" si="50"/>
        <v>fx</v>
      </c>
      <c r="S1106" s="957"/>
      <c r="T1106" s="957"/>
      <c r="U1106" s="963"/>
    </row>
    <row r="1107" spans="1:21" ht="15.75" thickBot="1" x14ac:dyDescent="0.3">
      <c r="A1107" s="974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957"/>
      <c r="O1107" s="411"/>
      <c r="P1107" s="411"/>
      <c r="Q1107" s="961"/>
      <c r="R1107" s="413" t="str">
        <f t="shared" si="50"/>
        <v>fx</v>
      </c>
      <c r="S1107" s="957"/>
      <c r="T1107" s="957"/>
      <c r="U1107" s="963"/>
    </row>
    <row r="1108" spans="1:21" ht="15.75" thickBot="1" x14ac:dyDescent="0.3">
      <c r="A1108" s="974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957"/>
      <c r="O1108" s="411"/>
      <c r="P1108" s="411"/>
      <c r="Q1108" s="961"/>
      <c r="R1108" s="413" t="str">
        <f t="shared" si="50"/>
        <v>fx</v>
      </c>
      <c r="S1108" s="957"/>
      <c r="T1108" s="957"/>
      <c r="U1108" s="963"/>
    </row>
    <row r="1109" spans="1:21" ht="15.75" thickBot="1" x14ac:dyDescent="0.3">
      <c r="A1109" s="974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957"/>
      <c r="O1109" s="411"/>
      <c r="P1109" s="411"/>
      <c r="Q1109" s="961"/>
      <c r="R1109" s="413" t="str">
        <f t="shared" si="50"/>
        <v>fx</v>
      </c>
      <c r="S1109" s="957"/>
      <c r="T1109" s="957"/>
      <c r="U1109" s="963"/>
    </row>
    <row r="1110" spans="1:21" ht="15.75" thickBot="1" x14ac:dyDescent="0.3">
      <c r="A1110" s="974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958"/>
      <c r="O1110" s="411"/>
      <c r="P1110" s="411"/>
      <c r="Q1110" s="961"/>
      <c r="R1110" s="413" t="str">
        <f t="shared" si="50"/>
        <v>fx</v>
      </c>
      <c r="S1110" s="957"/>
      <c r="T1110" s="957"/>
      <c r="U1110" s="963"/>
    </row>
    <row r="1111" spans="1:21" ht="15.75" thickBot="1" x14ac:dyDescent="0.3">
      <c r="A1111" s="974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956">
        <v>215</v>
      </c>
      <c r="O1111" s="411"/>
      <c r="P1111" s="411"/>
      <c r="Q1111" s="961"/>
      <c r="R1111" s="413" t="str">
        <f t="shared" si="50"/>
        <v>fx</v>
      </c>
      <c r="S1111" s="957"/>
      <c r="T1111" s="957"/>
      <c r="U1111" s="963"/>
    </row>
    <row r="1112" spans="1:21" ht="15.75" thickBot="1" x14ac:dyDescent="0.3">
      <c r="A1112" s="974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957"/>
      <c r="O1112" s="411"/>
      <c r="P1112" s="411"/>
      <c r="Q1112" s="961"/>
      <c r="R1112" s="413" t="str">
        <f t="shared" si="50"/>
        <v>fx</v>
      </c>
      <c r="S1112" s="957"/>
      <c r="T1112" s="957"/>
      <c r="U1112" s="963"/>
    </row>
    <row r="1113" spans="1:21" ht="15.75" thickBot="1" x14ac:dyDescent="0.3">
      <c r="A1113" s="974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957"/>
      <c r="O1113" s="411"/>
      <c r="P1113" s="411"/>
      <c r="Q1113" s="961"/>
      <c r="R1113" s="413" t="str">
        <f t="shared" si="50"/>
        <v>fx</v>
      </c>
      <c r="S1113" s="957"/>
      <c r="T1113" s="957"/>
      <c r="U1113" s="963"/>
    </row>
    <row r="1114" spans="1:21" ht="15.75" thickBot="1" x14ac:dyDescent="0.3">
      <c r="A1114" s="974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957"/>
      <c r="O1114" s="411"/>
      <c r="P1114" s="411"/>
      <c r="Q1114" s="961"/>
      <c r="R1114" s="413" t="str">
        <f t="shared" si="50"/>
        <v>fx</v>
      </c>
      <c r="S1114" s="957"/>
      <c r="T1114" s="957"/>
      <c r="U1114" s="963"/>
    </row>
    <row r="1115" spans="1:21" ht="15.75" thickBot="1" x14ac:dyDescent="0.3">
      <c r="A1115" s="975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964"/>
      <c r="O1115" s="418"/>
      <c r="P1115" s="418"/>
      <c r="Q1115" s="965"/>
      <c r="R1115" s="151" t="str">
        <f t="shared" si="50"/>
        <v>fx</v>
      </c>
      <c r="S1115" s="964"/>
      <c r="T1115" s="964"/>
      <c r="U1115" s="966"/>
    </row>
    <row r="1116" spans="1:21" ht="15.75" thickBot="1" x14ac:dyDescent="0.3">
      <c r="A1116" s="973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959">
        <v>171</v>
      </c>
      <c r="O1116" s="419"/>
      <c r="P1116" s="419"/>
      <c r="Q1116" s="960">
        <v>494.44</v>
      </c>
      <c r="R1116" s="150" t="str">
        <f t="shared" si="50"/>
        <v>fx</v>
      </c>
      <c r="S1116" s="959">
        <v>2.5</v>
      </c>
      <c r="T1116" s="959">
        <v>20</v>
      </c>
      <c r="U1116" s="962">
        <v>500</v>
      </c>
    </row>
    <row r="1117" spans="1:21" ht="15.75" thickBot="1" x14ac:dyDescent="0.3">
      <c r="A1117" s="974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957"/>
      <c r="O1117" s="411"/>
      <c r="P1117" s="411"/>
      <c r="Q1117" s="961"/>
      <c r="R1117" s="413" t="str">
        <f t="shared" si="50"/>
        <v>fx</v>
      </c>
      <c r="S1117" s="957"/>
      <c r="T1117" s="957"/>
      <c r="U1117" s="963"/>
    </row>
    <row r="1118" spans="1:21" ht="15.75" thickBot="1" x14ac:dyDescent="0.3">
      <c r="A1118" s="974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958"/>
      <c r="O1118" s="411"/>
      <c r="P1118" s="411"/>
      <c r="Q1118" s="961"/>
      <c r="R1118" s="413" t="str">
        <f t="shared" si="50"/>
        <v>fx</v>
      </c>
      <c r="S1118" s="957"/>
      <c r="T1118" s="957"/>
      <c r="U1118" s="963"/>
    </row>
    <row r="1119" spans="1:21" ht="15.75" thickBot="1" x14ac:dyDescent="0.3">
      <c r="A1119" s="974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956">
        <v>384</v>
      </c>
      <c r="O1119" s="411"/>
      <c r="P1119" s="411"/>
      <c r="Q1119" s="961"/>
      <c r="R1119" s="413" t="str">
        <f t="shared" si="50"/>
        <v>fx</v>
      </c>
      <c r="S1119" s="957"/>
      <c r="T1119" s="957"/>
      <c r="U1119" s="963"/>
    </row>
    <row r="1120" spans="1:21" ht="15.75" thickBot="1" x14ac:dyDescent="0.3">
      <c r="A1120" s="974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957"/>
      <c r="O1120" s="411"/>
      <c r="P1120" s="411"/>
      <c r="Q1120" s="961"/>
      <c r="R1120" s="413" t="str">
        <f t="shared" ref="R1120:R1183" si="53">IF(C1120=370,"p500","fx")</f>
        <v>fx</v>
      </c>
      <c r="S1120" s="957"/>
      <c r="T1120" s="957"/>
      <c r="U1120" s="963"/>
    </row>
    <row r="1121" spans="1:21" ht="15.75" thickBot="1" x14ac:dyDescent="0.3">
      <c r="A1121" s="974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957"/>
      <c r="O1121" s="411"/>
      <c r="P1121" s="411"/>
      <c r="Q1121" s="961"/>
      <c r="R1121" s="413" t="str">
        <f t="shared" si="53"/>
        <v>fx</v>
      </c>
      <c r="S1121" s="957"/>
      <c r="T1121" s="957"/>
      <c r="U1121" s="963"/>
    </row>
    <row r="1122" spans="1:21" ht="15.75" thickBot="1" x14ac:dyDescent="0.3">
      <c r="A1122" s="974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957"/>
      <c r="O1122" s="411"/>
      <c r="P1122" s="411"/>
      <c r="Q1122" s="961"/>
      <c r="R1122" s="413" t="str">
        <f t="shared" si="53"/>
        <v>fx</v>
      </c>
      <c r="S1122" s="957"/>
      <c r="T1122" s="957"/>
      <c r="U1122" s="963"/>
    </row>
    <row r="1123" spans="1:21" ht="15.75" thickBot="1" x14ac:dyDescent="0.3">
      <c r="A1123" s="974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957"/>
      <c r="O1123" s="411"/>
      <c r="P1123" s="411"/>
      <c r="Q1123" s="961"/>
      <c r="R1123" s="413" t="str">
        <f t="shared" si="53"/>
        <v>fx</v>
      </c>
      <c r="S1123" s="957"/>
      <c r="T1123" s="957"/>
      <c r="U1123" s="963"/>
    </row>
    <row r="1124" spans="1:21" ht="15.75" thickBot="1" x14ac:dyDescent="0.3">
      <c r="A1124" s="974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958"/>
      <c r="O1124" s="411"/>
      <c r="P1124" s="411"/>
      <c r="Q1124" s="961"/>
      <c r="R1124" s="413" t="str">
        <f t="shared" si="53"/>
        <v>fx</v>
      </c>
      <c r="S1124" s="957"/>
      <c r="T1124" s="957"/>
      <c r="U1124" s="963"/>
    </row>
    <row r="1125" spans="1:21" ht="15.75" thickBot="1" x14ac:dyDescent="0.3">
      <c r="A1125" s="974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956">
        <v>384</v>
      </c>
      <c r="O1125" s="411"/>
      <c r="P1125" s="411"/>
      <c r="Q1125" s="961"/>
      <c r="R1125" s="413" t="str">
        <f t="shared" si="53"/>
        <v>p500</v>
      </c>
      <c r="S1125" s="957"/>
      <c r="T1125" s="957"/>
      <c r="U1125" s="963"/>
    </row>
    <row r="1126" spans="1:21" ht="15.75" thickBot="1" x14ac:dyDescent="0.3">
      <c r="A1126" s="974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957"/>
      <c r="O1126" s="411"/>
      <c r="P1126" s="411"/>
      <c r="Q1126" s="961"/>
      <c r="R1126" s="413" t="str">
        <f t="shared" si="53"/>
        <v>p500</v>
      </c>
      <c r="S1126" s="957"/>
      <c r="T1126" s="957"/>
      <c r="U1126" s="963"/>
    </row>
    <row r="1127" spans="1:21" ht="15.75" thickBot="1" x14ac:dyDescent="0.3">
      <c r="A1127" s="974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957"/>
      <c r="O1127" s="411"/>
      <c r="P1127" s="411"/>
      <c r="Q1127" s="961"/>
      <c r="R1127" s="413" t="str">
        <f t="shared" si="53"/>
        <v>p500</v>
      </c>
      <c r="S1127" s="957"/>
      <c r="T1127" s="957"/>
      <c r="U1127" s="963"/>
    </row>
    <row r="1128" spans="1:21" ht="15.75" thickBot="1" x14ac:dyDescent="0.3">
      <c r="A1128" s="974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957"/>
      <c r="O1128" s="411"/>
      <c r="P1128" s="411"/>
      <c r="Q1128" s="961"/>
      <c r="R1128" s="413" t="str">
        <f t="shared" si="53"/>
        <v>p500</v>
      </c>
      <c r="S1128" s="957"/>
      <c r="T1128" s="957"/>
      <c r="U1128" s="963"/>
    </row>
    <row r="1129" spans="1:21" ht="15.75" thickBot="1" x14ac:dyDescent="0.3">
      <c r="A1129" s="974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958"/>
      <c r="O1129" s="411"/>
      <c r="P1129" s="411"/>
      <c r="Q1129" s="961"/>
      <c r="R1129" s="413" t="str">
        <f t="shared" si="53"/>
        <v>p500</v>
      </c>
      <c r="S1129" s="957"/>
      <c r="T1129" s="957"/>
      <c r="U1129" s="963"/>
    </row>
    <row r="1130" spans="1:21" ht="15.75" thickBot="1" x14ac:dyDescent="0.3">
      <c r="A1130" s="974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956">
        <v>192</v>
      </c>
      <c r="O1130" s="411"/>
      <c r="P1130" s="411"/>
      <c r="Q1130" s="961"/>
      <c r="R1130" s="413" t="str">
        <f t="shared" si="53"/>
        <v>fx</v>
      </c>
      <c r="S1130" s="957"/>
      <c r="T1130" s="957"/>
      <c r="U1130" s="963"/>
    </row>
    <row r="1131" spans="1:21" ht="15.75" thickBot="1" x14ac:dyDescent="0.3">
      <c r="A1131" s="974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957"/>
      <c r="O1131" s="411"/>
      <c r="P1131" s="411"/>
      <c r="Q1131" s="961"/>
      <c r="R1131" s="413" t="str">
        <f t="shared" si="53"/>
        <v>fx</v>
      </c>
      <c r="S1131" s="957"/>
      <c r="T1131" s="957"/>
      <c r="U1131" s="963"/>
    </row>
    <row r="1132" spans="1:21" ht="15.75" thickBot="1" x14ac:dyDescent="0.3">
      <c r="A1132" s="974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957"/>
      <c r="O1132" s="411"/>
      <c r="P1132" s="411"/>
      <c r="Q1132" s="961"/>
      <c r="R1132" s="413" t="str">
        <f t="shared" si="53"/>
        <v>fx</v>
      </c>
      <c r="S1132" s="957"/>
      <c r="T1132" s="957"/>
      <c r="U1132" s="963"/>
    </row>
    <row r="1133" spans="1:21" ht="15.75" thickBot="1" x14ac:dyDescent="0.3">
      <c r="A1133" s="974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957"/>
      <c r="O1133" s="411"/>
      <c r="P1133" s="411"/>
      <c r="Q1133" s="961"/>
      <c r="R1133" s="413" t="str">
        <f t="shared" si="53"/>
        <v>fx</v>
      </c>
      <c r="S1133" s="957"/>
      <c r="T1133" s="957"/>
      <c r="U1133" s="963"/>
    </row>
    <row r="1134" spans="1:21" ht="15.75" thickBot="1" x14ac:dyDescent="0.3">
      <c r="A1134" s="974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958"/>
      <c r="O1134" s="411"/>
      <c r="P1134" s="411"/>
      <c r="Q1134" s="961"/>
      <c r="R1134" s="413" t="str">
        <f t="shared" si="53"/>
        <v>fx</v>
      </c>
      <c r="S1134" s="957"/>
      <c r="T1134" s="957"/>
      <c r="U1134" s="963"/>
    </row>
    <row r="1135" spans="1:21" ht="15.75" thickBot="1" x14ac:dyDescent="0.3">
      <c r="A1135" s="974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956">
        <v>144</v>
      </c>
      <c r="O1135" s="411"/>
      <c r="P1135" s="411"/>
      <c r="Q1135" s="961"/>
      <c r="R1135" s="413" t="str">
        <f t="shared" si="53"/>
        <v>fx</v>
      </c>
      <c r="S1135" s="957"/>
      <c r="T1135" s="957"/>
      <c r="U1135" s="963"/>
    </row>
    <row r="1136" spans="1:21" ht="15.75" thickBot="1" x14ac:dyDescent="0.3">
      <c r="A1136" s="974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957"/>
      <c r="O1136" s="411"/>
      <c r="P1136" s="411"/>
      <c r="Q1136" s="961"/>
      <c r="R1136" s="413" t="str">
        <f t="shared" si="53"/>
        <v>fx</v>
      </c>
      <c r="S1136" s="957"/>
      <c r="T1136" s="957"/>
      <c r="U1136" s="963"/>
    </row>
    <row r="1137" spans="1:21" ht="15.75" thickBot="1" x14ac:dyDescent="0.3">
      <c r="A1137" s="974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958"/>
      <c r="O1137" s="411"/>
      <c r="P1137" s="411"/>
      <c r="Q1137" s="961"/>
      <c r="R1137" s="413" t="str">
        <f t="shared" si="53"/>
        <v>fx</v>
      </c>
      <c r="S1137" s="957"/>
      <c r="T1137" s="957"/>
      <c r="U1137" s="963"/>
    </row>
    <row r="1138" spans="1:21" ht="15.75" thickBot="1" x14ac:dyDescent="0.3">
      <c r="A1138" s="974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956">
        <v>218</v>
      </c>
      <c r="O1138" s="411"/>
      <c r="P1138" s="411"/>
      <c r="Q1138" s="961"/>
      <c r="R1138" s="413" t="str">
        <f t="shared" si="53"/>
        <v>fx</v>
      </c>
      <c r="S1138" s="957"/>
      <c r="T1138" s="957"/>
      <c r="U1138" s="963"/>
    </row>
    <row r="1139" spans="1:21" ht="15.75" thickBot="1" x14ac:dyDescent="0.3">
      <c r="A1139" s="974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957"/>
      <c r="O1139" s="411"/>
      <c r="P1139" s="411"/>
      <c r="Q1139" s="961"/>
      <c r="R1139" s="413" t="str">
        <f t="shared" si="53"/>
        <v>fx</v>
      </c>
      <c r="S1139" s="957"/>
      <c r="T1139" s="957"/>
      <c r="U1139" s="963"/>
    </row>
    <row r="1140" spans="1:21" ht="15.75" thickBot="1" x14ac:dyDescent="0.3">
      <c r="A1140" s="974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957"/>
      <c r="O1140" s="411"/>
      <c r="P1140" s="411"/>
      <c r="Q1140" s="961"/>
      <c r="R1140" s="413" t="str">
        <f t="shared" si="53"/>
        <v>fx</v>
      </c>
      <c r="S1140" s="957"/>
      <c r="T1140" s="957"/>
      <c r="U1140" s="963"/>
    </row>
    <row r="1141" spans="1:21" ht="15.75" thickBot="1" x14ac:dyDescent="0.3">
      <c r="A1141" s="974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957"/>
      <c r="O1141" s="411"/>
      <c r="P1141" s="411"/>
      <c r="Q1141" s="961"/>
      <c r="R1141" s="413" t="str">
        <f t="shared" si="53"/>
        <v>fx</v>
      </c>
      <c r="S1141" s="957"/>
      <c r="T1141" s="957"/>
      <c r="U1141" s="963"/>
    </row>
    <row r="1142" spans="1:21" ht="15.75" thickBot="1" x14ac:dyDescent="0.3">
      <c r="A1142" s="974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958"/>
      <c r="O1142" s="411"/>
      <c r="P1142" s="411"/>
      <c r="Q1142" s="961"/>
      <c r="R1142" s="413" t="str">
        <f t="shared" si="53"/>
        <v>fx</v>
      </c>
      <c r="S1142" s="957"/>
      <c r="T1142" s="957"/>
      <c r="U1142" s="963"/>
    </row>
    <row r="1143" spans="1:21" ht="15.75" thickBot="1" x14ac:dyDescent="0.3">
      <c r="A1143" s="974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956">
        <v>240</v>
      </c>
      <c r="O1143" s="411"/>
      <c r="P1143" s="411"/>
      <c r="Q1143" s="961"/>
      <c r="R1143" s="413" t="str">
        <f t="shared" si="53"/>
        <v>fx</v>
      </c>
      <c r="S1143" s="957"/>
      <c r="T1143" s="957"/>
      <c r="U1143" s="963"/>
    </row>
    <row r="1144" spans="1:21" ht="15.75" thickBot="1" x14ac:dyDescent="0.3">
      <c r="A1144" s="974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957"/>
      <c r="O1144" s="411"/>
      <c r="P1144" s="411"/>
      <c r="Q1144" s="961"/>
      <c r="R1144" s="413" t="str">
        <f t="shared" si="53"/>
        <v>fx</v>
      </c>
      <c r="S1144" s="957"/>
      <c r="T1144" s="957"/>
      <c r="U1144" s="963"/>
    </row>
    <row r="1145" spans="1:21" ht="15.75" thickBot="1" x14ac:dyDescent="0.3">
      <c r="A1145" s="974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957"/>
      <c r="O1145" s="411"/>
      <c r="P1145" s="411"/>
      <c r="Q1145" s="961"/>
      <c r="R1145" s="413" t="str">
        <f t="shared" si="53"/>
        <v>fx</v>
      </c>
      <c r="S1145" s="957"/>
      <c r="T1145" s="957"/>
      <c r="U1145" s="963"/>
    </row>
    <row r="1146" spans="1:21" ht="15.75" thickBot="1" x14ac:dyDescent="0.3">
      <c r="A1146" s="974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957"/>
      <c r="O1146" s="411"/>
      <c r="P1146" s="411"/>
      <c r="Q1146" s="961"/>
      <c r="R1146" s="413" t="str">
        <f t="shared" si="53"/>
        <v>fx</v>
      </c>
      <c r="S1146" s="957"/>
      <c r="T1146" s="957"/>
      <c r="U1146" s="963"/>
    </row>
    <row r="1147" spans="1:21" ht="15.75" thickBot="1" x14ac:dyDescent="0.3">
      <c r="A1147" s="974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958"/>
      <c r="O1147" s="411"/>
      <c r="P1147" s="411"/>
      <c r="Q1147" s="961"/>
      <c r="R1147" s="413" t="str">
        <f t="shared" si="53"/>
        <v>fx</v>
      </c>
      <c r="S1147" s="957"/>
      <c r="T1147" s="957"/>
      <c r="U1147" s="963"/>
    </row>
    <row r="1148" spans="1:21" ht="15.75" thickBot="1" x14ac:dyDescent="0.3">
      <c r="A1148" s="974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956">
        <v>45</v>
      </c>
      <c r="O1148" s="411"/>
      <c r="P1148" s="411"/>
      <c r="Q1148" s="961"/>
      <c r="R1148" s="413" t="str">
        <f t="shared" si="53"/>
        <v>fx</v>
      </c>
      <c r="S1148" s="957"/>
      <c r="T1148" s="957"/>
      <c r="U1148" s="963"/>
    </row>
    <row r="1149" spans="1:21" ht="15.75" thickBot="1" x14ac:dyDescent="0.3">
      <c r="A1149" s="975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964"/>
      <c r="O1149" s="418"/>
      <c r="P1149" s="418"/>
      <c r="Q1149" s="965"/>
      <c r="R1149" s="151" t="str">
        <f t="shared" si="53"/>
        <v>fx</v>
      </c>
      <c r="S1149" s="964"/>
      <c r="T1149" s="964"/>
      <c r="U1149" s="966"/>
    </row>
    <row r="1150" spans="1:21" ht="15.75" thickBot="1" x14ac:dyDescent="0.3">
      <c r="A1150" s="973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959">
        <v>204</v>
      </c>
      <c r="O1150" s="419"/>
      <c r="P1150" s="419"/>
      <c r="Q1150" s="960">
        <v>494.1</v>
      </c>
      <c r="R1150" s="150" t="str">
        <f t="shared" si="53"/>
        <v>fx</v>
      </c>
      <c r="S1150" s="959">
        <v>2.5</v>
      </c>
      <c r="T1150" s="959">
        <v>21</v>
      </c>
      <c r="U1150" s="962">
        <v>1000</v>
      </c>
    </row>
    <row r="1151" spans="1:21" ht="15.75" thickBot="1" x14ac:dyDescent="0.3">
      <c r="A1151" s="974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957"/>
      <c r="O1151" s="411"/>
      <c r="P1151" s="411"/>
      <c r="Q1151" s="961"/>
      <c r="R1151" s="413" t="str">
        <f t="shared" si="53"/>
        <v>fx</v>
      </c>
      <c r="S1151" s="957"/>
      <c r="T1151" s="957"/>
      <c r="U1151" s="963"/>
    </row>
    <row r="1152" spans="1:21" ht="15.75" thickBot="1" x14ac:dyDescent="0.3">
      <c r="A1152" s="974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958"/>
      <c r="O1152" s="411"/>
      <c r="P1152" s="411"/>
      <c r="Q1152" s="961"/>
      <c r="R1152" s="413" t="str">
        <f t="shared" si="53"/>
        <v>fx</v>
      </c>
      <c r="S1152" s="957"/>
      <c r="T1152" s="957"/>
      <c r="U1152" s="963"/>
    </row>
    <row r="1153" spans="1:21" ht="15.75" thickBot="1" x14ac:dyDescent="0.3">
      <c r="A1153" s="974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956">
        <v>368</v>
      </c>
      <c r="O1153" s="411"/>
      <c r="P1153" s="411"/>
      <c r="Q1153" s="961"/>
      <c r="R1153" s="413" t="str">
        <f t="shared" si="53"/>
        <v>fx</v>
      </c>
      <c r="S1153" s="957"/>
      <c r="T1153" s="957"/>
      <c r="U1153" s="963"/>
    </row>
    <row r="1154" spans="1:21" ht="15.75" thickBot="1" x14ac:dyDescent="0.3">
      <c r="A1154" s="974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957"/>
      <c r="O1154" s="411"/>
      <c r="P1154" s="411"/>
      <c r="Q1154" s="961"/>
      <c r="R1154" s="413" t="str">
        <f t="shared" si="53"/>
        <v>fx</v>
      </c>
      <c r="S1154" s="957"/>
      <c r="T1154" s="957"/>
      <c r="U1154" s="963"/>
    </row>
    <row r="1155" spans="1:21" ht="15.75" thickBot="1" x14ac:dyDescent="0.3">
      <c r="A1155" s="974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957"/>
      <c r="O1155" s="411"/>
      <c r="P1155" s="411"/>
      <c r="Q1155" s="961"/>
      <c r="R1155" s="413" t="str">
        <f t="shared" si="53"/>
        <v>fx</v>
      </c>
      <c r="S1155" s="957"/>
      <c r="T1155" s="957"/>
      <c r="U1155" s="963"/>
    </row>
    <row r="1156" spans="1:21" ht="15.75" thickBot="1" x14ac:dyDescent="0.3">
      <c r="A1156" s="974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957"/>
      <c r="O1156" s="411"/>
      <c r="P1156" s="411"/>
      <c r="Q1156" s="961"/>
      <c r="R1156" s="413" t="str">
        <f t="shared" si="53"/>
        <v>fx</v>
      </c>
      <c r="S1156" s="957"/>
      <c r="T1156" s="957"/>
      <c r="U1156" s="963"/>
    </row>
    <row r="1157" spans="1:21" ht="15.75" thickBot="1" x14ac:dyDescent="0.3">
      <c r="A1157" s="974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957"/>
      <c r="O1157" s="411"/>
      <c r="P1157" s="411"/>
      <c r="Q1157" s="961"/>
      <c r="R1157" s="413" t="str">
        <f t="shared" si="53"/>
        <v>fx</v>
      </c>
      <c r="S1157" s="957"/>
      <c r="T1157" s="957"/>
      <c r="U1157" s="963"/>
    </row>
    <row r="1158" spans="1:21" ht="15.75" thickBot="1" x14ac:dyDescent="0.3">
      <c r="A1158" s="974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958"/>
      <c r="O1158" s="411"/>
      <c r="P1158" s="411"/>
      <c r="Q1158" s="961"/>
      <c r="R1158" s="413" t="str">
        <f t="shared" si="53"/>
        <v>fx</v>
      </c>
      <c r="S1158" s="957"/>
      <c r="T1158" s="957"/>
      <c r="U1158" s="963"/>
    </row>
    <row r="1159" spans="1:21" ht="15.75" thickBot="1" x14ac:dyDescent="0.3">
      <c r="A1159" s="974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956">
        <v>368</v>
      </c>
      <c r="O1159" s="411"/>
      <c r="P1159" s="411"/>
      <c r="Q1159" s="961"/>
      <c r="R1159" s="413" t="str">
        <f t="shared" si="53"/>
        <v>p500</v>
      </c>
      <c r="S1159" s="957"/>
      <c r="T1159" s="957"/>
      <c r="U1159" s="963"/>
    </row>
    <row r="1160" spans="1:21" ht="15.75" thickBot="1" x14ac:dyDescent="0.3">
      <c r="A1160" s="974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957"/>
      <c r="O1160" s="411"/>
      <c r="P1160" s="411"/>
      <c r="Q1160" s="961"/>
      <c r="R1160" s="413" t="str">
        <f t="shared" si="53"/>
        <v>p500</v>
      </c>
      <c r="S1160" s="957"/>
      <c r="T1160" s="957"/>
      <c r="U1160" s="963"/>
    </row>
    <row r="1161" spans="1:21" ht="15.75" thickBot="1" x14ac:dyDescent="0.3">
      <c r="A1161" s="974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957"/>
      <c r="O1161" s="411"/>
      <c r="P1161" s="411"/>
      <c r="Q1161" s="961"/>
      <c r="R1161" s="413" t="str">
        <f t="shared" si="53"/>
        <v>p500</v>
      </c>
      <c r="S1161" s="957"/>
      <c r="T1161" s="957"/>
      <c r="U1161" s="963"/>
    </row>
    <row r="1162" spans="1:21" ht="15.75" thickBot="1" x14ac:dyDescent="0.3">
      <c r="A1162" s="974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957"/>
      <c r="O1162" s="411"/>
      <c r="P1162" s="411"/>
      <c r="Q1162" s="961"/>
      <c r="R1162" s="413" t="str">
        <f t="shared" si="53"/>
        <v>p500</v>
      </c>
      <c r="S1162" s="957"/>
      <c r="T1162" s="957"/>
      <c r="U1162" s="963"/>
    </row>
    <row r="1163" spans="1:21" ht="15.75" thickBot="1" x14ac:dyDescent="0.3">
      <c r="A1163" s="974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958"/>
      <c r="O1163" s="411"/>
      <c r="P1163" s="411"/>
      <c r="Q1163" s="961"/>
      <c r="R1163" s="413" t="str">
        <f t="shared" si="53"/>
        <v>p500</v>
      </c>
      <c r="S1163" s="957"/>
      <c r="T1163" s="957"/>
      <c r="U1163" s="963"/>
    </row>
    <row r="1164" spans="1:21" ht="15.75" thickBot="1" x14ac:dyDescent="0.3">
      <c r="A1164" s="974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956">
        <v>150</v>
      </c>
      <c r="O1164" s="411"/>
      <c r="P1164" s="411"/>
      <c r="Q1164" s="961"/>
      <c r="R1164" s="413" t="str">
        <f t="shared" si="53"/>
        <v>fx</v>
      </c>
      <c r="S1164" s="957"/>
      <c r="T1164" s="957"/>
      <c r="U1164" s="963"/>
    </row>
    <row r="1165" spans="1:21" ht="15.75" thickBot="1" x14ac:dyDescent="0.3">
      <c r="A1165" s="974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957"/>
      <c r="O1165" s="411"/>
      <c r="P1165" s="411"/>
      <c r="Q1165" s="961"/>
      <c r="R1165" s="413" t="str">
        <f t="shared" si="53"/>
        <v>fx</v>
      </c>
      <c r="S1165" s="957"/>
      <c r="T1165" s="957"/>
      <c r="U1165" s="963"/>
    </row>
    <row r="1166" spans="1:21" ht="15.75" thickBot="1" x14ac:dyDescent="0.3">
      <c r="A1166" s="974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957"/>
      <c r="O1166" s="411"/>
      <c r="P1166" s="411"/>
      <c r="Q1166" s="961"/>
      <c r="R1166" s="413" t="str">
        <f t="shared" si="53"/>
        <v>fx</v>
      </c>
      <c r="S1166" s="957"/>
      <c r="T1166" s="957"/>
      <c r="U1166" s="963"/>
    </row>
    <row r="1167" spans="1:21" ht="15.75" thickBot="1" x14ac:dyDescent="0.3">
      <c r="A1167" s="974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957"/>
      <c r="O1167" s="411"/>
      <c r="P1167" s="411"/>
      <c r="Q1167" s="961"/>
      <c r="R1167" s="413" t="str">
        <f t="shared" si="53"/>
        <v>fx</v>
      </c>
      <c r="S1167" s="957"/>
      <c r="T1167" s="957"/>
      <c r="U1167" s="963"/>
    </row>
    <row r="1168" spans="1:21" ht="15.75" thickBot="1" x14ac:dyDescent="0.3">
      <c r="A1168" s="974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958"/>
      <c r="O1168" s="411"/>
      <c r="P1168" s="411"/>
      <c r="Q1168" s="961"/>
      <c r="R1168" s="413" t="str">
        <f t="shared" si="53"/>
        <v>fx</v>
      </c>
      <c r="S1168" s="957"/>
      <c r="T1168" s="957"/>
      <c r="U1168" s="963"/>
    </row>
    <row r="1169" spans="1:21" ht="15.75" thickBot="1" x14ac:dyDescent="0.3">
      <c r="A1169" s="974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956">
        <v>138</v>
      </c>
      <c r="O1169" s="411"/>
      <c r="P1169" s="411"/>
      <c r="Q1169" s="961"/>
      <c r="R1169" s="413" t="str">
        <f t="shared" si="53"/>
        <v>fx</v>
      </c>
      <c r="S1169" s="957"/>
      <c r="T1169" s="957"/>
      <c r="U1169" s="963"/>
    </row>
    <row r="1170" spans="1:21" ht="15.75" thickBot="1" x14ac:dyDescent="0.3">
      <c r="A1170" s="974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957"/>
      <c r="O1170" s="411"/>
      <c r="P1170" s="411"/>
      <c r="Q1170" s="961"/>
      <c r="R1170" s="413" t="str">
        <f t="shared" si="53"/>
        <v>fx</v>
      </c>
      <c r="S1170" s="957"/>
      <c r="T1170" s="957"/>
      <c r="U1170" s="963"/>
    </row>
    <row r="1171" spans="1:21" ht="15.75" thickBot="1" x14ac:dyDescent="0.3">
      <c r="A1171" s="974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958"/>
      <c r="O1171" s="411"/>
      <c r="P1171" s="411"/>
      <c r="Q1171" s="961"/>
      <c r="R1171" s="413" t="str">
        <f t="shared" si="53"/>
        <v>fx</v>
      </c>
      <c r="S1171" s="957"/>
      <c r="T1171" s="957"/>
      <c r="U1171" s="963"/>
    </row>
    <row r="1172" spans="1:21" ht="15.75" thickBot="1" x14ac:dyDescent="0.3">
      <c r="A1172" s="974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956">
        <v>128</v>
      </c>
      <c r="O1172" s="411"/>
      <c r="P1172" s="411"/>
      <c r="Q1172" s="961"/>
      <c r="R1172" s="413" t="str">
        <f t="shared" si="53"/>
        <v>fx</v>
      </c>
      <c r="S1172" s="957"/>
      <c r="T1172" s="957"/>
      <c r="U1172" s="963"/>
    </row>
    <row r="1173" spans="1:21" ht="15.75" thickBot="1" x14ac:dyDescent="0.3">
      <c r="A1173" s="974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957"/>
      <c r="O1173" s="411"/>
      <c r="P1173" s="411"/>
      <c r="Q1173" s="961"/>
      <c r="R1173" s="413" t="str">
        <f t="shared" si="53"/>
        <v>fx</v>
      </c>
      <c r="S1173" s="957"/>
      <c r="T1173" s="957"/>
      <c r="U1173" s="963"/>
    </row>
    <row r="1174" spans="1:21" ht="15.75" thickBot="1" x14ac:dyDescent="0.3">
      <c r="A1174" s="974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958"/>
      <c r="O1174" s="411"/>
      <c r="P1174" s="411"/>
      <c r="Q1174" s="961"/>
      <c r="R1174" s="413" t="str">
        <f t="shared" si="53"/>
        <v>fx</v>
      </c>
      <c r="S1174" s="957"/>
      <c r="T1174" s="957"/>
      <c r="U1174" s="963"/>
    </row>
    <row r="1175" spans="1:21" ht="15.75" thickBot="1" x14ac:dyDescent="0.3">
      <c r="A1175" s="974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956">
        <v>230</v>
      </c>
      <c r="O1175" s="411"/>
      <c r="P1175" s="411"/>
      <c r="Q1175" s="961"/>
      <c r="R1175" s="413" t="str">
        <f t="shared" si="53"/>
        <v>fx</v>
      </c>
      <c r="S1175" s="957"/>
      <c r="T1175" s="957"/>
      <c r="U1175" s="963"/>
    </row>
    <row r="1176" spans="1:21" ht="15.75" thickBot="1" x14ac:dyDescent="0.3">
      <c r="A1176" s="974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957"/>
      <c r="O1176" s="411"/>
      <c r="P1176" s="411"/>
      <c r="Q1176" s="961"/>
      <c r="R1176" s="413" t="str">
        <f t="shared" si="53"/>
        <v>fx</v>
      </c>
      <c r="S1176" s="957"/>
      <c r="T1176" s="957"/>
      <c r="U1176" s="963"/>
    </row>
    <row r="1177" spans="1:21" ht="15.75" thickBot="1" x14ac:dyDescent="0.3">
      <c r="A1177" s="974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957"/>
      <c r="O1177" s="411"/>
      <c r="P1177" s="411"/>
      <c r="Q1177" s="961"/>
      <c r="R1177" s="413" t="str">
        <f t="shared" si="53"/>
        <v>fx</v>
      </c>
      <c r="S1177" s="957"/>
      <c r="T1177" s="957"/>
      <c r="U1177" s="963"/>
    </row>
    <row r="1178" spans="1:21" ht="15.75" thickBot="1" x14ac:dyDescent="0.3">
      <c r="A1178" s="974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957"/>
      <c r="O1178" s="411"/>
      <c r="P1178" s="411"/>
      <c r="Q1178" s="961"/>
      <c r="R1178" s="413" t="str">
        <f t="shared" si="53"/>
        <v>fx</v>
      </c>
      <c r="S1178" s="957"/>
      <c r="T1178" s="957"/>
      <c r="U1178" s="963"/>
    </row>
    <row r="1179" spans="1:21" ht="15.75" thickBot="1" x14ac:dyDescent="0.3">
      <c r="A1179" s="974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958"/>
      <c r="O1179" s="411"/>
      <c r="P1179" s="411"/>
      <c r="Q1179" s="961"/>
      <c r="R1179" s="413" t="str">
        <f t="shared" si="53"/>
        <v>fx</v>
      </c>
      <c r="S1179" s="957"/>
      <c r="T1179" s="957"/>
      <c r="U1179" s="963"/>
    </row>
    <row r="1180" spans="1:21" ht="15.75" thickBot="1" x14ac:dyDescent="0.3">
      <c r="A1180" s="974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956">
        <v>276</v>
      </c>
      <c r="O1180" s="411"/>
      <c r="P1180" s="411"/>
      <c r="Q1180" s="961"/>
      <c r="R1180" s="413" t="str">
        <f t="shared" si="53"/>
        <v>fx</v>
      </c>
      <c r="S1180" s="957"/>
      <c r="T1180" s="957"/>
      <c r="U1180" s="963"/>
    </row>
    <row r="1181" spans="1:21" ht="15.75" thickBot="1" x14ac:dyDescent="0.3">
      <c r="A1181" s="974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957"/>
      <c r="O1181" s="411"/>
      <c r="P1181" s="411"/>
      <c r="Q1181" s="961"/>
      <c r="R1181" s="413" t="str">
        <f t="shared" si="53"/>
        <v>fx</v>
      </c>
      <c r="S1181" s="957"/>
      <c r="T1181" s="957"/>
      <c r="U1181" s="963"/>
    </row>
    <row r="1182" spans="1:21" ht="15.75" thickBot="1" x14ac:dyDescent="0.3">
      <c r="A1182" s="974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957"/>
      <c r="O1182" s="411"/>
      <c r="P1182" s="411"/>
      <c r="Q1182" s="961"/>
      <c r="R1182" s="413" t="str">
        <f t="shared" si="53"/>
        <v>fx</v>
      </c>
      <c r="S1182" s="957"/>
      <c r="T1182" s="957"/>
      <c r="U1182" s="963"/>
    </row>
    <row r="1183" spans="1:21" ht="15.75" thickBot="1" x14ac:dyDescent="0.3">
      <c r="A1183" s="974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957"/>
      <c r="O1183" s="411"/>
      <c r="P1183" s="411"/>
      <c r="Q1183" s="961"/>
      <c r="R1183" s="413" t="str">
        <f t="shared" si="53"/>
        <v>fx</v>
      </c>
      <c r="S1183" s="957"/>
      <c r="T1183" s="957"/>
      <c r="U1183" s="963"/>
    </row>
    <row r="1184" spans="1:21" ht="15.75" thickBot="1" x14ac:dyDescent="0.3">
      <c r="A1184" s="974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957"/>
      <c r="O1184" s="411"/>
      <c r="P1184" s="411"/>
      <c r="Q1184" s="961"/>
      <c r="R1184" s="413" t="str">
        <f t="shared" ref="R1184:R1198" si="56">IF(C1184=370,"p500","fx")</f>
        <v>fx</v>
      </c>
      <c r="S1184" s="957"/>
      <c r="T1184" s="957"/>
      <c r="U1184" s="963"/>
    </row>
    <row r="1185" spans="1:21" ht="15.75" thickBot="1" x14ac:dyDescent="0.3">
      <c r="A1185" s="975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964"/>
      <c r="O1185" s="418"/>
      <c r="P1185" s="418"/>
      <c r="Q1185" s="965"/>
      <c r="R1185" s="151" t="str">
        <f t="shared" si="56"/>
        <v>fx</v>
      </c>
      <c r="S1185" s="964"/>
      <c r="T1185" s="964"/>
      <c r="U1185" s="966"/>
    </row>
    <row r="1186" spans="1:21" ht="15.75" thickBot="1" x14ac:dyDescent="0.3">
      <c r="A1186" s="973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959">
        <v>230</v>
      </c>
      <c r="O1186" s="419"/>
      <c r="P1186" s="419"/>
      <c r="Q1186" s="960" t="s">
        <v>489</v>
      </c>
      <c r="R1186" s="150" t="str">
        <f t="shared" si="56"/>
        <v>fx</v>
      </c>
      <c r="S1186" s="959">
        <v>2</v>
      </c>
      <c r="T1186" s="959">
        <v>20</v>
      </c>
      <c r="U1186" s="962">
        <v>1000</v>
      </c>
    </row>
    <row r="1187" spans="1:21" ht="15.75" thickBot="1" x14ac:dyDescent="0.3">
      <c r="A1187" s="974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957"/>
      <c r="O1187" s="411"/>
      <c r="P1187" s="411"/>
      <c r="Q1187" s="961"/>
      <c r="R1187" s="413" t="str">
        <f t="shared" si="56"/>
        <v>fx</v>
      </c>
      <c r="S1187" s="957"/>
      <c r="T1187" s="957"/>
      <c r="U1187" s="963"/>
    </row>
    <row r="1188" spans="1:21" ht="15.75" thickBot="1" x14ac:dyDescent="0.3">
      <c r="A1188" s="974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958"/>
      <c r="O1188" s="411"/>
      <c r="P1188" s="411"/>
      <c r="Q1188" s="961"/>
      <c r="R1188" s="413" t="str">
        <f t="shared" si="56"/>
        <v>fx</v>
      </c>
      <c r="S1188" s="957"/>
      <c r="T1188" s="957"/>
      <c r="U1188" s="963"/>
    </row>
    <row r="1189" spans="1:21" ht="15.75" thickBot="1" x14ac:dyDescent="0.3">
      <c r="A1189" s="974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956">
        <v>352</v>
      </c>
      <c r="O1189" s="411"/>
      <c r="P1189" s="411"/>
      <c r="Q1189" s="961"/>
      <c r="R1189" s="413" t="str">
        <f t="shared" si="56"/>
        <v>fx</v>
      </c>
      <c r="S1189" s="957"/>
      <c r="T1189" s="957"/>
      <c r="U1189" s="963"/>
    </row>
    <row r="1190" spans="1:21" ht="15.75" thickBot="1" x14ac:dyDescent="0.3">
      <c r="A1190" s="974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957"/>
      <c r="O1190" s="411"/>
      <c r="P1190" s="411"/>
      <c r="Q1190" s="961"/>
      <c r="R1190" s="413" t="str">
        <f t="shared" si="56"/>
        <v>fx</v>
      </c>
      <c r="S1190" s="957"/>
      <c r="T1190" s="957"/>
      <c r="U1190" s="963"/>
    </row>
    <row r="1191" spans="1:21" ht="15.75" thickBot="1" x14ac:dyDescent="0.3">
      <c r="A1191" s="974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957"/>
      <c r="O1191" s="411"/>
      <c r="P1191" s="411"/>
      <c r="Q1191" s="961"/>
      <c r="R1191" s="413" t="str">
        <f t="shared" si="56"/>
        <v>fx</v>
      </c>
      <c r="S1191" s="957"/>
      <c r="T1191" s="957"/>
      <c r="U1191" s="963"/>
    </row>
    <row r="1192" spans="1:21" ht="15.75" thickBot="1" x14ac:dyDescent="0.3">
      <c r="A1192" s="974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957"/>
      <c r="O1192" s="411"/>
      <c r="P1192" s="411"/>
      <c r="Q1192" s="961"/>
      <c r="R1192" s="413" t="str">
        <f t="shared" si="56"/>
        <v>fx</v>
      </c>
      <c r="S1192" s="957"/>
      <c r="T1192" s="957"/>
      <c r="U1192" s="963"/>
    </row>
    <row r="1193" spans="1:21" ht="15.75" thickBot="1" x14ac:dyDescent="0.3">
      <c r="A1193" s="974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957"/>
      <c r="O1193" s="411"/>
      <c r="P1193" s="411"/>
      <c r="Q1193" s="961"/>
      <c r="R1193" s="413" t="str">
        <f t="shared" si="56"/>
        <v>fx</v>
      </c>
      <c r="S1193" s="957"/>
      <c r="T1193" s="957"/>
      <c r="U1193" s="963"/>
    </row>
    <row r="1194" spans="1:21" ht="15.75" thickBot="1" x14ac:dyDescent="0.3">
      <c r="A1194" s="974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958"/>
      <c r="O1194" s="411"/>
      <c r="P1194" s="411"/>
      <c r="Q1194" s="961"/>
      <c r="R1194" s="413" t="str">
        <f t="shared" si="56"/>
        <v>fx</v>
      </c>
      <c r="S1194" s="957"/>
      <c r="T1194" s="957"/>
      <c r="U1194" s="963"/>
    </row>
    <row r="1195" spans="1:21" ht="15.75" thickBot="1" x14ac:dyDescent="0.3">
      <c r="A1195" s="974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956">
        <v>352</v>
      </c>
      <c r="O1195" s="411"/>
      <c r="P1195" s="411"/>
      <c r="Q1195" s="961"/>
      <c r="R1195" s="413" t="str">
        <f t="shared" si="56"/>
        <v>p500</v>
      </c>
      <c r="S1195" s="957"/>
      <c r="T1195" s="957"/>
      <c r="U1195" s="963"/>
    </row>
    <row r="1196" spans="1:21" ht="15.75" thickBot="1" x14ac:dyDescent="0.3">
      <c r="A1196" s="974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957"/>
      <c r="O1196" s="411"/>
      <c r="P1196" s="411"/>
      <c r="Q1196" s="961"/>
      <c r="R1196" s="413" t="str">
        <f t="shared" si="56"/>
        <v>p500</v>
      </c>
      <c r="S1196" s="957"/>
      <c r="T1196" s="957"/>
      <c r="U1196" s="963"/>
    </row>
    <row r="1197" spans="1:21" ht="15.75" thickBot="1" x14ac:dyDescent="0.3">
      <c r="A1197" s="974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957"/>
      <c r="O1197" s="411"/>
      <c r="P1197" s="411"/>
      <c r="Q1197" s="961"/>
      <c r="R1197" s="413" t="str">
        <f t="shared" si="56"/>
        <v>p500</v>
      </c>
      <c r="S1197" s="957"/>
      <c r="T1197" s="957"/>
      <c r="U1197" s="963"/>
    </row>
    <row r="1198" spans="1:21" ht="15.75" thickBot="1" x14ac:dyDescent="0.3">
      <c r="A1198" s="974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957"/>
      <c r="O1198" s="411"/>
      <c r="P1198" s="411"/>
      <c r="Q1198" s="961"/>
      <c r="R1198" s="413" t="str">
        <f t="shared" si="56"/>
        <v>p500</v>
      </c>
      <c r="S1198" s="957"/>
      <c r="T1198" s="957"/>
      <c r="U1198" s="963"/>
    </row>
    <row r="1199" spans="1:21" ht="15.75" thickBot="1" x14ac:dyDescent="0.3">
      <c r="A1199" s="974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958"/>
      <c r="O1199" s="411"/>
      <c r="P1199" s="411"/>
      <c r="Q1199" s="961"/>
      <c r="R1199" s="413" t="str">
        <f t="shared" ref="R1199:R1262" si="59">IF(C1199=370,"p500","fx")</f>
        <v>p500</v>
      </c>
      <c r="S1199" s="957"/>
      <c r="T1199" s="957"/>
      <c r="U1199" s="963"/>
    </row>
    <row r="1200" spans="1:21" ht="15.75" thickBot="1" x14ac:dyDescent="0.3">
      <c r="A1200" s="974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956">
        <v>220</v>
      </c>
      <c r="O1200" s="411"/>
      <c r="P1200" s="411"/>
      <c r="Q1200" s="961"/>
      <c r="R1200" s="413" t="str">
        <f t="shared" si="59"/>
        <v>fx</v>
      </c>
      <c r="S1200" s="957"/>
      <c r="T1200" s="957"/>
      <c r="U1200" s="963"/>
    </row>
    <row r="1201" spans="1:21" ht="15.75" thickBot="1" x14ac:dyDescent="0.3">
      <c r="A1201" s="974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957"/>
      <c r="O1201" s="411"/>
      <c r="P1201" s="411"/>
      <c r="Q1201" s="961"/>
      <c r="R1201" s="413" t="str">
        <f t="shared" si="59"/>
        <v>fx</v>
      </c>
      <c r="S1201" s="957"/>
      <c r="T1201" s="957"/>
      <c r="U1201" s="963"/>
    </row>
    <row r="1202" spans="1:21" ht="15.75" thickBot="1" x14ac:dyDescent="0.3">
      <c r="A1202" s="974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957"/>
      <c r="O1202" s="411"/>
      <c r="P1202" s="411"/>
      <c r="Q1202" s="961"/>
      <c r="R1202" s="413" t="str">
        <f t="shared" si="59"/>
        <v>fx</v>
      </c>
      <c r="S1202" s="957"/>
      <c r="T1202" s="957"/>
      <c r="U1202" s="963"/>
    </row>
    <row r="1203" spans="1:21" ht="15.75" thickBot="1" x14ac:dyDescent="0.3">
      <c r="A1203" s="974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957"/>
      <c r="O1203" s="411"/>
      <c r="P1203" s="411"/>
      <c r="Q1203" s="961"/>
      <c r="R1203" s="413" t="str">
        <f t="shared" si="59"/>
        <v>fx</v>
      </c>
      <c r="S1203" s="957"/>
      <c r="T1203" s="957"/>
      <c r="U1203" s="963"/>
    </row>
    <row r="1204" spans="1:21" ht="15.75" thickBot="1" x14ac:dyDescent="0.3">
      <c r="A1204" s="974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958"/>
      <c r="O1204" s="411"/>
      <c r="P1204" s="411"/>
      <c r="Q1204" s="961"/>
      <c r="R1204" s="413" t="str">
        <f t="shared" si="59"/>
        <v>fx</v>
      </c>
      <c r="S1204" s="957"/>
      <c r="T1204" s="957"/>
      <c r="U1204" s="963"/>
    </row>
    <row r="1205" spans="1:21" ht="15.75" thickBot="1" x14ac:dyDescent="0.3">
      <c r="A1205" s="974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956">
        <v>126</v>
      </c>
      <c r="O1205" s="411"/>
      <c r="P1205" s="411"/>
      <c r="Q1205" s="961"/>
      <c r="R1205" s="413" t="str">
        <f t="shared" si="59"/>
        <v>fx</v>
      </c>
      <c r="S1205" s="957"/>
      <c r="T1205" s="957"/>
      <c r="U1205" s="963"/>
    </row>
    <row r="1206" spans="1:21" ht="15.75" thickBot="1" x14ac:dyDescent="0.3">
      <c r="A1206" s="974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957"/>
      <c r="O1206" s="411"/>
      <c r="P1206" s="411"/>
      <c r="Q1206" s="961"/>
      <c r="R1206" s="413" t="str">
        <f t="shared" si="59"/>
        <v>fx</v>
      </c>
      <c r="S1206" s="957"/>
      <c r="T1206" s="957"/>
      <c r="U1206" s="963"/>
    </row>
    <row r="1207" spans="1:21" ht="15.75" thickBot="1" x14ac:dyDescent="0.3">
      <c r="A1207" s="974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958"/>
      <c r="O1207" s="411"/>
      <c r="P1207" s="411"/>
      <c r="Q1207" s="961"/>
      <c r="R1207" s="413" t="str">
        <f t="shared" si="59"/>
        <v>fx</v>
      </c>
      <c r="S1207" s="957"/>
      <c r="T1207" s="957"/>
      <c r="U1207" s="963"/>
    </row>
    <row r="1208" spans="1:21" ht="15.75" thickBot="1" x14ac:dyDescent="0.3">
      <c r="A1208" s="974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956">
        <v>132</v>
      </c>
      <c r="O1208" s="411"/>
      <c r="P1208" s="411"/>
      <c r="Q1208" s="961"/>
      <c r="R1208" s="413" t="str">
        <f t="shared" si="59"/>
        <v>fx</v>
      </c>
      <c r="S1208" s="957"/>
      <c r="T1208" s="957"/>
      <c r="U1208" s="963"/>
    </row>
    <row r="1209" spans="1:21" ht="15.75" thickBot="1" x14ac:dyDescent="0.3">
      <c r="A1209" s="974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957"/>
      <c r="O1209" s="411"/>
      <c r="P1209" s="411"/>
      <c r="Q1209" s="961"/>
      <c r="R1209" s="413" t="str">
        <f t="shared" si="59"/>
        <v>fx</v>
      </c>
      <c r="S1209" s="957"/>
      <c r="T1209" s="957"/>
      <c r="U1209" s="963"/>
    </row>
    <row r="1210" spans="1:21" ht="15.75" thickBot="1" x14ac:dyDescent="0.3">
      <c r="A1210" s="974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958"/>
      <c r="O1210" s="411"/>
      <c r="P1210" s="411"/>
      <c r="Q1210" s="961"/>
      <c r="R1210" s="413" t="str">
        <f t="shared" si="59"/>
        <v>fx</v>
      </c>
      <c r="S1210" s="957"/>
      <c r="T1210" s="957"/>
      <c r="U1210" s="963"/>
    </row>
    <row r="1211" spans="1:21" ht="15.75" thickBot="1" x14ac:dyDescent="0.3">
      <c r="A1211" s="974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956">
        <v>220</v>
      </c>
      <c r="O1211" s="411"/>
      <c r="P1211" s="411"/>
      <c r="Q1211" s="961"/>
      <c r="R1211" s="413" t="str">
        <f t="shared" si="59"/>
        <v>fx</v>
      </c>
      <c r="S1211" s="957"/>
      <c r="T1211" s="957"/>
      <c r="U1211" s="963"/>
    </row>
    <row r="1212" spans="1:21" ht="15.75" thickBot="1" x14ac:dyDescent="0.3">
      <c r="A1212" s="974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957"/>
      <c r="O1212" s="411"/>
      <c r="P1212" s="411"/>
      <c r="Q1212" s="961"/>
      <c r="R1212" s="413" t="str">
        <f t="shared" si="59"/>
        <v>fx</v>
      </c>
      <c r="S1212" s="957"/>
      <c r="T1212" s="957"/>
      <c r="U1212" s="963"/>
    </row>
    <row r="1213" spans="1:21" ht="15.75" thickBot="1" x14ac:dyDescent="0.3">
      <c r="A1213" s="974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957"/>
      <c r="O1213" s="411"/>
      <c r="P1213" s="411"/>
      <c r="Q1213" s="961"/>
      <c r="R1213" s="413" t="str">
        <f t="shared" si="59"/>
        <v>fx</v>
      </c>
      <c r="S1213" s="957"/>
      <c r="T1213" s="957"/>
      <c r="U1213" s="963"/>
    </row>
    <row r="1214" spans="1:21" ht="15.75" thickBot="1" x14ac:dyDescent="0.3">
      <c r="A1214" s="974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957"/>
      <c r="O1214" s="411"/>
      <c r="P1214" s="411"/>
      <c r="Q1214" s="961"/>
      <c r="R1214" s="413" t="str">
        <f t="shared" si="59"/>
        <v>fx</v>
      </c>
      <c r="S1214" s="957"/>
      <c r="T1214" s="957"/>
      <c r="U1214" s="963"/>
    </row>
    <row r="1215" spans="1:21" ht="15.75" thickBot="1" x14ac:dyDescent="0.3">
      <c r="A1215" s="974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958"/>
      <c r="O1215" s="411"/>
      <c r="P1215" s="411"/>
      <c r="Q1215" s="961"/>
      <c r="R1215" s="413" t="str">
        <f t="shared" si="59"/>
        <v>fx</v>
      </c>
      <c r="S1215" s="957"/>
      <c r="T1215" s="957"/>
      <c r="U1215" s="963"/>
    </row>
    <row r="1216" spans="1:21" ht="15.75" thickBot="1" x14ac:dyDescent="0.3">
      <c r="A1216" s="974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956">
        <v>128</v>
      </c>
      <c r="O1216" s="411"/>
      <c r="P1216" s="411"/>
      <c r="Q1216" s="961"/>
      <c r="R1216" s="413" t="str">
        <f t="shared" si="59"/>
        <v>fx</v>
      </c>
      <c r="S1216" s="957"/>
      <c r="T1216" s="957"/>
      <c r="U1216" s="963"/>
    </row>
    <row r="1217" spans="1:21" ht="15.75" thickBot="1" x14ac:dyDescent="0.3">
      <c r="A1217" s="974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957"/>
      <c r="O1217" s="411"/>
      <c r="P1217" s="411"/>
      <c r="Q1217" s="961"/>
      <c r="R1217" s="413" t="str">
        <f t="shared" si="59"/>
        <v>fx</v>
      </c>
      <c r="S1217" s="957"/>
      <c r="T1217" s="957"/>
      <c r="U1217" s="963"/>
    </row>
    <row r="1218" spans="1:21" ht="15.75" thickBot="1" x14ac:dyDescent="0.3">
      <c r="A1218" s="974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957"/>
      <c r="O1218" s="411"/>
      <c r="P1218" s="411"/>
      <c r="Q1218" s="961"/>
      <c r="R1218" s="413" t="str">
        <f t="shared" si="59"/>
        <v>fx</v>
      </c>
      <c r="S1218" s="957"/>
      <c r="T1218" s="957"/>
      <c r="U1218" s="963"/>
    </row>
    <row r="1219" spans="1:21" ht="15.75" thickBot="1" x14ac:dyDescent="0.3">
      <c r="A1219" s="974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957"/>
      <c r="O1219" s="411"/>
      <c r="P1219" s="411"/>
      <c r="Q1219" s="961"/>
      <c r="R1219" s="413" t="str">
        <f t="shared" si="59"/>
        <v>fx</v>
      </c>
      <c r="S1219" s="957"/>
      <c r="T1219" s="957"/>
      <c r="U1219" s="963"/>
    </row>
    <row r="1220" spans="1:21" ht="15.75" thickBot="1" x14ac:dyDescent="0.3">
      <c r="A1220" s="974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957"/>
      <c r="O1220" s="411"/>
      <c r="P1220" s="411"/>
      <c r="Q1220" s="961"/>
      <c r="R1220" s="413" t="str">
        <f t="shared" si="59"/>
        <v>fx</v>
      </c>
      <c r="S1220" s="957"/>
      <c r="T1220" s="957"/>
      <c r="U1220" s="963"/>
    </row>
    <row r="1221" spans="1:21" ht="15.75" thickBot="1" x14ac:dyDescent="0.3">
      <c r="A1221" s="975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964"/>
      <c r="O1221" s="418"/>
      <c r="P1221" s="418"/>
      <c r="Q1221" s="965"/>
      <c r="R1221" s="151" t="str">
        <f t="shared" si="59"/>
        <v>fx</v>
      </c>
      <c r="S1221" s="964"/>
      <c r="T1221" s="964"/>
      <c r="U1221" s="966"/>
    </row>
    <row r="1222" spans="1:21" ht="15.75" thickBot="1" x14ac:dyDescent="0.3">
      <c r="A1222" s="973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959">
        <v>174</v>
      </c>
      <c r="O1222" s="419"/>
      <c r="P1222" s="419"/>
      <c r="Q1222" s="960">
        <v>420.4</v>
      </c>
      <c r="R1222" s="150" t="str">
        <f t="shared" si="59"/>
        <v>fx</v>
      </c>
      <c r="S1222" s="959">
        <v>2</v>
      </c>
      <c r="T1222" s="959">
        <v>20</v>
      </c>
      <c r="U1222" s="962">
        <v>1000</v>
      </c>
    </row>
    <row r="1223" spans="1:21" ht="15.75" thickBot="1" x14ac:dyDescent="0.3">
      <c r="A1223" s="974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957"/>
      <c r="O1223" s="411"/>
      <c r="P1223" s="411"/>
      <c r="Q1223" s="961"/>
      <c r="R1223" s="413" t="str">
        <f t="shared" si="59"/>
        <v>fx</v>
      </c>
      <c r="S1223" s="957"/>
      <c r="T1223" s="957"/>
      <c r="U1223" s="963"/>
    </row>
    <row r="1224" spans="1:21" ht="15.75" thickBot="1" x14ac:dyDescent="0.3">
      <c r="A1224" s="974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957"/>
      <c r="O1224" s="411"/>
      <c r="P1224" s="411"/>
      <c r="Q1224" s="961"/>
      <c r="R1224" s="413" t="str">
        <f t="shared" si="59"/>
        <v>fx</v>
      </c>
      <c r="S1224" s="957"/>
      <c r="T1224" s="957"/>
      <c r="U1224" s="963"/>
    </row>
    <row r="1225" spans="1:21" ht="15.75" thickBot="1" x14ac:dyDescent="0.3">
      <c r="A1225" s="974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957"/>
      <c r="O1225" s="411"/>
      <c r="P1225" s="411"/>
      <c r="Q1225" s="961"/>
      <c r="R1225" s="413" t="str">
        <f t="shared" si="59"/>
        <v>fx</v>
      </c>
      <c r="S1225" s="957"/>
      <c r="T1225" s="957"/>
      <c r="U1225" s="963"/>
    </row>
    <row r="1226" spans="1:21" ht="15.75" thickBot="1" x14ac:dyDescent="0.3">
      <c r="A1226" s="974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958"/>
      <c r="O1226" s="411"/>
      <c r="P1226" s="411"/>
      <c r="Q1226" s="961"/>
      <c r="R1226" s="413" t="str">
        <f t="shared" si="59"/>
        <v>fx</v>
      </c>
      <c r="S1226" s="957"/>
      <c r="T1226" s="957"/>
      <c r="U1226" s="963"/>
    </row>
    <row r="1227" spans="1:21" ht="15.75" thickBot="1" x14ac:dyDescent="0.3">
      <c r="A1227" s="974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956">
        <v>132</v>
      </c>
      <c r="O1227" s="411"/>
      <c r="P1227" s="411"/>
      <c r="Q1227" s="961"/>
      <c r="R1227" s="413" t="str">
        <f t="shared" si="59"/>
        <v>fx</v>
      </c>
      <c r="S1227" s="957"/>
      <c r="T1227" s="957"/>
      <c r="U1227" s="963"/>
    </row>
    <row r="1228" spans="1:21" ht="15.75" thickBot="1" x14ac:dyDescent="0.3">
      <c r="A1228" s="974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957"/>
      <c r="O1228" s="411"/>
      <c r="P1228" s="411"/>
      <c r="Q1228" s="961"/>
      <c r="R1228" s="413" t="str">
        <f t="shared" si="59"/>
        <v>fx</v>
      </c>
      <c r="S1228" s="957"/>
      <c r="T1228" s="957"/>
      <c r="U1228" s="963"/>
    </row>
    <row r="1229" spans="1:21" ht="15.75" thickBot="1" x14ac:dyDescent="0.3">
      <c r="A1229" s="974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958"/>
      <c r="O1229" s="411"/>
      <c r="P1229" s="411"/>
      <c r="Q1229" s="961"/>
      <c r="R1229" s="413" t="str">
        <f t="shared" si="59"/>
        <v>fx</v>
      </c>
      <c r="S1229" s="957"/>
      <c r="T1229" s="957"/>
      <c r="U1229" s="963"/>
    </row>
    <row r="1230" spans="1:21" ht="15.75" thickBot="1" x14ac:dyDescent="0.3">
      <c r="A1230" s="974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956">
        <v>352</v>
      </c>
      <c r="O1230" s="411"/>
      <c r="P1230" s="411"/>
      <c r="Q1230" s="961"/>
      <c r="R1230" s="413" t="str">
        <f t="shared" si="59"/>
        <v>p500</v>
      </c>
      <c r="S1230" s="957"/>
      <c r="T1230" s="957"/>
      <c r="U1230" s="963"/>
    </row>
    <row r="1231" spans="1:21" ht="15.75" thickBot="1" x14ac:dyDescent="0.3">
      <c r="A1231" s="974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957"/>
      <c r="O1231" s="411"/>
      <c r="P1231" s="411"/>
      <c r="Q1231" s="961"/>
      <c r="R1231" s="413" t="str">
        <f t="shared" si="59"/>
        <v>p500</v>
      </c>
      <c r="S1231" s="957"/>
      <c r="T1231" s="957"/>
      <c r="U1231" s="963"/>
    </row>
    <row r="1232" spans="1:21" ht="15.75" thickBot="1" x14ac:dyDescent="0.3">
      <c r="A1232" s="974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957"/>
      <c r="O1232" s="411"/>
      <c r="P1232" s="411"/>
      <c r="Q1232" s="961"/>
      <c r="R1232" s="413" t="str">
        <f t="shared" si="59"/>
        <v>p500</v>
      </c>
      <c r="S1232" s="957"/>
      <c r="T1232" s="957"/>
      <c r="U1232" s="963"/>
    </row>
    <row r="1233" spans="1:21" ht="15.75" thickBot="1" x14ac:dyDescent="0.3">
      <c r="A1233" s="974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957"/>
      <c r="O1233" s="411"/>
      <c r="P1233" s="411"/>
      <c r="Q1233" s="961"/>
      <c r="R1233" s="413" t="str">
        <f t="shared" si="59"/>
        <v>p500</v>
      </c>
      <c r="S1233" s="957"/>
      <c r="T1233" s="957"/>
      <c r="U1233" s="963"/>
    </row>
    <row r="1234" spans="1:21" ht="15.75" thickBot="1" x14ac:dyDescent="0.3">
      <c r="A1234" s="974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958"/>
      <c r="O1234" s="411"/>
      <c r="P1234" s="411"/>
      <c r="Q1234" s="961"/>
      <c r="R1234" s="413" t="str">
        <f t="shared" si="59"/>
        <v>p500</v>
      </c>
      <c r="S1234" s="957"/>
      <c r="T1234" s="957"/>
      <c r="U1234" s="963"/>
    </row>
    <row r="1235" spans="1:21" ht="15.75" thickBot="1" x14ac:dyDescent="0.3">
      <c r="A1235" s="974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956">
        <v>220</v>
      </c>
      <c r="O1235" s="411"/>
      <c r="P1235" s="411"/>
      <c r="Q1235" s="961"/>
      <c r="R1235" s="413" t="str">
        <f t="shared" si="59"/>
        <v>fx</v>
      </c>
      <c r="S1235" s="957"/>
      <c r="T1235" s="957"/>
      <c r="U1235" s="963"/>
    </row>
    <row r="1236" spans="1:21" ht="15.75" thickBot="1" x14ac:dyDescent="0.3">
      <c r="A1236" s="974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957"/>
      <c r="O1236" s="411"/>
      <c r="P1236" s="411"/>
      <c r="Q1236" s="961"/>
      <c r="R1236" s="413" t="str">
        <f t="shared" si="59"/>
        <v>fx</v>
      </c>
      <c r="S1236" s="957"/>
      <c r="T1236" s="957"/>
      <c r="U1236" s="963"/>
    </row>
    <row r="1237" spans="1:21" ht="15.75" thickBot="1" x14ac:dyDescent="0.3">
      <c r="A1237" s="974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957"/>
      <c r="O1237" s="411"/>
      <c r="P1237" s="411"/>
      <c r="Q1237" s="961"/>
      <c r="R1237" s="413" t="str">
        <f t="shared" si="59"/>
        <v>fx</v>
      </c>
      <c r="S1237" s="957"/>
      <c r="T1237" s="957"/>
      <c r="U1237" s="963"/>
    </row>
    <row r="1238" spans="1:21" ht="15.75" thickBot="1" x14ac:dyDescent="0.3">
      <c r="A1238" s="974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957"/>
      <c r="O1238" s="411"/>
      <c r="P1238" s="411"/>
      <c r="Q1238" s="961"/>
      <c r="R1238" s="413" t="str">
        <f t="shared" si="59"/>
        <v>fx</v>
      </c>
      <c r="S1238" s="957"/>
      <c r="T1238" s="957"/>
      <c r="U1238" s="963"/>
    </row>
    <row r="1239" spans="1:21" ht="15.75" thickBot="1" x14ac:dyDescent="0.3">
      <c r="A1239" s="974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958"/>
      <c r="O1239" s="411"/>
      <c r="P1239" s="411"/>
      <c r="Q1239" s="961"/>
      <c r="R1239" s="413" t="str">
        <f t="shared" si="59"/>
        <v>fx</v>
      </c>
      <c r="S1239" s="957"/>
      <c r="T1239" s="957"/>
      <c r="U1239" s="963"/>
    </row>
    <row r="1240" spans="1:21" ht="15.75" thickBot="1" x14ac:dyDescent="0.3">
      <c r="A1240" s="974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956">
        <v>160</v>
      </c>
      <c r="O1240" s="411"/>
      <c r="P1240" s="411"/>
      <c r="Q1240" s="961"/>
      <c r="R1240" s="413" t="str">
        <f t="shared" si="59"/>
        <v>fx</v>
      </c>
      <c r="S1240" s="957"/>
      <c r="T1240" s="957"/>
      <c r="U1240" s="963"/>
    </row>
    <row r="1241" spans="1:21" ht="15.75" thickBot="1" x14ac:dyDescent="0.3">
      <c r="A1241" s="974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957"/>
      <c r="O1241" s="411"/>
      <c r="P1241" s="411"/>
      <c r="Q1241" s="961"/>
      <c r="R1241" s="413" t="str">
        <f t="shared" si="59"/>
        <v>fx</v>
      </c>
      <c r="S1241" s="957"/>
      <c r="T1241" s="957"/>
      <c r="U1241" s="963"/>
    </row>
    <row r="1242" spans="1:21" ht="15.75" thickBot="1" x14ac:dyDescent="0.3">
      <c r="A1242" s="974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957"/>
      <c r="O1242" s="411"/>
      <c r="P1242" s="411"/>
      <c r="Q1242" s="961"/>
      <c r="R1242" s="413" t="str">
        <f t="shared" si="59"/>
        <v>fx</v>
      </c>
      <c r="S1242" s="957"/>
      <c r="T1242" s="957"/>
      <c r="U1242" s="963"/>
    </row>
    <row r="1243" spans="1:21" ht="15.75" thickBot="1" x14ac:dyDescent="0.3">
      <c r="A1243" s="974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957"/>
      <c r="O1243" s="411"/>
      <c r="P1243" s="411"/>
      <c r="Q1243" s="961"/>
      <c r="R1243" s="413" t="str">
        <f t="shared" si="59"/>
        <v>fx</v>
      </c>
      <c r="S1243" s="957"/>
      <c r="T1243" s="957"/>
      <c r="U1243" s="963"/>
    </row>
    <row r="1244" spans="1:21" ht="15.75" thickBot="1" x14ac:dyDescent="0.3">
      <c r="A1244" s="974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957"/>
      <c r="O1244" s="411"/>
      <c r="P1244" s="411"/>
      <c r="Q1244" s="961"/>
      <c r="R1244" s="413" t="str">
        <f t="shared" si="59"/>
        <v>fx</v>
      </c>
      <c r="S1244" s="957"/>
      <c r="T1244" s="957"/>
      <c r="U1244" s="963"/>
    </row>
    <row r="1245" spans="1:21" ht="15.75" thickBot="1" x14ac:dyDescent="0.3">
      <c r="A1245" s="974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958"/>
      <c r="O1245" s="411"/>
      <c r="P1245" s="411"/>
      <c r="Q1245" s="961"/>
      <c r="R1245" s="413" t="str">
        <f t="shared" si="59"/>
        <v>fx</v>
      </c>
      <c r="S1245" s="957"/>
      <c r="T1245" s="957"/>
      <c r="U1245" s="963"/>
    </row>
    <row r="1246" spans="1:21" ht="15.75" thickBot="1" x14ac:dyDescent="0.3">
      <c r="A1246" s="974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956">
        <v>240</v>
      </c>
      <c r="O1246" s="411"/>
      <c r="P1246" s="411"/>
      <c r="Q1246" s="961"/>
      <c r="R1246" s="413" t="str">
        <f t="shared" si="59"/>
        <v>fx</v>
      </c>
      <c r="S1246" s="957"/>
      <c r="T1246" s="957"/>
      <c r="U1246" s="963"/>
    </row>
    <row r="1247" spans="1:21" ht="15.75" thickBot="1" x14ac:dyDescent="0.3">
      <c r="A1247" s="974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957"/>
      <c r="O1247" s="411"/>
      <c r="P1247" s="411"/>
      <c r="Q1247" s="961"/>
      <c r="R1247" s="413" t="str">
        <f t="shared" si="59"/>
        <v>fx</v>
      </c>
      <c r="S1247" s="957"/>
      <c r="T1247" s="957"/>
      <c r="U1247" s="963"/>
    </row>
    <row r="1248" spans="1:21" ht="15.75" thickBot="1" x14ac:dyDescent="0.3">
      <c r="A1248" s="974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958"/>
      <c r="O1248" s="411"/>
      <c r="P1248" s="411"/>
      <c r="Q1248" s="961"/>
      <c r="R1248" s="413" t="str">
        <f t="shared" si="59"/>
        <v>fx</v>
      </c>
      <c r="S1248" s="957"/>
      <c r="T1248" s="957"/>
      <c r="U1248" s="963"/>
    </row>
    <row r="1249" spans="1:21" ht="15.75" thickBot="1" x14ac:dyDescent="0.3">
      <c r="A1249" s="974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956">
        <v>352</v>
      </c>
      <c r="O1249" s="411"/>
      <c r="P1249" s="411"/>
      <c r="Q1249" s="961"/>
      <c r="R1249" s="413" t="str">
        <f t="shared" si="59"/>
        <v>fx</v>
      </c>
      <c r="S1249" s="957"/>
      <c r="T1249" s="957"/>
      <c r="U1249" s="963"/>
    </row>
    <row r="1250" spans="1:21" ht="15.75" thickBot="1" x14ac:dyDescent="0.3">
      <c r="A1250" s="974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957"/>
      <c r="O1250" s="411"/>
      <c r="P1250" s="411"/>
      <c r="Q1250" s="961"/>
      <c r="R1250" s="413" t="str">
        <f t="shared" si="59"/>
        <v>fx</v>
      </c>
      <c r="S1250" s="957"/>
      <c r="T1250" s="957"/>
      <c r="U1250" s="963"/>
    </row>
    <row r="1251" spans="1:21" ht="15.75" thickBot="1" x14ac:dyDescent="0.3">
      <c r="A1251" s="974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957"/>
      <c r="O1251" s="411"/>
      <c r="P1251" s="411"/>
      <c r="Q1251" s="961"/>
      <c r="R1251" s="413" t="str">
        <f t="shared" si="59"/>
        <v>fx</v>
      </c>
      <c r="S1251" s="957"/>
      <c r="T1251" s="957"/>
      <c r="U1251" s="963"/>
    </row>
    <row r="1252" spans="1:21" ht="15.75" thickBot="1" x14ac:dyDescent="0.3">
      <c r="A1252" s="974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957"/>
      <c r="O1252" s="411"/>
      <c r="P1252" s="411"/>
      <c r="Q1252" s="961"/>
      <c r="R1252" s="413" t="str">
        <f t="shared" si="59"/>
        <v>fx</v>
      </c>
      <c r="S1252" s="957"/>
      <c r="T1252" s="957"/>
      <c r="U1252" s="963"/>
    </row>
    <row r="1253" spans="1:21" ht="15.75" thickBot="1" x14ac:dyDescent="0.3">
      <c r="A1253" s="974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957"/>
      <c r="O1253" s="411"/>
      <c r="P1253" s="411"/>
      <c r="Q1253" s="961"/>
      <c r="R1253" s="413" t="str">
        <f t="shared" si="59"/>
        <v>fx</v>
      </c>
      <c r="S1253" s="957"/>
      <c r="T1253" s="957"/>
      <c r="U1253" s="963"/>
    </row>
    <row r="1254" spans="1:21" ht="15.75" thickBot="1" x14ac:dyDescent="0.3">
      <c r="A1254" s="975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964"/>
      <c r="O1254" s="418"/>
      <c r="P1254" s="418"/>
      <c r="Q1254" s="965"/>
      <c r="R1254" s="151" t="str">
        <f t="shared" si="59"/>
        <v>fx</v>
      </c>
      <c r="S1254" s="964"/>
      <c r="T1254" s="964"/>
      <c r="U1254" s="966"/>
    </row>
    <row r="1255" spans="1:21" ht="15.75" thickBot="1" x14ac:dyDescent="0.3">
      <c r="A1255" s="973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959">
        <v>360</v>
      </c>
      <c r="O1255" s="419"/>
      <c r="P1255" s="419"/>
      <c r="Q1255" s="960">
        <v>441.86</v>
      </c>
      <c r="R1255" s="150" t="str">
        <f t="shared" si="59"/>
        <v>fx</v>
      </c>
      <c r="S1255" s="959">
        <v>2</v>
      </c>
      <c r="T1255" s="959">
        <v>20</v>
      </c>
      <c r="U1255" s="962">
        <v>2000</v>
      </c>
    </row>
    <row r="1256" spans="1:21" ht="15.75" thickBot="1" x14ac:dyDescent="0.3">
      <c r="A1256" s="974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957"/>
      <c r="O1256" s="411"/>
      <c r="P1256" s="411"/>
      <c r="Q1256" s="961"/>
      <c r="R1256" s="413" t="str">
        <f t="shared" si="59"/>
        <v>fx</v>
      </c>
      <c r="S1256" s="957"/>
      <c r="T1256" s="957"/>
      <c r="U1256" s="963"/>
    </row>
    <row r="1257" spans="1:21" ht="15.75" thickBot="1" x14ac:dyDescent="0.3">
      <c r="A1257" s="974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957"/>
      <c r="O1257" s="411"/>
      <c r="P1257" s="411"/>
      <c r="Q1257" s="961"/>
      <c r="R1257" s="413" t="str">
        <f t="shared" si="59"/>
        <v>fx</v>
      </c>
      <c r="S1257" s="957"/>
      <c r="T1257" s="957"/>
      <c r="U1257" s="963"/>
    </row>
    <row r="1258" spans="1:21" ht="15.75" thickBot="1" x14ac:dyDescent="0.3">
      <c r="A1258" s="974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957"/>
      <c r="O1258" s="411"/>
      <c r="P1258" s="411"/>
      <c r="Q1258" s="961"/>
      <c r="R1258" s="413" t="str">
        <f t="shared" si="59"/>
        <v>fx</v>
      </c>
      <c r="S1258" s="957"/>
      <c r="T1258" s="957"/>
      <c r="U1258" s="963"/>
    </row>
    <row r="1259" spans="1:21" ht="15.75" thickBot="1" x14ac:dyDescent="0.3">
      <c r="A1259" s="974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957"/>
      <c r="O1259" s="411"/>
      <c r="P1259" s="411"/>
      <c r="Q1259" s="961"/>
      <c r="R1259" s="413" t="str">
        <f t="shared" si="59"/>
        <v>fx</v>
      </c>
      <c r="S1259" s="957"/>
      <c r="T1259" s="957"/>
      <c r="U1259" s="963"/>
    </row>
    <row r="1260" spans="1:21" ht="15.75" thickBot="1" x14ac:dyDescent="0.3">
      <c r="A1260" s="974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958"/>
      <c r="O1260" s="411"/>
      <c r="P1260" s="411"/>
      <c r="Q1260" s="961"/>
      <c r="R1260" s="413" t="str">
        <f t="shared" si="59"/>
        <v>fx</v>
      </c>
      <c r="S1260" s="957"/>
      <c r="T1260" s="957"/>
      <c r="U1260" s="963"/>
    </row>
    <row r="1261" spans="1:21" ht="15.75" thickBot="1" x14ac:dyDescent="0.3">
      <c r="A1261" s="974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956">
        <v>304</v>
      </c>
      <c r="O1261" s="411"/>
      <c r="P1261" s="411"/>
      <c r="Q1261" s="961"/>
      <c r="R1261" s="413" t="str">
        <f t="shared" si="59"/>
        <v>fx</v>
      </c>
      <c r="S1261" s="957"/>
      <c r="T1261" s="957"/>
      <c r="U1261" s="963"/>
    </row>
    <row r="1262" spans="1:21" ht="15.75" thickBot="1" x14ac:dyDescent="0.3">
      <c r="A1262" s="974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957"/>
      <c r="O1262" s="411"/>
      <c r="P1262" s="411"/>
      <c r="Q1262" s="961"/>
      <c r="R1262" s="413" t="str">
        <f t="shared" si="59"/>
        <v>fx</v>
      </c>
      <c r="S1262" s="957"/>
      <c r="T1262" s="957"/>
      <c r="U1262" s="963"/>
    </row>
    <row r="1263" spans="1:21" ht="15.75" thickBot="1" x14ac:dyDescent="0.3">
      <c r="A1263" s="974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957"/>
      <c r="O1263" s="411"/>
      <c r="P1263" s="411"/>
      <c r="Q1263" s="961"/>
      <c r="R1263" s="413" t="str">
        <f t="shared" ref="R1263:R1326" si="62">IF(C1263=370,"p500","fx")</f>
        <v>fx</v>
      </c>
      <c r="S1263" s="957"/>
      <c r="T1263" s="957"/>
      <c r="U1263" s="963"/>
    </row>
    <row r="1264" spans="1:21" ht="15.75" thickBot="1" x14ac:dyDescent="0.3">
      <c r="A1264" s="974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957"/>
      <c r="O1264" s="411"/>
      <c r="P1264" s="411"/>
      <c r="Q1264" s="961"/>
      <c r="R1264" s="413" t="str">
        <f t="shared" si="62"/>
        <v>fx</v>
      </c>
      <c r="S1264" s="957"/>
      <c r="T1264" s="957"/>
      <c r="U1264" s="963"/>
    </row>
    <row r="1265" spans="1:21" ht="15.75" thickBot="1" x14ac:dyDescent="0.3">
      <c r="A1265" s="974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957"/>
      <c r="O1265" s="411"/>
      <c r="P1265" s="411"/>
      <c r="Q1265" s="961"/>
      <c r="R1265" s="413" t="str">
        <f t="shared" si="62"/>
        <v>fx</v>
      </c>
      <c r="S1265" s="957"/>
      <c r="T1265" s="957"/>
      <c r="U1265" s="963"/>
    </row>
    <row r="1266" spans="1:21" ht="15.75" thickBot="1" x14ac:dyDescent="0.3">
      <c r="A1266" s="974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958"/>
      <c r="O1266" s="411"/>
      <c r="P1266" s="411"/>
      <c r="Q1266" s="961"/>
      <c r="R1266" s="413" t="str">
        <f t="shared" si="62"/>
        <v>fx</v>
      </c>
      <c r="S1266" s="957"/>
      <c r="T1266" s="957"/>
      <c r="U1266" s="963"/>
    </row>
    <row r="1267" spans="1:21" ht="15.75" thickBot="1" x14ac:dyDescent="0.3">
      <c r="A1267" s="974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956">
        <v>304</v>
      </c>
      <c r="O1267" s="411"/>
      <c r="P1267" s="411"/>
      <c r="Q1267" s="961"/>
      <c r="R1267" s="413" t="str">
        <f t="shared" si="62"/>
        <v>p500</v>
      </c>
      <c r="S1267" s="957"/>
      <c r="T1267" s="957"/>
      <c r="U1267" s="963"/>
    </row>
    <row r="1268" spans="1:21" ht="15.75" thickBot="1" x14ac:dyDescent="0.3">
      <c r="A1268" s="974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957"/>
      <c r="O1268" s="411"/>
      <c r="P1268" s="411"/>
      <c r="Q1268" s="961"/>
      <c r="R1268" s="413" t="str">
        <f t="shared" si="62"/>
        <v>p500</v>
      </c>
      <c r="S1268" s="957"/>
      <c r="T1268" s="957"/>
      <c r="U1268" s="963"/>
    </row>
    <row r="1269" spans="1:21" ht="15.75" thickBot="1" x14ac:dyDescent="0.3">
      <c r="A1269" s="974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957"/>
      <c r="O1269" s="411"/>
      <c r="P1269" s="411"/>
      <c r="Q1269" s="961"/>
      <c r="R1269" s="413" t="str">
        <f t="shared" si="62"/>
        <v>p500</v>
      </c>
      <c r="S1269" s="957"/>
      <c r="T1269" s="957"/>
      <c r="U1269" s="963"/>
    </row>
    <row r="1270" spans="1:21" ht="15.75" thickBot="1" x14ac:dyDescent="0.3">
      <c r="A1270" s="974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957"/>
      <c r="O1270" s="411"/>
      <c r="P1270" s="411"/>
      <c r="Q1270" s="961"/>
      <c r="R1270" s="413" t="str">
        <f t="shared" si="62"/>
        <v>p500</v>
      </c>
      <c r="S1270" s="957"/>
      <c r="T1270" s="957"/>
      <c r="U1270" s="963"/>
    </row>
    <row r="1271" spans="1:21" ht="15.75" thickBot="1" x14ac:dyDescent="0.3">
      <c r="A1271" s="974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958"/>
      <c r="O1271" s="411"/>
      <c r="P1271" s="411"/>
      <c r="Q1271" s="961"/>
      <c r="R1271" s="413" t="str">
        <f t="shared" si="62"/>
        <v>p500</v>
      </c>
      <c r="S1271" s="957"/>
      <c r="T1271" s="957"/>
      <c r="U1271" s="963"/>
    </row>
    <row r="1272" spans="1:21" ht="15.75" thickBot="1" x14ac:dyDescent="0.3">
      <c r="A1272" s="974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956">
        <v>304</v>
      </c>
      <c r="O1272" s="411"/>
      <c r="P1272" s="411"/>
      <c r="Q1272" s="961"/>
      <c r="R1272" s="413" t="str">
        <f t="shared" si="62"/>
        <v>fx</v>
      </c>
      <c r="S1272" s="957"/>
      <c r="T1272" s="957"/>
      <c r="U1272" s="963"/>
    </row>
    <row r="1273" spans="1:21" ht="15.75" thickBot="1" x14ac:dyDescent="0.3">
      <c r="A1273" s="974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957"/>
      <c r="O1273" s="411"/>
      <c r="P1273" s="411"/>
      <c r="Q1273" s="961"/>
      <c r="R1273" s="413" t="str">
        <f t="shared" si="62"/>
        <v>fx</v>
      </c>
      <c r="S1273" s="957"/>
      <c r="T1273" s="957"/>
      <c r="U1273" s="963"/>
    </row>
    <row r="1274" spans="1:21" ht="15.75" thickBot="1" x14ac:dyDescent="0.3">
      <c r="A1274" s="974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957"/>
      <c r="O1274" s="411"/>
      <c r="P1274" s="411"/>
      <c r="Q1274" s="961"/>
      <c r="R1274" s="413" t="str">
        <f t="shared" si="62"/>
        <v>fx</v>
      </c>
      <c r="S1274" s="957"/>
      <c r="T1274" s="957"/>
      <c r="U1274" s="963"/>
    </row>
    <row r="1275" spans="1:21" ht="15.75" thickBot="1" x14ac:dyDescent="0.3">
      <c r="A1275" s="974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957"/>
      <c r="O1275" s="411"/>
      <c r="P1275" s="411"/>
      <c r="Q1275" s="961"/>
      <c r="R1275" s="413" t="str">
        <f t="shared" si="62"/>
        <v>fx</v>
      </c>
      <c r="S1275" s="957"/>
      <c r="T1275" s="957"/>
      <c r="U1275" s="963"/>
    </row>
    <row r="1276" spans="1:21" ht="15.75" thickBot="1" x14ac:dyDescent="0.3">
      <c r="A1276" s="974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957"/>
      <c r="O1276" s="411"/>
      <c r="P1276" s="411"/>
      <c r="Q1276" s="961"/>
      <c r="R1276" s="413" t="str">
        <f t="shared" si="62"/>
        <v>fx</v>
      </c>
      <c r="S1276" s="957"/>
      <c r="T1276" s="957"/>
      <c r="U1276" s="963"/>
    </row>
    <row r="1277" spans="1:21" ht="15.75" thickBot="1" x14ac:dyDescent="0.3">
      <c r="A1277" s="974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958"/>
      <c r="O1277" s="411"/>
      <c r="P1277" s="411"/>
      <c r="Q1277" s="961"/>
      <c r="R1277" s="413" t="str">
        <f t="shared" si="62"/>
        <v>fx</v>
      </c>
      <c r="S1277" s="957"/>
      <c r="T1277" s="957"/>
      <c r="U1277" s="963"/>
    </row>
    <row r="1278" spans="1:21" ht="15.75" thickBot="1" x14ac:dyDescent="0.3">
      <c r="A1278" s="974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956">
        <v>190</v>
      </c>
      <c r="O1278" s="411"/>
      <c r="P1278" s="411"/>
      <c r="Q1278" s="961"/>
      <c r="R1278" s="413" t="str">
        <f t="shared" si="62"/>
        <v>fx</v>
      </c>
      <c r="S1278" s="957"/>
      <c r="T1278" s="957"/>
      <c r="U1278" s="963"/>
    </row>
    <row r="1279" spans="1:21" ht="15.75" thickBot="1" x14ac:dyDescent="0.3">
      <c r="A1279" s="974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957"/>
      <c r="O1279" s="411"/>
      <c r="P1279" s="411"/>
      <c r="Q1279" s="961"/>
      <c r="R1279" s="413" t="str">
        <f t="shared" si="62"/>
        <v>fx</v>
      </c>
      <c r="S1279" s="957"/>
      <c r="T1279" s="957"/>
      <c r="U1279" s="963"/>
    </row>
    <row r="1280" spans="1:21" ht="15.75" thickBot="1" x14ac:dyDescent="0.3">
      <c r="A1280" s="974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957"/>
      <c r="O1280" s="411"/>
      <c r="P1280" s="411"/>
      <c r="Q1280" s="961"/>
      <c r="R1280" s="413" t="str">
        <f t="shared" si="62"/>
        <v>fx</v>
      </c>
      <c r="S1280" s="957"/>
      <c r="T1280" s="957"/>
      <c r="U1280" s="963"/>
    </row>
    <row r="1281" spans="1:21" ht="15.75" thickBot="1" x14ac:dyDescent="0.3">
      <c r="A1281" s="974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957"/>
      <c r="O1281" s="411"/>
      <c r="P1281" s="411"/>
      <c r="Q1281" s="961"/>
      <c r="R1281" s="413" t="str">
        <f t="shared" si="62"/>
        <v>fx</v>
      </c>
      <c r="S1281" s="957"/>
      <c r="T1281" s="957"/>
      <c r="U1281" s="963"/>
    </row>
    <row r="1282" spans="1:21" ht="15.75" thickBot="1" x14ac:dyDescent="0.3">
      <c r="A1282" s="974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958"/>
      <c r="O1282" s="411"/>
      <c r="P1282" s="411"/>
      <c r="Q1282" s="961"/>
      <c r="R1282" s="413" t="str">
        <f t="shared" si="62"/>
        <v>fx</v>
      </c>
      <c r="S1282" s="957"/>
      <c r="T1282" s="957"/>
      <c r="U1282" s="963"/>
    </row>
    <row r="1283" spans="1:21" ht="15.75" thickBot="1" x14ac:dyDescent="0.3">
      <c r="A1283" s="974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956">
        <v>190</v>
      </c>
      <c r="O1283" s="411"/>
      <c r="P1283" s="411"/>
      <c r="Q1283" s="961"/>
      <c r="R1283" s="413" t="str">
        <f t="shared" si="62"/>
        <v>fx</v>
      </c>
      <c r="S1283" s="957"/>
      <c r="T1283" s="957"/>
      <c r="U1283" s="963"/>
    </row>
    <row r="1284" spans="1:21" ht="15.75" thickBot="1" x14ac:dyDescent="0.3">
      <c r="A1284" s="974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957"/>
      <c r="O1284" s="411"/>
      <c r="P1284" s="411"/>
      <c r="Q1284" s="961"/>
      <c r="R1284" s="413" t="str">
        <f t="shared" si="62"/>
        <v>fx</v>
      </c>
      <c r="S1284" s="957"/>
      <c r="T1284" s="957"/>
      <c r="U1284" s="963"/>
    </row>
    <row r="1285" spans="1:21" ht="15.75" thickBot="1" x14ac:dyDescent="0.3">
      <c r="A1285" s="974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957"/>
      <c r="O1285" s="411"/>
      <c r="P1285" s="411"/>
      <c r="Q1285" s="961"/>
      <c r="R1285" s="413" t="str">
        <f t="shared" si="62"/>
        <v>fx</v>
      </c>
      <c r="S1285" s="957"/>
      <c r="T1285" s="957"/>
      <c r="U1285" s="963"/>
    </row>
    <row r="1286" spans="1:21" ht="15.75" thickBot="1" x14ac:dyDescent="0.3">
      <c r="A1286" s="974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957"/>
      <c r="O1286" s="411"/>
      <c r="P1286" s="411"/>
      <c r="Q1286" s="961"/>
      <c r="R1286" s="413" t="str">
        <f t="shared" si="62"/>
        <v>fx</v>
      </c>
      <c r="S1286" s="957"/>
      <c r="T1286" s="957"/>
      <c r="U1286" s="963"/>
    </row>
    <row r="1287" spans="1:21" ht="15.75" thickBot="1" x14ac:dyDescent="0.3">
      <c r="A1287" s="975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964"/>
      <c r="O1287" s="418"/>
      <c r="P1287" s="418"/>
      <c r="Q1287" s="965"/>
      <c r="R1287" s="151" t="str">
        <f t="shared" si="62"/>
        <v>fx</v>
      </c>
      <c r="S1287" s="964"/>
      <c r="T1287" s="964"/>
      <c r="U1287" s="966"/>
    </row>
    <row r="1288" spans="1:21" ht="15.75" thickBot="1" x14ac:dyDescent="0.3">
      <c r="A1288" s="973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959">
        <v>460</v>
      </c>
      <c r="O1288" s="419"/>
      <c r="P1288" s="419"/>
      <c r="Q1288" s="960">
        <v>574.73</v>
      </c>
      <c r="R1288" s="150" t="str">
        <f t="shared" si="62"/>
        <v>fx</v>
      </c>
      <c r="S1288" s="959">
        <v>3</v>
      </c>
      <c r="T1288" s="959">
        <v>25</v>
      </c>
      <c r="U1288" s="962">
        <v>2000</v>
      </c>
    </row>
    <row r="1289" spans="1:21" ht="15.75" thickBot="1" x14ac:dyDescent="0.3">
      <c r="A1289" s="974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957"/>
      <c r="O1289" s="411"/>
      <c r="P1289" s="411"/>
      <c r="Q1289" s="961"/>
      <c r="R1289" s="413" t="str">
        <f t="shared" si="62"/>
        <v>fx</v>
      </c>
      <c r="S1289" s="957"/>
      <c r="T1289" s="957"/>
      <c r="U1289" s="963"/>
    </row>
    <row r="1290" spans="1:21" ht="15.75" thickBot="1" x14ac:dyDescent="0.3">
      <c r="A1290" s="974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957"/>
      <c r="O1290" s="411"/>
      <c r="P1290" s="411"/>
      <c r="Q1290" s="961"/>
      <c r="R1290" s="413" t="str">
        <f t="shared" si="62"/>
        <v>fx</v>
      </c>
      <c r="S1290" s="957"/>
      <c r="T1290" s="957"/>
      <c r="U1290" s="963"/>
    </row>
    <row r="1291" spans="1:21" ht="15.75" thickBot="1" x14ac:dyDescent="0.3">
      <c r="A1291" s="974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957"/>
      <c r="O1291" s="411"/>
      <c r="P1291" s="411"/>
      <c r="Q1291" s="961"/>
      <c r="R1291" s="413" t="str">
        <f t="shared" si="62"/>
        <v>fx</v>
      </c>
      <c r="S1291" s="957"/>
      <c r="T1291" s="957"/>
      <c r="U1291" s="963"/>
    </row>
    <row r="1292" spans="1:21" ht="15.75" thickBot="1" x14ac:dyDescent="0.3">
      <c r="A1292" s="974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957"/>
      <c r="O1292" s="411"/>
      <c r="P1292" s="411"/>
      <c r="Q1292" s="961"/>
      <c r="R1292" s="413" t="str">
        <f t="shared" si="62"/>
        <v>fx</v>
      </c>
      <c r="S1292" s="957"/>
      <c r="T1292" s="957"/>
      <c r="U1292" s="963"/>
    </row>
    <row r="1293" spans="1:21" ht="15.75" thickBot="1" x14ac:dyDescent="0.3">
      <c r="A1293" s="974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958"/>
      <c r="O1293" s="411"/>
      <c r="P1293" s="411"/>
      <c r="Q1293" s="961"/>
      <c r="R1293" s="413" t="str">
        <f t="shared" si="62"/>
        <v>fx</v>
      </c>
      <c r="S1293" s="957"/>
      <c r="T1293" s="957"/>
      <c r="U1293" s="963"/>
    </row>
    <row r="1294" spans="1:21" ht="15.75" thickBot="1" x14ac:dyDescent="0.3">
      <c r="A1294" s="974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956">
        <v>328</v>
      </c>
      <c r="O1294" s="411"/>
      <c r="P1294" s="411"/>
      <c r="Q1294" s="961"/>
      <c r="R1294" s="413" t="str">
        <f t="shared" si="62"/>
        <v>fx</v>
      </c>
      <c r="S1294" s="957"/>
      <c r="T1294" s="957"/>
      <c r="U1294" s="963"/>
    </row>
    <row r="1295" spans="1:21" ht="15.75" thickBot="1" x14ac:dyDescent="0.3">
      <c r="A1295" s="974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957"/>
      <c r="O1295" s="411"/>
      <c r="P1295" s="411"/>
      <c r="Q1295" s="961"/>
      <c r="R1295" s="413" t="str">
        <f t="shared" si="62"/>
        <v>fx</v>
      </c>
      <c r="S1295" s="957"/>
      <c r="T1295" s="957"/>
      <c r="U1295" s="963"/>
    </row>
    <row r="1296" spans="1:21" ht="15.75" thickBot="1" x14ac:dyDescent="0.3">
      <c r="A1296" s="974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957"/>
      <c r="O1296" s="411"/>
      <c r="P1296" s="411"/>
      <c r="Q1296" s="961"/>
      <c r="R1296" s="413" t="str">
        <f t="shared" si="62"/>
        <v>fx</v>
      </c>
      <c r="S1296" s="957"/>
      <c r="T1296" s="957"/>
      <c r="U1296" s="963"/>
    </row>
    <row r="1297" spans="1:21" ht="15.75" thickBot="1" x14ac:dyDescent="0.3">
      <c r="A1297" s="974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957"/>
      <c r="O1297" s="411"/>
      <c r="P1297" s="411"/>
      <c r="Q1297" s="961"/>
      <c r="R1297" s="413" t="str">
        <f t="shared" si="62"/>
        <v>fx</v>
      </c>
      <c r="S1297" s="957"/>
      <c r="T1297" s="957"/>
      <c r="U1297" s="963"/>
    </row>
    <row r="1298" spans="1:21" ht="15.75" thickBot="1" x14ac:dyDescent="0.3">
      <c r="A1298" s="974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957"/>
      <c r="O1298" s="411"/>
      <c r="P1298" s="411"/>
      <c r="Q1298" s="961"/>
      <c r="R1298" s="413" t="str">
        <f t="shared" si="62"/>
        <v>fx</v>
      </c>
      <c r="S1298" s="957"/>
      <c r="T1298" s="957"/>
      <c r="U1298" s="963"/>
    </row>
    <row r="1299" spans="1:21" ht="15.75" thickBot="1" x14ac:dyDescent="0.3">
      <c r="A1299" s="974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958"/>
      <c r="O1299" s="411"/>
      <c r="P1299" s="411"/>
      <c r="Q1299" s="961"/>
      <c r="R1299" s="413" t="str">
        <f t="shared" si="62"/>
        <v>fx</v>
      </c>
      <c r="S1299" s="957"/>
      <c r="T1299" s="957"/>
      <c r="U1299" s="963"/>
    </row>
    <row r="1300" spans="1:21" ht="15.75" thickBot="1" x14ac:dyDescent="0.3">
      <c r="A1300" s="974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956">
        <v>328</v>
      </c>
      <c r="O1300" s="411"/>
      <c r="P1300" s="411"/>
      <c r="Q1300" s="961"/>
      <c r="R1300" s="413" t="str">
        <f t="shared" si="62"/>
        <v>p500</v>
      </c>
      <c r="S1300" s="957"/>
      <c r="T1300" s="957"/>
      <c r="U1300" s="963"/>
    </row>
    <row r="1301" spans="1:21" ht="15.75" thickBot="1" x14ac:dyDescent="0.3">
      <c r="A1301" s="974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957"/>
      <c r="O1301" s="411"/>
      <c r="P1301" s="411"/>
      <c r="Q1301" s="961"/>
      <c r="R1301" s="413" t="str">
        <f t="shared" si="62"/>
        <v>p500</v>
      </c>
      <c r="S1301" s="957"/>
      <c r="T1301" s="957"/>
      <c r="U1301" s="963"/>
    </row>
    <row r="1302" spans="1:21" ht="15.75" thickBot="1" x14ac:dyDescent="0.3">
      <c r="A1302" s="974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957"/>
      <c r="O1302" s="411"/>
      <c r="P1302" s="411"/>
      <c r="Q1302" s="961"/>
      <c r="R1302" s="413" t="str">
        <f t="shared" si="62"/>
        <v>p500</v>
      </c>
      <c r="S1302" s="957"/>
      <c r="T1302" s="957"/>
      <c r="U1302" s="963"/>
    </row>
    <row r="1303" spans="1:21" ht="15.75" thickBot="1" x14ac:dyDescent="0.3">
      <c r="A1303" s="974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957"/>
      <c r="O1303" s="411"/>
      <c r="P1303" s="411"/>
      <c r="Q1303" s="961"/>
      <c r="R1303" s="413" t="str">
        <f t="shared" si="62"/>
        <v>p500</v>
      </c>
      <c r="S1303" s="957"/>
      <c r="T1303" s="957"/>
      <c r="U1303" s="963"/>
    </row>
    <row r="1304" spans="1:21" ht="15.75" thickBot="1" x14ac:dyDescent="0.3">
      <c r="A1304" s="974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958"/>
      <c r="O1304" s="411"/>
      <c r="P1304" s="411"/>
      <c r="Q1304" s="961"/>
      <c r="R1304" s="413" t="str">
        <f t="shared" si="62"/>
        <v>p500</v>
      </c>
      <c r="S1304" s="957"/>
      <c r="T1304" s="957"/>
      <c r="U1304" s="963"/>
    </row>
    <row r="1305" spans="1:21" ht="15.75" thickBot="1" x14ac:dyDescent="0.3">
      <c r="A1305" s="974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956">
        <v>328</v>
      </c>
      <c r="O1305" s="411"/>
      <c r="P1305" s="411"/>
      <c r="Q1305" s="961"/>
      <c r="R1305" s="413" t="str">
        <f t="shared" si="62"/>
        <v>fx</v>
      </c>
      <c r="S1305" s="957"/>
      <c r="T1305" s="957"/>
      <c r="U1305" s="963"/>
    </row>
    <row r="1306" spans="1:21" ht="15.75" thickBot="1" x14ac:dyDescent="0.3">
      <c r="A1306" s="974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957"/>
      <c r="O1306" s="411"/>
      <c r="P1306" s="411"/>
      <c r="Q1306" s="961"/>
      <c r="R1306" s="413" t="str">
        <f t="shared" si="62"/>
        <v>fx</v>
      </c>
      <c r="S1306" s="957"/>
      <c r="T1306" s="957"/>
      <c r="U1306" s="963"/>
    </row>
    <row r="1307" spans="1:21" ht="15.75" thickBot="1" x14ac:dyDescent="0.3">
      <c r="A1307" s="974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957"/>
      <c r="O1307" s="411"/>
      <c r="P1307" s="411"/>
      <c r="Q1307" s="961"/>
      <c r="R1307" s="413" t="str">
        <f t="shared" si="62"/>
        <v>fx</v>
      </c>
      <c r="S1307" s="957"/>
      <c r="T1307" s="957"/>
      <c r="U1307" s="963"/>
    </row>
    <row r="1308" spans="1:21" ht="15.75" thickBot="1" x14ac:dyDescent="0.3">
      <c r="A1308" s="974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957"/>
      <c r="O1308" s="411"/>
      <c r="P1308" s="411"/>
      <c r="Q1308" s="961"/>
      <c r="R1308" s="413" t="str">
        <f t="shared" si="62"/>
        <v>fx</v>
      </c>
      <c r="S1308" s="957"/>
      <c r="T1308" s="957"/>
      <c r="U1308" s="963"/>
    </row>
    <row r="1309" spans="1:21" ht="15.75" thickBot="1" x14ac:dyDescent="0.3">
      <c r="A1309" s="974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957"/>
      <c r="O1309" s="411"/>
      <c r="P1309" s="411"/>
      <c r="Q1309" s="961"/>
      <c r="R1309" s="413" t="str">
        <f t="shared" si="62"/>
        <v>fx</v>
      </c>
      <c r="S1309" s="957"/>
      <c r="T1309" s="957"/>
      <c r="U1309" s="963"/>
    </row>
    <row r="1310" spans="1:21" ht="15.75" thickBot="1" x14ac:dyDescent="0.3">
      <c r="A1310" s="974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958"/>
      <c r="O1310" s="411"/>
      <c r="P1310" s="411"/>
      <c r="Q1310" s="961"/>
      <c r="R1310" s="413" t="str">
        <f t="shared" si="62"/>
        <v>fx</v>
      </c>
      <c r="S1310" s="957"/>
      <c r="T1310" s="957"/>
      <c r="U1310" s="963"/>
    </row>
    <row r="1311" spans="1:21" ht="15.75" thickBot="1" x14ac:dyDescent="0.3">
      <c r="A1311" s="974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956">
        <v>301</v>
      </c>
      <c r="O1311" s="411"/>
      <c r="P1311" s="411"/>
      <c r="Q1311" s="961"/>
      <c r="R1311" s="413" t="str">
        <f t="shared" si="62"/>
        <v>fx</v>
      </c>
      <c r="S1311" s="957"/>
      <c r="T1311" s="957"/>
      <c r="U1311" s="963"/>
    </row>
    <row r="1312" spans="1:21" ht="15.75" thickBot="1" x14ac:dyDescent="0.3">
      <c r="A1312" s="974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957"/>
      <c r="O1312" s="411"/>
      <c r="P1312" s="411"/>
      <c r="Q1312" s="961"/>
      <c r="R1312" s="413" t="str">
        <f t="shared" si="62"/>
        <v>fx</v>
      </c>
      <c r="S1312" s="957"/>
      <c r="T1312" s="957"/>
      <c r="U1312" s="963"/>
    </row>
    <row r="1313" spans="1:21" ht="15.75" thickBot="1" x14ac:dyDescent="0.3">
      <c r="A1313" s="974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957"/>
      <c r="O1313" s="411"/>
      <c r="P1313" s="411"/>
      <c r="Q1313" s="961"/>
      <c r="R1313" s="413" t="str">
        <f t="shared" si="62"/>
        <v>fx</v>
      </c>
      <c r="S1313" s="957"/>
      <c r="T1313" s="957"/>
      <c r="U1313" s="963"/>
    </row>
    <row r="1314" spans="1:21" ht="15.75" thickBot="1" x14ac:dyDescent="0.3">
      <c r="A1314" s="974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957"/>
      <c r="O1314" s="411"/>
      <c r="P1314" s="411"/>
      <c r="Q1314" s="961"/>
      <c r="R1314" s="413" t="str">
        <f t="shared" si="62"/>
        <v>fx</v>
      </c>
      <c r="S1314" s="957"/>
      <c r="T1314" s="957"/>
      <c r="U1314" s="963"/>
    </row>
    <row r="1315" spans="1:21" ht="15.75" thickBot="1" x14ac:dyDescent="0.3">
      <c r="A1315" s="974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958"/>
      <c r="O1315" s="411"/>
      <c r="P1315" s="411"/>
      <c r="Q1315" s="961"/>
      <c r="R1315" s="413" t="str">
        <f t="shared" si="62"/>
        <v>fx</v>
      </c>
      <c r="S1315" s="957"/>
      <c r="T1315" s="957"/>
      <c r="U1315" s="963"/>
    </row>
    <row r="1316" spans="1:21" ht="15.75" thickBot="1" x14ac:dyDescent="0.3">
      <c r="A1316" s="974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956">
        <v>170</v>
      </c>
      <c r="O1316" s="411"/>
      <c r="P1316" s="411"/>
      <c r="Q1316" s="961"/>
      <c r="R1316" s="413" t="str">
        <f t="shared" si="62"/>
        <v>fx</v>
      </c>
      <c r="S1316" s="957"/>
      <c r="T1316" s="957"/>
      <c r="U1316" s="963"/>
    </row>
    <row r="1317" spans="1:21" ht="15.75" thickBot="1" x14ac:dyDescent="0.3">
      <c r="A1317" s="974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957"/>
      <c r="O1317" s="411"/>
      <c r="P1317" s="411"/>
      <c r="Q1317" s="961"/>
      <c r="R1317" s="413" t="str">
        <f t="shared" si="62"/>
        <v>fx</v>
      </c>
      <c r="S1317" s="957"/>
      <c r="T1317" s="957"/>
      <c r="U1317" s="963"/>
    </row>
    <row r="1318" spans="1:21" ht="15.75" thickBot="1" x14ac:dyDescent="0.3">
      <c r="A1318" s="974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957"/>
      <c r="O1318" s="411"/>
      <c r="P1318" s="411"/>
      <c r="Q1318" s="961"/>
      <c r="R1318" s="413" t="str">
        <f t="shared" si="62"/>
        <v>fx</v>
      </c>
      <c r="S1318" s="957"/>
      <c r="T1318" s="957"/>
      <c r="U1318" s="963"/>
    </row>
    <row r="1319" spans="1:21" ht="15.75" thickBot="1" x14ac:dyDescent="0.3">
      <c r="A1319" s="974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957"/>
      <c r="O1319" s="411"/>
      <c r="P1319" s="411"/>
      <c r="Q1319" s="961"/>
      <c r="R1319" s="413" t="str">
        <f t="shared" si="62"/>
        <v>fx</v>
      </c>
      <c r="S1319" s="957"/>
      <c r="T1319" s="957"/>
      <c r="U1319" s="963"/>
    </row>
    <row r="1320" spans="1:21" ht="15.75" thickBot="1" x14ac:dyDescent="0.3">
      <c r="A1320" s="974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958"/>
      <c r="O1320" s="411"/>
      <c r="P1320" s="411"/>
      <c r="Q1320" s="961"/>
      <c r="R1320" s="413" t="str">
        <f t="shared" si="62"/>
        <v>fx</v>
      </c>
      <c r="S1320" s="957"/>
      <c r="T1320" s="957"/>
      <c r="U1320" s="963"/>
    </row>
    <row r="1321" spans="1:21" ht="15.75" thickBot="1" x14ac:dyDescent="0.3">
      <c r="A1321" s="974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956">
        <v>306</v>
      </c>
      <c r="O1321" s="411"/>
      <c r="P1321" s="411"/>
      <c r="Q1321" s="961"/>
      <c r="R1321" s="413" t="str">
        <f t="shared" si="62"/>
        <v>fx</v>
      </c>
      <c r="S1321" s="957"/>
      <c r="T1321" s="957"/>
      <c r="U1321" s="963"/>
    </row>
    <row r="1322" spans="1:21" ht="15.75" thickBot="1" x14ac:dyDescent="0.3">
      <c r="A1322" s="974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957"/>
      <c r="O1322" s="411"/>
      <c r="P1322" s="411"/>
      <c r="Q1322" s="961"/>
      <c r="R1322" s="413" t="str">
        <f t="shared" si="62"/>
        <v>fx</v>
      </c>
      <c r="S1322" s="957"/>
      <c r="T1322" s="957"/>
      <c r="U1322" s="963"/>
    </row>
    <row r="1323" spans="1:21" ht="15.75" thickBot="1" x14ac:dyDescent="0.3">
      <c r="A1323" s="974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957"/>
      <c r="O1323" s="411"/>
      <c r="P1323" s="411"/>
      <c r="Q1323" s="961"/>
      <c r="R1323" s="413" t="str">
        <f t="shared" si="62"/>
        <v>fx</v>
      </c>
      <c r="S1323" s="957"/>
      <c r="T1323" s="957"/>
      <c r="U1323" s="963"/>
    </row>
    <row r="1324" spans="1:21" ht="15.75" thickBot="1" x14ac:dyDescent="0.3">
      <c r="A1324" s="974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957"/>
      <c r="O1324" s="411"/>
      <c r="P1324" s="411"/>
      <c r="Q1324" s="961"/>
      <c r="R1324" s="413" t="str">
        <f t="shared" si="62"/>
        <v>fx</v>
      </c>
      <c r="S1324" s="957"/>
      <c r="T1324" s="957"/>
      <c r="U1324" s="963"/>
    </row>
    <row r="1325" spans="1:21" ht="15.75" thickBot="1" x14ac:dyDescent="0.3">
      <c r="A1325" s="974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957"/>
      <c r="O1325" s="411"/>
      <c r="P1325" s="411"/>
      <c r="Q1325" s="961"/>
      <c r="R1325" s="413" t="str">
        <f t="shared" si="62"/>
        <v>fx</v>
      </c>
      <c r="S1325" s="957"/>
      <c r="T1325" s="957"/>
      <c r="U1325" s="963"/>
    </row>
    <row r="1326" spans="1:21" ht="15.75" thickBot="1" x14ac:dyDescent="0.3">
      <c r="A1326" s="975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964"/>
      <c r="O1326" s="418"/>
      <c r="P1326" s="418"/>
      <c r="Q1326" s="965"/>
      <c r="R1326" s="151" t="str">
        <f t="shared" si="62"/>
        <v>fx</v>
      </c>
      <c r="S1326" s="964"/>
      <c r="T1326" s="964"/>
      <c r="U1326" s="966"/>
    </row>
    <row r="1327" spans="1:21" ht="15.75" thickBot="1" x14ac:dyDescent="0.3">
      <c r="A1327" s="983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959">
        <v>120</v>
      </c>
      <c r="O1327" s="419"/>
      <c r="P1327" s="419"/>
      <c r="Q1327" s="960">
        <v>59</v>
      </c>
      <c r="R1327" s="150" t="str">
        <f t="shared" ref="R1327:R1390" si="66">IF(C1327=370,"p500","fx")</f>
        <v>fx</v>
      </c>
      <c r="S1327" s="959">
        <v>1.7</v>
      </c>
      <c r="T1327" s="959">
        <v>4.5</v>
      </c>
      <c r="U1327" s="962">
        <v>0</v>
      </c>
    </row>
    <row r="1328" spans="1:21" ht="15.75" thickBot="1" x14ac:dyDescent="0.3">
      <c r="A1328" s="984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957"/>
      <c r="O1328" s="411"/>
      <c r="P1328" s="411"/>
      <c r="Q1328" s="961"/>
      <c r="R1328" s="413" t="str">
        <f t="shared" si="66"/>
        <v>fx</v>
      </c>
      <c r="S1328" s="957"/>
      <c r="T1328" s="957"/>
      <c r="U1328" s="963"/>
    </row>
    <row r="1329" spans="1:21" ht="15.75" thickBot="1" x14ac:dyDescent="0.3">
      <c r="A1329" s="984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957"/>
      <c r="O1329" s="411"/>
      <c r="P1329" s="411"/>
      <c r="Q1329" s="961"/>
      <c r="R1329" s="413" t="str">
        <f t="shared" si="66"/>
        <v>fx</v>
      </c>
      <c r="S1329" s="957"/>
      <c r="T1329" s="957"/>
      <c r="U1329" s="963"/>
    </row>
    <row r="1330" spans="1:21" ht="15.75" thickBot="1" x14ac:dyDescent="0.3">
      <c r="A1330" s="984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957"/>
      <c r="O1330" s="411"/>
      <c r="P1330" s="411"/>
      <c r="Q1330" s="961"/>
      <c r="R1330" s="413" t="str">
        <f t="shared" si="66"/>
        <v>fx</v>
      </c>
      <c r="S1330" s="957"/>
      <c r="T1330" s="957"/>
      <c r="U1330" s="963"/>
    </row>
    <row r="1331" spans="1:21" ht="15.75" thickBot="1" x14ac:dyDescent="0.3">
      <c r="A1331" s="984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957"/>
      <c r="O1331" s="411"/>
      <c r="P1331" s="411"/>
      <c r="Q1331" s="961"/>
      <c r="R1331" s="413" t="str">
        <f t="shared" si="66"/>
        <v>fx</v>
      </c>
      <c r="S1331" s="957"/>
      <c r="T1331" s="957"/>
      <c r="U1331" s="963"/>
    </row>
    <row r="1332" spans="1:21" ht="15.75" thickBot="1" x14ac:dyDescent="0.3">
      <c r="A1332" s="985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964"/>
      <c r="O1332" s="418"/>
      <c r="P1332" s="418"/>
      <c r="Q1332" s="965"/>
      <c r="R1332" s="151" t="str">
        <f t="shared" si="66"/>
        <v>fx</v>
      </c>
      <c r="S1332" s="964"/>
      <c r="T1332" s="964"/>
      <c r="U1332" s="966"/>
    </row>
    <row r="1333" spans="1:21" ht="15.75" thickBot="1" x14ac:dyDescent="0.3">
      <c r="A1333" s="983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959">
        <v>192</v>
      </c>
      <c r="O1333" s="419"/>
      <c r="P1333" s="419"/>
      <c r="Q1333" s="960">
        <v>84.5</v>
      </c>
      <c r="R1333" s="150" t="str">
        <f t="shared" si="66"/>
        <v>fx</v>
      </c>
      <c r="S1333" s="959">
        <v>1.5</v>
      </c>
      <c r="T1333" s="959">
        <v>7.5</v>
      </c>
      <c r="U1333" s="962">
        <v>0</v>
      </c>
    </row>
    <row r="1334" spans="1:21" ht="15.75" thickBot="1" x14ac:dyDescent="0.3">
      <c r="A1334" s="984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957"/>
      <c r="O1334" s="411"/>
      <c r="P1334" s="411"/>
      <c r="Q1334" s="961"/>
      <c r="R1334" s="413" t="str">
        <f t="shared" si="66"/>
        <v>fx</v>
      </c>
      <c r="S1334" s="957"/>
      <c r="T1334" s="957"/>
      <c r="U1334" s="963"/>
    </row>
    <row r="1335" spans="1:21" ht="15.75" thickBot="1" x14ac:dyDescent="0.3">
      <c r="A1335" s="984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957"/>
      <c r="O1335" s="411"/>
      <c r="P1335" s="411"/>
      <c r="Q1335" s="961"/>
      <c r="R1335" s="413" t="str">
        <f t="shared" si="66"/>
        <v>fx</v>
      </c>
      <c r="S1335" s="957"/>
      <c r="T1335" s="957"/>
      <c r="U1335" s="963"/>
    </row>
    <row r="1336" spans="1:21" ht="15.75" thickBot="1" x14ac:dyDescent="0.3">
      <c r="A1336" s="984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957"/>
      <c r="O1336" s="411"/>
      <c r="P1336" s="411"/>
      <c r="Q1336" s="961"/>
      <c r="R1336" s="413" t="str">
        <f t="shared" si="66"/>
        <v>fx</v>
      </c>
      <c r="S1336" s="957"/>
      <c r="T1336" s="957"/>
      <c r="U1336" s="963"/>
    </row>
    <row r="1337" spans="1:21" ht="15.75" thickBot="1" x14ac:dyDescent="0.3">
      <c r="A1337" s="984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957"/>
      <c r="O1337" s="411"/>
      <c r="P1337" s="411"/>
      <c r="Q1337" s="961"/>
      <c r="R1337" s="413" t="str">
        <f t="shared" si="66"/>
        <v>fx</v>
      </c>
      <c r="S1337" s="957"/>
      <c r="T1337" s="957"/>
      <c r="U1337" s="963"/>
    </row>
    <row r="1338" spans="1:21" ht="15.75" thickBot="1" x14ac:dyDescent="0.3">
      <c r="A1338" s="985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964"/>
      <c r="O1338" s="418"/>
      <c r="P1338" s="418"/>
      <c r="Q1338" s="965"/>
      <c r="R1338" s="151" t="str">
        <f t="shared" si="66"/>
        <v>fx</v>
      </c>
      <c r="S1338" s="964"/>
      <c r="T1338" s="964"/>
      <c r="U1338" s="966"/>
    </row>
    <row r="1339" spans="1:21" ht="15.75" thickBot="1" x14ac:dyDescent="0.3">
      <c r="A1339" s="973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959">
        <v>558</v>
      </c>
      <c r="O1339" s="419"/>
      <c r="P1339" s="419"/>
      <c r="Q1339" s="960">
        <v>475</v>
      </c>
      <c r="R1339" s="150" t="str">
        <f t="shared" si="66"/>
        <v>fx</v>
      </c>
      <c r="S1339" s="959">
        <v>2.5</v>
      </c>
      <c r="T1339" s="959">
        <v>23</v>
      </c>
      <c r="U1339" s="962">
        <v>1000</v>
      </c>
    </row>
    <row r="1340" spans="1:21" ht="15.75" thickBot="1" x14ac:dyDescent="0.3">
      <c r="A1340" s="974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957"/>
      <c r="O1340" s="411"/>
      <c r="P1340" s="411"/>
      <c r="Q1340" s="961"/>
      <c r="R1340" s="413" t="str">
        <f t="shared" si="66"/>
        <v>fx</v>
      </c>
      <c r="S1340" s="957"/>
      <c r="T1340" s="957"/>
      <c r="U1340" s="963"/>
    </row>
    <row r="1341" spans="1:21" ht="15.75" thickBot="1" x14ac:dyDescent="0.3">
      <c r="A1341" s="974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957"/>
      <c r="O1341" s="411"/>
      <c r="P1341" s="411"/>
      <c r="Q1341" s="961"/>
      <c r="R1341" s="413" t="str">
        <f t="shared" si="66"/>
        <v>fx</v>
      </c>
      <c r="S1341" s="957"/>
      <c r="T1341" s="957"/>
      <c r="U1341" s="963"/>
    </row>
    <row r="1342" spans="1:21" ht="15.75" thickBot="1" x14ac:dyDescent="0.3">
      <c r="A1342" s="974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957"/>
      <c r="O1342" s="411"/>
      <c r="P1342" s="411"/>
      <c r="Q1342" s="961"/>
      <c r="R1342" s="413" t="str">
        <f t="shared" si="66"/>
        <v>fx</v>
      </c>
      <c r="S1342" s="957"/>
      <c r="T1342" s="957"/>
      <c r="U1342" s="963"/>
    </row>
    <row r="1343" spans="1:21" ht="15.75" thickBot="1" x14ac:dyDescent="0.3">
      <c r="A1343" s="974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957"/>
      <c r="O1343" s="411"/>
      <c r="P1343" s="411"/>
      <c r="Q1343" s="961"/>
      <c r="R1343" s="413" t="str">
        <f t="shared" si="66"/>
        <v>fx</v>
      </c>
      <c r="S1343" s="957"/>
      <c r="T1343" s="957"/>
      <c r="U1343" s="963"/>
    </row>
    <row r="1344" spans="1:21" ht="15.75" thickBot="1" x14ac:dyDescent="0.3">
      <c r="A1344" s="974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958"/>
      <c r="O1344" s="411"/>
      <c r="P1344" s="411"/>
      <c r="Q1344" s="961"/>
      <c r="R1344" s="413" t="str">
        <f t="shared" si="66"/>
        <v>fx</v>
      </c>
      <c r="S1344" s="957"/>
      <c r="T1344" s="957"/>
      <c r="U1344" s="963"/>
    </row>
    <row r="1345" spans="1:21" ht="15.75" thickBot="1" x14ac:dyDescent="0.3">
      <c r="A1345" s="974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956">
        <v>456</v>
      </c>
      <c r="O1345" s="411"/>
      <c r="P1345" s="411"/>
      <c r="Q1345" s="961"/>
      <c r="R1345" s="413" t="str">
        <f t="shared" si="66"/>
        <v>fx</v>
      </c>
      <c r="S1345" s="957"/>
      <c r="T1345" s="957"/>
      <c r="U1345" s="963"/>
    </row>
    <row r="1346" spans="1:21" ht="15.75" thickBot="1" x14ac:dyDescent="0.3">
      <c r="A1346" s="974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957"/>
      <c r="O1346" s="411"/>
      <c r="P1346" s="411"/>
      <c r="Q1346" s="961"/>
      <c r="R1346" s="413" t="str">
        <f t="shared" si="66"/>
        <v>fx</v>
      </c>
      <c r="S1346" s="957"/>
      <c r="T1346" s="957"/>
      <c r="U1346" s="963"/>
    </row>
    <row r="1347" spans="1:21" ht="15.75" thickBot="1" x14ac:dyDescent="0.3">
      <c r="A1347" s="974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957"/>
      <c r="O1347" s="411"/>
      <c r="P1347" s="411"/>
      <c r="Q1347" s="961"/>
      <c r="R1347" s="413" t="str">
        <f t="shared" si="66"/>
        <v>fx</v>
      </c>
      <c r="S1347" s="957"/>
      <c r="T1347" s="957"/>
      <c r="U1347" s="963"/>
    </row>
    <row r="1348" spans="1:21" ht="15.75" thickBot="1" x14ac:dyDescent="0.3">
      <c r="A1348" s="974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957"/>
      <c r="O1348" s="411"/>
      <c r="P1348" s="411"/>
      <c r="Q1348" s="961"/>
      <c r="R1348" s="413" t="str">
        <f t="shared" si="66"/>
        <v>fx</v>
      </c>
      <c r="S1348" s="957"/>
      <c r="T1348" s="957"/>
      <c r="U1348" s="963"/>
    </row>
    <row r="1349" spans="1:21" ht="15.75" thickBot="1" x14ac:dyDescent="0.3">
      <c r="A1349" s="974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957"/>
      <c r="O1349" s="411"/>
      <c r="P1349" s="411"/>
      <c r="Q1349" s="961"/>
      <c r="R1349" s="413" t="str">
        <f t="shared" si="66"/>
        <v>fx</v>
      </c>
      <c r="S1349" s="957"/>
      <c r="T1349" s="957"/>
      <c r="U1349" s="963"/>
    </row>
    <row r="1350" spans="1:21" ht="15.75" thickBot="1" x14ac:dyDescent="0.3">
      <c r="A1350" s="974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958"/>
      <c r="O1350" s="411"/>
      <c r="P1350" s="411"/>
      <c r="Q1350" s="961"/>
      <c r="R1350" s="413" t="str">
        <f t="shared" si="66"/>
        <v>fx</v>
      </c>
      <c r="S1350" s="957"/>
      <c r="T1350" s="957"/>
      <c r="U1350" s="963"/>
    </row>
    <row r="1351" spans="1:21" ht="15.75" thickBot="1" x14ac:dyDescent="0.3">
      <c r="A1351" s="974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956">
        <v>468</v>
      </c>
      <c r="O1351" s="411"/>
      <c r="P1351" s="411"/>
      <c r="Q1351" s="961"/>
      <c r="R1351" s="413" t="str">
        <f t="shared" si="66"/>
        <v>fx</v>
      </c>
      <c r="S1351" s="957"/>
      <c r="T1351" s="957"/>
      <c r="U1351" s="963"/>
    </row>
    <row r="1352" spans="1:21" ht="15.75" thickBot="1" x14ac:dyDescent="0.3">
      <c r="A1352" s="974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957"/>
      <c r="O1352" s="411"/>
      <c r="P1352" s="411"/>
      <c r="Q1352" s="961"/>
      <c r="R1352" s="413" t="str">
        <f t="shared" si="66"/>
        <v>fx</v>
      </c>
      <c r="S1352" s="957"/>
      <c r="T1352" s="957"/>
      <c r="U1352" s="963"/>
    </row>
    <row r="1353" spans="1:21" ht="15.75" thickBot="1" x14ac:dyDescent="0.3">
      <c r="A1353" s="974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957"/>
      <c r="O1353" s="411"/>
      <c r="P1353" s="411"/>
      <c r="Q1353" s="961"/>
      <c r="R1353" s="413" t="str">
        <f t="shared" si="66"/>
        <v>fx</v>
      </c>
      <c r="S1353" s="957"/>
      <c r="T1353" s="957"/>
      <c r="U1353" s="963"/>
    </row>
    <row r="1354" spans="1:21" ht="15.75" thickBot="1" x14ac:dyDescent="0.3">
      <c r="A1354" s="974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957"/>
      <c r="O1354" s="411"/>
      <c r="P1354" s="411"/>
      <c r="Q1354" s="961"/>
      <c r="R1354" s="413" t="str">
        <f t="shared" si="66"/>
        <v>fx</v>
      </c>
      <c r="S1354" s="957"/>
      <c r="T1354" s="957"/>
      <c r="U1354" s="963"/>
    </row>
    <row r="1355" spans="1:21" ht="15.75" thickBot="1" x14ac:dyDescent="0.3">
      <c r="A1355" s="974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957"/>
      <c r="O1355" s="411"/>
      <c r="P1355" s="411"/>
      <c r="Q1355" s="961"/>
      <c r="R1355" s="413" t="str">
        <f t="shared" si="66"/>
        <v>fx</v>
      </c>
      <c r="S1355" s="957"/>
      <c r="T1355" s="957"/>
      <c r="U1355" s="963"/>
    </row>
    <row r="1356" spans="1:21" ht="15.75" thickBot="1" x14ac:dyDescent="0.3">
      <c r="A1356" s="974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958"/>
      <c r="O1356" s="411"/>
      <c r="P1356" s="411"/>
      <c r="Q1356" s="961"/>
      <c r="R1356" s="413" t="str">
        <f t="shared" si="66"/>
        <v>fx</v>
      </c>
      <c r="S1356" s="957"/>
      <c r="T1356" s="957"/>
      <c r="U1356" s="963"/>
    </row>
    <row r="1357" spans="1:21" ht="15.75" thickBot="1" x14ac:dyDescent="0.3">
      <c r="A1357" s="974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956">
        <v>288</v>
      </c>
      <c r="O1357" s="411"/>
      <c r="P1357" s="411"/>
      <c r="Q1357" s="961"/>
      <c r="R1357" s="413" t="str">
        <f t="shared" si="66"/>
        <v>fx</v>
      </c>
      <c r="S1357" s="957"/>
      <c r="T1357" s="957"/>
      <c r="U1357" s="963"/>
    </row>
    <row r="1358" spans="1:21" ht="15.75" thickBot="1" x14ac:dyDescent="0.3">
      <c r="A1358" s="974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957"/>
      <c r="O1358" s="411"/>
      <c r="P1358" s="411"/>
      <c r="Q1358" s="961"/>
      <c r="R1358" s="413" t="str">
        <f t="shared" si="66"/>
        <v>fx</v>
      </c>
      <c r="S1358" s="957"/>
      <c r="T1358" s="957"/>
      <c r="U1358" s="963"/>
    </row>
    <row r="1359" spans="1:21" ht="15.75" thickBot="1" x14ac:dyDescent="0.3">
      <c r="A1359" s="974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957"/>
      <c r="O1359" s="411"/>
      <c r="P1359" s="411"/>
      <c r="Q1359" s="961"/>
      <c r="R1359" s="413" t="str">
        <f t="shared" si="66"/>
        <v>fx</v>
      </c>
      <c r="S1359" s="957"/>
      <c r="T1359" s="957"/>
      <c r="U1359" s="963"/>
    </row>
    <row r="1360" spans="1:21" ht="15.75" thickBot="1" x14ac:dyDescent="0.3">
      <c r="A1360" s="974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957"/>
      <c r="O1360" s="411"/>
      <c r="P1360" s="411"/>
      <c r="Q1360" s="961"/>
      <c r="R1360" s="413" t="str">
        <f t="shared" si="66"/>
        <v>fx</v>
      </c>
      <c r="S1360" s="957"/>
      <c r="T1360" s="957"/>
      <c r="U1360" s="963"/>
    </row>
    <row r="1361" spans="1:21" ht="15.75" thickBot="1" x14ac:dyDescent="0.3">
      <c r="A1361" s="975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964"/>
      <c r="O1361" s="418"/>
      <c r="P1361" s="418"/>
      <c r="Q1361" s="965"/>
      <c r="R1361" s="151" t="str">
        <f t="shared" si="66"/>
        <v>fx</v>
      </c>
      <c r="S1361" s="964"/>
      <c r="T1361" s="964"/>
      <c r="U1361" s="966"/>
    </row>
    <row r="1362" spans="1:21" ht="15.75" thickBot="1" x14ac:dyDescent="0.3">
      <c r="A1362" s="973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959">
        <v>420</v>
      </c>
      <c r="O1362" s="419"/>
      <c r="P1362" s="419"/>
      <c r="Q1362" s="960" t="s">
        <v>511</v>
      </c>
      <c r="R1362" s="150" t="str">
        <f t="shared" si="66"/>
        <v>fx</v>
      </c>
      <c r="S1362" s="959">
        <v>2</v>
      </c>
      <c r="T1362" s="959">
        <v>18</v>
      </c>
      <c r="U1362" s="962">
        <v>2000</v>
      </c>
    </row>
    <row r="1363" spans="1:21" ht="15.75" thickBot="1" x14ac:dyDescent="0.3">
      <c r="A1363" s="974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957"/>
      <c r="O1363" s="411"/>
      <c r="P1363" s="411"/>
      <c r="Q1363" s="961"/>
      <c r="R1363" s="413" t="str">
        <f t="shared" si="66"/>
        <v>fx</v>
      </c>
      <c r="S1363" s="957"/>
      <c r="T1363" s="957"/>
      <c r="U1363" s="963"/>
    </row>
    <row r="1364" spans="1:21" ht="15.75" thickBot="1" x14ac:dyDescent="0.3">
      <c r="A1364" s="974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957"/>
      <c r="O1364" s="411"/>
      <c r="P1364" s="411"/>
      <c r="Q1364" s="961"/>
      <c r="R1364" s="413" t="str">
        <f t="shared" si="66"/>
        <v>fx</v>
      </c>
      <c r="S1364" s="957"/>
      <c r="T1364" s="957"/>
      <c r="U1364" s="963"/>
    </row>
    <row r="1365" spans="1:21" ht="15.75" thickBot="1" x14ac:dyDescent="0.3">
      <c r="A1365" s="974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957"/>
      <c r="O1365" s="411"/>
      <c r="P1365" s="411"/>
      <c r="Q1365" s="961"/>
      <c r="R1365" s="413" t="str">
        <f t="shared" si="66"/>
        <v>fx</v>
      </c>
      <c r="S1365" s="957"/>
      <c r="T1365" s="957"/>
      <c r="U1365" s="963"/>
    </row>
    <row r="1366" spans="1:21" ht="15.75" thickBot="1" x14ac:dyDescent="0.3">
      <c r="A1366" s="974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957"/>
      <c r="O1366" s="411"/>
      <c r="P1366" s="411"/>
      <c r="Q1366" s="961"/>
      <c r="R1366" s="413" t="str">
        <f t="shared" si="66"/>
        <v>fx</v>
      </c>
      <c r="S1366" s="957"/>
      <c r="T1366" s="957"/>
      <c r="U1366" s="963"/>
    </row>
    <row r="1367" spans="1:21" ht="15.75" thickBot="1" x14ac:dyDescent="0.3">
      <c r="A1367" s="974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958"/>
      <c r="O1367" s="411"/>
      <c r="P1367" s="411"/>
      <c r="Q1367" s="961"/>
      <c r="R1367" s="413" t="str">
        <f t="shared" si="66"/>
        <v>fx</v>
      </c>
      <c r="S1367" s="957"/>
      <c r="T1367" s="957"/>
      <c r="U1367" s="963"/>
    </row>
    <row r="1368" spans="1:21" ht="15.75" thickBot="1" x14ac:dyDescent="0.3">
      <c r="A1368" s="974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956">
        <v>225</v>
      </c>
      <c r="O1368" s="411"/>
      <c r="P1368" s="411"/>
      <c r="Q1368" s="961"/>
      <c r="R1368" s="413" t="str">
        <f t="shared" si="66"/>
        <v>fx</v>
      </c>
      <c r="S1368" s="957"/>
      <c r="T1368" s="957"/>
      <c r="U1368" s="963"/>
    </row>
    <row r="1369" spans="1:21" ht="15.75" thickBot="1" x14ac:dyDescent="0.3">
      <c r="A1369" s="974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957"/>
      <c r="O1369" s="411"/>
      <c r="P1369" s="411"/>
      <c r="Q1369" s="961"/>
      <c r="R1369" s="413" t="str">
        <f t="shared" si="66"/>
        <v>fx</v>
      </c>
      <c r="S1369" s="957"/>
      <c r="T1369" s="957"/>
      <c r="U1369" s="963"/>
    </row>
    <row r="1370" spans="1:21" ht="15.75" thickBot="1" x14ac:dyDescent="0.3">
      <c r="A1370" s="974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957"/>
      <c r="O1370" s="411"/>
      <c r="P1370" s="411"/>
      <c r="Q1370" s="961"/>
      <c r="R1370" s="413" t="str">
        <f t="shared" si="66"/>
        <v>fx</v>
      </c>
      <c r="S1370" s="957"/>
      <c r="T1370" s="957"/>
      <c r="U1370" s="963"/>
    </row>
    <row r="1371" spans="1:21" ht="15.75" thickBot="1" x14ac:dyDescent="0.3">
      <c r="A1371" s="974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957"/>
      <c r="O1371" s="411"/>
      <c r="P1371" s="411"/>
      <c r="Q1371" s="961"/>
      <c r="R1371" s="413" t="str">
        <f t="shared" si="66"/>
        <v>fx</v>
      </c>
      <c r="S1371" s="957"/>
      <c r="T1371" s="957"/>
      <c r="U1371" s="963"/>
    </row>
    <row r="1372" spans="1:21" ht="15.75" thickBot="1" x14ac:dyDescent="0.3">
      <c r="A1372" s="974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957"/>
      <c r="O1372" s="411"/>
      <c r="P1372" s="411"/>
      <c r="Q1372" s="961"/>
      <c r="R1372" s="413" t="str">
        <f t="shared" si="66"/>
        <v>fx</v>
      </c>
      <c r="S1372" s="957"/>
      <c r="T1372" s="957"/>
      <c r="U1372" s="963"/>
    </row>
    <row r="1373" spans="1:21" ht="15.75" thickBot="1" x14ac:dyDescent="0.3">
      <c r="A1373" s="974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958"/>
      <c r="O1373" s="411"/>
      <c r="P1373" s="411"/>
      <c r="Q1373" s="961"/>
      <c r="R1373" s="413" t="str">
        <f t="shared" si="66"/>
        <v>fx</v>
      </c>
      <c r="S1373" s="957"/>
      <c r="T1373" s="957"/>
      <c r="U1373" s="963"/>
    </row>
    <row r="1374" spans="1:21" ht="15.75" thickBot="1" x14ac:dyDescent="0.3">
      <c r="A1374" s="974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956">
        <v>280</v>
      </c>
      <c r="O1374" s="411"/>
      <c r="P1374" s="411"/>
      <c r="Q1374" s="961"/>
      <c r="R1374" s="413" t="str">
        <f t="shared" si="66"/>
        <v>fx</v>
      </c>
      <c r="S1374" s="957"/>
      <c r="T1374" s="957"/>
      <c r="U1374" s="963"/>
    </row>
    <row r="1375" spans="1:21" ht="15.75" thickBot="1" x14ac:dyDescent="0.3">
      <c r="A1375" s="974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957"/>
      <c r="O1375" s="411"/>
      <c r="P1375" s="411"/>
      <c r="Q1375" s="961"/>
      <c r="R1375" s="413" t="str">
        <f t="shared" si="66"/>
        <v>fx</v>
      </c>
      <c r="S1375" s="957"/>
      <c r="T1375" s="957"/>
      <c r="U1375" s="963"/>
    </row>
    <row r="1376" spans="1:21" ht="15.75" thickBot="1" x14ac:dyDescent="0.3">
      <c r="A1376" s="974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957"/>
      <c r="O1376" s="411"/>
      <c r="P1376" s="411"/>
      <c r="Q1376" s="961"/>
      <c r="R1376" s="413" t="str">
        <f t="shared" si="66"/>
        <v>fx</v>
      </c>
      <c r="S1376" s="957"/>
      <c r="T1376" s="957"/>
      <c r="U1376" s="963"/>
    </row>
    <row r="1377" spans="1:21" ht="15.75" thickBot="1" x14ac:dyDescent="0.3">
      <c r="A1377" s="974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957"/>
      <c r="O1377" s="411"/>
      <c r="P1377" s="411"/>
      <c r="Q1377" s="961"/>
      <c r="R1377" s="413" t="str">
        <f t="shared" si="66"/>
        <v>fx</v>
      </c>
      <c r="S1377" s="957"/>
      <c r="T1377" s="957"/>
      <c r="U1377" s="963"/>
    </row>
    <row r="1378" spans="1:21" ht="15.75" thickBot="1" x14ac:dyDescent="0.3">
      <c r="A1378" s="974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958"/>
      <c r="O1378" s="411"/>
      <c r="P1378" s="411"/>
      <c r="Q1378" s="961"/>
      <c r="R1378" s="413" t="str">
        <f t="shared" si="66"/>
        <v>fx</v>
      </c>
      <c r="S1378" s="957"/>
      <c r="T1378" s="957"/>
      <c r="U1378" s="963"/>
    </row>
    <row r="1379" spans="1:21" ht="15.75" thickBot="1" x14ac:dyDescent="0.3">
      <c r="A1379" s="974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956">
        <v>120</v>
      </c>
      <c r="O1379" s="411"/>
      <c r="P1379" s="411"/>
      <c r="Q1379" s="961"/>
      <c r="R1379" s="413" t="str">
        <f t="shared" si="66"/>
        <v>fx</v>
      </c>
      <c r="S1379" s="957"/>
      <c r="T1379" s="957"/>
      <c r="U1379" s="963"/>
    </row>
    <row r="1380" spans="1:21" ht="15.75" thickBot="1" x14ac:dyDescent="0.3">
      <c r="A1380" s="974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957"/>
      <c r="O1380" s="411"/>
      <c r="P1380" s="411"/>
      <c r="Q1380" s="961"/>
      <c r="R1380" s="413" t="str">
        <f t="shared" si="66"/>
        <v>fx</v>
      </c>
      <c r="S1380" s="957"/>
      <c r="T1380" s="957"/>
      <c r="U1380" s="963"/>
    </row>
    <row r="1381" spans="1:21" ht="15.75" thickBot="1" x14ac:dyDescent="0.3">
      <c r="A1381" s="974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958"/>
      <c r="O1381" s="411"/>
      <c r="P1381" s="411"/>
      <c r="Q1381" s="961"/>
      <c r="R1381" s="413" t="str">
        <f t="shared" si="66"/>
        <v>fx</v>
      </c>
      <c r="S1381" s="957"/>
      <c r="T1381" s="957"/>
      <c r="U1381" s="963"/>
    </row>
    <row r="1382" spans="1:21" ht="15.75" thickBot="1" x14ac:dyDescent="0.3">
      <c r="A1382" s="974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956">
        <v>48</v>
      </c>
      <c r="O1382" s="411"/>
      <c r="P1382" s="411"/>
      <c r="Q1382" s="961"/>
      <c r="R1382" s="413" t="str">
        <f t="shared" si="66"/>
        <v>fx</v>
      </c>
      <c r="S1382" s="957"/>
      <c r="T1382" s="957"/>
      <c r="U1382" s="963"/>
    </row>
    <row r="1383" spans="1:21" ht="15.75" thickBot="1" x14ac:dyDescent="0.3">
      <c r="A1383" s="974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957"/>
      <c r="O1383" s="411"/>
      <c r="P1383" s="411"/>
      <c r="Q1383" s="961"/>
      <c r="R1383" s="413" t="str">
        <f t="shared" si="66"/>
        <v>fx</v>
      </c>
      <c r="S1383" s="957"/>
      <c r="T1383" s="957"/>
      <c r="U1383" s="963"/>
    </row>
    <row r="1384" spans="1:21" ht="15.75" thickBot="1" x14ac:dyDescent="0.3">
      <c r="A1384" s="974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957"/>
      <c r="O1384" s="411"/>
      <c r="P1384" s="411"/>
      <c r="Q1384" s="961"/>
      <c r="R1384" s="413" t="str">
        <f t="shared" si="66"/>
        <v>fx</v>
      </c>
      <c r="S1384" s="957"/>
      <c r="T1384" s="957"/>
      <c r="U1384" s="963"/>
    </row>
    <row r="1385" spans="1:21" ht="15.75" thickBot="1" x14ac:dyDescent="0.3">
      <c r="A1385" s="975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964"/>
      <c r="O1385" s="418"/>
      <c r="P1385" s="418"/>
      <c r="Q1385" s="965"/>
      <c r="R1385" s="151" t="str">
        <f t="shared" si="66"/>
        <v>fx</v>
      </c>
      <c r="S1385" s="964"/>
      <c r="T1385" s="964"/>
      <c r="U1385" s="966"/>
    </row>
    <row r="1386" spans="1:21" ht="15.75" thickBot="1" x14ac:dyDescent="0.3">
      <c r="A1386" s="973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959">
        <v>768</v>
      </c>
      <c r="O1386" s="419"/>
      <c r="P1386" s="419"/>
      <c r="Q1386" s="960" t="s">
        <v>512</v>
      </c>
      <c r="R1386" s="150" t="str">
        <f t="shared" si="66"/>
        <v>fx</v>
      </c>
      <c r="S1386" s="959">
        <v>3</v>
      </c>
      <c r="T1386" s="959">
        <v>25</v>
      </c>
      <c r="U1386" s="962">
        <v>1000</v>
      </c>
    </row>
    <row r="1387" spans="1:21" ht="15.75" thickBot="1" x14ac:dyDescent="0.3">
      <c r="A1387" s="974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957"/>
      <c r="O1387" s="411"/>
      <c r="P1387" s="411"/>
      <c r="Q1387" s="961"/>
      <c r="R1387" s="413" t="str">
        <f t="shared" si="66"/>
        <v>fx</v>
      </c>
      <c r="S1387" s="957"/>
      <c r="T1387" s="957"/>
      <c r="U1387" s="963"/>
    </row>
    <row r="1388" spans="1:21" ht="15.75" thickBot="1" x14ac:dyDescent="0.3">
      <c r="A1388" s="974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957"/>
      <c r="O1388" s="411"/>
      <c r="P1388" s="411"/>
      <c r="Q1388" s="961"/>
      <c r="R1388" s="413" t="str">
        <f t="shared" si="66"/>
        <v>fx</v>
      </c>
      <c r="S1388" s="957"/>
      <c r="T1388" s="957"/>
      <c r="U1388" s="963"/>
    </row>
    <row r="1389" spans="1:21" ht="15.75" thickBot="1" x14ac:dyDescent="0.3">
      <c r="A1389" s="974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957"/>
      <c r="O1389" s="411"/>
      <c r="P1389" s="411"/>
      <c r="Q1389" s="961"/>
      <c r="R1389" s="413" t="str">
        <f t="shared" si="66"/>
        <v>fx</v>
      </c>
      <c r="S1389" s="957"/>
      <c r="T1389" s="957"/>
      <c r="U1389" s="963"/>
    </row>
    <row r="1390" spans="1:21" ht="15.75" thickBot="1" x14ac:dyDescent="0.3">
      <c r="A1390" s="974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957"/>
      <c r="O1390" s="411"/>
      <c r="P1390" s="411"/>
      <c r="Q1390" s="961"/>
      <c r="R1390" s="413" t="str">
        <f t="shared" si="66"/>
        <v>fx</v>
      </c>
      <c r="S1390" s="957"/>
      <c r="T1390" s="957"/>
      <c r="U1390" s="963"/>
    </row>
    <row r="1391" spans="1:21" ht="15.75" thickBot="1" x14ac:dyDescent="0.3">
      <c r="A1391" s="974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958"/>
      <c r="O1391" s="411"/>
      <c r="P1391" s="411"/>
      <c r="Q1391" s="961"/>
      <c r="R1391" s="413" t="str">
        <f t="shared" ref="R1391:R1454" si="68">IF(C1391=370,"p500","fx")</f>
        <v>fx</v>
      </c>
      <c r="S1391" s="957"/>
      <c r="T1391" s="957"/>
      <c r="U1391" s="963"/>
    </row>
    <row r="1392" spans="1:21" ht="15.75" thickBot="1" x14ac:dyDescent="0.3">
      <c r="A1392" s="974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956">
        <v>320</v>
      </c>
      <c r="O1392" s="411"/>
      <c r="P1392" s="411"/>
      <c r="Q1392" s="961"/>
      <c r="R1392" s="413" t="str">
        <f t="shared" si="68"/>
        <v>fx</v>
      </c>
      <c r="S1392" s="957"/>
      <c r="T1392" s="957"/>
      <c r="U1392" s="963"/>
    </row>
    <row r="1393" spans="1:21" ht="15.75" thickBot="1" x14ac:dyDescent="0.3">
      <c r="A1393" s="974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957"/>
      <c r="O1393" s="411"/>
      <c r="P1393" s="411"/>
      <c r="Q1393" s="961"/>
      <c r="R1393" s="413" t="str">
        <f t="shared" si="68"/>
        <v>fx</v>
      </c>
      <c r="S1393" s="957"/>
      <c r="T1393" s="957"/>
      <c r="U1393" s="963"/>
    </row>
    <row r="1394" spans="1:21" ht="15.75" thickBot="1" x14ac:dyDescent="0.3">
      <c r="A1394" s="974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957"/>
      <c r="O1394" s="411"/>
      <c r="P1394" s="411"/>
      <c r="Q1394" s="961"/>
      <c r="R1394" s="413" t="str">
        <f t="shared" si="68"/>
        <v>fx</v>
      </c>
      <c r="S1394" s="957"/>
      <c r="T1394" s="957"/>
      <c r="U1394" s="963"/>
    </row>
    <row r="1395" spans="1:21" ht="15.75" thickBot="1" x14ac:dyDescent="0.3">
      <c r="A1395" s="974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957"/>
      <c r="O1395" s="411"/>
      <c r="P1395" s="411"/>
      <c r="Q1395" s="961"/>
      <c r="R1395" s="413" t="str">
        <f t="shared" si="68"/>
        <v>fx</v>
      </c>
      <c r="S1395" s="957"/>
      <c r="T1395" s="957"/>
      <c r="U1395" s="963"/>
    </row>
    <row r="1396" spans="1:21" ht="15.75" thickBot="1" x14ac:dyDescent="0.3">
      <c r="A1396" s="974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958"/>
      <c r="O1396" s="411"/>
      <c r="P1396" s="411"/>
      <c r="Q1396" s="961"/>
      <c r="R1396" s="413" t="str">
        <f t="shared" si="68"/>
        <v>fx</v>
      </c>
      <c r="S1396" s="957"/>
      <c r="T1396" s="957"/>
      <c r="U1396" s="963"/>
    </row>
    <row r="1397" spans="1:21" ht="15.75" thickBot="1" x14ac:dyDescent="0.3">
      <c r="A1397" s="974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956">
        <v>298</v>
      </c>
      <c r="O1397" s="411"/>
      <c r="P1397" s="411"/>
      <c r="Q1397" s="961"/>
      <c r="R1397" s="413" t="str">
        <f t="shared" si="68"/>
        <v>fx</v>
      </c>
      <c r="S1397" s="957"/>
      <c r="T1397" s="957"/>
      <c r="U1397" s="963"/>
    </row>
    <row r="1398" spans="1:21" ht="15.75" thickBot="1" x14ac:dyDescent="0.3">
      <c r="A1398" s="974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957"/>
      <c r="O1398" s="411"/>
      <c r="P1398" s="411"/>
      <c r="Q1398" s="961"/>
      <c r="R1398" s="413" t="str">
        <f t="shared" si="68"/>
        <v>fx</v>
      </c>
      <c r="S1398" s="957"/>
      <c r="T1398" s="957"/>
      <c r="U1398" s="963"/>
    </row>
    <row r="1399" spans="1:21" ht="15.75" thickBot="1" x14ac:dyDescent="0.3">
      <c r="A1399" s="974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957"/>
      <c r="O1399" s="411"/>
      <c r="P1399" s="411"/>
      <c r="Q1399" s="961"/>
      <c r="R1399" s="413" t="str">
        <f t="shared" si="68"/>
        <v>fx</v>
      </c>
      <c r="S1399" s="957"/>
      <c r="T1399" s="957"/>
      <c r="U1399" s="963"/>
    </row>
    <row r="1400" spans="1:21" ht="15.75" thickBot="1" x14ac:dyDescent="0.3">
      <c r="A1400" s="974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958"/>
      <c r="O1400" s="411"/>
      <c r="P1400" s="411"/>
      <c r="Q1400" s="961"/>
      <c r="R1400" s="413" t="str">
        <f t="shared" si="68"/>
        <v>fx</v>
      </c>
      <c r="S1400" s="957"/>
      <c r="T1400" s="957"/>
      <c r="U1400" s="963"/>
    </row>
    <row r="1401" spans="1:21" ht="15.75" thickBot="1" x14ac:dyDescent="0.3">
      <c r="A1401" s="974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956">
        <v>258</v>
      </c>
      <c r="O1401" s="411"/>
      <c r="P1401" s="411"/>
      <c r="Q1401" s="961"/>
      <c r="R1401" s="413" t="str">
        <f t="shared" si="68"/>
        <v>fx</v>
      </c>
      <c r="S1401" s="957"/>
      <c r="T1401" s="957"/>
      <c r="U1401" s="963"/>
    </row>
    <row r="1402" spans="1:21" ht="15.75" thickBot="1" x14ac:dyDescent="0.3">
      <c r="A1402" s="974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957"/>
      <c r="O1402" s="411"/>
      <c r="P1402" s="411"/>
      <c r="Q1402" s="961"/>
      <c r="R1402" s="413" t="str">
        <f t="shared" si="68"/>
        <v>fx</v>
      </c>
      <c r="S1402" s="957"/>
      <c r="T1402" s="957"/>
      <c r="U1402" s="963"/>
    </row>
    <row r="1403" spans="1:21" ht="15.75" thickBot="1" x14ac:dyDescent="0.3">
      <c r="A1403" s="974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957"/>
      <c r="O1403" s="411"/>
      <c r="P1403" s="411"/>
      <c r="Q1403" s="961"/>
      <c r="R1403" s="413" t="str">
        <f t="shared" si="68"/>
        <v>fx</v>
      </c>
      <c r="S1403" s="957"/>
      <c r="T1403" s="957"/>
      <c r="U1403" s="963"/>
    </row>
    <row r="1404" spans="1:21" ht="15.75" thickBot="1" x14ac:dyDescent="0.3">
      <c r="A1404" s="974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958"/>
      <c r="O1404" s="411"/>
      <c r="P1404" s="411"/>
      <c r="Q1404" s="961"/>
      <c r="R1404" s="413" t="str">
        <f t="shared" si="68"/>
        <v>fx</v>
      </c>
      <c r="S1404" s="957"/>
      <c r="T1404" s="957"/>
      <c r="U1404" s="963"/>
    </row>
    <row r="1405" spans="1:21" ht="15.75" thickBot="1" x14ac:dyDescent="0.3">
      <c r="A1405" s="974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956">
        <v>432</v>
      </c>
      <c r="O1405" s="411"/>
      <c r="P1405" s="411"/>
      <c r="Q1405" s="961"/>
      <c r="R1405" s="413" t="str">
        <f t="shared" si="68"/>
        <v>p500</v>
      </c>
      <c r="S1405" s="957"/>
      <c r="T1405" s="957"/>
      <c r="U1405" s="963"/>
    </row>
    <row r="1406" spans="1:21" ht="15.75" thickBot="1" x14ac:dyDescent="0.3">
      <c r="A1406" s="974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957"/>
      <c r="O1406" s="411"/>
      <c r="P1406" s="411"/>
      <c r="Q1406" s="961"/>
      <c r="R1406" s="413" t="str">
        <f t="shared" si="68"/>
        <v>p500</v>
      </c>
      <c r="S1406" s="957"/>
      <c r="T1406" s="957"/>
      <c r="U1406" s="963"/>
    </row>
    <row r="1407" spans="1:21" ht="15.75" thickBot="1" x14ac:dyDescent="0.3">
      <c r="A1407" s="974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957"/>
      <c r="O1407" s="411"/>
      <c r="P1407" s="411"/>
      <c r="Q1407" s="961"/>
      <c r="R1407" s="413" t="str">
        <f t="shared" si="68"/>
        <v>p500</v>
      </c>
      <c r="S1407" s="957"/>
      <c r="T1407" s="957"/>
      <c r="U1407" s="963"/>
    </row>
    <row r="1408" spans="1:21" ht="15.75" thickBot="1" x14ac:dyDescent="0.3">
      <c r="A1408" s="974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957"/>
      <c r="O1408" s="411"/>
      <c r="P1408" s="411"/>
      <c r="Q1408" s="961"/>
      <c r="R1408" s="413" t="str">
        <f t="shared" si="68"/>
        <v>p500</v>
      </c>
      <c r="S1408" s="957"/>
      <c r="T1408" s="957"/>
      <c r="U1408" s="963"/>
    </row>
    <row r="1409" spans="1:21" ht="15.75" thickBot="1" x14ac:dyDescent="0.3">
      <c r="A1409" s="974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958"/>
      <c r="O1409" s="411"/>
      <c r="P1409" s="411"/>
      <c r="Q1409" s="961"/>
      <c r="R1409" s="413" t="str">
        <f t="shared" si="68"/>
        <v>p500</v>
      </c>
      <c r="S1409" s="957"/>
      <c r="T1409" s="957"/>
      <c r="U1409" s="963"/>
    </row>
    <row r="1410" spans="1:21" ht="15.75" thickBot="1" x14ac:dyDescent="0.3">
      <c r="A1410" s="975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965"/>
      <c r="R1410" s="151" t="str">
        <f t="shared" si="68"/>
        <v>fx</v>
      </c>
      <c r="S1410" s="964"/>
      <c r="T1410" s="964"/>
      <c r="U1410" s="966"/>
    </row>
    <row r="1411" spans="1:21" ht="15.75" thickBot="1" x14ac:dyDescent="0.3">
      <c r="A1411" s="973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959">
        <v>912</v>
      </c>
      <c r="O1411" s="419"/>
      <c r="P1411" s="419"/>
      <c r="Q1411" s="960">
        <f>397.06+16.877+400</f>
        <v>813.93700000000001</v>
      </c>
      <c r="R1411" s="150" t="str">
        <f t="shared" si="68"/>
        <v>fx</v>
      </c>
      <c r="S1411" s="959">
        <v>3</v>
      </c>
      <c r="T1411" s="959">
        <v>27</v>
      </c>
      <c r="U1411" s="962">
        <v>2000</v>
      </c>
    </row>
    <row r="1412" spans="1:21" ht="15.75" thickBot="1" x14ac:dyDescent="0.3">
      <c r="A1412" s="974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957"/>
      <c r="O1412" s="411"/>
      <c r="P1412" s="411"/>
      <c r="Q1412" s="961"/>
      <c r="R1412" s="413" t="str">
        <f t="shared" si="68"/>
        <v>fx</v>
      </c>
      <c r="S1412" s="957"/>
      <c r="T1412" s="957"/>
      <c r="U1412" s="963"/>
    </row>
    <row r="1413" spans="1:21" ht="15.75" thickBot="1" x14ac:dyDescent="0.3">
      <c r="A1413" s="974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957"/>
      <c r="O1413" s="411"/>
      <c r="P1413" s="411"/>
      <c r="Q1413" s="961"/>
      <c r="R1413" s="413" t="str">
        <f t="shared" si="68"/>
        <v>fx</v>
      </c>
      <c r="S1413" s="957"/>
      <c r="T1413" s="957"/>
      <c r="U1413" s="963"/>
    </row>
    <row r="1414" spans="1:21" ht="15.75" thickBot="1" x14ac:dyDescent="0.3">
      <c r="A1414" s="974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957"/>
      <c r="O1414" s="411"/>
      <c r="P1414" s="411"/>
      <c r="Q1414" s="961"/>
      <c r="R1414" s="413" t="str">
        <f t="shared" si="68"/>
        <v>fx</v>
      </c>
      <c r="S1414" s="957"/>
      <c r="T1414" s="957"/>
      <c r="U1414" s="963"/>
    </row>
    <row r="1415" spans="1:21" ht="15.75" thickBot="1" x14ac:dyDescent="0.3">
      <c r="A1415" s="974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957"/>
      <c r="O1415" s="411"/>
      <c r="P1415" s="411"/>
      <c r="Q1415" s="961"/>
      <c r="R1415" s="413" t="str">
        <f t="shared" si="68"/>
        <v>fx</v>
      </c>
      <c r="S1415" s="957"/>
      <c r="T1415" s="957"/>
      <c r="U1415" s="963"/>
    </row>
    <row r="1416" spans="1:21" ht="15.75" thickBot="1" x14ac:dyDescent="0.3">
      <c r="A1416" s="974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958"/>
      <c r="O1416" s="411"/>
      <c r="P1416" s="411"/>
      <c r="Q1416" s="961"/>
      <c r="R1416" s="413" t="str">
        <f t="shared" si="68"/>
        <v>fx</v>
      </c>
      <c r="S1416" s="957"/>
      <c r="T1416" s="957"/>
      <c r="U1416" s="963"/>
    </row>
    <row r="1417" spans="1:21" ht="15.75" thickBot="1" x14ac:dyDescent="0.3">
      <c r="A1417" s="974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956">
        <v>384</v>
      </c>
      <c r="O1417" s="411"/>
      <c r="P1417" s="411"/>
      <c r="Q1417" s="961"/>
      <c r="R1417" s="413" t="str">
        <f t="shared" si="68"/>
        <v>fx</v>
      </c>
      <c r="S1417" s="957"/>
      <c r="T1417" s="957"/>
      <c r="U1417" s="963"/>
    </row>
    <row r="1418" spans="1:21" ht="15.75" thickBot="1" x14ac:dyDescent="0.3">
      <c r="A1418" s="974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957"/>
      <c r="O1418" s="411"/>
      <c r="P1418" s="411"/>
      <c r="Q1418" s="961"/>
      <c r="R1418" s="413" t="str">
        <f t="shared" si="68"/>
        <v>fx</v>
      </c>
      <c r="S1418" s="957"/>
      <c r="T1418" s="957"/>
      <c r="U1418" s="963"/>
    </row>
    <row r="1419" spans="1:21" ht="15.75" thickBot="1" x14ac:dyDescent="0.3">
      <c r="A1419" s="974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957"/>
      <c r="O1419" s="411"/>
      <c r="P1419" s="411"/>
      <c r="Q1419" s="961"/>
      <c r="R1419" s="413" t="str">
        <f t="shared" si="68"/>
        <v>fx</v>
      </c>
      <c r="S1419" s="957"/>
      <c r="T1419" s="957"/>
      <c r="U1419" s="963"/>
    </row>
    <row r="1420" spans="1:21" ht="15.75" thickBot="1" x14ac:dyDescent="0.3">
      <c r="A1420" s="974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957"/>
      <c r="O1420" s="411"/>
      <c r="P1420" s="411"/>
      <c r="Q1420" s="961"/>
      <c r="R1420" s="413" t="str">
        <f t="shared" si="68"/>
        <v>fx</v>
      </c>
      <c r="S1420" s="957"/>
      <c r="T1420" s="957"/>
      <c r="U1420" s="963"/>
    </row>
    <row r="1421" spans="1:21" ht="15.75" thickBot="1" x14ac:dyDescent="0.3">
      <c r="A1421" s="974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958"/>
      <c r="O1421" s="411"/>
      <c r="P1421" s="411"/>
      <c r="Q1421" s="961"/>
      <c r="R1421" s="413" t="str">
        <f t="shared" si="68"/>
        <v>fx</v>
      </c>
      <c r="S1421" s="957"/>
      <c r="T1421" s="957"/>
      <c r="U1421" s="963"/>
    </row>
    <row r="1422" spans="1:21" ht="15.75" thickBot="1" x14ac:dyDescent="0.3">
      <c r="A1422" s="974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956">
        <v>608</v>
      </c>
      <c r="O1422" s="411"/>
      <c r="P1422" s="411"/>
      <c r="Q1422" s="961"/>
      <c r="R1422" s="413" t="str">
        <f t="shared" si="68"/>
        <v>fx</v>
      </c>
      <c r="S1422" s="957"/>
      <c r="T1422" s="957"/>
      <c r="U1422" s="963"/>
    </row>
    <row r="1423" spans="1:21" ht="15.75" thickBot="1" x14ac:dyDescent="0.3">
      <c r="A1423" s="974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957"/>
      <c r="O1423" s="411"/>
      <c r="P1423" s="411"/>
      <c r="Q1423" s="961"/>
      <c r="R1423" s="413" t="str">
        <f t="shared" si="68"/>
        <v>fx</v>
      </c>
      <c r="S1423" s="957"/>
      <c r="T1423" s="957"/>
      <c r="U1423" s="963"/>
    </row>
    <row r="1424" spans="1:21" ht="15.75" thickBot="1" x14ac:dyDescent="0.3">
      <c r="A1424" s="974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957"/>
      <c r="O1424" s="411"/>
      <c r="P1424" s="411"/>
      <c r="Q1424" s="961"/>
      <c r="R1424" s="413" t="str">
        <f t="shared" si="68"/>
        <v>fx</v>
      </c>
      <c r="S1424" s="957"/>
      <c r="T1424" s="957"/>
      <c r="U1424" s="963"/>
    </row>
    <row r="1425" spans="1:21" ht="15.75" thickBot="1" x14ac:dyDescent="0.3">
      <c r="A1425" s="974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957"/>
      <c r="O1425" s="411"/>
      <c r="P1425" s="411"/>
      <c r="Q1425" s="961"/>
      <c r="R1425" s="413" t="str">
        <f t="shared" si="68"/>
        <v>fx</v>
      </c>
      <c r="S1425" s="957"/>
      <c r="T1425" s="957"/>
      <c r="U1425" s="963"/>
    </row>
    <row r="1426" spans="1:21" ht="15.75" thickBot="1" x14ac:dyDescent="0.3">
      <c r="A1426" s="974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957"/>
      <c r="O1426" s="411"/>
      <c r="P1426" s="411"/>
      <c r="Q1426" s="961"/>
      <c r="R1426" s="413" t="str">
        <f t="shared" si="68"/>
        <v>fx</v>
      </c>
      <c r="S1426" s="957"/>
      <c r="T1426" s="957"/>
      <c r="U1426" s="963"/>
    </row>
    <row r="1427" spans="1:21" ht="15.75" thickBot="1" x14ac:dyDescent="0.3">
      <c r="A1427" s="974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958"/>
      <c r="O1427" s="411"/>
      <c r="P1427" s="411"/>
      <c r="Q1427" s="961"/>
      <c r="R1427" s="413" t="str">
        <f t="shared" si="68"/>
        <v>fx</v>
      </c>
      <c r="S1427" s="957"/>
      <c r="T1427" s="957"/>
      <c r="U1427" s="963"/>
    </row>
    <row r="1428" spans="1:21" ht="15.75" thickBot="1" x14ac:dyDescent="0.3">
      <c r="A1428" s="974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956">
        <v>600</v>
      </c>
      <c r="O1428" s="411"/>
      <c r="P1428" s="411"/>
      <c r="Q1428" s="961"/>
      <c r="R1428" s="413" t="str">
        <f t="shared" si="68"/>
        <v>p500</v>
      </c>
      <c r="S1428" s="957"/>
      <c r="T1428" s="957"/>
      <c r="U1428" s="963"/>
    </row>
    <row r="1429" spans="1:21" ht="15.75" thickBot="1" x14ac:dyDescent="0.3">
      <c r="A1429" s="974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957"/>
      <c r="O1429" s="411"/>
      <c r="P1429" s="411"/>
      <c r="Q1429" s="961"/>
      <c r="R1429" s="413" t="str">
        <f t="shared" si="68"/>
        <v>p500</v>
      </c>
      <c r="S1429" s="957"/>
      <c r="T1429" s="957"/>
      <c r="U1429" s="963"/>
    </row>
    <row r="1430" spans="1:21" ht="15.75" thickBot="1" x14ac:dyDescent="0.3">
      <c r="A1430" s="974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957"/>
      <c r="O1430" s="411"/>
      <c r="P1430" s="411"/>
      <c r="Q1430" s="961"/>
      <c r="R1430" s="413" t="str">
        <f t="shared" si="68"/>
        <v>p500</v>
      </c>
      <c r="S1430" s="957"/>
      <c r="T1430" s="957"/>
      <c r="U1430" s="963"/>
    </row>
    <row r="1431" spans="1:21" ht="15.75" thickBot="1" x14ac:dyDescent="0.3">
      <c r="A1431" s="974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957"/>
      <c r="O1431" s="411"/>
      <c r="P1431" s="411"/>
      <c r="Q1431" s="961"/>
      <c r="R1431" s="413" t="str">
        <f t="shared" si="68"/>
        <v>p500</v>
      </c>
      <c r="S1431" s="957"/>
      <c r="T1431" s="957"/>
      <c r="U1431" s="963"/>
    </row>
    <row r="1432" spans="1:21" ht="15.75" thickBot="1" x14ac:dyDescent="0.3">
      <c r="A1432" s="974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958"/>
      <c r="O1432" s="411"/>
      <c r="P1432" s="411"/>
      <c r="Q1432" s="961"/>
      <c r="R1432" s="413" t="str">
        <f t="shared" si="68"/>
        <v>p500</v>
      </c>
      <c r="S1432" s="957"/>
      <c r="T1432" s="957"/>
      <c r="U1432" s="963"/>
    </row>
    <row r="1433" spans="1:21" ht="15.75" thickBot="1" x14ac:dyDescent="0.3">
      <c r="A1433" s="974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956">
        <v>323</v>
      </c>
      <c r="O1433" s="411"/>
      <c r="P1433" s="411"/>
      <c r="Q1433" s="961"/>
      <c r="R1433" s="413" t="str">
        <f t="shared" si="68"/>
        <v>fx</v>
      </c>
      <c r="S1433" s="957"/>
      <c r="T1433" s="957"/>
      <c r="U1433" s="963"/>
    </row>
    <row r="1434" spans="1:21" ht="15.75" thickBot="1" x14ac:dyDescent="0.3">
      <c r="A1434" s="974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957"/>
      <c r="O1434" s="411"/>
      <c r="P1434" s="411"/>
      <c r="Q1434" s="961"/>
      <c r="R1434" s="413" t="str">
        <f t="shared" si="68"/>
        <v>fx</v>
      </c>
      <c r="S1434" s="957"/>
      <c r="T1434" s="957"/>
      <c r="U1434" s="963"/>
    </row>
    <row r="1435" spans="1:21" ht="15.75" thickBot="1" x14ac:dyDescent="0.3">
      <c r="A1435" s="974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957"/>
      <c r="O1435" s="411"/>
      <c r="P1435" s="411"/>
      <c r="Q1435" s="961"/>
      <c r="R1435" s="413" t="str">
        <f t="shared" si="68"/>
        <v>fx</v>
      </c>
      <c r="S1435" s="957"/>
      <c r="T1435" s="957"/>
      <c r="U1435" s="963"/>
    </row>
    <row r="1436" spans="1:21" ht="15.75" thickBot="1" x14ac:dyDescent="0.3">
      <c r="A1436" s="974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957"/>
      <c r="O1436" s="411"/>
      <c r="P1436" s="411"/>
      <c r="Q1436" s="961"/>
      <c r="R1436" s="413" t="str">
        <f t="shared" si="68"/>
        <v>fx</v>
      </c>
      <c r="S1436" s="957"/>
      <c r="T1436" s="957"/>
      <c r="U1436" s="963"/>
    </row>
    <row r="1437" spans="1:21" ht="15.75" thickBot="1" x14ac:dyDescent="0.3">
      <c r="A1437" s="975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964"/>
      <c r="O1437" s="418"/>
      <c r="P1437" s="418"/>
      <c r="Q1437" s="965"/>
      <c r="R1437" s="151" t="str">
        <f t="shared" si="68"/>
        <v>fx</v>
      </c>
      <c r="S1437" s="964"/>
      <c r="T1437" s="964"/>
      <c r="U1437" s="966"/>
    </row>
    <row r="1438" spans="1:21" ht="15.75" thickBot="1" x14ac:dyDescent="0.3">
      <c r="A1438" s="973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959">
        <v>120</v>
      </c>
      <c r="O1438" s="419"/>
      <c r="P1438" s="419"/>
      <c r="Q1438" s="960">
        <f>31+0.49+27.4</f>
        <v>58.89</v>
      </c>
      <c r="R1438" s="150" t="str">
        <f t="shared" si="68"/>
        <v>fx</v>
      </c>
      <c r="S1438" s="959">
        <v>2.4</v>
      </c>
      <c r="T1438" s="959">
        <v>6.2</v>
      </c>
      <c r="U1438" s="962">
        <v>0</v>
      </c>
    </row>
    <row r="1439" spans="1:21" ht="15.75" thickBot="1" x14ac:dyDescent="0.3">
      <c r="A1439" s="974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957"/>
      <c r="O1439" s="411"/>
      <c r="P1439" s="411"/>
      <c r="Q1439" s="961"/>
      <c r="R1439" s="413" t="str">
        <f t="shared" si="68"/>
        <v>fx</v>
      </c>
      <c r="S1439" s="957"/>
      <c r="T1439" s="957"/>
      <c r="U1439" s="963"/>
    </row>
    <row r="1440" spans="1:21" ht="15.75" thickBot="1" x14ac:dyDescent="0.3">
      <c r="A1440" s="974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957"/>
      <c r="O1440" s="411"/>
      <c r="P1440" s="411"/>
      <c r="Q1440" s="961"/>
      <c r="R1440" s="413" t="str">
        <f t="shared" si="68"/>
        <v>fx</v>
      </c>
      <c r="S1440" s="957"/>
      <c r="T1440" s="957"/>
      <c r="U1440" s="963"/>
    </row>
    <row r="1441" spans="1:21" ht="15.75" thickBot="1" x14ac:dyDescent="0.3">
      <c r="A1441" s="974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957"/>
      <c r="O1441" s="411"/>
      <c r="P1441" s="411"/>
      <c r="Q1441" s="961"/>
      <c r="R1441" s="413" t="str">
        <f t="shared" si="68"/>
        <v>fx</v>
      </c>
      <c r="S1441" s="957"/>
      <c r="T1441" s="957"/>
      <c r="U1441" s="963"/>
    </row>
    <row r="1442" spans="1:21" ht="15.75" thickBot="1" x14ac:dyDescent="0.3">
      <c r="A1442" s="974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957"/>
      <c r="O1442" s="411"/>
      <c r="P1442" s="411"/>
      <c r="Q1442" s="961"/>
      <c r="R1442" s="413" t="str">
        <f t="shared" si="68"/>
        <v>fx</v>
      </c>
      <c r="S1442" s="957"/>
      <c r="T1442" s="957"/>
      <c r="U1442" s="963"/>
    </row>
    <row r="1443" spans="1:21" ht="15.75" thickBot="1" x14ac:dyDescent="0.3">
      <c r="A1443" s="975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964"/>
      <c r="O1443" s="418"/>
      <c r="P1443" s="418"/>
      <c r="Q1443" s="965"/>
      <c r="R1443" s="151" t="str">
        <f t="shared" si="68"/>
        <v>fx</v>
      </c>
      <c r="S1443" s="964"/>
      <c r="T1443" s="964"/>
      <c r="U1443" s="966"/>
    </row>
    <row r="1444" spans="1:21" ht="15.75" thickBot="1" x14ac:dyDescent="0.3">
      <c r="A1444" s="973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959">
        <v>720</v>
      </c>
      <c r="O1444" s="419"/>
      <c r="P1444" s="419"/>
      <c r="Q1444" s="960">
        <f>374.64+15.3+373.4</f>
        <v>763.33999999999992</v>
      </c>
      <c r="R1444" s="150" t="str">
        <f t="shared" si="68"/>
        <v>fx</v>
      </c>
      <c r="S1444" s="959">
        <v>3</v>
      </c>
      <c r="T1444" s="959">
        <v>27</v>
      </c>
      <c r="U1444" s="962">
        <v>1500</v>
      </c>
    </row>
    <row r="1445" spans="1:21" ht="15.75" thickBot="1" x14ac:dyDescent="0.3">
      <c r="A1445" s="974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957"/>
      <c r="O1445" s="411"/>
      <c r="P1445" s="411"/>
      <c r="Q1445" s="961"/>
      <c r="R1445" s="413" t="str">
        <f t="shared" si="68"/>
        <v>fx</v>
      </c>
      <c r="S1445" s="957"/>
      <c r="T1445" s="957"/>
      <c r="U1445" s="963"/>
    </row>
    <row r="1446" spans="1:21" ht="15.75" thickBot="1" x14ac:dyDescent="0.3">
      <c r="A1446" s="974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957"/>
      <c r="O1446" s="411"/>
      <c r="P1446" s="411"/>
      <c r="Q1446" s="961"/>
      <c r="R1446" s="413" t="str">
        <f t="shared" si="68"/>
        <v>fx</v>
      </c>
      <c r="S1446" s="957"/>
      <c r="T1446" s="957"/>
      <c r="U1446" s="963"/>
    </row>
    <row r="1447" spans="1:21" ht="15.75" thickBot="1" x14ac:dyDescent="0.3">
      <c r="A1447" s="974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957"/>
      <c r="O1447" s="411"/>
      <c r="P1447" s="411"/>
      <c r="Q1447" s="961"/>
      <c r="R1447" s="413" t="str">
        <f t="shared" si="68"/>
        <v>fx</v>
      </c>
      <c r="S1447" s="957"/>
      <c r="T1447" s="957"/>
      <c r="U1447" s="963"/>
    </row>
    <row r="1448" spans="1:21" ht="15.75" thickBot="1" x14ac:dyDescent="0.3">
      <c r="A1448" s="974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957"/>
      <c r="O1448" s="411"/>
      <c r="P1448" s="411"/>
      <c r="Q1448" s="961"/>
      <c r="R1448" s="413" t="str">
        <f t="shared" si="68"/>
        <v>fx</v>
      </c>
      <c r="S1448" s="957"/>
      <c r="T1448" s="957"/>
      <c r="U1448" s="963"/>
    </row>
    <row r="1449" spans="1:21" ht="15.75" thickBot="1" x14ac:dyDescent="0.3">
      <c r="A1449" s="974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958"/>
      <c r="O1449" s="411"/>
      <c r="P1449" s="411"/>
      <c r="Q1449" s="961"/>
      <c r="R1449" s="413" t="str">
        <f t="shared" si="68"/>
        <v>fx</v>
      </c>
      <c r="S1449" s="957"/>
      <c r="T1449" s="957"/>
      <c r="U1449" s="963"/>
    </row>
    <row r="1450" spans="1:21" ht="15.75" thickBot="1" x14ac:dyDescent="0.3">
      <c r="A1450" s="974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956">
        <v>480</v>
      </c>
      <c r="O1450" s="411"/>
      <c r="P1450" s="411"/>
      <c r="Q1450" s="961"/>
      <c r="R1450" s="413" t="str">
        <f t="shared" si="68"/>
        <v>fx</v>
      </c>
      <c r="S1450" s="957"/>
      <c r="T1450" s="957"/>
      <c r="U1450" s="963"/>
    </row>
    <row r="1451" spans="1:21" ht="15.75" thickBot="1" x14ac:dyDescent="0.3">
      <c r="A1451" s="974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957"/>
      <c r="O1451" s="411"/>
      <c r="P1451" s="411"/>
      <c r="Q1451" s="961"/>
      <c r="R1451" s="413" t="str">
        <f t="shared" si="68"/>
        <v>fx</v>
      </c>
      <c r="S1451" s="957"/>
      <c r="T1451" s="957"/>
      <c r="U1451" s="963"/>
    </row>
    <row r="1452" spans="1:21" ht="15.75" thickBot="1" x14ac:dyDescent="0.3">
      <c r="A1452" s="974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957"/>
      <c r="O1452" s="411"/>
      <c r="P1452" s="411"/>
      <c r="Q1452" s="961"/>
      <c r="R1452" s="413" t="str">
        <f t="shared" si="68"/>
        <v>fx</v>
      </c>
      <c r="S1452" s="957"/>
      <c r="T1452" s="957"/>
      <c r="U1452" s="963"/>
    </row>
    <row r="1453" spans="1:21" ht="15.75" thickBot="1" x14ac:dyDescent="0.3">
      <c r="A1453" s="974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957"/>
      <c r="O1453" s="411"/>
      <c r="P1453" s="411"/>
      <c r="Q1453" s="961"/>
      <c r="R1453" s="413" t="str">
        <f t="shared" si="68"/>
        <v>fx</v>
      </c>
      <c r="S1453" s="957"/>
      <c r="T1453" s="957"/>
      <c r="U1453" s="963"/>
    </row>
    <row r="1454" spans="1:21" ht="15.75" thickBot="1" x14ac:dyDescent="0.3">
      <c r="A1454" s="974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957"/>
      <c r="O1454" s="411"/>
      <c r="P1454" s="411"/>
      <c r="Q1454" s="961"/>
      <c r="R1454" s="413" t="str">
        <f t="shared" si="68"/>
        <v>fx</v>
      </c>
      <c r="S1454" s="957"/>
      <c r="T1454" s="957"/>
      <c r="U1454" s="963"/>
    </row>
    <row r="1455" spans="1:21" ht="15.75" thickBot="1" x14ac:dyDescent="0.3">
      <c r="A1455" s="974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958"/>
      <c r="O1455" s="411"/>
      <c r="P1455" s="411"/>
      <c r="Q1455" s="961"/>
      <c r="R1455" s="413" t="str">
        <f t="shared" ref="R1455:R1518" si="72">IF(C1455=370,"p500","fx")</f>
        <v>fx</v>
      </c>
      <c r="S1455" s="957"/>
      <c r="T1455" s="957"/>
      <c r="U1455" s="963"/>
    </row>
    <row r="1456" spans="1:21" ht="15.75" thickBot="1" x14ac:dyDescent="0.3">
      <c r="A1456" s="974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956">
        <v>424</v>
      </c>
      <c r="O1456" s="411"/>
      <c r="P1456" s="411"/>
      <c r="Q1456" s="961"/>
      <c r="R1456" s="413" t="str">
        <f t="shared" si="72"/>
        <v>p500</v>
      </c>
      <c r="S1456" s="957"/>
      <c r="T1456" s="957"/>
      <c r="U1456" s="963"/>
    </row>
    <row r="1457" spans="1:21" ht="15.75" thickBot="1" x14ac:dyDescent="0.3">
      <c r="A1457" s="974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957"/>
      <c r="O1457" s="411"/>
      <c r="P1457" s="411"/>
      <c r="Q1457" s="961"/>
      <c r="R1457" s="413" t="str">
        <f t="shared" si="72"/>
        <v>p500</v>
      </c>
      <c r="S1457" s="957"/>
      <c r="T1457" s="957"/>
      <c r="U1457" s="963"/>
    </row>
    <row r="1458" spans="1:21" ht="15.75" thickBot="1" x14ac:dyDescent="0.3">
      <c r="A1458" s="974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957"/>
      <c r="O1458" s="411"/>
      <c r="P1458" s="411"/>
      <c r="Q1458" s="961"/>
      <c r="R1458" s="413" t="str">
        <f t="shared" si="72"/>
        <v>p500</v>
      </c>
      <c r="S1458" s="957"/>
      <c r="T1458" s="957"/>
      <c r="U1458" s="963"/>
    </row>
    <row r="1459" spans="1:21" ht="15.75" thickBot="1" x14ac:dyDescent="0.3">
      <c r="A1459" s="974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957"/>
      <c r="O1459" s="411"/>
      <c r="P1459" s="411"/>
      <c r="Q1459" s="961"/>
      <c r="R1459" s="413" t="str">
        <f t="shared" si="72"/>
        <v>p500</v>
      </c>
      <c r="S1459" s="957"/>
      <c r="T1459" s="957"/>
      <c r="U1459" s="963"/>
    </row>
    <row r="1460" spans="1:21" ht="15.75" thickBot="1" x14ac:dyDescent="0.3">
      <c r="A1460" s="974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958"/>
      <c r="O1460" s="411"/>
      <c r="P1460" s="411"/>
      <c r="Q1460" s="961"/>
      <c r="R1460" s="413" t="str">
        <f t="shared" si="72"/>
        <v>p500</v>
      </c>
      <c r="S1460" s="957"/>
      <c r="T1460" s="957"/>
      <c r="U1460" s="963"/>
    </row>
    <row r="1461" spans="1:21" ht="15.75" thickBot="1" x14ac:dyDescent="0.3">
      <c r="A1461" s="974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956">
        <v>480</v>
      </c>
      <c r="O1461" s="411"/>
      <c r="P1461" s="411"/>
      <c r="Q1461" s="961"/>
      <c r="R1461" s="413" t="str">
        <f t="shared" si="72"/>
        <v>fx</v>
      </c>
      <c r="S1461" s="957"/>
      <c r="T1461" s="957"/>
      <c r="U1461" s="963"/>
    </row>
    <row r="1462" spans="1:21" ht="15.75" thickBot="1" x14ac:dyDescent="0.3">
      <c r="A1462" s="974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957"/>
      <c r="O1462" s="411"/>
      <c r="P1462" s="411"/>
      <c r="Q1462" s="961"/>
      <c r="R1462" s="413" t="str">
        <f t="shared" si="72"/>
        <v>fx</v>
      </c>
      <c r="S1462" s="957"/>
      <c r="T1462" s="957"/>
      <c r="U1462" s="963"/>
    </row>
    <row r="1463" spans="1:21" ht="15.75" thickBot="1" x14ac:dyDescent="0.3">
      <c r="A1463" s="974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957"/>
      <c r="O1463" s="411"/>
      <c r="P1463" s="411"/>
      <c r="Q1463" s="961"/>
      <c r="R1463" s="413" t="str">
        <f t="shared" si="72"/>
        <v>fx</v>
      </c>
      <c r="S1463" s="957"/>
      <c r="T1463" s="957"/>
      <c r="U1463" s="963"/>
    </row>
    <row r="1464" spans="1:21" ht="15.75" thickBot="1" x14ac:dyDescent="0.3">
      <c r="A1464" s="974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957"/>
      <c r="O1464" s="411"/>
      <c r="P1464" s="411"/>
      <c r="Q1464" s="961"/>
      <c r="R1464" s="413" t="str">
        <f t="shared" si="72"/>
        <v>fx</v>
      </c>
      <c r="S1464" s="957"/>
      <c r="T1464" s="957"/>
      <c r="U1464" s="963"/>
    </row>
    <row r="1465" spans="1:21" ht="15.75" thickBot="1" x14ac:dyDescent="0.3">
      <c r="A1465" s="974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958"/>
      <c r="O1465" s="411"/>
      <c r="P1465" s="411"/>
      <c r="Q1465" s="961"/>
      <c r="R1465" s="413" t="str">
        <f t="shared" si="72"/>
        <v>fx</v>
      </c>
      <c r="S1465" s="957"/>
      <c r="T1465" s="957"/>
      <c r="U1465" s="963"/>
    </row>
    <row r="1466" spans="1:21" ht="15.75" thickBot="1" x14ac:dyDescent="0.3">
      <c r="A1466" s="974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956">
        <v>214</v>
      </c>
      <c r="O1466" s="411"/>
      <c r="P1466" s="411"/>
      <c r="Q1466" s="961"/>
      <c r="R1466" s="413" t="str">
        <f t="shared" si="72"/>
        <v>fx</v>
      </c>
      <c r="S1466" s="957"/>
      <c r="T1466" s="957"/>
      <c r="U1466" s="963"/>
    </row>
    <row r="1467" spans="1:21" ht="15.75" thickBot="1" x14ac:dyDescent="0.3">
      <c r="A1467" s="974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957"/>
      <c r="O1467" s="411"/>
      <c r="P1467" s="411"/>
      <c r="Q1467" s="961"/>
      <c r="R1467" s="413" t="str">
        <f t="shared" si="72"/>
        <v>fx</v>
      </c>
      <c r="S1467" s="957"/>
      <c r="T1467" s="957"/>
      <c r="U1467" s="963"/>
    </row>
    <row r="1468" spans="1:21" ht="15.75" thickBot="1" x14ac:dyDescent="0.3">
      <c r="A1468" s="974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957"/>
      <c r="O1468" s="411"/>
      <c r="P1468" s="411"/>
      <c r="Q1468" s="961"/>
      <c r="R1468" s="413" t="str">
        <f t="shared" si="72"/>
        <v>fx</v>
      </c>
      <c r="S1468" s="957"/>
      <c r="T1468" s="957"/>
      <c r="U1468" s="963"/>
    </row>
    <row r="1469" spans="1:21" ht="15.75" thickBot="1" x14ac:dyDescent="0.3">
      <c r="A1469" s="974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958"/>
      <c r="O1469" s="411"/>
      <c r="P1469" s="411"/>
      <c r="Q1469" s="961"/>
      <c r="R1469" s="413" t="str">
        <f t="shared" si="72"/>
        <v>fx</v>
      </c>
      <c r="S1469" s="957"/>
      <c r="T1469" s="957"/>
      <c r="U1469" s="963"/>
    </row>
    <row r="1470" spans="1:21" ht="15.75" thickBot="1" x14ac:dyDescent="0.3">
      <c r="A1470" s="974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956">
        <v>187</v>
      </c>
      <c r="O1470" s="411"/>
      <c r="P1470" s="411"/>
      <c r="Q1470" s="961"/>
      <c r="R1470" s="413" t="str">
        <f t="shared" si="72"/>
        <v>fx</v>
      </c>
      <c r="S1470" s="957"/>
      <c r="T1470" s="957"/>
      <c r="U1470" s="963"/>
    </row>
    <row r="1471" spans="1:21" ht="15.75" thickBot="1" x14ac:dyDescent="0.3">
      <c r="A1471" s="974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957"/>
      <c r="O1471" s="411"/>
      <c r="P1471" s="411"/>
      <c r="Q1471" s="961"/>
      <c r="R1471" s="413" t="str">
        <f t="shared" si="72"/>
        <v>fx</v>
      </c>
      <c r="S1471" s="957"/>
      <c r="T1471" s="957"/>
      <c r="U1471" s="963"/>
    </row>
    <row r="1472" spans="1:21" ht="15.75" thickBot="1" x14ac:dyDescent="0.3">
      <c r="A1472" s="974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957"/>
      <c r="O1472" s="411"/>
      <c r="P1472" s="411"/>
      <c r="Q1472" s="961"/>
      <c r="R1472" s="413" t="str">
        <f t="shared" si="72"/>
        <v>fx</v>
      </c>
      <c r="S1472" s="957"/>
      <c r="T1472" s="957"/>
      <c r="U1472" s="963"/>
    </row>
    <row r="1473" spans="1:21" ht="15.75" thickBot="1" x14ac:dyDescent="0.3">
      <c r="A1473" s="975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964"/>
      <c r="O1473" s="418"/>
      <c r="P1473" s="418"/>
      <c r="Q1473" s="965"/>
      <c r="R1473" s="151" t="str">
        <f t="shared" si="72"/>
        <v>fx</v>
      </c>
      <c r="S1473" s="964"/>
      <c r="T1473" s="964"/>
      <c r="U1473" s="966"/>
    </row>
    <row r="1474" spans="1:21" ht="15.75" thickBot="1" x14ac:dyDescent="0.3">
      <c r="A1474" s="973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959">
        <v>380</v>
      </c>
      <c r="O1474" s="419"/>
      <c r="P1474" s="419"/>
      <c r="Q1474" s="960">
        <f>228.32+9.46+228.47</f>
        <v>466.25</v>
      </c>
      <c r="R1474" s="150" t="str">
        <f t="shared" si="72"/>
        <v>fx</v>
      </c>
      <c r="S1474" s="959">
        <v>2</v>
      </c>
      <c r="T1474" s="959">
        <v>23</v>
      </c>
      <c r="U1474" s="962">
        <v>1000</v>
      </c>
    </row>
    <row r="1475" spans="1:21" ht="15.75" thickBot="1" x14ac:dyDescent="0.3">
      <c r="A1475" s="974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957"/>
      <c r="O1475" s="411"/>
      <c r="P1475" s="411"/>
      <c r="Q1475" s="961"/>
      <c r="R1475" s="413" t="str">
        <f t="shared" si="72"/>
        <v>fx</v>
      </c>
      <c r="S1475" s="957"/>
      <c r="T1475" s="957"/>
      <c r="U1475" s="963"/>
    </row>
    <row r="1476" spans="1:21" ht="15.75" thickBot="1" x14ac:dyDescent="0.3">
      <c r="A1476" s="974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957"/>
      <c r="O1476" s="411"/>
      <c r="P1476" s="411"/>
      <c r="Q1476" s="961"/>
      <c r="R1476" s="413" t="str">
        <f t="shared" si="72"/>
        <v>fx</v>
      </c>
      <c r="S1476" s="957"/>
      <c r="T1476" s="957"/>
      <c r="U1476" s="963"/>
    </row>
    <row r="1477" spans="1:21" ht="15.75" thickBot="1" x14ac:dyDescent="0.3">
      <c r="A1477" s="974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957"/>
      <c r="O1477" s="411"/>
      <c r="P1477" s="411"/>
      <c r="Q1477" s="961"/>
      <c r="R1477" s="413" t="str">
        <f t="shared" si="72"/>
        <v>fx</v>
      </c>
      <c r="S1477" s="957"/>
      <c r="T1477" s="957"/>
      <c r="U1477" s="963"/>
    </row>
    <row r="1478" spans="1:21" ht="15.75" thickBot="1" x14ac:dyDescent="0.3">
      <c r="A1478" s="974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957"/>
      <c r="O1478" s="411"/>
      <c r="P1478" s="411"/>
      <c r="Q1478" s="961"/>
      <c r="R1478" s="413" t="str">
        <f t="shared" si="72"/>
        <v>fx</v>
      </c>
      <c r="S1478" s="957"/>
      <c r="T1478" s="957"/>
      <c r="U1478" s="963"/>
    </row>
    <row r="1479" spans="1:21" ht="15.75" thickBot="1" x14ac:dyDescent="0.3">
      <c r="A1479" s="974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958"/>
      <c r="O1479" s="411"/>
      <c r="P1479" s="411"/>
      <c r="Q1479" s="961"/>
      <c r="R1479" s="413" t="str">
        <f t="shared" si="72"/>
        <v>fx</v>
      </c>
      <c r="S1479" s="957"/>
      <c r="T1479" s="957"/>
      <c r="U1479" s="963"/>
    </row>
    <row r="1480" spans="1:21" ht="15.75" thickBot="1" x14ac:dyDescent="0.3">
      <c r="A1480" s="974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956">
        <v>288</v>
      </c>
      <c r="O1480" s="411"/>
      <c r="P1480" s="411"/>
      <c r="Q1480" s="961"/>
      <c r="R1480" s="413" t="str">
        <f t="shared" si="72"/>
        <v>fx</v>
      </c>
      <c r="S1480" s="957"/>
      <c r="T1480" s="957"/>
      <c r="U1480" s="963"/>
    </row>
    <row r="1481" spans="1:21" ht="15.75" thickBot="1" x14ac:dyDescent="0.3">
      <c r="A1481" s="974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957"/>
      <c r="O1481" s="411"/>
      <c r="P1481" s="411"/>
      <c r="Q1481" s="961"/>
      <c r="R1481" s="413" t="str">
        <f t="shared" si="72"/>
        <v>fx</v>
      </c>
      <c r="S1481" s="957"/>
      <c r="T1481" s="957"/>
      <c r="U1481" s="963"/>
    </row>
    <row r="1482" spans="1:21" ht="15.75" thickBot="1" x14ac:dyDescent="0.3">
      <c r="A1482" s="974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957"/>
      <c r="O1482" s="411"/>
      <c r="P1482" s="411"/>
      <c r="Q1482" s="961"/>
      <c r="R1482" s="413" t="str">
        <f t="shared" si="72"/>
        <v>fx</v>
      </c>
      <c r="S1482" s="957"/>
      <c r="T1482" s="957"/>
      <c r="U1482" s="963"/>
    </row>
    <row r="1483" spans="1:21" ht="15.75" thickBot="1" x14ac:dyDescent="0.3">
      <c r="A1483" s="974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957"/>
      <c r="O1483" s="411"/>
      <c r="P1483" s="411"/>
      <c r="Q1483" s="961"/>
      <c r="R1483" s="413" t="str">
        <f t="shared" si="72"/>
        <v>fx</v>
      </c>
      <c r="S1483" s="957"/>
      <c r="T1483" s="957"/>
      <c r="U1483" s="963"/>
    </row>
    <row r="1484" spans="1:21" ht="15.75" thickBot="1" x14ac:dyDescent="0.3">
      <c r="A1484" s="974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957"/>
      <c r="O1484" s="411"/>
      <c r="P1484" s="411"/>
      <c r="Q1484" s="961"/>
      <c r="R1484" s="413" t="str">
        <f t="shared" si="72"/>
        <v>fx</v>
      </c>
      <c r="S1484" s="957"/>
      <c r="T1484" s="957"/>
      <c r="U1484" s="963"/>
    </row>
    <row r="1485" spans="1:21" ht="15.75" thickBot="1" x14ac:dyDescent="0.3">
      <c r="A1485" s="974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958"/>
      <c r="O1485" s="411"/>
      <c r="P1485" s="411"/>
      <c r="Q1485" s="961"/>
      <c r="R1485" s="413" t="str">
        <f t="shared" si="72"/>
        <v>fx</v>
      </c>
      <c r="S1485" s="957"/>
      <c r="T1485" s="957"/>
      <c r="U1485" s="963"/>
    </row>
    <row r="1486" spans="1:21" ht="15.75" thickBot="1" x14ac:dyDescent="0.3">
      <c r="A1486" s="974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956">
        <v>288</v>
      </c>
      <c r="O1486" s="411"/>
      <c r="P1486" s="411"/>
      <c r="Q1486" s="961"/>
      <c r="R1486" s="413" t="str">
        <f t="shared" si="72"/>
        <v>p500</v>
      </c>
      <c r="S1486" s="957"/>
      <c r="T1486" s="957"/>
      <c r="U1486" s="963"/>
    </row>
    <row r="1487" spans="1:21" ht="15.75" thickBot="1" x14ac:dyDescent="0.3">
      <c r="A1487" s="974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957"/>
      <c r="O1487" s="411"/>
      <c r="P1487" s="411"/>
      <c r="Q1487" s="961"/>
      <c r="R1487" s="413" t="str">
        <f t="shared" si="72"/>
        <v>p500</v>
      </c>
      <c r="S1487" s="957"/>
      <c r="T1487" s="957"/>
      <c r="U1487" s="963"/>
    </row>
    <row r="1488" spans="1:21" ht="15.75" thickBot="1" x14ac:dyDescent="0.3">
      <c r="A1488" s="974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957"/>
      <c r="O1488" s="411"/>
      <c r="P1488" s="411"/>
      <c r="Q1488" s="961"/>
      <c r="R1488" s="413" t="str">
        <f t="shared" si="72"/>
        <v>p500</v>
      </c>
      <c r="S1488" s="957"/>
      <c r="T1488" s="957"/>
      <c r="U1488" s="963"/>
    </row>
    <row r="1489" spans="1:21" ht="15.75" thickBot="1" x14ac:dyDescent="0.3">
      <c r="A1489" s="974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957"/>
      <c r="O1489" s="411"/>
      <c r="P1489" s="411"/>
      <c r="Q1489" s="961"/>
      <c r="R1489" s="413" t="str">
        <f t="shared" si="72"/>
        <v>p500</v>
      </c>
      <c r="S1489" s="957"/>
      <c r="T1489" s="957"/>
      <c r="U1489" s="963"/>
    </row>
    <row r="1490" spans="1:21" ht="15.75" thickBot="1" x14ac:dyDescent="0.3">
      <c r="A1490" s="974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958"/>
      <c r="O1490" s="411"/>
      <c r="P1490" s="411"/>
      <c r="Q1490" s="961"/>
      <c r="R1490" s="413" t="str">
        <f t="shared" si="72"/>
        <v>p500</v>
      </c>
      <c r="S1490" s="957"/>
      <c r="T1490" s="957"/>
      <c r="U1490" s="963"/>
    </row>
    <row r="1491" spans="1:21" ht="15.75" thickBot="1" x14ac:dyDescent="0.3">
      <c r="A1491" s="974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956">
        <v>288</v>
      </c>
      <c r="O1491" s="411"/>
      <c r="P1491" s="411"/>
      <c r="Q1491" s="961"/>
      <c r="R1491" s="413" t="str">
        <f t="shared" si="72"/>
        <v>fx</v>
      </c>
      <c r="S1491" s="957"/>
      <c r="T1491" s="957"/>
      <c r="U1491" s="963"/>
    </row>
    <row r="1492" spans="1:21" ht="15.75" thickBot="1" x14ac:dyDescent="0.3">
      <c r="A1492" s="974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957"/>
      <c r="O1492" s="411"/>
      <c r="P1492" s="411"/>
      <c r="Q1492" s="961"/>
      <c r="R1492" s="413" t="str">
        <f t="shared" si="72"/>
        <v>fx</v>
      </c>
      <c r="S1492" s="957"/>
      <c r="T1492" s="957"/>
      <c r="U1492" s="963"/>
    </row>
    <row r="1493" spans="1:21" ht="15.75" thickBot="1" x14ac:dyDescent="0.3">
      <c r="A1493" s="974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957"/>
      <c r="O1493" s="411"/>
      <c r="P1493" s="411"/>
      <c r="Q1493" s="961"/>
      <c r="R1493" s="413" t="str">
        <f t="shared" si="72"/>
        <v>fx</v>
      </c>
      <c r="S1493" s="957"/>
      <c r="T1493" s="957"/>
      <c r="U1493" s="963"/>
    </row>
    <row r="1494" spans="1:21" ht="15.75" thickBot="1" x14ac:dyDescent="0.3">
      <c r="A1494" s="974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957"/>
      <c r="O1494" s="411"/>
      <c r="P1494" s="411"/>
      <c r="Q1494" s="961"/>
      <c r="R1494" s="413" t="str">
        <f t="shared" si="72"/>
        <v>fx</v>
      </c>
      <c r="S1494" s="957"/>
      <c r="T1494" s="957"/>
      <c r="U1494" s="963"/>
    </row>
    <row r="1495" spans="1:21" ht="15.75" thickBot="1" x14ac:dyDescent="0.3">
      <c r="A1495" s="974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958"/>
      <c r="O1495" s="411"/>
      <c r="P1495" s="411"/>
      <c r="Q1495" s="961"/>
      <c r="R1495" s="413" t="str">
        <f t="shared" si="72"/>
        <v>fx</v>
      </c>
      <c r="S1495" s="957"/>
      <c r="T1495" s="957"/>
      <c r="U1495" s="963"/>
    </row>
    <row r="1496" spans="1:21" ht="15.75" thickBot="1" x14ac:dyDescent="0.3">
      <c r="A1496" s="974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956">
        <v>132</v>
      </c>
      <c r="O1496" s="411"/>
      <c r="P1496" s="411"/>
      <c r="Q1496" s="961"/>
      <c r="R1496" s="413" t="str">
        <f t="shared" si="72"/>
        <v>fx</v>
      </c>
      <c r="S1496" s="957"/>
      <c r="T1496" s="957"/>
      <c r="U1496" s="963"/>
    </row>
    <row r="1497" spans="1:21" ht="15.75" thickBot="1" x14ac:dyDescent="0.3">
      <c r="A1497" s="974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957"/>
      <c r="O1497" s="411"/>
      <c r="P1497" s="411"/>
      <c r="Q1497" s="961"/>
      <c r="R1497" s="413" t="str">
        <f t="shared" si="72"/>
        <v>fx</v>
      </c>
      <c r="S1497" s="957"/>
      <c r="T1497" s="957"/>
      <c r="U1497" s="963"/>
    </row>
    <row r="1498" spans="1:21" ht="15.75" thickBot="1" x14ac:dyDescent="0.3">
      <c r="A1498" s="974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958"/>
      <c r="O1498" s="411"/>
      <c r="P1498" s="411"/>
      <c r="Q1498" s="961"/>
      <c r="R1498" s="413" t="str">
        <f t="shared" si="72"/>
        <v>fx</v>
      </c>
      <c r="S1498" s="957"/>
      <c r="T1498" s="957"/>
      <c r="U1498" s="963"/>
    </row>
    <row r="1499" spans="1:21" ht="15.75" thickBot="1" x14ac:dyDescent="0.3">
      <c r="A1499" s="974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956">
        <v>108</v>
      </c>
      <c r="O1499" s="411"/>
      <c r="P1499" s="411"/>
      <c r="Q1499" s="961"/>
      <c r="R1499" s="413" t="str">
        <f t="shared" si="72"/>
        <v>fx</v>
      </c>
      <c r="S1499" s="957"/>
      <c r="T1499" s="957"/>
      <c r="U1499" s="963"/>
    </row>
    <row r="1500" spans="1:21" ht="15.75" thickBot="1" x14ac:dyDescent="0.3">
      <c r="A1500" s="974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957"/>
      <c r="O1500" s="411"/>
      <c r="P1500" s="411"/>
      <c r="Q1500" s="961"/>
      <c r="R1500" s="413" t="str">
        <f t="shared" si="72"/>
        <v>fx</v>
      </c>
      <c r="S1500" s="957"/>
      <c r="T1500" s="957"/>
      <c r="U1500" s="963"/>
    </row>
    <row r="1501" spans="1:21" ht="15.75" thickBot="1" x14ac:dyDescent="0.3">
      <c r="A1501" s="974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958"/>
      <c r="O1501" s="411"/>
      <c r="P1501" s="411"/>
      <c r="Q1501" s="961"/>
      <c r="R1501" s="413" t="str">
        <f t="shared" si="72"/>
        <v>fx</v>
      </c>
      <c r="S1501" s="957"/>
      <c r="T1501" s="957"/>
      <c r="U1501" s="963"/>
    </row>
    <row r="1502" spans="1:21" ht="15.75" thickBot="1" x14ac:dyDescent="0.3">
      <c r="A1502" s="974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956">
        <v>138</v>
      </c>
      <c r="O1502" s="411"/>
      <c r="P1502" s="411"/>
      <c r="Q1502" s="961"/>
      <c r="R1502" s="413" t="str">
        <f t="shared" si="72"/>
        <v>fx</v>
      </c>
      <c r="S1502" s="957"/>
      <c r="T1502" s="957"/>
      <c r="U1502" s="963"/>
    </row>
    <row r="1503" spans="1:21" ht="15.75" thickBot="1" x14ac:dyDescent="0.3">
      <c r="A1503" s="974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957"/>
      <c r="O1503" s="411"/>
      <c r="P1503" s="411"/>
      <c r="Q1503" s="961"/>
      <c r="R1503" s="413" t="str">
        <f t="shared" si="72"/>
        <v>fx</v>
      </c>
      <c r="S1503" s="957"/>
      <c r="T1503" s="957"/>
      <c r="U1503" s="963"/>
    </row>
    <row r="1504" spans="1:21" ht="15.75" thickBot="1" x14ac:dyDescent="0.3">
      <c r="A1504" s="974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957"/>
      <c r="O1504" s="411"/>
      <c r="P1504" s="411"/>
      <c r="Q1504" s="961"/>
      <c r="R1504" s="413" t="str">
        <f t="shared" si="72"/>
        <v>fx</v>
      </c>
      <c r="S1504" s="957"/>
      <c r="T1504" s="957"/>
      <c r="U1504" s="963"/>
    </row>
    <row r="1505" spans="1:21" ht="15.75" thickBot="1" x14ac:dyDescent="0.3">
      <c r="A1505" s="974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957"/>
      <c r="O1505" s="411"/>
      <c r="P1505" s="411"/>
      <c r="Q1505" s="961"/>
      <c r="R1505" s="413" t="str">
        <f t="shared" si="72"/>
        <v>fx</v>
      </c>
      <c r="S1505" s="957"/>
      <c r="T1505" s="957"/>
      <c r="U1505" s="963"/>
    </row>
    <row r="1506" spans="1:21" ht="15.75" thickBot="1" x14ac:dyDescent="0.3">
      <c r="A1506" s="974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957"/>
      <c r="O1506" s="411"/>
      <c r="P1506" s="411"/>
      <c r="Q1506" s="961"/>
      <c r="R1506" s="413" t="str">
        <f t="shared" si="72"/>
        <v>fx</v>
      </c>
      <c r="S1506" s="957"/>
      <c r="T1506" s="957"/>
      <c r="U1506" s="963"/>
    </row>
    <row r="1507" spans="1:21" ht="15.75" thickBot="1" x14ac:dyDescent="0.3">
      <c r="A1507" s="975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964"/>
      <c r="O1507" s="418"/>
      <c r="P1507" s="418"/>
      <c r="Q1507" s="965"/>
      <c r="R1507" s="151" t="str">
        <f t="shared" si="72"/>
        <v>fx</v>
      </c>
      <c r="S1507" s="964"/>
      <c r="T1507" s="964"/>
      <c r="U1507" s="966"/>
    </row>
    <row r="1508" spans="1:21" ht="15.75" thickBot="1" x14ac:dyDescent="0.3">
      <c r="A1508" s="973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959">
        <v>397</v>
      </c>
      <c r="O1508" s="419"/>
      <c r="P1508" s="419"/>
      <c r="Q1508" s="960">
        <f>239.4+10.076+241.265</f>
        <v>490.74099999999999</v>
      </c>
      <c r="R1508" s="150" t="str">
        <f t="shared" si="72"/>
        <v>fx</v>
      </c>
      <c r="S1508" s="959">
        <v>2.5</v>
      </c>
      <c r="T1508" s="959">
        <v>23</v>
      </c>
      <c r="U1508" s="962">
        <v>1000</v>
      </c>
    </row>
    <row r="1509" spans="1:21" ht="15.75" thickBot="1" x14ac:dyDescent="0.3">
      <c r="A1509" s="974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957"/>
      <c r="O1509" s="411"/>
      <c r="P1509" s="411"/>
      <c r="Q1509" s="961"/>
      <c r="R1509" s="413" t="str">
        <f t="shared" si="72"/>
        <v>fx</v>
      </c>
      <c r="S1509" s="957"/>
      <c r="T1509" s="957"/>
      <c r="U1509" s="963"/>
    </row>
    <row r="1510" spans="1:21" ht="15.75" thickBot="1" x14ac:dyDescent="0.3">
      <c r="A1510" s="974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957"/>
      <c r="O1510" s="411"/>
      <c r="P1510" s="411"/>
      <c r="Q1510" s="961"/>
      <c r="R1510" s="413" t="str">
        <f t="shared" si="72"/>
        <v>fx</v>
      </c>
      <c r="S1510" s="957"/>
      <c r="T1510" s="957"/>
      <c r="U1510" s="963"/>
    </row>
    <row r="1511" spans="1:21" ht="15.75" thickBot="1" x14ac:dyDescent="0.3">
      <c r="A1511" s="974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957"/>
      <c r="O1511" s="411"/>
      <c r="P1511" s="411"/>
      <c r="Q1511" s="961"/>
      <c r="R1511" s="413" t="str">
        <f t="shared" si="72"/>
        <v>fx</v>
      </c>
      <c r="S1511" s="957"/>
      <c r="T1511" s="957"/>
      <c r="U1511" s="963"/>
    </row>
    <row r="1512" spans="1:21" ht="15.75" thickBot="1" x14ac:dyDescent="0.3">
      <c r="A1512" s="974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957"/>
      <c r="O1512" s="411"/>
      <c r="P1512" s="411"/>
      <c r="Q1512" s="961"/>
      <c r="R1512" s="413" t="str">
        <f t="shared" si="72"/>
        <v>fx</v>
      </c>
      <c r="S1512" s="957"/>
      <c r="T1512" s="957"/>
      <c r="U1512" s="963"/>
    </row>
    <row r="1513" spans="1:21" ht="15.75" thickBot="1" x14ac:dyDescent="0.3">
      <c r="A1513" s="974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958"/>
      <c r="O1513" s="411"/>
      <c r="P1513" s="411"/>
      <c r="Q1513" s="961"/>
      <c r="R1513" s="413" t="str">
        <f t="shared" si="72"/>
        <v>fx</v>
      </c>
      <c r="S1513" s="957"/>
      <c r="T1513" s="957"/>
      <c r="U1513" s="963"/>
    </row>
    <row r="1514" spans="1:21" ht="15.75" thickBot="1" x14ac:dyDescent="0.3">
      <c r="A1514" s="974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956">
        <v>344</v>
      </c>
      <c r="O1514" s="411"/>
      <c r="P1514" s="411"/>
      <c r="Q1514" s="961"/>
      <c r="R1514" s="413" t="str">
        <f t="shared" si="72"/>
        <v>fx</v>
      </c>
      <c r="S1514" s="957"/>
      <c r="T1514" s="957"/>
      <c r="U1514" s="963"/>
    </row>
    <row r="1515" spans="1:21" ht="15.75" thickBot="1" x14ac:dyDescent="0.3">
      <c r="A1515" s="974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957"/>
      <c r="O1515" s="411"/>
      <c r="P1515" s="411"/>
      <c r="Q1515" s="961"/>
      <c r="R1515" s="413" t="str">
        <f t="shared" si="72"/>
        <v>fx</v>
      </c>
      <c r="S1515" s="957"/>
      <c r="T1515" s="957"/>
      <c r="U1515" s="963"/>
    </row>
    <row r="1516" spans="1:21" ht="15.75" thickBot="1" x14ac:dyDescent="0.3">
      <c r="A1516" s="974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957"/>
      <c r="O1516" s="411"/>
      <c r="P1516" s="411"/>
      <c r="Q1516" s="961"/>
      <c r="R1516" s="413" t="str">
        <f t="shared" si="72"/>
        <v>fx</v>
      </c>
      <c r="S1516" s="957"/>
      <c r="T1516" s="957"/>
      <c r="U1516" s="963"/>
    </row>
    <row r="1517" spans="1:21" ht="15.75" thickBot="1" x14ac:dyDescent="0.3">
      <c r="A1517" s="974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957"/>
      <c r="O1517" s="411"/>
      <c r="P1517" s="411"/>
      <c r="Q1517" s="961"/>
      <c r="R1517" s="413" t="str">
        <f t="shared" si="72"/>
        <v>fx</v>
      </c>
      <c r="S1517" s="957"/>
      <c r="T1517" s="957"/>
      <c r="U1517" s="963"/>
    </row>
    <row r="1518" spans="1:21" ht="15.75" thickBot="1" x14ac:dyDescent="0.3">
      <c r="A1518" s="974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957"/>
      <c r="O1518" s="411"/>
      <c r="P1518" s="411"/>
      <c r="Q1518" s="961"/>
      <c r="R1518" s="413" t="str">
        <f t="shared" si="72"/>
        <v>fx</v>
      </c>
      <c r="S1518" s="957"/>
      <c r="T1518" s="957"/>
      <c r="U1518" s="963"/>
    </row>
    <row r="1519" spans="1:21" ht="15.75" thickBot="1" x14ac:dyDescent="0.3">
      <c r="A1519" s="974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958"/>
      <c r="O1519" s="411"/>
      <c r="P1519" s="411"/>
      <c r="Q1519" s="961"/>
      <c r="R1519" s="413" t="str">
        <f t="shared" ref="R1519:R1566" si="77">IF(C1519=370,"p500","fx")</f>
        <v>fx</v>
      </c>
      <c r="S1519" s="957"/>
      <c r="T1519" s="957"/>
      <c r="U1519" s="963"/>
    </row>
    <row r="1520" spans="1:21" ht="15.75" thickBot="1" x14ac:dyDescent="0.3">
      <c r="A1520" s="974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956">
        <v>344</v>
      </c>
      <c r="O1520" s="411"/>
      <c r="P1520" s="411"/>
      <c r="Q1520" s="961"/>
      <c r="R1520" s="413" t="str">
        <f t="shared" si="77"/>
        <v>p500</v>
      </c>
      <c r="S1520" s="957"/>
      <c r="T1520" s="957"/>
      <c r="U1520" s="963"/>
    </row>
    <row r="1521" spans="1:21" ht="15.75" thickBot="1" x14ac:dyDescent="0.3">
      <c r="A1521" s="974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957"/>
      <c r="O1521" s="411"/>
      <c r="P1521" s="411"/>
      <c r="Q1521" s="961"/>
      <c r="R1521" s="413" t="str">
        <f t="shared" si="77"/>
        <v>p500</v>
      </c>
      <c r="S1521" s="957"/>
      <c r="T1521" s="957"/>
      <c r="U1521" s="963"/>
    </row>
    <row r="1522" spans="1:21" ht="15.75" thickBot="1" x14ac:dyDescent="0.3">
      <c r="A1522" s="974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957"/>
      <c r="O1522" s="411"/>
      <c r="P1522" s="411"/>
      <c r="Q1522" s="961"/>
      <c r="R1522" s="413" t="str">
        <f t="shared" si="77"/>
        <v>p500</v>
      </c>
      <c r="S1522" s="957"/>
      <c r="T1522" s="957"/>
      <c r="U1522" s="963"/>
    </row>
    <row r="1523" spans="1:21" ht="15.75" thickBot="1" x14ac:dyDescent="0.3">
      <c r="A1523" s="974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957"/>
      <c r="O1523" s="411"/>
      <c r="P1523" s="411"/>
      <c r="Q1523" s="961"/>
      <c r="R1523" s="413" t="str">
        <f t="shared" si="77"/>
        <v>p500</v>
      </c>
      <c r="S1523" s="957"/>
      <c r="T1523" s="957"/>
      <c r="U1523" s="963"/>
    </row>
    <row r="1524" spans="1:21" ht="15.75" thickBot="1" x14ac:dyDescent="0.3">
      <c r="A1524" s="974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958"/>
      <c r="O1524" s="411"/>
      <c r="P1524" s="411"/>
      <c r="Q1524" s="961"/>
      <c r="R1524" s="413" t="str">
        <f t="shared" si="77"/>
        <v>p500</v>
      </c>
      <c r="S1524" s="957"/>
      <c r="T1524" s="957"/>
      <c r="U1524" s="963"/>
    </row>
    <row r="1525" spans="1:21" ht="15.75" thickBot="1" x14ac:dyDescent="0.3">
      <c r="A1525" s="974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956">
        <v>254</v>
      </c>
      <c r="O1525" s="411"/>
      <c r="P1525" s="411"/>
      <c r="Q1525" s="961"/>
      <c r="R1525" s="413" t="str">
        <f t="shared" si="77"/>
        <v>fx</v>
      </c>
      <c r="S1525" s="957"/>
      <c r="T1525" s="957"/>
      <c r="U1525" s="963"/>
    </row>
    <row r="1526" spans="1:21" ht="15.75" thickBot="1" x14ac:dyDescent="0.3">
      <c r="A1526" s="974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957"/>
      <c r="O1526" s="411"/>
      <c r="P1526" s="411"/>
      <c r="Q1526" s="961"/>
      <c r="R1526" s="413" t="str">
        <f t="shared" si="77"/>
        <v>fx</v>
      </c>
      <c r="S1526" s="957"/>
      <c r="T1526" s="957"/>
      <c r="U1526" s="963"/>
    </row>
    <row r="1527" spans="1:21" ht="15.75" thickBot="1" x14ac:dyDescent="0.3">
      <c r="A1527" s="974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957"/>
      <c r="O1527" s="411"/>
      <c r="P1527" s="411"/>
      <c r="Q1527" s="961"/>
      <c r="R1527" s="413" t="str">
        <f t="shared" si="77"/>
        <v>fx</v>
      </c>
      <c r="S1527" s="957"/>
      <c r="T1527" s="957"/>
      <c r="U1527" s="963"/>
    </row>
    <row r="1528" spans="1:21" ht="15.75" thickBot="1" x14ac:dyDescent="0.3">
      <c r="A1528" s="974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957"/>
      <c r="O1528" s="411"/>
      <c r="P1528" s="411"/>
      <c r="Q1528" s="961"/>
      <c r="R1528" s="413" t="str">
        <f t="shared" si="77"/>
        <v>fx</v>
      </c>
      <c r="S1528" s="957"/>
      <c r="T1528" s="957"/>
      <c r="U1528" s="963"/>
    </row>
    <row r="1529" spans="1:21" ht="15.75" thickBot="1" x14ac:dyDescent="0.3">
      <c r="A1529" s="974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958"/>
      <c r="O1529" s="411"/>
      <c r="P1529" s="411"/>
      <c r="Q1529" s="961"/>
      <c r="R1529" s="413" t="str">
        <f t="shared" si="77"/>
        <v>fx</v>
      </c>
      <c r="S1529" s="957"/>
      <c r="T1529" s="957"/>
      <c r="U1529" s="963"/>
    </row>
    <row r="1530" spans="1:21" ht="15.75" thickBot="1" x14ac:dyDescent="0.3">
      <c r="A1530" s="974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956">
        <v>156</v>
      </c>
      <c r="O1530" s="411"/>
      <c r="P1530" s="411"/>
      <c r="Q1530" s="961"/>
      <c r="R1530" s="413" t="str">
        <f t="shared" si="77"/>
        <v>fx</v>
      </c>
      <c r="S1530" s="957"/>
      <c r="T1530" s="957"/>
      <c r="U1530" s="963"/>
    </row>
    <row r="1531" spans="1:21" ht="15.75" thickBot="1" x14ac:dyDescent="0.3">
      <c r="A1531" s="974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957"/>
      <c r="O1531" s="411"/>
      <c r="P1531" s="411"/>
      <c r="Q1531" s="961"/>
      <c r="R1531" s="413" t="str">
        <f t="shared" si="77"/>
        <v>fx</v>
      </c>
      <c r="S1531" s="957"/>
      <c r="T1531" s="957"/>
      <c r="U1531" s="963"/>
    </row>
    <row r="1532" spans="1:21" ht="15.75" thickBot="1" x14ac:dyDescent="0.3">
      <c r="A1532" s="974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958"/>
      <c r="O1532" s="411"/>
      <c r="P1532" s="411"/>
      <c r="Q1532" s="961"/>
      <c r="R1532" s="413" t="str">
        <f t="shared" si="77"/>
        <v>fx</v>
      </c>
      <c r="S1532" s="957"/>
      <c r="T1532" s="957"/>
      <c r="U1532" s="963"/>
    </row>
    <row r="1533" spans="1:21" ht="15.75" thickBot="1" x14ac:dyDescent="0.3">
      <c r="A1533" s="974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956">
        <v>48</v>
      </c>
      <c r="O1533" s="411"/>
      <c r="P1533" s="411"/>
      <c r="Q1533" s="961"/>
      <c r="R1533" s="413" t="str">
        <f t="shared" si="77"/>
        <v>fx</v>
      </c>
      <c r="S1533" s="957"/>
      <c r="T1533" s="957"/>
      <c r="U1533" s="963"/>
    </row>
    <row r="1534" spans="1:21" ht="15.75" thickBot="1" x14ac:dyDescent="0.3">
      <c r="A1534" s="974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957"/>
      <c r="O1534" s="411"/>
      <c r="P1534" s="411"/>
      <c r="Q1534" s="961"/>
      <c r="R1534" s="413" t="str">
        <f t="shared" si="77"/>
        <v>fx</v>
      </c>
      <c r="S1534" s="957"/>
      <c r="T1534" s="957"/>
      <c r="U1534" s="963"/>
    </row>
    <row r="1535" spans="1:21" ht="15.75" thickBot="1" x14ac:dyDescent="0.3">
      <c r="A1535" s="974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958"/>
      <c r="O1535" s="411"/>
      <c r="P1535" s="411"/>
      <c r="Q1535" s="961"/>
      <c r="R1535" s="413" t="str">
        <f t="shared" si="77"/>
        <v>fx</v>
      </c>
      <c r="S1535" s="957"/>
      <c r="T1535" s="957"/>
      <c r="U1535" s="963"/>
    </row>
    <row r="1536" spans="1:21" ht="15.75" thickBot="1" x14ac:dyDescent="0.3">
      <c r="A1536" s="974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956">
        <v>258</v>
      </c>
      <c r="O1536" s="411"/>
      <c r="P1536" s="411"/>
      <c r="Q1536" s="961"/>
      <c r="R1536" s="413" t="str">
        <f t="shared" si="77"/>
        <v>fx</v>
      </c>
      <c r="S1536" s="957"/>
      <c r="T1536" s="957"/>
      <c r="U1536" s="963"/>
    </row>
    <row r="1537" spans="1:21" ht="15.75" thickBot="1" x14ac:dyDescent="0.3">
      <c r="A1537" s="974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957"/>
      <c r="O1537" s="411"/>
      <c r="P1537" s="411"/>
      <c r="Q1537" s="961"/>
      <c r="R1537" s="413" t="str">
        <f t="shared" si="77"/>
        <v>fx</v>
      </c>
      <c r="S1537" s="957"/>
      <c r="T1537" s="957"/>
      <c r="U1537" s="963"/>
    </row>
    <row r="1538" spans="1:21" ht="15.75" thickBot="1" x14ac:dyDescent="0.3">
      <c r="A1538" s="974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957"/>
      <c r="O1538" s="411"/>
      <c r="P1538" s="411"/>
      <c r="Q1538" s="961"/>
      <c r="R1538" s="413" t="str">
        <f t="shared" si="77"/>
        <v>fx</v>
      </c>
      <c r="S1538" s="957"/>
      <c r="T1538" s="957"/>
      <c r="U1538" s="963"/>
    </row>
    <row r="1539" spans="1:21" ht="15.75" thickBot="1" x14ac:dyDescent="0.3">
      <c r="A1539" s="974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957"/>
      <c r="O1539" s="411"/>
      <c r="P1539" s="411"/>
      <c r="Q1539" s="961"/>
      <c r="R1539" s="413" t="str">
        <f t="shared" si="77"/>
        <v>fx</v>
      </c>
      <c r="S1539" s="957"/>
      <c r="T1539" s="957"/>
      <c r="U1539" s="963"/>
    </row>
    <row r="1540" spans="1:21" ht="15.75" thickBot="1" x14ac:dyDescent="0.3">
      <c r="A1540" s="974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957"/>
      <c r="O1540" s="411"/>
      <c r="P1540" s="411"/>
      <c r="Q1540" s="961"/>
      <c r="R1540" s="413" t="str">
        <f t="shared" si="77"/>
        <v>fx</v>
      </c>
      <c r="S1540" s="957"/>
      <c r="T1540" s="957"/>
      <c r="U1540" s="963"/>
    </row>
    <row r="1541" spans="1:21" ht="15.75" thickBot="1" x14ac:dyDescent="0.3">
      <c r="A1541" s="975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964"/>
      <c r="O1541" s="418"/>
      <c r="P1541" s="418"/>
      <c r="Q1541" s="965"/>
      <c r="R1541" s="151" t="str">
        <f t="shared" si="77"/>
        <v>fx</v>
      </c>
      <c r="S1541" s="964"/>
      <c r="T1541" s="964"/>
      <c r="U1541" s="966"/>
    </row>
    <row r="1542" spans="1:21" ht="15.75" thickBot="1" x14ac:dyDescent="0.3">
      <c r="A1542" s="973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959">
        <v>496</v>
      </c>
      <c r="O1542" s="419"/>
      <c r="P1542" s="419"/>
      <c r="Q1542" s="960">
        <f>101.78+3.344+90.425</f>
        <v>195.54899999999998</v>
      </c>
      <c r="R1542" s="150" t="str">
        <f t="shared" si="77"/>
        <v>fx</v>
      </c>
      <c r="S1542" s="959">
        <v>1</v>
      </c>
      <c r="T1542" s="959">
        <v>15</v>
      </c>
      <c r="U1542" s="962">
        <v>500</v>
      </c>
    </row>
    <row r="1543" spans="1:21" ht="15.75" thickBot="1" x14ac:dyDescent="0.3">
      <c r="A1543" s="974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957"/>
      <c r="O1543" s="411"/>
      <c r="P1543" s="411"/>
      <c r="Q1543" s="961"/>
      <c r="R1543" s="413" t="str">
        <f t="shared" si="77"/>
        <v>fx</v>
      </c>
      <c r="S1543" s="957"/>
      <c r="T1543" s="957"/>
      <c r="U1543" s="963"/>
    </row>
    <row r="1544" spans="1:21" ht="15.75" thickBot="1" x14ac:dyDescent="0.3">
      <c r="A1544" s="974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957"/>
      <c r="O1544" s="411"/>
      <c r="P1544" s="411"/>
      <c r="Q1544" s="961"/>
      <c r="R1544" s="413" t="str">
        <f t="shared" si="77"/>
        <v>fx</v>
      </c>
      <c r="S1544" s="957"/>
      <c r="T1544" s="957"/>
      <c r="U1544" s="963"/>
    </row>
    <row r="1545" spans="1:21" ht="15.75" thickBot="1" x14ac:dyDescent="0.3">
      <c r="A1545" s="974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958"/>
      <c r="O1545" s="411"/>
      <c r="P1545" s="411"/>
      <c r="Q1545" s="961"/>
      <c r="R1545" s="413" t="str">
        <f t="shared" si="77"/>
        <v>fx</v>
      </c>
      <c r="S1545" s="957"/>
      <c r="T1545" s="957"/>
      <c r="U1545" s="963"/>
    </row>
    <row r="1546" spans="1:21" ht="15.75" thickBot="1" x14ac:dyDescent="0.3">
      <c r="A1546" s="974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961"/>
      <c r="R1546" s="413" t="str">
        <f t="shared" si="77"/>
        <v>fx</v>
      </c>
      <c r="S1546" s="957"/>
      <c r="T1546" s="957"/>
      <c r="U1546" s="963"/>
    </row>
    <row r="1547" spans="1:21" ht="15.75" thickBot="1" x14ac:dyDescent="0.3">
      <c r="A1547" s="974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956">
        <v>114</v>
      </c>
      <c r="O1547" s="411"/>
      <c r="P1547" s="411"/>
      <c r="Q1547" s="961"/>
      <c r="R1547" s="413" t="str">
        <f t="shared" si="77"/>
        <v>fx</v>
      </c>
      <c r="S1547" s="957"/>
      <c r="T1547" s="957"/>
      <c r="U1547" s="963"/>
    </row>
    <row r="1548" spans="1:21" ht="15.75" thickBot="1" x14ac:dyDescent="0.3">
      <c r="A1548" s="975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964"/>
      <c r="O1548" s="418"/>
      <c r="P1548" s="418"/>
      <c r="Q1548" s="965"/>
      <c r="R1548" s="151" t="str">
        <f t="shared" si="77"/>
        <v>fx</v>
      </c>
      <c r="S1548" s="964"/>
      <c r="T1548" s="964"/>
      <c r="U1548" s="966"/>
    </row>
    <row r="1549" spans="1:21" ht="15.75" thickBot="1" x14ac:dyDescent="0.3">
      <c r="A1549" s="973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959">
        <v>584</v>
      </c>
      <c r="O1549" s="419"/>
      <c r="P1549" s="419"/>
      <c r="Q1549" s="960">
        <f>393.95+15.079+338.7</f>
        <v>747.72900000000004</v>
      </c>
      <c r="R1549" s="150" t="str">
        <f t="shared" si="77"/>
        <v>fx</v>
      </c>
      <c r="S1549" s="959">
        <v>3</v>
      </c>
      <c r="T1549" s="959">
        <v>27</v>
      </c>
      <c r="U1549" s="962">
        <v>1000</v>
      </c>
    </row>
    <row r="1550" spans="1:21" ht="15.75" thickBot="1" x14ac:dyDescent="0.3">
      <c r="A1550" s="974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957"/>
      <c r="O1550" s="411"/>
      <c r="P1550" s="411"/>
      <c r="Q1550" s="961"/>
      <c r="R1550" s="413" t="str">
        <f t="shared" si="77"/>
        <v>fx</v>
      </c>
      <c r="S1550" s="957"/>
      <c r="T1550" s="957"/>
      <c r="U1550" s="963"/>
    </row>
    <row r="1551" spans="1:21" ht="15.75" thickBot="1" x14ac:dyDescent="0.3">
      <c r="A1551" s="974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957"/>
      <c r="O1551" s="411"/>
      <c r="P1551" s="411"/>
      <c r="Q1551" s="961"/>
      <c r="R1551" s="413" t="str">
        <f t="shared" si="77"/>
        <v>fx</v>
      </c>
      <c r="S1551" s="957"/>
      <c r="T1551" s="957"/>
      <c r="U1551" s="963"/>
    </row>
    <row r="1552" spans="1:21" ht="15.75" thickBot="1" x14ac:dyDescent="0.3">
      <c r="A1552" s="974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958"/>
      <c r="O1552" s="411"/>
      <c r="P1552" s="411"/>
      <c r="Q1552" s="961"/>
      <c r="R1552" s="413" t="str">
        <f t="shared" si="77"/>
        <v>fx</v>
      </c>
      <c r="S1552" s="957"/>
      <c r="T1552" s="957"/>
      <c r="U1552" s="963"/>
    </row>
    <row r="1553" spans="1:21" ht="15.75" thickBot="1" x14ac:dyDescent="0.3">
      <c r="A1553" s="974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956">
        <v>584</v>
      </c>
      <c r="O1553" s="411"/>
      <c r="P1553" s="411"/>
      <c r="Q1553" s="961"/>
      <c r="R1553" s="413" t="str">
        <f t="shared" si="77"/>
        <v>fx</v>
      </c>
      <c r="S1553" s="957"/>
      <c r="T1553" s="957"/>
      <c r="U1553" s="963"/>
    </row>
    <row r="1554" spans="1:21" ht="15.75" thickBot="1" x14ac:dyDescent="0.3">
      <c r="A1554" s="974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957"/>
      <c r="O1554" s="411"/>
      <c r="P1554" s="411"/>
      <c r="Q1554" s="961"/>
      <c r="R1554" s="413" t="str">
        <f t="shared" si="77"/>
        <v>fx</v>
      </c>
      <c r="S1554" s="957"/>
      <c r="T1554" s="957"/>
      <c r="U1554" s="963"/>
    </row>
    <row r="1555" spans="1:21" ht="15.75" thickBot="1" x14ac:dyDescent="0.3">
      <c r="A1555" s="974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957"/>
      <c r="O1555" s="411"/>
      <c r="P1555" s="411"/>
      <c r="Q1555" s="961"/>
      <c r="R1555" s="413" t="str">
        <f t="shared" si="77"/>
        <v>fx</v>
      </c>
      <c r="S1555" s="957"/>
      <c r="T1555" s="957"/>
      <c r="U1555" s="963"/>
    </row>
    <row r="1556" spans="1:21" ht="15.75" thickBot="1" x14ac:dyDescent="0.3">
      <c r="A1556" s="974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957"/>
      <c r="O1556" s="411"/>
      <c r="P1556" s="411"/>
      <c r="Q1556" s="961"/>
      <c r="R1556" s="413" t="str">
        <f t="shared" si="77"/>
        <v>fx</v>
      </c>
      <c r="S1556" s="957"/>
      <c r="T1556" s="957"/>
      <c r="U1556" s="963"/>
    </row>
    <row r="1557" spans="1:21" ht="15.75" thickBot="1" x14ac:dyDescent="0.3">
      <c r="A1557" s="974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957"/>
      <c r="O1557" s="411"/>
      <c r="P1557" s="411"/>
      <c r="Q1557" s="961"/>
      <c r="R1557" s="413" t="str">
        <f t="shared" si="77"/>
        <v>fx</v>
      </c>
      <c r="S1557" s="957"/>
      <c r="T1557" s="957"/>
      <c r="U1557" s="963"/>
    </row>
    <row r="1558" spans="1:21" ht="15.75" thickBot="1" x14ac:dyDescent="0.3">
      <c r="A1558" s="974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958"/>
      <c r="O1558" s="411"/>
      <c r="P1558" s="411"/>
      <c r="Q1558" s="961"/>
      <c r="R1558" s="413" t="str">
        <f t="shared" si="77"/>
        <v>fx</v>
      </c>
      <c r="S1558" s="957"/>
      <c r="T1558" s="957"/>
      <c r="U1558" s="963"/>
    </row>
    <row r="1559" spans="1:21" ht="15.75" thickBot="1" x14ac:dyDescent="0.3">
      <c r="A1559" s="974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956">
        <v>584</v>
      </c>
      <c r="O1559" s="411"/>
      <c r="P1559" s="411"/>
      <c r="Q1559" s="961"/>
      <c r="R1559" s="413" t="str">
        <f t="shared" si="77"/>
        <v>p500</v>
      </c>
      <c r="S1559" s="957"/>
      <c r="T1559" s="957"/>
      <c r="U1559" s="963"/>
    </row>
    <row r="1560" spans="1:21" ht="15.75" thickBot="1" x14ac:dyDescent="0.3">
      <c r="A1560" s="974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957"/>
      <c r="O1560" s="411"/>
      <c r="P1560" s="411"/>
      <c r="Q1560" s="961"/>
      <c r="R1560" s="413" t="str">
        <f t="shared" si="77"/>
        <v>p500</v>
      </c>
      <c r="S1560" s="957"/>
      <c r="T1560" s="957"/>
      <c r="U1560" s="963"/>
    </row>
    <row r="1561" spans="1:21" ht="15.75" thickBot="1" x14ac:dyDescent="0.3">
      <c r="A1561" s="974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957"/>
      <c r="O1561" s="411"/>
      <c r="P1561" s="411"/>
      <c r="Q1561" s="961"/>
      <c r="R1561" s="413" t="str">
        <f t="shared" si="77"/>
        <v>p500</v>
      </c>
      <c r="S1561" s="957"/>
      <c r="T1561" s="957"/>
      <c r="U1561" s="963"/>
    </row>
    <row r="1562" spans="1:21" ht="15.75" thickBot="1" x14ac:dyDescent="0.3">
      <c r="A1562" s="974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957"/>
      <c r="O1562" s="411"/>
      <c r="P1562" s="411"/>
      <c r="Q1562" s="961"/>
      <c r="R1562" s="413" t="str">
        <f t="shared" si="77"/>
        <v>p500</v>
      </c>
      <c r="S1562" s="957"/>
      <c r="T1562" s="957"/>
      <c r="U1562" s="963"/>
    </row>
    <row r="1563" spans="1:21" ht="15.75" thickBot="1" x14ac:dyDescent="0.3">
      <c r="A1563" s="974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958"/>
      <c r="O1563" s="411"/>
      <c r="P1563" s="411"/>
      <c r="Q1563" s="961"/>
      <c r="R1563" s="413" t="str">
        <f t="shared" si="77"/>
        <v>p500</v>
      </c>
      <c r="S1563" s="957"/>
      <c r="T1563" s="957"/>
      <c r="U1563" s="963"/>
    </row>
    <row r="1564" spans="1:21" ht="15.75" thickBot="1" x14ac:dyDescent="0.3">
      <c r="A1564" s="974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956">
        <v>584</v>
      </c>
      <c r="O1564" s="411"/>
      <c r="P1564" s="411"/>
      <c r="Q1564" s="961"/>
      <c r="R1564" s="413" t="str">
        <f t="shared" si="77"/>
        <v>fx</v>
      </c>
      <c r="S1564" s="957"/>
      <c r="T1564" s="957"/>
      <c r="U1564" s="963"/>
    </row>
    <row r="1565" spans="1:21" ht="15.75" thickBot="1" x14ac:dyDescent="0.3">
      <c r="A1565" s="974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957"/>
      <c r="O1565" s="411"/>
      <c r="P1565" s="411"/>
      <c r="Q1565" s="961"/>
      <c r="R1565" s="413" t="str">
        <f t="shared" si="77"/>
        <v>fx</v>
      </c>
      <c r="S1565" s="957"/>
      <c r="T1565" s="957"/>
      <c r="U1565" s="963"/>
    </row>
    <row r="1566" spans="1:21" ht="15.75" thickBot="1" x14ac:dyDescent="0.3">
      <c r="A1566" s="974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957"/>
      <c r="O1566" s="411"/>
      <c r="P1566" s="411"/>
      <c r="Q1566" s="961"/>
      <c r="R1566" s="413" t="str">
        <f t="shared" si="77"/>
        <v>fx</v>
      </c>
      <c r="S1566" s="957"/>
      <c r="T1566" s="957"/>
      <c r="U1566" s="963"/>
    </row>
    <row r="1567" spans="1:21" ht="15.75" thickBot="1" x14ac:dyDescent="0.3">
      <c r="A1567" s="974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957"/>
      <c r="O1567" s="411"/>
      <c r="P1567" s="411"/>
      <c r="Q1567" s="961"/>
      <c r="R1567" s="413" t="str">
        <f t="shared" ref="R1567:R1630" si="81">IF(C1567=370,"p500","fx")</f>
        <v>fx</v>
      </c>
      <c r="S1567" s="957"/>
      <c r="T1567" s="957"/>
      <c r="U1567" s="963"/>
    </row>
    <row r="1568" spans="1:21" ht="15.75" thickBot="1" x14ac:dyDescent="0.3">
      <c r="A1568" s="974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958"/>
      <c r="O1568" s="411"/>
      <c r="P1568" s="411"/>
      <c r="Q1568" s="961"/>
      <c r="R1568" s="413" t="str">
        <f t="shared" si="81"/>
        <v>fx</v>
      </c>
      <c r="S1568" s="957"/>
      <c r="T1568" s="957"/>
      <c r="U1568" s="963"/>
    </row>
    <row r="1569" spans="1:21" ht="15.75" thickBot="1" x14ac:dyDescent="0.3">
      <c r="A1569" s="974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956">
        <v>131</v>
      </c>
      <c r="O1569" s="411"/>
      <c r="P1569" s="411"/>
      <c r="Q1569" s="961"/>
      <c r="R1569" s="413" t="str">
        <f t="shared" si="81"/>
        <v>fx</v>
      </c>
      <c r="S1569" s="957"/>
      <c r="T1569" s="957"/>
      <c r="U1569" s="963"/>
    </row>
    <row r="1570" spans="1:21" ht="15.75" thickBot="1" x14ac:dyDescent="0.3">
      <c r="A1570" s="974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957"/>
      <c r="O1570" s="411"/>
      <c r="P1570" s="411"/>
      <c r="Q1570" s="961"/>
      <c r="R1570" s="413" t="str">
        <f t="shared" si="81"/>
        <v>fx</v>
      </c>
      <c r="S1570" s="957"/>
      <c r="T1570" s="957"/>
      <c r="U1570" s="963"/>
    </row>
    <row r="1571" spans="1:21" ht="15.75" thickBot="1" x14ac:dyDescent="0.3">
      <c r="A1571" s="974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957"/>
      <c r="O1571" s="411"/>
      <c r="P1571" s="411"/>
      <c r="Q1571" s="961"/>
      <c r="R1571" s="413" t="str">
        <f t="shared" si="81"/>
        <v>fx</v>
      </c>
      <c r="S1571" s="957"/>
      <c r="T1571" s="957"/>
      <c r="U1571" s="963"/>
    </row>
    <row r="1572" spans="1:21" ht="15.75" thickBot="1" x14ac:dyDescent="0.3">
      <c r="A1572" s="974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957"/>
      <c r="O1572" s="411"/>
      <c r="P1572" s="411"/>
      <c r="Q1572" s="961"/>
      <c r="R1572" s="413" t="str">
        <f t="shared" si="81"/>
        <v>fx</v>
      </c>
      <c r="S1572" s="957"/>
      <c r="T1572" s="957"/>
      <c r="U1572" s="963"/>
    </row>
    <row r="1573" spans="1:21" ht="15.75" thickBot="1" x14ac:dyDescent="0.3">
      <c r="A1573" s="974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957"/>
      <c r="O1573" s="411"/>
      <c r="P1573" s="411"/>
      <c r="Q1573" s="961"/>
      <c r="R1573" s="413" t="str">
        <f t="shared" si="81"/>
        <v>fx</v>
      </c>
      <c r="S1573" s="957"/>
      <c r="T1573" s="957"/>
      <c r="U1573" s="963"/>
    </row>
    <row r="1574" spans="1:21" ht="15.75" thickBot="1" x14ac:dyDescent="0.3">
      <c r="A1574" s="974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958"/>
      <c r="O1574" s="411"/>
      <c r="P1574" s="411"/>
      <c r="Q1574" s="961"/>
      <c r="R1574" s="413" t="str">
        <f t="shared" si="81"/>
        <v>fx</v>
      </c>
      <c r="S1574" s="957"/>
      <c r="T1574" s="957"/>
      <c r="U1574" s="963"/>
    </row>
    <row r="1575" spans="1:21" ht="15.75" thickBot="1" x14ac:dyDescent="0.3">
      <c r="A1575" s="974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956">
        <v>40</v>
      </c>
      <c r="O1575" s="411"/>
      <c r="P1575" s="411"/>
      <c r="Q1575" s="961"/>
      <c r="R1575" s="413" t="str">
        <f t="shared" si="81"/>
        <v>fx</v>
      </c>
      <c r="S1575" s="957"/>
      <c r="T1575" s="957"/>
      <c r="U1575" s="963"/>
    </row>
    <row r="1576" spans="1:21" ht="15.75" thickBot="1" x14ac:dyDescent="0.3">
      <c r="A1576" s="975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964"/>
      <c r="O1576" s="418"/>
      <c r="P1576" s="418"/>
      <c r="Q1576" s="965"/>
      <c r="R1576" s="151" t="str">
        <f t="shared" si="81"/>
        <v>fx</v>
      </c>
      <c r="S1576" s="964"/>
      <c r="T1576" s="964"/>
      <c r="U1576" s="966"/>
    </row>
    <row r="1577" spans="1:21" ht="15.75" thickBot="1" x14ac:dyDescent="0.3">
      <c r="A1577" s="1004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959">
        <v>120</v>
      </c>
      <c r="O1577" s="419"/>
      <c r="P1577" s="419"/>
      <c r="Q1577" s="960">
        <f>31.07+0.49+27.47</f>
        <v>59.03</v>
      </c>
      <c r="R1577" s="150" t="str">
        <f t="shared" si="81"/>
        <v>fx</v>
      </c>
      <c r="S1577" s="959">
        <v>2.5</v>
      </c>
      <c r="T1577" s="959">
        <v>7.5</v>
      </c>
      <c r="U1577" s="962">
        <v>0</v>
      </c>
    </row>
    <row r="1578" spans="1:21" ht="15.75" thickBot="1" x14ac:dyDescent="0.3">
      <c r="A1578" s="1005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957"/>
      <c r="O1578" s="411"/>
      <c r="P1578" s="411"/>
      <c r="Q1578" s="961"/>
      <c r="R1578" s="413" t="str">
        <f t="shared" si="81"/>
        <v>fx</v>
      </c>
      <c r="S1578" s="957"/>
      <c r="T1578" s="957"/>
      <c r="U1578" s="963"/>
    </row>
    <row r="1579" spans="1:21" ht="15.75" thickBot="1" x14ac:dyDescent="0.3">
      <c r="A1579" s="1005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957"/>
      <c r="O1579" s="411"/>
      <c r="P1579" s="411"/>
      <c r="Q1579" s="961"/>
      <c r="R1579" s="413" t="str">
        <f t="shared" si="81"/>
        <v>fx</v>
      </c>
      <c r="S1579" s="957"/>
      <c r="T1579" s="957"/>
      <c r="U1579" s="963"/>
    </row>
    <row r="1580" spans="1:21" ht="15.75" thickBot="1" x14ac:dyDescent="0.3">
      <c r="A1580" s="1005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957"/>
      <c r="O1580" s="411"/>
      <c r="P1580" s="411"/>
      <c r="Q1580" s="961"/>
      <c r="R1580" s="413" t="str">
        <f t="shared" si="81"/>
        <v>fx</v>
      </c>
      <c r="S1580" s="957"/>
      <c r="T1580" s="957"/>
      <c r="U1580" s="963"/>
    </row>
    <row r="1581" spans="1:21" ht="15.75" thickBot="1" x14ac:dyDescent="0.3">
      <c r="A1581" s="1005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957"/>
      <c r="O1581" s="411"/>
      <c r="P1581" s="411"/>
      <c r="Q1581" s="961"/>
      <c r="R1581" s="413" t="str">
        <f t="shared" si="81"/>
        <v>fx</v>
      </c>
      <c r="S1581" s="957"/>
      <c r="T1581" s="957"/>
      <c r="U1581" s="963"/>
    </row>
    <row r="1582" spans="1:21" ht="15.75" thickBot="1" x14ac:dyDescent="0.3">
      <c r="A1582" s="1006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964"/>
      <c r="O1582" s="418"/>
      <c r="P1582" s="418"/>
      <c r="Q1582" s="965"/>
      <c r="R1582" s="151" t="str">
        <f t="shared" si="81"/>
        <v>fx</v>
      </c>
      <c r="S1582" s="964"/>
      <c r="T1582" s="964"/>
      <c r="U1582" s="966"/>
    </row>
    <row r="1583" spans="1:21" ht="15.75" thickBot="1" x14ac:dyDescent="0.3">
      <c r="A1583" s="983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959">
        <v>120</v>
      </c>
      <c r="O1583" s="419"/>
      <c r="P1583" s="419"/>
      <c r="Q1583" s="960">
        <f>31.07+0.49+27.47</f>
        <v>59.03</v>
      </c>
      <c r="R1583" s="150" t="str">
        <f t="shared" si="81"/>
        <v>fx</v>
      </c>
      <c r="S1583" s="959">
        <v>2.2000000000000002</v>
      </c>
      <c r="T1583" s="959">
        <v>7.2</v>
      </c>
      <c r="U1583" s="962">
        <v>0</v>
      </c>
    </row>
    <row r="1584" spans="1:21" ht="15.75" thickBot="1" x14ac:dyDescent="0.3">
      <c r="A1584" s="984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957"/>
      <c r="O1584" s="411"/>
      <c r="P1584" s="411"/>
      <c r="Q1584" s="961"/>
      <c r="R1584" s="413" t="str">
        <f t="shared" si="81"/>
        <v>fx</v>
      </c>
      <c r="S1584" s="957"/>
      <c r="T1584" s="957"/>
      <c r="U1584" s="963"/>
    </row>
    <row r="1585" spans="1:21" ht="15.75" thickBot="1" x14ac:dyDescent="0.3">
      <c r="A1585" s="984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957"/>
      <c r="O1585" s="411"/>
      <c r="P1585" s="411"/>
      <c r="Q1585" s="961"/>
      <c r="R1585" s="413" t="str">
        <f t="shared" si="81"/>
        <v>fx</v>
      </c>
      <c r="S1585" s="957"/>
      <c r="T1585" s="957"/>
      <c r="U1585" s="963"/>
    </row>
    <row r="1586" spans="1:21" ht="15.75" thickBot="1" x14ac:dyDescent="0.3">
      <c r="A1586" s="984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957"/>
      <c r="O1586" s="411"/>
      <c r="P1586" s="411"/>
      <c r="Q1586" s="961"/>
      <c r="R1586" s="413" t="str">
        <f t="shared" si="81"/>
        <v>fx</v>
      </c>
      <c r="S1586" s="957"/>
      <c r="T1586" s="957"/>
      <c r="U1586" s="963"/>
    </row>
    <row r="1587" spans="1:21" ht="15.75" thickBot="1" x14ac:dyDescent="0.3">
      <c r="A1587" s="984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957"/>
      <c r="O1587" s="411"/>
      <c r="P1587" s="411"/>
      <c r="Q1587" s="961"/>
      <c r="R1587" s="413" t="str">
        <f t="shared" si="81"/>
        <v>fx</v>
      </c>
      <c r="S1587" s="957"/>
      <c r="T1587" s="957"/>
      <c r="U1587" s="963"/>
    </row>
    <row r="1588" spans="1:21" ht="15.75" thickBot="1" x14ac:dyDescent="0.3">
      <c r="A1588" s="985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964"/>
      <c r="O1588" s="418"/>
      <c r="P1588" s="418"/>
      <c r="Q1588" s="965"/>
      <c r="R1588" s="151" t="str">
        <f t="shared" si="81"/>
        <v>fx</v>
      </c>
      <c r="S1588" s="964"/>
      <c r="T1588" s="964"/>
      <c r="U1588" s="966"/>
    </row>
    <row r="1589" spans="1:21" ht="15.75" thickBot="1" x14ac:dyDescent="0.3">
      <c r="A1589" s="973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959">
        <v>582</v>
      </c>
      <c r="O1589" s="419"/>
      <c r="P1589" s="419"/>
      <c r="Q1589" s="960">
        <f>349.3+13.19+300.416</f>
        <v>662.90599999999995</v>
      </c>
      <c r="R1589" s="150" t="str">
        <f t="shared" si="81"/>
        <v>fx</v>
      </c>
      <c r="S1589" s="959">
        <v>3</v>
      </c>
      <c r="T1589" s="959">
        <v>25</v>
      </c>
      <c r="U1589" s="962">
        <v>1000</v>
      </c>
    </row>
    <row r="1590" spans="1:21" ht="15.75" thickBot="1" x14ac:dyDescent="0.3">
      <c r="A1590" s="974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957"/>
      <c r="O1590" s="411"/>
      <c r="P1590" s="411"/>
      <c r="Q1590" s="961"/>
      <c r="R1590" s="413" t="str">
        <f t="shared" si="81"/>
        <v>fx</v>
      </c>
      <c r="S1590" s="957"/>
      <c r="T1590" s="957"/>
      <c r="U1590" s="963"/>
    </row>
    <row r="1591" spans="1:21" ht="15.75" thickBot="1" x14ac:dyDescent="0.3">
      <c r="A1591" s="974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957"/>
      <c r="O1591" s="411"/>
      <c r="P1591" s="411"/>
      <c r="Q1591" s="961"/>
      <c r="R1591" s="413" t="str">
        <f t="shared" si="81"/>
        <v>fx</v>
      </c>
      <c r="S1591" s="957"/>
      <c r="T1591" s="957"/>
      <c r="U1591" s="963"/>
    </row>
    <row r="1592" spans="1:21" ht="15.75" thickBot="1" x14ac:dyDescent="0.3">
      <c r="A1592" s="974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958"/>
      <c r="O1592" s="411"/>
      <c r="P1592" s="411"/>
      <c r="Q1592" s="961"/>
      <c r="R1592" s="413" t="str">
        <f t="shared" si="81"/>
        <v>fx</v>
      </c>
      <c r="S1592" s="957"/>
      <c r="T1592" s="957"/>
      <c r="U1592" s="963"/>
    </row>
    <row r="1593" spans="1:21" ht="15.75" thickBot="1" x14ac:dyDescent="0.3">
      <c r="A1593" s="974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956">
        <v>520</v>
      </c>
      <c r="O1593" s="411"/>
      <c r="P1593" s="411"/>
      <c r="Q1593" s="961"/>
      <c r="R1593" s="413" t="str">
        <f t="shared" si="81"/>
        <v>fx</v>
      </c>
      <c r="S1593" s="957"/>
      <c r="T1593" s="957"/>
      <c r="U1593" s="963"/>
    </row>
    <row r="1594" spans="1:21" ht="15.75" thickBot="1" x14ac:dyDescent="0.3">
      <c r="A1594" s="974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957"/>
      <c r="O1594" s="411"/>
      <c r="P1594" s="411"/>
      <c r="Q1594" s="961"/>
      <c r="R1594" s="413" t="str">
        <f t="shared" si="81"/>
        <v>fx</v>
      </c>
      <c r="S1594" s="957"/>
      <c r="T1594" s="957"/>
      <c r="U1594" s="963"/>
    </row>
    <row r="1595" spans="1:21" ht="15.75" thickBot="1" x14ac:dyDescent="0.3">
      <c r="A1595" s="974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957"/>
      <c r="O1595" s="411"/>
      <c r="P1595" s="411"/>
      <c r="Q1595" s="961"/>
      <c r="R1595" s="413" t="str">
        <f t="shared" si="81"/>
        <v>fx</v>
      </c>
      <c r="S1595" s="957"/>
      <c r="T1595" s="957"/>
      <c r="U1595" s="963"/>
    </row>
    <row r="1596" spans="1:21" ht="15.75" thickBot="1" x14ac:dyDescent="0.3">
      <c r="A1596" s="974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957"/>
      <c r="O1596" s="411"/>
      <c r="P1596" s="411"/>
      <c r="Q1596" s="961"/>
      <c r="R1596" s="413" t="str">
        <f t="shared" si="81"/>
        <v>fx</v>
      </c>
      <c r="S1596" s="957"/>
      <c r="T1596" s="957"/>
      <c r="U1596" s="963"/>
    </row>
    <row r="1597" spans="1:21" ht="15.75" thickBot="1" x14ac:dyDescent="0.3">
      <c r="A1597" s="974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957"/>
      <c r="O1597" s="411"/>
      <c r="P1597" s="411"/>
      <c r="Q1597" s="961"/>
      <c r="R1597" s="413" t="str">
        <f t="shared" si="81"/>
        <v>fx</v>
      </c>
      <c r="S1597" s="957"/>
      <c r="T1597" s="957"/>
      <c r="U1597" s="963"/>
    </row>
    <row r="1598" spans="1:21" ht="15.75" thickBot="1" x14ac:dyDescent="0.3">
      <c r="A1598" s="974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958"/>
      <c r="O1598" s="411"/>
      <c r="P1598" s="411"/>
      <c r="Q1598" s="961"/>
      <c r="R1598" s="413" t="str">
        <f t="shared" si="81"/>
        <v>fx</v>
      </c>
      <c r="S1598" s="957"/>
      <c r="T1598" s="957"/>
      <c r="U1598" s="963"/>
    </row>
    <row r="1599" spans="1:21" ht="15.75" thickBot="1" x14ac:dyDescent="0.3">
      <c r="A1599" s="974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956">
        <v>480</v>
      </c>
      <c r="O1599" s="411"/>
      <c r="P1599" s="411"/>
      <c r="Q1599" s="961"/>
      <c r="R1599" s="413" t="str">
        <f t="shared" si="81"/>
        <v>p500</v>
      </c>
      <c r="S1599" s="957"/>
      <c r="T1599" s="957"/>
      <c r="U1599" s="963"/>
    </row>
    <row r="1600" spans="1:21" ht="15.75" thickBot="1" x14ac:dyDescent="0.3">
      <c r="A1600" s="974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957"/>
      <c r="O1600" s="411"/>
      <c r="P1600" s="411"/>
      <c r="Q1600" s="961"/>
      <c r="R1600" s="413" t="str">
        <f t="shared" si="81"/>
        <v>p500</v>
      </c>
      <c r="S1600" s="957"/>
      <c r="T1600" s="957"/>
      <c r="U1600" s="963"/>
    </row>
    <row r="1601" spans="1:21" ht="15.75" thickBot="1" x14ac:dyDescent="0.3">
      <c r="A1601" s="974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957"/>
      <c r="O1601" s="411"/>
      <c r="P1601" s="411"/>
      <c r="Q1601" s="961"/>
      <c r="R1601" s="413" t="str">
        <f t="shared" si="81"/>
        <v>p500</v>
      </c>
      <c r="S1601" s="957"/>
      <c r="T1601" s="957"/>
      <c r="U1601" s="963"/>
    </row>
    <row r="1602" spans="1:21" ht="15.75" thickBot="1" x14ac:dyDescent="0.3">
      <c r="A1602" s="974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957"/>
      <c r="O1602" s="411"/>
      <c r="P1602" s="411"/>
      <c r="Q1602" s="961"/>
      <c r="R1602" s="413" t="str">
        <f t="shared" si="81"/>
        <v>p500</v>
      </c>
      <c r="S1602" s="957"/>
      <c r="T1602" s="957"/>
      <c r="U1602" s="963"/>
    </row>
    <row r="1603" spans="1:21" ht="15.75" thickBot="1" x14ac:dyDescent="0.3">
      <c r="A1603" s="974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958"/>
      <c r="O1603" s="411"/>
      <c r="P1603" s="411"/>
      <c r="Q1603" s="961"/>
      <c r="R1603" s="413" t="str">
        <f t="shared" si="81"/>
        <v>p500</v>
      </c>
      <c r="S1603" s="957"/>
      <c r="T1603" s="957"/>
      <c r="U1603" s="963"/>
    </row>
    <row r="1604" spans="1:21" ht="15.75" thickBot="1" x14ac:dyDescent="0.3">
      <c r="A1604" s="974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956">
        <v>520</v>
      </c>
      <c r="O1604" s="411"/>
      <c r="P1604" s="411"/>
      <c r="Q1604" s="961"/>
      <c r="R1604" s="413" t="str">
        <f t="shared" si="81"/>
        <v>fx</v>
      </c>
      <c r="S1604" s="957"/>
      <c r="T1604" s="957"/>
      <c r="U1604" s="963"/>
    </row>
    <row r="1605" spans="1:21" ht="15.75" thickBot="1" x14ac:dyDescent="0.3">
      <c r="A1605" s="974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957"/>
      <c r="O1605" s="411"/>
      <c r="P1605" s="411"/>
      <c r="Q1605" s="961"/>
      <c r="R1605" s="413" t="str">
        <f t="shared" si="81"/>
        <v>fx</v>
      </c>
      <c r="S1605" s="957"/>
      <c r="T1605" s="957"/>
      <c r="U1605" s="963"/>
    </row>
    <row r="1606" spans="1:21" ht="15.75" thickBot="1" x14ac:dyDescent="0.3">
      <c r="A1606" s="974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957"/>
      <c r="O1606" s="411"/>
      <c r="P1606" s="411"/>
      <c r="Q1606" s="961"/>
      <c r="R1606" s="413" t="str">
        <f t="shared" si="81"/>
        <v>fx</v>
      </c>
      <c r="S1606" s="957"/>
      <c r="T1606" s="957"/>
      <c r="U1606" s="963"/>
    </row>
    <row r="1607" spans="1:21" ht="15.75" thickBot="1" x14ac:dyDescent="0.3">
      <c r="A1607" s="974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957"/>
      <c r="O1607" s="411"/>
      <c r="P1607" s="411"/>
      <c r="Q1607" s="961"/>
      <c r="R1607" s="413" t="str">
        <f t="shared" si="81"/>
        <v>fx</v>
      </c>
      <c r="S1607" s="957"/>
      <c r="T1607" s="957"/>
      <c r="U1607" s="963"/>
    </row>
    <row r="1608" spans="1:21" ht="15.75" thickBot="1" x14ac:dyDescent="0.3">
      <c r="A1608" s="974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958"/>
      <c r="O1608" s="411"/>
      <c r="P1608" s="411"/>
      <c r="Q1608" s="961"/>
      <c r="R1608" s="413" t="str">
        <f t="shared" si="81"/>
        <v>fx</v>
      </c>
      <c r="S1608" s="957"/>
      <c r="T1608" s="957"/>
      <c r="U1608" s="963"/>
    </row>
    <row r="1609" spans="1:21" ht="15.75" thickBot="1" x14ac:dyDescent="0.3">
      <c r="A1609" s="974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961"/>
      <c r="R1609" s="413" t="str">
        <f t="shared" si="81"/>
        <v>fx</v>
      </c>
      <c r="S1609" s="957"/>
      <c r="T1609" s="957"/>
      <c r="U1609" s="963"/>
    </row>
    <row r="1610" spans="1:21" ht="15.75" thickBot="1" x14ac:dyDescent="0.3">
      <c r="A1610" s="974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956">
        <v>10</v>
      </c>
      <c r="O1610" s="411"/>
      <c r="P1610" s="411"/>
      <c r="Q1610" s="961"/>
      <c r="R1610" s="413" t="str">
        <f t="shared" si="81"/>
        <v>fx</v>
      </c>
      <c r="S1610" s="957"/>
      <c r="T1610" s="957"/>
      <c r="U1610" s="963"/>
    </row>
    <row r="1611" spans="1:21" ht="15.75" thickBot="1" x14ac:dyDescent="0.3">
      <c r="A1611" s="975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964"/>
      <c r="O1611" s="418"/>
      <c r="P1611" s="418"/>
      <c r="Q1611" s="965"/>
      <c r="R1611" s="151" t="str">
        <f t="shared" si="81"/>
        <v>fx</v>
      </c>
      <c r="S1611" s="964"/>
      <c r="T1611" s="964"/>
      <c r="U1611" s="966"/>
    </row>
    <row r="1612" spans="1:21" ht="15.75" thickBot="1" x14ac:dyDescent="0.3">
      <c r="A1612" s="973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959">
        <v>301</v>
      </c>
      <c r="O1612" s="419"/>
      <c r="P1612" s="419"/>
      <c r="Q1612" s="960">
        <f>247.55+10.7+207.34</f>
        <v>465.59000000000003</v>
      </c>
      <c r="R1612" s="150" t="str">
        <f t="shared" si="81"/>
        <v>fx</v>
      </c>
      <c r="S1612" s="959">
        <v>2.5</v>
      </c>
      <c r="T1612" s="959">
        <v>22</v>
      </c>
      <c r="U1612" s="962">
        <v>1500</v>
      </c>
    </row>
    <row r="1613" spans="1:21" ht="15.75" thickBot="1" x14ac:dyDescent="0.3">
      <c r="A1613" s="974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957"/>
      <c r="O1613" s="411"/>
      <c r="P1613" s="411"/>
      <c r="Q1613" s="961"/>
      <c r="R1613" s="413" t="str">
        <f t="shared" si="81"/>
        <v>fx</v>
      </c>
      <c r="S1613" s="957"/>
      <c r="T1613" s="957"/>
      <c r="U1613" s="963"/>
    </row>
    <row r="1614" spans="1:21" ht="15.75" thickBot="1" x14ac:dyDescent="0.3">
      <c r="A1614" s="974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958"/>
      <c r="O1614" s="411"/>
      <c r="P1614" s="411"/>
      <c r="Q1614" s="961"/>
      <c r="R1614" s="413" t="str">
        <f t="shared" si="81"/>
        <v>fx</v>
      </c>
      <c r="S1614" s="957"/>
      <c r="T1614" s="957"/>
      <c r="U1614" s="963"/>
    </row>
    <row r="1615" spans="1:21" ht="15.75" thickBot="1" x14ac:dyDescent="0.3">
      <c r="A1615" s="974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956">
        <v>344</v>
      </c>
      <c r="O1615" s="411"/>
      <c r="P1615" s="411"/>
      <c r="Q1615" s="961"/>
      <c r="R1615" s="413" t="str">
        <f t="shared" si="81"/>
        <v>fx</v>
      </c>
      <c r="S1615" s="957"/>
      <c r="T1615" s="957"/>
      <c r="U1615" s="963"/>
    </row>
    <row r="1616" spans="1:21" ht="15.75" thickBot="1" x14ac:dyDescent="0.3">
      <c r="A1616" s="974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957"/>
      <c r="O1616" s="411"/>
      <c r="P1616" s="411"/>
      <c r="Q1616" s="961"/>
      <c r="R1616" s="413" t="str">
        <f t="shared" si="81"/>
        <v>fx</v>
      </c>
      <c r="S1616" s="957"/>
      <c r="T1616" s="957"/>
      <c r="U1616" s="963"/>
    </row>
    <row r="1617" spans="1:21" ht="15.75" thickBot="1" x14ac:dyDescent="0.3">
      <c r="A1617" s="974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957"/>
      <c r="O1617" s="411"/>
      <c r="P1617" s="411"/>
      <c r="Q1617" s="961"/>
      <c r="R1617" s="413" t="str">
        <f t="shared" si="81"/>
        <v>fx</v>
      </c>
      <c r="S1617" s="957"/>
      <c r="T1617" s="957"/>
      <c r="U1617" s="963"/>
    </row>
    <row r="1618" spans="1:21" ht="15.75" thickBot="1" x14ac:dyDescent="0.3">
      <c r="A1618" s="974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957"/>
      <c r="O1618" s="411"/>
      <c r="P1618" s="411"/>
      <c r="Q1618" s="961"/>
      <c r="R1618" s="413" t="str">
        <f t="shared" si="81"/>
        <v>fx</v>
      </c>
      <c r="S1618" s="957"/>
      <c r="T1618" s="957"/>
      <c r="U1618" s="963"/>
    </row>
    <row r="1619" spans="1:21" ht="15.75" thickBot="1" x14ac:dyDescent="0.3">
      <c r="A1619" s="974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957"/>
      <c r="O1619" s="411"/>
      <c r="P1619" s="411"/>
      <c r="Q1619" s="961"/>
      <c r="R1619" s="413" t="str">
        <f t="shared" si="81"/>
        <v>fx</v>
      </c>
      <c r="S1619" s="957"/>
      <c r="T1619" s="957"/>
      <c r="U1619" s="963"/>
    </row>
    <row r="1620" spans="1:21" ht="15.75" thickBot="1" x14ac:dyDescent="0.3">
      <c r="A1620" s="974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958"/>
      <c r="O1620" s="411"/>
      <c r="P1620" s="411"/>
      <c r="Q1620" s="961"/>
      <c r="R1620" s="413" t="str">
        <f t="shared" si="81"/>
        <v>fx</v>
      </c>
      <c r="S1620" s="957"/>
      <c r="T1620" s="957"/>
      <c r="U1620" s="963"/>
    </row>
    <row r="1621" spans="1:21" ht="15.75" thickBot="1" x14ac:dyDescent="0.3">
      <c r="A1621" s="974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956">
        <v>344</v>
      </c>
      <c r="O1621" s="411"/>
      <c r="P1621" s="411"/>
      <c r="Q1621" s="961"/>
      <c r="R1621" s="413" t="str">
        <f t="shared" si="81"/>
        <v>p500</v>
      </c>
      <c r="S1621" s="957"/>
      <c r="T1621" s="957"/>
      <c r="U1621" s="963"/>
    </row>
    <row r="1622" spans="1:21" ht="15.75" thickBot="1" x14ac:dyDescent="0.3">
      <c r="A1622" s="974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957"/>
      <c r="O1622" s="411"/>
      <c r="P1622" s="411"/>
      <c r="Q1622" s="961"/>
      <c r="R1622" s="413" t="str">
        <f t="shared" si="81"/>
        <v>p500</v>
      </c>
      <c r="S1622" s="957"/>
      <c r="T1622" s="957"/>
      <c r="U1622" s="963"/>
    </row>
    <row r="1623" spans="1:21" ht="15.75" thickBot="1" x14ac:dyDescent="0.3">
      <c r="A1623" s="974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957"/>
      <c r="O1623" s="411"/>
      <c r="P1623" s="411"/>
      <c r="Q1623" s="961"/>
      <c r="R1623" s="413" t="str">
        <f t="shared" si="81"/>
        <v>p500</v>
      </c>
      <c r="S1623" s="957"/>
      <c r="T1623" s="957"/>
      <c r="U1623" s="963"/>
    </row>
    <row r="1624" spans="1:21" ht="15.75" thickBot="1" x14ac:dyDescent="0.3">
      <c r="A1624" s="974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957"/>
      <c r="O1624" s="411"/>
      <c r="P1624" s="411"/>
      <c r="Q1624" s="961"/>
      <c r="R1624" s="413" t="str">
        <f t="shared" si="81"/>
        <v>p500</v>
      </c>
      <c r="S1624" s="957"/>
      <c r="T1624" s="957"/>
      <c r="U1624" s="963"/>
    </row>
    <row r="1625" spans="1:21" ht="15.75" thickBot="1" x14ac:dyDescent="0.3">
      <c r="A1625" s="974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958"/>
      <c r="O1625" s="411"/>
      <c r="P1625" s="411"/>
      <c r="Q1625" s="961"/>
      <c r="R1625" s="413" t="str">
        <f t="shared" si="81"/>
        <v>p500</v>
      </c>
      <c r="S1625" s="957"/>
      <c r="T1625" s="957"/>
      <c r="U1625" s="963"/>
    </row>
    <row r="1626" spans="1:21" ht="15.75" thickBot="1" x14ac:dyDescent="0.3">
      <c r="A1626" s="974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956">
        <v>185</v>
      </c>
      <c r="O1626" s="411"/>
      <c r="P1626" s="411"/>
      <c r="Q1626" s="961"/>
      <c r="R1626" s="413" t="str">
        <f t="shared" si="81"/>
        <v>fx</v>
      </c>
      <c r="S1626" s="957"/>
      <c r="T1626" s="957"/>
      <c r="U1626" s="963"/>
    </row>
    <row r="1627" spans="1:21" ht="15.75" thickBot="1" x14ac:dyDescent="0.3">
      <c r="A1627" s="974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957"/>
      <c r="O1627" s="411"/>
      <c r="P1627" s="411"/>
      <c r="Q1627" s="961"/>
      <c r="R1627" s="413" t="str">
        <f t="shared" si="81"/>
        <v>fx</v>
      </c>
      <c r="S1627" s="957"/>
      <c r="T1627" s="957"/>
      <c r="U1627" s="963"/>
    </row>
    <row r="1628" spans="1:21" ht="15.75" thickBot="1" x14ac:dyDescent="0.3">
      <c r="A1628" s="974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957"/>
      <c r="O1628" s="411"/>
      <c r="P1628" s="411"/>
      <c r="Q1628" s="961"/>
      <c r="R1628" s="413" t="str">
        <f t="shared" si="81"/>
        <v>fx</v>
      </c>
      <c r="S1628" s="957"/>
      <c r="T1628" s="957"/>
      <c r="U1628" s="963"/>
    </row>
    <row r="1629" spans="1:21" ht="15.75" thickBot="1" x14ac:dyDescent="0.3">
      <c r="A1629" s="974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957"/>
      <c r="O1629" s="411"/>
      <c r="P1629" s="411"/>
      <c r="Q1629" s="961"/>
      <c r="R1629" s="413" t="str">
        <f t="shared" si="81"/>
        <v>fx</v>
      </c>
      <c r="S1629" s="957"/>
      <c r="T1629" s="957"/>
      <c r="U1629" s="963"/>
    </row>
    <row r="1630" spans="1:21" ht="15.75" thickBot="1" x14ac:dyDescent="0.3">
      <c r="A1630" s="974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958"/>
      <c r="O1630" s="411"/>
      <c r="P1630" s="411"/>
      <c r="Q1630" s="961"/>
      <c r="R1630" s="413" t="str">
        <f t="shared" si="81"/>
        <v>fx</v>
      </c>
      <c r="S1630" s="957"/>
      <c r="T1630" s="957"/>
      <c r="U1630" s="963"/>
    </row>
    <row r="1631" spans="1:21" ht="15.75" thickBot="1" x14ac:dyDescent="0.3">
      <c r="A1631" s="974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956">
        <v>185</v>
      </c>
      <c r="O1631" s="411"/>
      <c r="P1631" s="411"/>
      <c r="Q1631" s="961"/>
      <c r="R1631" s="413" t="str">
        <f t="shared" ref="R1631:R1694" si="86">IF(C1631=370,"p500","fx")</f>
        <v>fx</v>
      </c>
      <c r="S1631" s="957"/>
      <c r="T1631" s="957"/>
      <c r="U1631" s="963"/>
    </row>
    <row r="1632" spans="1:21" ht="15.75" thickBot="1" x14ac:dyDescent="0.3">
      <c r="A1632" s="974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957"/>
      <c r="O1632" s="411"/>
      <c r="P1632" s="411"/>
      <c r="Q1632" s="961"/>
      <c r="R1632" s="413" t="str">
        <f t="shared" si="86"/>
        <v>fx</v>
      </c>
      <c r="S1632" s="957"/>
      <c r="T1632" s="957"/>
      <c r="U1632" s="963"/>
    </row>
    <row r="1633" spans="1:21" ht="15.75" thickBot="1" x14ac:dyDescent="0.3">
      <c r="A1633" s="974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957"/>
      <c r="O1633" s="411"/>
      <c r="P1633" s="411"/>
      <c r="Q1633" s="961"/>
      <c r="R1633" s="413" t="str">
        <f t="shared" si="86"/>
        <v>fx</v>
      </c>
      <c r="S1633" s="957"/>
      <c r="T1633" s="957"/>
      <c r="U1633" s="963"/>
    </row>
    <row r="1634" spans="1:21" ht="15.75" thickBot="1" x14ac:dyDescent="0.3">
      <c r="A1634" s="974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957"/>
      <c r="O1634" s="411"/>
      <c r="P1634" s="411"/>
      <c r="Q1634" s="961"/>
      <c r="R1634" s="413" t="str">
        <f t="shared" si="86"/>
        <v>fx</v>
      </c>
      <c r="S1634" s="957"/>
      <c r="T1634" s="957"/>
      <c r="U1634" s="963"/>
    </row>
    <row r="1635" spans="1:21" ht="15.75" thickBot="1" x14ac:dyDescent="0.3">
      <c r="A1635" s="974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958"/>
      <c r="O1635" s="411"/>
      <c r="P1635" s="411"/>
      <c r="Q1635" s="961"/>
      <c r="R1635" s="413" t="str">
        <f t="shared" si="86"/>
        <v>fx</v>
      </c>
      <c r="S1635" s="957"/>
      <c r="T1635" s="957"/>
      <c r="U1635" s="963"/>
    </row>
    <row r="1636" spans="1:21" ht="15.75" thickBot="1" x14ac:dyDescent="0.3">
      <c r="A1636" s="974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961"/>
      <c r="R1636" s="413" t="str">
        <f t="shared" si="86"/>
        <v>fx</v>
      </c>
      <c r="S1636" s="957"/>
      <c r="T1636" s="957"/>
      <c r="U1636" s="963"/>
    </row>
    <row r="1637" spans="1:21" ht="15.75" thickBot="1" x14ac:dyDescent="0.3">
      <c r="A1637" s="974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956">
        <v>170</v>
      </c>
      <c r="O1637" s="411"/>
      <c r="P1637" s="411"/>
      <c r="Q1637" s="961"/>
      <c r="R1637" s="413" t="str">
        <f t="shared" si="86"/>
        <v>fx</v>
      </c>
      <c r="S1637" s="957"/>
      <c r="T1637" s="957"/>
      <c r="U1637" s="963"/>
    </row>
    <row r="1638" spans="1:21" ht="15.75" thickBot="1" x14ac:dyDescent="0.3">
      <c r="A1638" s="974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957"/>
      <c r="O1638" s="411"/>
      <c r="P1638" s="411"/>
      <c r="Q1638" s="961"/>
      <c r="R1638" s="413" t="str">
        <f t="shared" si="86"/>
        <v>fx</v>
      </c>
      <c r="S1638" s="957"/>
      <c r="T1638" s="957"/>
      <c r="U1638" s="963"/>
    </row>
    <row r="1639" spans="1:21" ht="15.75" thickBot="1" x14ac:dyDescent="0.3">
      <c r="A1639" s="974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957"/>
      <c r="O1639" s="411"/>
      <c r="P1639" s="411"/>
      <c r="Q1639" s="961"/>
      <c r="R1639" s="413" t="str">
        <f t="shared" si="86"/>
        <v>fx</v>
      </c>
      <c r="S1639" s="957"/>
      <c r="T1639" s="957"/>
      <c r="U1639" s="963"/>
    </row>
    <row r="1640" spans="1:21" ht="15.75" thickBot="1" x14ac:dyDescent="0.3">
      <c r="A1640" s="974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957"/>
      <c r="O1640" s="411"/>
      <c r="P1640" s="411"/>
      <c r="Q1640" s="961"/>
      <c r="R1640" s="413" t="str">
        <f t="shared" si="86"/>
        <v>fx</v>
      </c>
      <c r="S1640" s="957"/>
      <c r="T1640" s="957"/>
      <c r="U1640" s="963"/>
    </row>
    <row r="1641" spans="1:21" ht="15.75" thickBot="1" x14ac:dyDescent="0.3">
      <c r="A1641" s="974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958"/>
      <c r="O1641" s="411"/>
      <c r="P1641" s="411"/>
      <c r="Q1641" s="961"/>
      <c r="R1641" s="413" t="str">
        <f t="shared" si="86"/>
        <v>fx</v>
      </c>
      <c r="S1641" s="957"/>
      <c r="T1641" s="957"/>
      <c r="U1641" s="963"/>
    </row>
    <row r="1642" spans="1:21" ht="15.75" thickBot="1" x14ac:dyDescent="0.3">
      <c r="A1642" s="974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956">
        <v>170</v>
      </c>
      <c r="O1642" s="411"/>
      <c r="P1642" s="411"/>
      <c r="Q1642" s="961"/>
      <c r="R1642" s="413" t="str">
        <f t="shared" si="86"/>
        <v>fx</v>
      </c>
      <c r="S1642" s="957"/>
      <c r="T1642" s="957"/>
      <c r="U1642" s="963"/>
    </row>
    <row r="1643" spans="1:21" ht="15.75" thickBot="1" x14ac:dyDescent="0.3">
      <c r="A1643" s="974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957"/>
      <c r="O1643" s="411"/>
      <c r="P1643" s="411"/>
      <c r="Q1643" s="961"/>
      <c r="R1643" s="413" t="str">
        <f t="shared" si="86"/>
        <v>fx</v>
      </c>
      <c r="S1643" s="957"/>
      <c r="T1643" s="957"/>
      <c r="U1643" s="963"/>
    </row>
    <row r="1644" spans="1:21" ht="15.75" thickBot="1" x14ac:dyDescent="0.3">
      <c r="A1644" s="974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957"/>
      <c r="O1644" s="411"/>
      <c r="P1644" s="411"/>
      <c r="Q1644" s="961"/>
      <c r="R1644" s="413" t="str">
        <f t="shared" si="86"/>
        <v>fx</v>
      </c>
      <c r="S1644" s="957"/>
      <c r="T1644" s="957"/>
      <c r="U1644" s="963"/>
    </row>
    <row r="1645" spans="1:21" ht="15.75" thickBot="1" x14ac:dyDescent="0.3">
      <c r="A1645" s="974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957"/>
      <c r="O1645" s="411"/>
      <c r="P1645" s="411"/>
      <c r="Q1645" s="961"/>
      <c r="R1645" s="413" t="str">
        <f t="shared" si="86"/>
        <v>fx</v>
      </c>
      <c r="S1645" s="957"/>
      <c r="T1645" s="957"/>
      <c r="U1645" s="963"/>
    </row>
    <row r="1646" spans="1:21" ht="15.75" thickBot="1" x14ac:dyDescent="0.3">
      <c r="A1646" s="975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964"/>
      <c r="O1646" s="418"/>
      <c r="P1646" s="418"/>
      <c r="Q1646" s="965"/>
      <c r="R1646" s="151" t="str">
        <f t="shared" si="86"/>
        <v>fx</v>
      </c>
      <c r="S1646" s="964"/>
      <c r="T1646" s="964"/>
      <c r="U1646" s="966"/>
    </row>
    <row r="1647" spans="1:21" ht="15.75" thickBot="1" x14ac:dyDescent="0.3">
      <c r="A1647" s="973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959">
        <v>448</v>
      </c>
      <c r="O1647" s="419"/>
      <c r="P1647" s="419"/>
      <c r="Q1647" s="960">
        <f>281.7+12.3+272.67</f>
        <v>566.67000000000007</v>
      </c>
      <c r="R1647" s="150" t="str">
        <f t="shared" si="86"/>
        <v>fx</v>
      </c>
      <c r="S1647" s="959">
        <v>3</v>
      </c>
      <c r="T1647" s="959">
        <v>25</v>
      </c>
      <c r="U1647" s="962">
        <v>1000</v>
      </c>
    </row>
    <row r="1648" spans="1:21" ht="15.75" thickBot="1" x14ac:dyDescent="0.3">
      <c r="A1648" s="974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957"/>
      <c r="O1648" s="411"/>
      <c r="P1648" s="411"/>
      <c r="Q1648" s="961"/>
      <c r="R1648" s="413" t="str">
        <f t="shared" si="86"/>
        <v>fx</v>
      </c>
      <c r="S1648" s="957"/>
      <c r="T1648" s="957"/>
      <c r="U1648" s="963"/>
    </row>
    <row r="1649" spans="1:21" ht="15.75" thickBot="1" x14ac:dyDescent="0.3">
      <c r="A1649" s="974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958"/>
      <c r="O1649" s="411"/>
      <c r="P1649" s="411"/>
      <c r="Q1649" s="961"/>
      <c r="R1649" s="413" t="str">
        <f t="shared" si="86"/>
        <v>fx</v>
      </c>
      <c r="S1649" s="957"/>
      <c r="T1649" s="957"/>
      <c r="U1649" s="963"/>
    </row>
    <row r="1650" spans="1:21" ht="15.75" thickBot="1" x14ac:dyDescent="0.3">
      <c r="A1650" s="974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956">
        <v>513</v>
      </c>
      <c r="O1650" s="411"/>
      <c r="P1650" s="411"/>
      <c r="Q1650" s="961"/>
      <c r="R1650" s="413" t="str">
        <f t="shared" si="86"/>
        <v>fx</v>
      </c>
      <c r="S1650" s="957"/>
      <c r="T1650" s="957"/>
      <c r="U1650" s="963"/>
    </row>
    <row r="1651" spans="1:21" ht="15.75" thickBot="1" x14ac:dyDescent="0.3">
      <c r="A1651" s="974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957"/>
      <c r="O1651" s="411"/>
      <c r="P1651" s="411"/>
      <c r="Q1651" s="961"/>
      <c r="R1651" s="413" t="str">
        <f t="shared" si="86"/>
        <v>fx</v>
      </c>
      <c r="S1651" s="957"/>
      <c r="T1651" s="957"/>
      <c r="U1651" s="963"/>
    </row>
    <row r="1652" spans="1:21" ht="15.75" thickBot="1" x14ac:dyDescent="0.3">
      <c r="A1652" s="974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957"/>
      <c r="O1652" s="411"/>
      <c r="P1652" s="411"/>
      <c r="Q1652" s="961"/>
      <c r="R1652" s="413" t="str">
        <f t="shared" si="86"/>
        <v>fx</v>
      </c>
      <c r="S1652" s="957"/>
      <c r="T1652" s="957"/>
      <c r="U1652" s="963"/>
    </row>
    <row r="1653" spans="1:21" ht="15.75" thickBot="1" x14ac:dyDescent="0.3">
      <c r="A1653" s="974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957"/>
      <c r="O1653" s="411"/>
      <c r="P1653" s="411"/>
      <c r="Q1653" s="961"/>
      <c r="R1653" s="413" t="str">
        <f t="shared" si="86"/>
        <v>fx</v>
      </c>
      <c r="S1653" s="957"/>
      <c r="T1653" s="957"/>
      <c r="U1653" s="963"/>
    </row>
    <row r="1654" spans="1:21" ht="15.75" thickBot="1" x14ac:dyDescent="0.3">
      <c r="A1654" s="974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957"/>
      <c r="O1654" s="411"/>
      <c r="P1654" s="411"/>
      <c r="Q1654" s="961"/>
      <c r="R1654" s="413" t="str">
        <f t="shared" si="86"/>
        <v>fx</v>
      </c>
      <c r="S1654" s="957"/>
      <c r="T1654" s="957"/>
      <c r="U1654" s="963"/>
    </row>
    <row r="1655" spans="1:21" ht="15.75" thickBot="1" x14ac:dyDescent="0.3">
      <c r="A1655" s="974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958"/>
      <c r="O1655" s="411"/>
      <c r="P1655" s="411"/>
      <c r="Q1655" s="961"/>
      <c r="R1655" s="413" t="str">
        <f t="shared" si="86"/>
        <v>fx</v>
      </c>
      <c r="S1655" s="957"/>
      <c r="T1655" s="957"/>
      <c r="U1655" s="963"/>
    </row>
    <row r="1656" spans="1:21" ht="15.75" thickBot="1" x14ac:dyDescent="0.3">
      <c r="A1656" s="974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956">
        <v>512</v>
      </c>
      <c r="O1656" s="411"/>
      <c r="P1656" s="411"/>
      <c r="Q1656" s="961"/>
      <c r="R1656" s="413" t="str">
        <f t="shared" si="86"/>
        <v>p500</v>
      </c>
      <c r="S1656" s="957"/>
      <c r="T1656" s="957"/>
      <c r="U1656" s="963"/>
    </row>
    <row r="1657" spans="1:21" ht="15.75" thickBot="1" x14ac:dyDescent="0.3">
      <c r="A1657" s="974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957"/>
      <c r="O1657" s="411"/>
      <c r="P1657" s="411"/>
      <c r="Q1657" s="961"/>
      <c r="R1657" s="413" t="str">
        <f t="shared" si="86"/>
        <v>p500</v>
      </c>
      <c r="S1657" s="957"/>
      <c r="T1657" s="957"/>
      <c r="U1657" s="963"/>
    </row>
    <row r="1658" spans="1:21" ht="15.75" thickBot="1" x14ac:dyDescent="0.3">
      <c r="A1658" s="974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957"/>
      <c r="O1658" s="411"/>
      <c r="P1658" s="411"/>
      <c r="Q1658" s="961"/>
      <c r="R1658" s="413" t="str">
        <f t="shared" si="86"/>
        <v>p500</v>
      </c>
      <c r="S1658" s="957"/>
      <c r="T1658" s="957"/>
      <c r="U1658" s="963"/>
    </row>
    <row r="1659" spans="1:21" ht="15.75" thickBot="1" x14ac:dyDescent="0.3">
      <c r="A1659" s="974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957"/>
      <c r="O1659" s="411"/>
      <c r="P1659" s="411"/>
      <c r="Q1659" s="961"/>
      <c r="R1659" s="413" t="str">
        <f t="shared" si="86"/>
        <v>p500</v>
      </c>
      <c r="S1659" s="957"/>
      <c r="T1659" s="957"/>
      <c r="U1659" s="963"/>
    </row>
    <row r="1660" spans="1:21" ht="15.75" thickBot="1" x14ac:dyDescent="0.3">
      <c r="A1660" s="974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958"/>
      <c r="O1660" s="411"/>
      <c r="P1660" s="411"/>
      <c r="Q1660" s="961"/>
      <c r="R1660" s="413" t="str">
        <f t="shared" si="86"/>
        <v>p500</v>
      </c>
      <c r="S1660" s="957"/>
      <c r="T1660" s="957"/>
      <c r="U1660" s="963"/>
    </row>
    <row r="1661" spans="1:21" ht="15.75" thickBot="1" x14ac:dyDescent="0.3">
      <c r="A1661" s="974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956">
        <v>208</v>
      </c>
      <c r="O1661" s="411"/>
      <c r="P1661" s="411"/>
      <c r="Q1661" s="961"/>
      <c r="R1661" s="413" t="str">
        <f t="shared" si="86"/>
        <v>fx</v>
      </c>
      <c r="S1661" s="957"/>
      <c r="T1661" s="957"/>
      <c r="U1661" s="963"/>
    </row>
    <row r="1662" spans="1:21" ht="15.75" thickBot="1" x14ac:dyDescent="0.3">
      <c r="A1662" s="974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957"/>
      <c r="O1662" s="411"/>
      <c r="P1662" s="411"/>
      <c r="Q1662" s="961"/>
      <c r="R1662" s="413" t="str">
        <f t="shared" si="86"/>
        <v>fx</v>
      </c>
      <c r="S1662" s="957"/>
      <c r="T1662" s="957"/>
      <c r="U1662" s="963"/>
    </row>
    <row r="1663" spans="1:21" ht="15.75" thickBot="1" x14ac:dyDescent="0.3">
      <c r="A1663" s="974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957"/>
      <c r="O1663" s="411"/>
      <c r="P1663" s="411"/>
      <c r="Q1663" s="961"/>
      <c r="R1663" s="413" t="str">
        <f t="shared" si="86"/>
        <v>fx</v>
      </c>
      <c r="S1663" s="957"/>
      <c r="T1663" s="957"/>
      <c r="U1663" s="963"/>
    </row>
    <row r="1664" spans="1:21" ht="15.75" thickBot="1" x14ac:dyDescent="0.3">
      <c r="A1664" s="974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957"/>
      <c r="O1664" s="411"/>
      <c r="P1664" s="411"/>
      <c r="Q1664" s="961"/>
      <c r="R1664" s="413" t="str">
        <f t="shared" si="86"/>
        <v>fx</v>
      </c>
      <c r="S1664" s="957"/>
      <c r="T1664" s="957"/>
      <c r="U1664" s="963"/>
    </row>
    <row r="1665" spans="1:21" ht="15.75" thickBot="1" x14ac:dyDescent="0.3">
      <c r="A1665" s="974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958"/>
      <c r="O1665" s="411"/>
      <c r="P1665" s="411"/>
      <c r="Q1665" s="961"/>
      <c r="R1665" s="413" t="str">
        <f t="shared" si="86"/>
        <v>fx</v>
      </c>
      <c r="S1665" s="957"/>
      <c r="T1665" s="957"/>
      <c r="U1665" s="963"/>
    </row>
    <row r="1666" spans="1:21" ht="15.75" thickBot="1" x14ac:dyDescent="0.3">
      <c r="A1666" s="974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956">
        <v>192</v>
      </c>
      <c r="O1666" s="411"/>
      <c r="P1666" s="411"/>
      <c r="Q1666" s="961"/>
      <c r="R1666" s="413" t="str">
        <f t="shared" si="86"/>
        <v>fx</v>
      </c>
      <c r="S1666" s="957"/>
      <c r="T1666" s="957"/>
      <c r="U1666" s="963"/>
    </row>
    <row r="1667" spans="1:21" ht="15.75" thickBot="1" x14ac:dyDescent="0.3">
      <c r="A1667" s="974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957"/>
      <c r="O1667" s="411"/>
      <c r="P1667" s="411"/>
      <c r="Q1667" s="961"/>
      <c r="R1667" s="413" t="str">
        <f t="shared" si="86"/>
        <v>fx</v>
      </c>
      <c r="S1667" s="957"/>
      <c r="T1667" s="957"/>
      <c r="U1667" s="963"/>
    </row>
    <row r="1668" spans="1:21" ht="15.75" thickBot="1" x14ac:dyDescent="0.3">
      <c r="A1668" s="974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958"/>
      <c r="O1668" s="411"/>
      <c r="P1668" s="411"/>
      <c r="Q1668" s="961"/>
      <c r="R1668" s="413" t="str">
        <f t="shared" si="86"/>
        <v>fx</v>
      </c>
      <c r="S1668" s="957"/>
      <c r="T1668" s="957"/>
      <c r="U1668" s="963"/>
    </row>
    <row r="1669" spans="1:21" ht="15.75" thickBot="1" x14ac:dyDescent="0.3">
      <c r="A1669" s="974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956">
        <v>270</v>
      </c>
      <c r="O1669" s="411"/>
      <c r="P1669" s="411"/>
      <c r="Q1669" s="961"/>
      <c r="R1669" s="413" t="str">
        <f t="shared" si="86"/>
        <v>fx</v>
      </c>
      <c r="S1669" s="957"/>
      <c r="T1669" s="957"/>
      <c r="U1669" s="963"/>
    </row>
    <row r="1670" spans="1:21" ht="15.75" thickBot="1" x14ac:dyDescent="0.3">
      <c r="A1670" s="974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957"/>
      <c r="O1670" s="411"/>
      <c r="P1670" s="411"/>
      <c r="Q1670" s="961"/>
      <c r="R1670" s="413" t="str">
        <f t="shared" si="86"/>
        <v>fx</v>
      </c>
      <c r="S1670" s="957"/>
      <c r="T1670" s="957"/>
      <c r="U1670" s="963"/>
    </row>
    <row r="1671" spans="1:21" ht="15.75" thickBot="1" x14ac:dyDescent="0.3">
      <c r="A1671" s="974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958"/>
      <c r="O1671" s="411"/>
      <c r="P1671" s="411"/>
      <c r="Q1671" s="961"/>
      <c r="R1671" s="413" t="str">
        <f t="shared" si="86"/>
        <v>fx</v>
      </c>
      <c r="S1671" s="957"/>
      <c r="T1671" s="957"/>
      <c r="U1671" s="963"/>
    </row>
    <row r="1672" spans="1:21" ht="15.75" thickBot="1" x14ac:dyDescent="0.3">
      <c r="A1672" s="974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956">
        <v>14</v>
      </c>
      <c r="O1672" s="411"/>
      <c r="P1672" s="411"/>
      <c r="Q1672" s="961"/>
      <c r="R1672" s="413" t="str">
        <f t="shared" si="86"/>
        <v>fx</v>
      </c>
      <c r="S1672" s="957"/>
      <c r="T1672" s="957"/>
      <c r="U1672" s="963"/>
    </row>
    <row r="1673" spans="1:21" ht="15.75" thickBot="1" x14ac:dyDescent="0.3">
      <c r="A1673" s="974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957"/>
      <c r="O1673" s="411"/>
      <c r="P1673" s="411"/>
      <c r="Q1673" s="961"/>
      <c r="R1673" s="413" t="str">
        <f t="shared" si="86"/>
        <v>fx</v>
      </c>
      <c r="S1673" s="957"/>
      <c r="T1673" s="957"/>
      <c r="U1673" s="963"/>
    </row>
    <row r="1674" spans="1:21" ht="15.75" thickBot="1" x14ac:dyDescent="0.3">
      <c r="A1674" s="974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958"/>
      <c r="O1674" s="411"/>
      <c r="P1674" s="411"/>
      <c r="Q1674" s="961"/>
      <c r="R1674" s="413" t="str">
        <f t="shared" si="86"/>
        <v>fx</v>
      </c>
      <c r="S1674" s="957"/>
      <c r="T1674" s="957"/>
      <c r="U1674" s="963"/>
    </row>
    <row r="1675" spans="1:21" ht="15.75" thickBot="1" x14ac:dyDescent="0.3">
      <c r="A1675" s="974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956">
        <v>30</v>
      </c>
      <c r="O1675" s="411"/>
      <c r="P1675" s="411"/>
      <c r="Q1675" s="961"/>
      <c r="R1675" s="413" t="str">
        <f t="shared" si="86"/>
        <v>fx</v>
      </c>
      <c r="S1675" s="957"/>
      <c r="T1675" s="957"/>
      <c r="U1675" s="963"/>
    </row>
    <row r="1676" spans="1:21" ht="15.75" thickBot="1" x14ac:dyDescent="0.3">
      <c r="A1676" s="974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957"/>
      <c r="O1676" s="411"/>
      <c r="P1676" s="411"/>
      <c r="Q1676" s="961"/>
      <c r="R1676" s="413" t="str">
        <f t="shared" si="86"/>
        <v>fx</v>
      </c>
      <c r="S1676" s="957"/>
      <c r="T1676" s="957"/>
      <c r="U1676" s="963"/>
    </row>
    <row r="1677" spans="1:21" ht="15.75" thickBot="1" x14ac:dyDescent="0.3">
      <c r="A1677" s="975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964"/>
      <c r="O1677" s="418"/>
      <c r="P1677" s="418"/>
      <c r="Q1677" s="965"/>
      <c r="R1677" s="151" t="str">
        <f t="shared" si="86"/>
        <v>fx</v>
      </c>
      <c r="S1677" s="964"/>
      <c r="T1677" s="964"/>
      <c r="U1677" s="966"/>
    </row>
    <row r="1678" spans="1:21" ht="15.75" thickBot="1" x14ac:dyDescent="0.3">
      <c r="A1678" s="983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959">
        <v>160</v>
      </c>
      <c r="O1678" s="419"/>
      <c r="P1678" s="419"/>
      <c r="Q1678" s="960">
        <f>42.5+0.64+35.5</f>
        <v>78.64</v>
      </c>
      <c r="R1678" s="150" t="s">
        <v>528</v>
      </c>
      <c r="S1678" s="959">
        <v>1.8</v>
      </c>
      <c r="T1678" s="959">
        <v>6.5</v>
      </c>
      <c r="U1678" s="962">
        <v>0</v>
      </c>
    </row>
    <row r="1679" spans="1:21" ht="15.75" thickBot="1" x14ac:dyDescent="0.3">
      <c r="A1679" s="984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957"/>
      <c r="O1679" s="411"/>
      <c r="P1679" s="411"/>
      <c r="Q1679" s="961"/>
      <c r="R1679" s="199" t="s">
        <v>529</v>
      </c>
      <c r="S1679" s="957"/>
      <c r="T1679" s="957"/>
      <c r="U1679" s="963"/>
    </row>
    <row r="1680" spans="1:21" ht="15.75" thickBot="1" x14ac:dyDescent="0.3">
      <c r="A1680" s="984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957"/>
      <c r="O1680" s="411"/>
      <c r="P1680" s="411"/>
      <c r="Q1680" s="961"/>
      <c r="R1680" s="199" t="s">
        <v>530</v>
      </c>
      <c r="S1680" s="957"/>
      <c r="T1680" s="957"/>
      <c r="U1680" s="963"/>
    </row>
    <row r="1681" spans="1:21" ht="15.75" thickBot="1" x14ac:dyDescent="0.3">
      <c r="A1681" s="984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957"/>
      <c r="O1681" s="411"/>
      <c r="P1681" s="411"/>
      <c r="Q1681" s="961"/>
      <c r="R1681" s="199" t="s">
        <v>531</v>
      </c>
      <c r="S1681" s="957"/>
      <c r="T1681" s="957"/>
      <c r="U1681" s="963"/>
    </row>
    <row r="1682" spans="1:21" ht="15.75" thickBot="1" x14ac:dyDescent="0.3">
      <c r="A1682" s="984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957"/>
      <c r="O1682" s="411"/>
      <c r="P1682" s="411"/>
      <c r="Q1682" s="961"/>
      <c r="R1682" s="199" t="s">
        <v>532</v>
      </c>
      <c r="S1682" s="957"/>
      <c r="T1682" s="957"/>
      <c r="U1682" s="963"/>
    </row>
    <row r="1683" spans="1:21" ht="15.75" thickBot="1" x14ac:dyDescent="0.3">
      <c r="A1683" s="985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964"/>
      <c r="O1683" s="418"/>
      <c r="P1683" s="418"/>
      <c r="Q1683" s="965"/>
      <c r="R1683" s="388" t="s">
        <v>533</v>
      </c>
      <c r="S1683" s="964"/>
      <c r="T1683" s="964"/>
      <c r="U1683" s="966"/>
    </row>
    <row r="1684" spans="1:21" ht="15.75" thickBot="1" x14ac:dyDescent="0.3">
      <c r="A1684" s="973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959">
        <v>2</v>
      </c>
      <c r="T1684" s="959">
        <v>23</v>
      </c>
      <c r="U1684" s="962">
        <v>500</v>
      </c>
    </row>
    <row r="1685" spans="1:21" ht="15.75" thickBot="1" x14ac:dyDescent="0.3">
      <c r="A1685" s="974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957"/>
      <c r="T1685" s="957"/>
      <c r="U1685" s="963"/>
    </row>
    <row r="1686" spans="1:21" ht="15.75" thickBot="1" x14ac:dyDescent="0.3">
      <c r="A1686" s="974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957"/>
      <c r="T1686" s="957"/>
      <c r="U1686" s="963"/>
    </row>
    <row r="1687" spans="1:21" ht="15.75" thickBot="1" x14ac:dyDescent="0.3">
      <c r="A1687" s="974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957"/>
      <c r="T1687" s="957"/>
      <c r="U1687" s="963"/>
    </row>
    <row r="1688" spans="1:21" ht="15.75" thickBot="1" x14ac:dyDescent="0.3">
      <c r="A1688" s="974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957"/>
      <c r="T1688" s="957"/>
      <c r="U1688" s="963"/>
    </row>
    <row r="1689" spans="1:21" ht="15.75" thickBot="1" x14ac:dyDescent="0.3">
      <c r="A1689" s="974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957"/>
      <c r="T1689" s="957"/>
      <c r="U1689" s="963"/>
    </row>
    <row r="1690" spans="1:21" ht="15.75" thickBot="1" x14ac:dyDescent="0.3">
      <c r="A1690" s="974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957"/>
      <c r="T1690" s="957"/>
      <c r="U1690" s="963"/>
    </row>
    <row r="1691" spans="1:21" ht="15.75" thickBot="1" x14ac:dyDescent="0.3">
      <c r="A1691" s="974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957"/>
      <c r="T1691" s="957"/>
      <c r="U1691" s="963"/>
    </row>
    <row r="1692" spans="1:21" ht="15.75" thickBot="1" x14ac:dyDescent="0.3">
      <c r="A1692" s="974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957"/>
      <c r="T1692" s="957"/>
      <c r="U1692" s="963"/>
    </row>
    <row r="1693" spans="1:21" ht="15.75" thickBot="1" x14ac:dyDescent="0.3">
      <c r="A1693" s="974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957"/>
      <c r="T1693" s="957"/>
      <c r="U1693" s="963"/>
    </row>
    <row r="1694" spans="1:21" ht="15.75" thickBot="1" x14ac:dyDescent="0.3">
      <c r="A1694" s="974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957"/>
      <c r="T1694" s="957"/>
      <c r="U1694" s="963"/>
    </row>
    <row r="1695" spans="1:21" ht="15.75" thickBot="1" x14ac:dyDescent="0.3">
      <c r="A1695" s="974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957"/>
      <c r="T1695" s="957"/>
      <c r="U1695" s="963"/>
    </row>
    <row r="1696" spans="1:21" ht="15.75" thickBot="1" x14ac:dyDescent="0.3">
      <c r="A1696" s="974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957"/>
      <c r="T1696" s="957"/>
      <c r="U1696" s="963"/>
    </row>
    <row r="1697" spans="1:21" ht="15.75" thickBot="1" x14ac:dyDescent="0.3">
      <c r="A1697" s="974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957"/>
      <c r="T1697" s="957"/>
      <c r="U1697" s="963"/>
    </row>
    <row r="1698" spans="1:21" ht="15.75" thickBot="1" x14ac:dyDescent="0.3">
      <c r="A1698" s="974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957"/>
      <c r="T1698" s="957"/>
      <c r="U1698" s="963"/>
    </row>
    <row r="1699" spans="1:21" ht="15.75" thickBot="1" x14ac:dyDescent="0.3">
      <c r="A1699" s="974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957"/>
      <c r="T1699" s="957"/>
      <c r="U1699" s="963"/>
    </row>
    <row r="1700" spans="1:21" ht="15.75" thickBot="1" x14ac:dyDescent="0.3">
      <c r="A1700" s="974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957"/>
      <c r="T1700" s="957"/>
      <c r="U1700" s="963"/>
    </row>
    <row r="1701" spans="1:21" ht="15.75" thickBot="1" x14ac:dyDescent="0.3">
      <c r="A1701" s="974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956">
        <v>198</v>
      </c>
      <c r="O1701" s="411"/>
      <c r="P1701" s="411"/>
      <c r="Q1701" s="412"/>
      <c r="R1701" s="413" t="s">
        <v>111</v>
      </c>
      <c r="S1701" s="957"/>
      <c r="T1701" s="957"/>
      <c r="U1701" s="963"/>
    </row>
    <row r="1702" spans="1:21" ht="15.75" thickBot="1" x14ac:dyDescent="0.3">
      <c r="A1702" s="974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957"/>
      <c r="O1702" s="411"/>
      <c r="P1702" s="411"/>
      <c r="Q1702" s="412"/>
      <c r="R1702" s="413" t="str">
        <f t="shared" si="91"/>
        <v>fx</v>
      </c>
      <c r="S1702" s="957"/>
      <c r="T1702" s="957"/>
      <c r="U1702" s="963"/>
    </row>
    <row r="1703" spans="1:21" ht="15.75" thickBot="1" x14ac:dyDescent="0.3">
      <c r="A1703" s="974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957"/>
      <c r="O1703" s="411"/>
      <c r="P1703" s="411"/>
      <c r="Q1703" s="412"/>
      <c r="R1703" s="413" t="str">
        <f t="shared" si="91"/>
        <v>fx</v>
      </c>
      <c r="S1703" s="957"/>
      <c r="T1703" s="957"/>
      <c r="U1703" s="963"/>
    </row>
    <row r="1704" spans="1:21" ht="15.75" thickBot="1" x14ac:dyDescent="0.3">
      <c r="A1704" s="974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957"/>
      <c r="O1704" s="411"/>
      <c r="P1704" s="411"/>
      <c r="Q1704" s="412"/>
      <c r="R1704" s="413" t="str">
        <f t="shared" si="91"/>
        <v>fx</v>
      </c>
      <c r="S1704" s="957"/>
      <c r="T1704" s="957"/>
      <c r="U1704" s="963"/>
    </row>
    <row r="1705" spans="1:21" ht="15.75" thickBot="1" x14ac:dyDescent="0.3">
      <c r="A1705" s="974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958"/>
      <c r="O1705" s="411"/>
      <c r="P1705" s="411"/>
      <c r="Q1705" s="412"/>
      <c r="R1705" s="413" t="str">
        <f t="shared" si="91"/>
        <v>fx</v>
      </c>
      <c r="S1705" s="957"/>
      <c r="T1705" s="957"/>
      <c r="U1705" s="963"/>
    </row>
    <row r="1706" spans="1:21" ht="15.75" thickBot="1" x14ac:dyDescent="0.3">
      <c r="A1706" s="974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956">
        <v>198</v>
      </c>
      <c r="O1706" s="411"/>
      <c r="P1706" s="411"/>
      <c r="Q1706" s="412"/>
      <c r="R1706" s="413" t="str">
        <f t="shared" si="91"/>
        <v>fx</v>
      </c>
      <c r="S1706" s="957"/>
      <c r="T1706" s="957"/>
      <c r="U1706" s="963"/>
    </row>
    <row r="1707" spans="1:21" ht="15.75" thickBot="1" x14ac:dyDescent="0.3">
      <c r="A1707" s="974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957"/>
      <c r="O1707" s="411"/>
      <c r="P1707" s="411"/>
      <c r="Q1707" s="412"/>
      <c r="R1707" s="413" t="str">
        <f t="shared" si="91"/>
        <v>fx</v>
      </c>
      <c r="S1707" s="957"/>
      <c r="T1707" s="957"/>
      <c r="U1707" s="963"/>
    </row>
    <row r="1708" spans="1:21" ht="15.75" thickBot="1" x14ac:dyDescent="0.3">
      <c r="A1708" s="974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957"/>
      <c r="O1708" s="411"/>
      <c r="P1708" s="411"/>
      <c r="Q1708" s="412"/>
      <c r="R1708" s="413" t="str">
        <f t="shared" si="91"/>
        <v>fx</v>
      </c>
      <c r="S1708" s="957"/>
      <c r="T1708" s="957"/>
      <c r="U1708" s="963"/>
    </row>
    <row r="1709" spans="1:21" ht="15.75" thickBot="1" x14ac:dyDescent="0.3">
      <c r="A1709" s="974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957"/>
      <c r="O1709" s="411"/>
      <c r="P1709" s="411"/>
      <c r="Q1709" s="412"/>
      <c r="R1709" s="413" t="str">
        <f t="shared" si="91"/>
        <v>fx</v>
      </c>
      <c r="S1709" s="957"/>
      <c r="T1709" s="957"/>
      <c r="U1709" s="963"/>
    </row>
    <row r="1710" spans="1:21" ht="15.75" thickBot="1" x14ac:dyDescent="0.3">
      <c r="A1710" s="974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958"/>
      <c r="O1710" s="411"/>
      <c r="P1710" s="411"/>
      <c r="Q1710" s="412"/>
      <c r="R1710" s="413" t="str">
        <f t="shared" si="91"/>
        <v>fx</v>
      </c>
      <c r="S1710" s="957"/>
      <c r="T1710" s="957"/>
      <c r="U1710" s="963"/>
    </row>
    <row r="1711" spans="1:21" ht="15.75" thickBot="1" x14ac:dyDescent="0.3">
      <c r="A1711" s="974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956">
        <v>127</v>
      </c>
      <c r="O1711" s="411"/>
      <c r="P1711" s="411"/>
      <c r="Q1711" s="412"/>
      <c r="R1711" s="413" t="s">
        <v>239</v>
      </c>
      <c r="S1711" s="957"/>
      <c r="T1711" s="957"/>
      <c r="U1711" s="963"/>
    </row>
    <row r="1712" spans="1:21" ht="15.75" thickBot="1" x14ac:dyDescent="0.3">
      <c r="A1712" s="974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957"/>
      <c r="O1712" s="411"/>
      <c r="P1712" s="411"/>
      <c r="Q1712" s="412"/>
      <c r="R1712" s="413" t="s">
        <v>239</v>
      </c>
      <c r="S1712" s="957"/>
      <c r="T1712" s="957"/>
      <c r="U1712" s="963"/>
    </row>
    <row r="1713" spans="1:21" ht="15.75" thickBot="1" x14ac:dyDescent="0.3">
      <c r="A1713" s="974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957"/>
      <c r="O1713" s="411"/>
      <c r="P1713" s="411"/>
      <c r="Q1713" s="412"/>
      <c r="R1713" s="413" t="s">
        <v>239</v>
      </c>
      <c r="S1713" s="957"/>
      <c r="T1713" s="957"/>
      <c r="U1713" s="963"/>
    </row>
    <row r="1714" spans="1:21" ht="15.75" thickBot="1" x14ac:dyDescent="0.3">
      <c r="A1714" s="975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964"/>
      <c r="O1714" s="418"/>
      <c r="P1714" s="418"/>
      <c r="Q1714" s="420"/>
      <c r="R1714" s="151" t="s">
        <v>239</v>
      </c>
      <c r="S1714" s="964"/>
      <c r="T1714" s="964"/>
      <c r="U1714" s="966"/>
    </row>
    <row r="1715" spans="1:21" ht="15.75" thickBot="1" x14ac:dyDescent="0.3">
      <c r="A1715" s="983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959">
        <v>85</v>
      </c>
      <c r="O1715" s="419"/>
      <c r="P1715" s="419"/>
      <c r="Q1715" s="960">
        <f>19.5+0.7+21.8</f>
        <v>42</v>
      </c>
      <c r="R1715" s="401" t="s">
        <v>111</v>
      </c>
      <c r="S1715" s="959">
        <v>0</v>
      </c>
      <c r="T1715" s="959">
        <v>0</v>
      </c>
      <c r="U1715" s="962">
        <v>0</v>
      </c>
    </row>
    <row r="1716" spans="1:21" ht="15.75" thickBot="1" x14ac:dyDescent="0.3">
      <c r="A1716" s="984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957"/>
      <c r="O1716" s="411"/>
      <c r="P1716" s="411"/>
      <c r="Q1716" s="961"/>
      <c r="R1716" s="413" t="str">
        <f t="shared" si="91"/>
        <v>fx</v>
      </c>
      <c r="S1716" s="957"/>
      <c r="T1716" s="957"/>
      <c r="U1716" s="963"/>
    </row>
    <row r="1717" spans="1:21" ht="15.75" thickBot="1" x14ac:dyDescent="0.3">
      <c r="A1717" s="984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957"/>
      <c r="O1717" s="411"/>
      <c r="P1717" s="411"/>
      <c r="Q1717" s="961"/>
      <c r="R1717" s="413" t="str">
        <f t="shared" si="91"/>
        <v>fx</v>
      </c>
      <c r="S1717" s="957"/>
      <c r="T1717" s="957"/>
      <c r="U1717" s="963"/>
    </row>
    <row r="1718" spans="1:21" ht="15.75" thickBot="1" x14ac:dyDescent="0.3">
      <c r="A1718" s="984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957"/>
      <c r="O1718" s="411"/>
      <c r="P1718" s="411"/>
      <c r="Q1718" s="961"/>
      <c r="R1718" s="413" t="str">
        <f t="shared" si="91"/>
        <v>fx</v>
      </c>
      <c r="S1718" s="957"/>
      <c r="T1718" s="957"/>
      <c r="U1718" s="963"/>
    </row>
    <row r="1719" spans="1:21" ht="15.75" thickBot="1" x14ac:dyDescent="0.3">
      <c r="A1719" s="985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964"/>
      <c r="O1719" s="418"/>
      <c r="P1719" s="418"/>
      <c r="Q1719" s="965"/>
      <c r="R1719" s="151" t="str">
        <f t="shared" si="91"/>
        <v>fx</v>
      </c>
      <c r="S1719" s="964"/>
      <c r="T1719" s="964"/>
      <c r="U1719" s="966"/>
    </row>
    <row r="1720" spans="1:21" ht="15.75" thickBot="1" x14ac:dyDescent="0.3">
      <c r="A1720" s="973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959">
        <v>380</v>
      </c>
      <c r="O1720" s="419"/>
      <c r="P1720" s="419"/>
      <c r="Q1720" s="960">
        <f>243.0005+10.515+233.119</f>
        <v>486.6345</v>
      </c>
      <c r="R1720" s="150" t="str">
        <f t="shared" si="91"/>
        <v>fx</v>
      </c>
      <c r="S1720" s="959">
        <v>2</v>
      </c>
      <c r="T1720" s="959">
        <v>20</v>
      </c>
      <c r="U1720" s="962">
        <v>2000</v>
      </c>
    </row>
    <row r="1721" spans="1:21" ht="15.75" thickBot="1" x14ac:dyDescent="0.3">
      <c r="A1721" s="974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957"/>
      <c r="O1721" s="411"/>
      <c r="P1721" s="411"/>
      <c r="Q1721" s="961"/>
      <c r="R1721" s="413" t="str">
        <f t="shared" si="91"/>
        <v>fx</v>
      </c>
      <c r="S1721" s="957"/>
      <c r="T1721" s="957"/>
      <c r="U1721" s="963"/>
    </row>
    <row r="1722" spans="1:21" ht="15.75" thickBot="1" x14ac:dyDescent="0.3">
      <c r="A1722" s="974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957"/>
      <c r="O1722" s="411"/>
      <c r="P1722" s="411"/>
      <c r="Q1722" s="961"/>
      <c r="R1722" s="413" t="str">
        <f t="shared" si="91"/>
        <v>fx</v>
      </c>
      <c r="S1722" s="957"/>
      <c r="T1722" s="957"/>
      <c r="U1722" s="963"/>
    </row>
    <row r="1723" spans="1:21" ht="15.75" thickBot="1" x14ac:dyDescent="0.3">
      <c r="A1723" s="974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957"/>
      <c r="O1723" s="411"/>
      <c r="P1723" s="411"/>
      <c r="Q1723" s="961"/>
      <c r="R1723" s="413" t="str">
        <f t="shared" si="91"/>
        <v>fx</v>
      </c>
      <c r="S1723" s="957"/>
      <c r="T1723" s="957"/>
      <c r="U1723" s="963"/>
    </row>
    <row r="1724" spans="1:21" ht="15.75" thickBot="1" x14ac:dyDescent="0.3">
      <c r="A1724" s="974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957"/>
      <c r="O1724" s="411"/>
      <c r="P1724" s="411"/>
      <c r="Q1724" s="961"/>
      <c r="R1724" s="413" t="str">
        <f t="shared" si="91"/>
        <v>fx</v>
      </c>
      <c r="S1724" s="957"/>
      <c r="T1724" s="957"/>
      <c r="U1724" s="963"/>
    </row>
    <row r="1725" spans="1:21" ht="15.75" thickBot="1" x14ac:dyDescent="0.3">
      <c r="A1725" s="974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958"/>
      <c r="O1725" s="411"/>
      <c r="P1725" s="411"/>
      <c r="Q1725" s="961"/>
      <c r="R1725" s="413" t="str">
        <f t="shared" si="91"/>
        <v>fx</v>
      </c>
      <c r="S1725" s="957"/>
      <c r="T1725" s="957"/>
      <c r="U1725" s="963"/>
    </row>
    <row r="1726" spans="1:21" ht="15.75" thickBot="1" x14ac:dyDescent="0.3">
      <c r="A1726" s="974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956">
        <v>304</v>
      </c>
      <c r="O1726" s="411"/>
      <c r="P1726" s="411"/>
      <c r="Q1726" s="961"/>
      <c r="R1726" s="413" t="str">
        <f t="shared" si="91"/>
        <v>fx</v>
      </c>
      <c r="S1726" s="957"/>
      <c r="T1726" s="957"/>
      <c r="U1726" s="963"/>
    </row>
    <row r="1727" spans="1:21" ht="15.75" thickBot="1" x14ac:dyDescent="0.3">
      <c r="A1727" s="974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957"/>
      <c r="O1727" s="411"/>
      <c r="P1727" s="411"/>
      <c r="Q1727" s="961"/>
      <c r="R1727" s="413" t="str">
        <f t="shared" si="91"/>
        <v>fx</v>
      </c>
      <c r="S1727" s="957"/>
      <c r="T1727" s="957"/>
      <c r="U1727" s="963"/>
    </row>
    <row r="1728" spans="1:21" ht="15.75" thickBot="1" x14ac:dyDescent="0.3">
      <c r="A1728" s="974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957"/>
      <c r="O1728" s="411"/>
      <c r="P1728" s="411"/>
      <c r="Q1728" s="961"/>
      <c r="R1728" s="413" t="str">
        <f t="shared" si="91"/>
        <v>fx</v>
      </c>
      <c r="S1728" s="957"/>
      <c r="T1728" s="957"/>
      <c r="U1728" s="963"/>
    </row>
    <row r="1729" spans="1:21" ht="15.75" thickBot="1" x14ac:dyDescent="0.3">
      <c r="A1729" s="974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957"/>
      <c r="O1729" s="411"/>
      <c r="P1729" s="411"/>
      <c r="Q1729" s="961"/>
      <c r="R1729" s="413" t="str">
        <f t="shared" si="91"/>
        <v>fx</v>
      </c>
      <c r="S1729" s="957"/>
      <c r="T1729" s="957"/>
      <c r="U1729" s="963"/>
    </row>
    <row r="1730" spans="1:21" ht="15.75" thickBot="1" x14ac:dyDescent="0.3">
      <c r="A1730" s="974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957"/>
      <c r="O1730" s="411"/>
      <c r="P1730" s="411"/>
      <c r="Q1730" s="961"/>
      <c r="R1730" s="413" t="str">
        <f t="shared" si="91"/>
        <v>fx</v>
      </c>
      <c r="S1730" s="957"/>
      <c r="T1730" s="957"/>
      <c r="U1730" s="963"/>
    </row>
    <row r="1731" spans="1:21" ht="15.75" thickBot="1" x14ac:dyDescent="0.3">
      <c r="A1731" s="974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958"/>
      <c r="O1731" s="411"/>
      <c r="P1731" s="411"/>
      <c r="Q1731" s="961"/>
      <c r="R1731" s="413" t="str">
        <f t="shared" si="91"/>
        <v>fx</v>
      </c>
      <c r="S1731" s="957"/>
      <c r="T1731" s="957"/>
      <c r="U1731" s="963"/>
    </row>
    <row r="1732" spans="1:21" ht="15.75" thickBot="1" x14ac:dyDescent="0.3">
      <c r="A1732" s="974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956">
        <v>344</v>
      </c>
      <c r="O1732" s="411"/>
      <c r="P1732" s="411"/>
      <c r="Q1732" s="961"/>
      <c r="R1732" s="413" t="str">
        <f t="shared" si="91"/>
        <v>p500</v>
      </c>
      <c r="S1732" s="957"/>
      <c r="T1732" s="957"/>
      <c r="U1732" s="963"/>
    </row>
    <row r="1733" spans="1:21" ht="15.75" thickBot="1" x14ac:dyDescent="0.3">
      <c r="A1733" s="974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957"/>
      <c r="O1733" s="411"/>
      <c r="P1733" s="411"/>
      <c r="Q1733" s="961"/>
      <c r="R1733" s="413" t="str">
        <f t="shared" si="91"/>
        <v>p500</v>
      </c>
      <c r="S1733" s="957"/>
      <c r="T1733" s="957"/>
      <c r="U1733" s="963"/>
    </row>
    <row r="1734" spans="1:21" ht="15.75" thickBot="1" x14ac:dyDescent="0.3">
      <c r="A1734" s="974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957"/>
      <c r="O1734" s="411"/>
      <c r="P1734" s="411"/>
      <c r="Q1734" s="961"/>
      <c r="R1734" s="413" t="str">
        <f t="shared" si="91"/>
        <v>p500</v>
      </c>
      <c r="S1734" s="957"/>
      <c r="T1734" s="957"/>
      <c r="U1734" s="963"/>
    </row>
    <row r="1735" spans="1:21" ht="15.75" thickBot="1" x14ac:dyDescent="0.3">
      <c r="A1735" s="974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957"/>
      <c r="O1735" s="411"/>
      <c r="P1735" s="411"/>
      <c r="Q1735" s="961"/>
      <c r="R1735" s="413" t="str">
        <f t="shared" si="91"/>
        <v>p500</v>
      </c>
      <c r="S1735" s="957"/>
      <c r="T1735" s="957"/>
      <c r="U1735" s="963"/>
    </row>
    <row r="1736" spans="1:21" ht="15.75" thickBot="1" x14ac:dyDescent="0.3">
      <c r="A1736" s="974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958"/>
      <c r="O1736" s="411"/>
      <c r="P1736" s="411"/>
      <c r="Q1736" s="961"/>
      <c r="R1736" s="413" t="str">
        <f t="shared" si="91"/>
        <v>p500</v>
      </c>
      <c r="S1736" s="957"/>
      <c r="T1736" s="957"/>
      <c r="U1736" s="963"/>
    </row>
    <row r="1737" spans="1:21" ht="15.75" thickBot="1" x14ac:dyDescent="0.3">
      <c r="A1737" s="974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956">
        <v>162</v>
      </c>
      <c r="O1737" s="411"/>
      <c r="P1737" s="411"/>
      <c r="Q1737" s="961"/>
      <c r="R1737" s="413" t="str">
        <f t="shared" si="91"/>
        <v>fx</v>
      </c>
      <c r="S1737" s="957"/>
      <c r="T1737" s="957"/>
      <c r="U1737" s="963"/>
    </row>
    <row r="1738" spans="1:21" ht="15.75" thickBot="1" x14ac:dyDescent="0.3">
      <c r="A1738" s="974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957"/>
      <c r="O1738" s="411"/>
      <c r="P1738" s="411"/>
      <c r="Q1738" s="961"/>
      <c r="R1738" s="413" t="str">
        <f t="shared" si="91"/>
        <v>fx</v>
      </c>
      <c r="S1738" s="957"/>
      <c r="T1738" s="957"/>
      <c r="U1738" s="963"/>
    </row>
    <row r="1739" spans="1:21" ht="15.75" thickBot="1" x14ac:dyDescent="0.3">
      <c r="A1739" s="974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957"/>
      <c r="O1739" s="411"/>
      <c r="P1739" s="411"/>
      <c r="Q1739" s="961"/>
      <c r="R1739" s="413" t="str">
        <f t="shared" si="91"/>
        <v>fx</v>
      </c>
      <c r="S1739" s="957"/>
      <c r="T1739" s="957"/>
      <c r="U1739" s="963"/>
    </row>
    <row r="1740" spans="1:21" ht="15.75" thickBot="1" x14ac:dyDescent="0.3">
      <c r="A1740" s="974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957"/>
      <c r="O1740" s="411"/>
      <c r="P1740" s="411"/>
      <c r="Q1740" s="961"/>
      <c r="R1740" s="413" t="str">
        <f t="shared" si="91"/>
        <v>fx</v>
      </c>
      <c r="S1740" s="957"/>
      <c r="T1740" s="957"/>
      <c r="U1740" s="963"/>
    </row>
    <row r="1741" spans="1:21" ht="15.75" thickBot="1" x14ac:dyDescent="0.3">
      <c r="A1741" s="974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958"/>
      <c r="O1741" s="411"/>
      <c r="P1741" s="411"/>
      <c r="Q1741" s="961"/>
      <c r="R1741" s="413" t="str">
        <f t="shared" si="91"/>
        <v>fx</v>
      </c>
      <c r="S1741" s="957"/>
      <c r="T1741" s="957"/>
      <c r="U1741" s="963"/>
    </row>
    <row r="1742" spans="1:21" ht="15.75" thickBot="1" x14ac:dyDescent="0.3">
      <c r="A1742" s="974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956">
        <v>215</v>
      </c>
      <c r="O1742" s="411"/>
      <c r="P1742" s="411"/>
      <c r="Q1742" s="961"/>
      <c r="R1742" s="413" t="str">
        <f t="shared" si="91"/>
        <v>fx</v>
      </c>
      <c r="S1742" s="957"/>
      <c r="T1742" s="957"/>
      <c r="U1742" s="963"/>
    </row>
    <row r="1743" spans="1:21" ht="15.75" thickBot="1" x14ac:dyDescent="0.3">
      <c r="A1743" s="974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957"/>
      <c r="O1743" s="411"/>
      <c r="P1743" s="411"/>
      <c r="Q1743" s="961"/>
      <c r="R1743" s="413" t="str">
        <f t="shared" si="91"/>
        <v>fx</v>
      </c>
      <c r="S1743" s="957"/>
      <c r="T1743" s="957"/>
      <c r="U1743" s="963"/>
    </row>
    <row r="1744" spans="1:21" ht="15.75" thickBot="1" x14ac:dyDescent="0.3">
      <c r="A1744" s="974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957"/>
      <c r="O1744" s="411"/>
      <c r="P1744" s="411"/>
      <c r="Q1744" s="961"/>
      <c r="R1744" s="413" t="str">
        <f t="shared" si="91"/>
        <v>fx</v>
      </c>
      <c r="S1744" s="957"/>
      <c r="T1744" s="957"/>
      <c r="U1744" s="963"/>
    </row>
    <row r="1745" spans="1:21" ht="15.75" thickBot="1" x14ac:dyDescent="0.3">
      <c r="A1745" s="974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957"/>
      <c r="O1745" s="411"/>
      <c r="P1745" s="411"/>
      <c r="Q1745" s="961"/>
      <c r="R1745" s="413" t="str">
        <f t="shared" si="91"/>
        <v>fx</v>
      </c>
      <c r="S1745" s="957"/>
      <c r="T1745" s="957"/>
      <c r="U1745" s="963"/>
    </row>
    <row r="1746" spans="1:21" ht="15.75" thickBot="1" x14ac:dyDescent="0.3">
      <c r="A1746" s="974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957"/>
      <c r="O1746" s="411"/>
      <c r="P1746" s="411"/>
      <c r="Q1746" s="961"/>
      <c r="R1746" s="413" t="str">
        <f t="shared" si="91"/>
        <v>fx</v>
      </c>
      <c r="S1746" s="957"/>
      <c r="T1746" s="957"/>
      <c r="U1746" s="963"/>
    </row>
    <row r="1747" spans="1:21" ht="15.75" thickBot="1" x14ac:dyDescent="0.3">
      <c r="A1747" s="974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958"/>
      <c r="O1747" s="411"/>
      <c r="P1747" s="411"/>
      <c r="Q1747" s="961"/>
      <c r="R1747" s="413" t="str">
        <f t="shared" si="91"/>
        <v>fx</v>
      </c>
      <c r="S1747" s="957"/>
      <c r="T1747" s="957"/>
      <c r="U1747" s="963"/>
    </row>
    <row r="1748" spans="1:21" ht="15.75" thickBot="1" x14ac:dyDescent="0.3">
      <c r="A1748" s="974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956">
        <v>256</v>
      </c>
      <c r="O1748" s="411"/>
      <c r="P1748" s="411"/>
      <c r="Q1748" s="961"/>
      <c r="R1748" s="413" t="str">
        <f t="shared" si="91"/>
        <v>fx</v>
      </c>
      <c r="S1748" s="957"/>
      <c r="T1748" s="957"/>
      <c r="U1748" s="963"/>
    </row>
    <row r="1749" spans="1:21" ht="15.75" thickBot="1" x14ac:dyDescent="0.3">
      <c r="A1749" s="974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957"/>
      <c r="O1749" s="411"/>
      <c r="P1749" s="411"/>
      <c r="Q1749" s="961"/>
      <c r="R1749" s="413" t="str">
        <f t="shared" si="91"/>
        <v>fx</v>
      </c>
      <c r="S1749" s="957"/>
      <c r="T1749" s="957"/>
      <c r="U1749" s="963"/>
    </row>
    <row r="1750" spans="1:21" ht="15.75" thickBot="1" x14ac:dyDescent="0.3">
      <c r="A1750" s="974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957"/>
      <c r="O1750" s="411"/>
      <c r="P1750" s="411"/>
      <c r="Q1750" s="961"/>
      <c r="R1750" s="413" t="str">
        <f t="shared" si="91"/>
        <v>fx</v>
      </c>
      <c r="S1750" s="957"/>
      <c r="T1750" s="957"/>
      <c r="U1750" s="963"/>
    </row>
    <row r="1751" spans="1:21" ht="15.75" thickBot="1" x14ac:dyDescent="0.3">
      <c r="A1751" s="974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957"/>
      <c r="O1751" s="411"/>
      <c r="P1751" s="411"/>
      <c r="Q1751" s="961"/>
      <c r="R1751" s="413" t="str">
        <f t="shared" si="91"/>
        <v>fx</v>
      </c>
      <c r="S1751" s="957"/>
      <c r="T1751" s="957"/>
      <c r="U1751" s="963"/>
    </row>
    <row r="1752" spans="1:21" ht="15.75" thickBot="1" x14ac:dyDescent="0.3">
      <c r="A1752" s="974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958"/>
      <c r="O1752" s="411"/>
      <c r="P1752" s="411"/>
      <c r="Q1752" s="961"/>
      <c r="R1752" s="413" t="str">
        <f t="shared" si="91"/>
        <v>fx</v>
      </c>
      <c r="S1752" s="957"/>
      <c r="T1752" s="957"/>
      <c r="U1752" s="963"/>
    </row>
    <row r="1753" spans="1:21" ht="15.75" thickBot="1" x14ac:dyDescent="0.3">
      <c r="A1753" s="974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956">
        <v>160</v>
      </c>
      <c r="O1753" s="411"/>
      <c r="P1753" s="411"/>
      <c r="Q1753" s="961"/>
      <c r="R1753" s="413" t="str">
        <f t="shared" si="91"/>
        <v>fx</v>
      </c>
      <c r="S1753" s="957"/>
      <c r="T1753" s="957"/>
      <c r="U1753" s="963"/>
    </row>
    <row r="1754" spans="1:21" ht="15.75" thickBot="1" x14ac:dyDescent="0.3">
      <c r="A1754" s="974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957"/>
      <c r="O1754" s="411"/>
      <c r="P1754" s="411"/>
      <c r="Q1754" s="961"/>
      <c r="R1754" s="413" t="str">
        <f t="shared" si="91"/>
        <v>fx</v>
      </c>
      <c r="S1754" s="957"/>
      <c r="T1754" s="957"/>
      <c r="U1754" s="963"/>
    </row>
    <row r="1755" spans="1:21" ht="15.75" thickBot="1" x14ac:dyDescent="0.3">
      <c r="A1755" s="974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957"/>
      <c r="O1755" s="411"/>
      <c r="P1755" s="411"/>
      <c r="Q1755" s="961"/>
      <c r="R1755" s="413" t="str">
        <f t="shared" si="91"/>
        <v>fx</v>
      </c>
      <c r="S1755" s="957"/>
      <c r="T1755" s="957"/>
      <c r="U1755" s="963"/>
    </row>
    <row r="1756" spans="1:21" ht="15.75" thickBot="1" x14ac:dyDescent="0.3">
      <c r="A1756" s="974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957"/>
      <c r="O1756" s="411"/>
      <c r="P1756" s="411"/>
      <c r="Q1756" s="961"/>
      <c r="R1756" s="413" t="str">
        <f t="shared" si="91"/>
        <v>fx</v>
      </c>
      <c r="S1756" s="957"/>
      <c r="T1756" s="957"/>
      <c r="U1756" s="963"/>
    </row>
    <row r="1757" spans="1:21" ht="15.75" thickBot="1" x14ac:dyDescent="0.3">
      <c r="A1757" s="975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964"/>
      <c r="O1757" s="418"/>
      <c r="P1757" s="418"/>
      <c r="Q1757" s="965"/>
      <c r="R1757" s="151" t="str">
        <f t="shared" si="91"/>
        <v>fx</v>
      </c>
      <c r="S1757" s="964"/>
      <c r="T1757" s="964"/>
      <c r="U1757" s="966"/>
    </row>
    <row r="1758" spans="1:21" ht="15.75" thickBot="1" x14ac:dyDescent="0.3">
      <c r="A1758" s="983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959">
        <v>370</v>
      </c>
      <c r="O1758" s="419"/>
      <c r="P1758" s="419"/>
      <c r="Q1758" s="960">
        <f>94.9+3.108+83.225</f>
        <v>181.233</v>
      </c>
      <c r="R1758" s="150" t="str">
        <f t="shared" si="91"/>
        <v>fx</v>
      </c>
      <c r="S1758" s="959">
        <v>1.6</v>
      </c>
      <c r="T1758" s="959">
        <v>15.9</v>
      </c>
      <c r="U1758" s="962">
        <v>0</v>
      </c>
    </row>
    <row r="1759" spans="1:21" ht="15.75" thickBot="1" x14ac:dyDescent="0.3">
      <c r="A1759" s="984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957"/>
      <c r="O1759" s="411"/>
      <c r="P1759" s="411"/>
      <c r="Q1759" s="961"/>
      <c r="R1759" s="413" t="str">
        <f t="shared" ref="R1759:R1822" si="95">IF(C1759=370,"p500","fx")</f>
        <v>fx</v>
      </c>
      <c r="S1759" s="957"/>
      <c r="T1759" s="957"/>
      <c r="U1759" s="963"/>
    </row>
    <row r="1760" spans="1:21" ht="15.75" thickBot="1" x14ac:dyDescent="0.3">
      <c r="A1760" s="984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957"/>
      <c r="O1760" s="411"/>
      <c r="P1760" s="411"/>
      <c r="Q1760" s="961"/>
      <c r="R1760" s="413" t="str">
        <f t="shared" si="95"/>
        <v>fx</v>
      </c>
      <c r="S1760" s="957"/>
      <c r="T1760" s="957"/>
      <c r="U1760" s="963"/>
    </row>
    <row r="1761" spans="1:21" ht="15.75" thickBot="1" x14ac:dyDescent="0.3">
      <c r="A1761" s="984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957"/>
      <c r="O1761" s="411"/>
      <c r="P1761" s="411"/>
      <c r="Q1761" s="961"/>
      <c r="R1761" s="413" t="str">
        <f t="shared" si="95"/>
        <v>fx</v>
      </c>
      <c r="S1761" s="957"/>
      <c r="T1761" s="957"/>
      <c r="U1761" s="963"/>
    </row>
    <row r="1762" spans="1:21" ht="15.75" thickBot="1" x14ac:dyDescent="0.3">
      <c r="A1762" s="985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964"/>
      <c r="O1762" s="418"/>
      <c r="P1762" s="418"/>
      <c r="Q1762" s="965"/>
      <c r="R1762" s="151" t="str">
        <f t="shared" si="95"/>
        <v>fx</v>
      </c>
      <c r="S1762" s="964"/>
      <c r="T1762" s="964"/>
      <c r="U1762" s="966"/>
    </row>
    <row r="1763" spans="1:21" ht="15.75" thickBot="1" x14ac:dyDescent="0.3">
      <c r="A1763" s="973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959">
        <v>924</v>
      </c>
      <c r="O1763" s="419"/>
      <c r="P1763" s="419"/>
      <c r="Q1763" s="960">
        <f>392.5+161.4+372.09</f>
        <v>925.99</v>
      </c>
      <c r="R1763" s="150" t="str">
        <f t="shared" si="95"/>
        <v>fx</v>
      </c>
      <c r="S1763" s="959">
        <v>3.5</v>
      </c>
      <c r="T1763" s="959">
        <v>30</v>
      </c>
      <c r="U1763" s="962">
        <v>1000</v>
      </c>
    </row>
    <row r="1764" spans="1:21" ht="15.75" thickBot="1" x14ac:dyDescent="0.3">
      <c r="A1764" s="974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957"/>
      <c r="O1764" s="411"/>
      <c r="P1764" s="411"/>
      <c r="Q1764" s="961"/>
      <c r="R1764" s="413" t="str">
        <f t="shared" si="95"/>
        <v>fx</v>
      </c>
      <c r="S1764" s="957"/>
      <c r="T1764" s="957"/>
      <c r="U1764" s="963"/>
    </row>
    <row r="1765" spans="1:21" ht="15.75" thickBot="1" x14ac:dyDescent="0.3">
      <c r="A1765" s="974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957"/>
      <c r="O1765" s="411"/>
      <c r="P1765" s="411"/>
      <c r="Q1765" s="961"/>
      <c r="R1765" s="413" t="str">
        <f t="shared" si="95"/>
        <v>fx</v>
      </c>
      <c r="S1765" s="957"/>
      <c r="T1765" s="957"/>
      <c r="U1765" s="963"/>
    </row>
    <row r="1766" spans="1:21" ht="15.75" thickBot="1" x14ac:dyDescent="0.3">
      <c r="A1766" s="974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957"/>
      <c r="O1766" s="411"/>
      <c r="P1766" s="411"/>
      <c r="Q1766" s="961"/>
      <c r="R1766" s="413" t="str">
        <f t="shared" si="95"/>
        <v>fx</v>
      </c>
      <c r="S1766" s="957"/>
      <c r="T1766" s="957"/>
      <c r="U1766" s="963"/>
    </row>
    <row r="1767" spans="1:21" ht="15.75" thickBot="1" x14ac:dyDescent="0.3">
      <c r="A1767" s="974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957"/>
      <c r="O1767" s="411"/>
      <c r="P1767" s="411"/>
      <c r="Q1767" s="961"/>
      <c r="R1767" s="413" t="str">
        <f t="shared" si="95"/>
        <v>fx</v>
      </c>
      <c r="S1767" s="957"/>
      <c r="T1767" s="957"/>
      <c r="U1767" s="963"/>
    </row>
    <row r="1768" spans="1:21" ht="15.75" thickBot="1" x14ac:dyDescent="0.3">
      <c r="A1768" s="974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958"/>
      <c r="O1768" s="411"/>
      <c r="P1768" s="411"/>
      <c r="Q1768" s="961"/>
      <c r="R1768" s="413" t="str">
        <f t="shared" si="95"/>
        <v>fx</v>
      </c>
      <c r="S1768" s="957"/>
      <c r="T1768" s="957"/>
      <c r="U1768" s="963"/>
    </row>
    <row r="1769" spans="1:21" ht="15.75" thickBot="1" x14ac:dyDescent="0.3">
      <c r="A1769" s="974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956">
        <v>672</v>
      </c>
      <c r="O1769" s="411"/>
      <c r="P1769" s="411"/>
      <c r="Q1769" s="961"/>
      <c r="R1769" s="413" t="str">
        <f t="shared" si="95"/>
        <v>fx</v>
      </c>
      <c r="S1769" s="957"/>
      <c r="T1769" s="957"/>
      <c r="U1769" s="963"/>
    </row>
    <row r="1770" spans="1:21" ht="15.75" thickBot="1" x14ac:dyDescent="0.3">
      <c r="A1770" s="974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957"/>
      <c r="O1770" s="411"/>
      <c r="P1770" s="411"/>
      <c r="Q1770" s="961"/>
      <c r="R1770" s="413" t="str">
        <f t="shared" si="95"/>
        <v>fx</v>
      </c>
      <c r="S1770" s="957"/>
      <c r="T1770" s="957"/>
      <c r="U1770" s="963"/>
    </row>
    <row r="1771" spans="1:21" ht="15.75" thickBot="1" x14ac:dyDescent="0.3">
      <c r="A1771" s="974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957"/>
      <c r="O1771" s="411"/>
      <c r="P1771" s="411"/>
      <c r="Q1771" s="961"/>
      <c r="R1771" s="413" t="str">
        <f t="shared" si="95"/>
        <v>fx</v>
      </c>
      <c r="S1771" s="957"/>
      <c r="T1771" s="957"/>
      <c r="U1771" s="963"/>
    </row>
    <row r="1772" spans="1:21" ht="15.75" thickBot="1" x14ac:dyDescent="0.3">
      <c r="A1772" s="974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957"/>
      <c r="O1772" s="411"/>
      <c r="P1772" s="411"/>
      <c r="Q1772" s="961"/>
      <c r="R1772" s="413" t="str">
        <f t="shared" si="95"/>
        <v>fx</v>
      </c>
      <c r="S1772" s="957"/>
      <c r="T1772" s="957"/>
      <c r="U1772" s="963"/>
    </row>
    <row r="1773" spans="1:21" ht="15.75" thickBot="1" x14ac:dyDescent="0.3">
      <c r="A1773" s="974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957"/>
      <c r="O1773" s="411"/>
      <c r="P1773" s="411"/>
      <c r="Q1773" s="961"/>
      <c r="R1773" s="413" t="str">
        <f t="shared" si="95"/>
        <v>fx</v>
      </c>
      <c r="S1773" s="957"/>
      <c r="T1773" s="957"/>
      <c r="U1773" s="963"/>
    </row>
    <row r="1774" spans="1:21" ht="15.75" thickBot="1" x14ac:dyDescent="0.3">
      <c r="A1774" s="974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958"/>
      <c r="O1774" s="411"/>
      <c r="P1774" s="411"/>
      <c r="Q1774" s="961"/>
      <c r="R1774" s="413" t="str">
        <f t="shared" si="95"/>
        <v>fx</v>
      </c>
      <c r="S1774" s="957"/>
      <c r="T1774" s="957"/>
      <c r="U1774" s="963"/>
    </row>
    <row r="1775" spans="1:21" ht="15.75" thickBot="1" x14ac:dyDescent="0.3">
      <c r="A1775" s="974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956">
        <v>672</v>
      </c>
      <c r="O1775" s="411"/>
      <c r="P1775" s="411"/>
      <c r="Q1775" s="961"/>
      <c r="R1775" s="413" t="str">
        <f t="shared" si="95"/>
        <v>p500</v>
      </c>
      <c r="S1775" s="957"/>
      <c r="T1775" s="957"/>
      <c r="U1775" s="963"/>
    </row>
    <row r="1776" spans="1:21" ht="15.75" thickBot="1" x14ac:dyDescent="0.3">
      <c r="A1776" s="974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957"/>
      <c r="O1776" s="411"/>
      <c r="P1776" s="411"/>
      <c r="Q1776" s="961"/>
      <c r="R1776" s="413" t="str">
        <f t="shared" si="95"/>
        <v>p500</v>
      </c>
      <c r="S1776" s="957"/>
      <c r="T1776" s="957"/>
      <c r="U1776" s="963"/>
    </row>
    <row r="1777" spans="1:21" ht="15.75" thickBot="1" x14ac:dyDescent="0.3">
      <c r="A1777" s="974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957"/>
      <c r="O1777" s="411"/>
      <c r="P1777" s="411"/>
      <c r="Q1777" s="961"/>
      <c r="R1777" s="413" t="str">
        <f t="shared" si="95"/>
        <v>p500</v>
      </c>
      <c r="S1777" s="957"/>
      <c r="T1777" s="957"/>
      <c r="U1777" s="963"/>
    </row>
    <row r="1778" spans="1:21" ht="15.75" thickBot="1" x14ac:dyDescent="0.3">
      <c r="A1778" s="974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957"/>
      <c r="O1778" s="411"/>
      <c r="P1778" s="411"/>
      <c r="Q1778" s="961"/>
      <c r="R1778" s="413" t="str">
        <f t="shared" si="95"/>
        <v>p500</v>
      </c>
      <c r="S1778" s="957"/>
      <c r="T1778" s="957"/>
      <c r="U1778" s="963"/>
    </row>
    <row r="1779" spans="1:21" ht="15.75" thickBot="1" x14ac:dyDescent="0.3">
      <c r="A1779" s="974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958"/>
      <c r="O1779" s="411"/>
      <c r="P1779" s="411"/>
      <c r="Q1779" s="961"/>
      <c r="R1779" s="413" t="str">
        <f t="shared" si="95"/>
        <v>p500</v>
      </c>
      <c r="S1779" s="957"/>
      <c r="T1779" s="957"/>
      <c r="U1779" s="963"/>
    </row>
    <row r="1780" spans="1:21" ht="15.75" thickBot="1" x14ac:dyDescent="0.3">
      <c r="A1780" s="974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956">
        <v>132</v>
      </c>
      <c r="O1780" s="411"/>
      <c r="P1780" s="411"/>
      <c r="Q1780" s="961"/>
      <c r="R1780" s="413" t="str">
        <f t="shared" si="95"/>
        <v>fx</v>
      </c>
      <c r="S1780" s="957"/>
      <c r="T1780" s="957"/>
      <c r="U1780" s="963"/>
    </row>
    <row r="1781" spans="1:21" ht="15.75" thickBot="1" x14ac:dyDescent="0.3">
      <c r="A1781" s="974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957"/>
      <c r="O1781" s="411"/>
      <c r="P1781" s="411"/>
      <c r="Q1781" s="961"/>
      <c r="R1781" s="413" t="str">
        <f t="shared" si="95"/>
        <v>fx</v>
      </c>
      <c r="S1781" s="957"/>
      <c r="T1781" s="957"/>
      <c r="U1781" s="963"/>
    </row>
    <row r="1782" spans="1:21" ht="15.75" thickBot="1" x14ac:dyDescent="0.3">
      <c r="A1782" s="974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957"/>
      <c r="O1782" s="411"/>
      <c r="P1782" s="411"/>
      <c r="Q1782" s="961"/>
      <c r="R1782" s="413" t="str">
        <f t="shared" si="95"/>
        <v>fx</v>
      </c>
      <c r="S1782" s="957"/>
      <c r="T1782" s="957"/>
      <c r="U1782" s="963"/>
    </row>
    <row r="1783" spans="1:21" ht="15.75" thickBot="1" x14ac:dyDescent="0.3">
      <c r="A1783" s="974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957"/>
      <c r="O1783" s="411"/>
      <c r="P1783" s="411"/>
      <c r="Q1783" s="961"/>
      <c r="R1783" s="413" t="str">
        <f t="shared" si="95"/>
        <v>fx</v>
      </c>
      <c r="S1783" s="957"/>
      <c r="T1783" s="957"/>
      <c r="U1783" s="963"/>
    </row>
    <row r="1784" spans="1:21" ht="15.75" thickBot="1" x14ac:dyDescent="0.3">
      <c r="A1784" s="974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957"/>
      <c r="O1784" s="411"/>
      <c r="P1784" s="411"/>
      <c r="Q1784" s="961"/>
      <c r="R1784" s="413" t="str">
        <f t="shared" si="95"/>
        <v>fx</v>
      </c>
      <c r="S1784" s="957"/>
      <c r="T1784" s="957"/>
      <c r="U1784" s="963"/>
    </row>
    <row r="1785" spans="1:21" ht="15.75" thickBot="1" x14ac:dyDescent="0.3">
      <c r="A1785" s="974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958"/>
      <c r="O1785" s="411"/>
      <c r="P1785" s="411"/>
      <c r="Q1785" s="961"/>
      <c r="R1785" s="413" t="str">
        <f t="shared" si="95"/>
        <v>fx</v>
      </c>
      <c r="S1785" s="957"/>
      <c r="T1785" s="957"/>
      <c r="U1785" s="963"/>
    </row>
    <row r="1786" spans="1:21" ht="15.75" thickBot="1" x14ac:dyDescent="0.3">
      <c r="A1786" s="974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956">
        <v>300</v>
      </c>
      <c r="O1786" s="411"/>
      <c r="P1786" s="411"/>
      <c r="Q1786" s="961"/>
      <c r="R1786" s="413" t="str">
        <f t="shared" si="95"/>
        <v>fx</v>
      </c>
      <c r="S1786" s="957"/>
      <c r="T1786" s="957"/>
      <c r="U1786" s="963"/>
    </row>
    <row r="1787" spans="1:21" ht="15.75" thickBot="1" x14ac:dyDescent="0.3">
      <c r="A1787" s="974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957"/>
      <c r="O1787" s="411"/>
      <c r="P1787" s="411"/>
      <c r="Q1787" s="961"/>
      <c r="R1787" s="413" t="str">
        <f t="shared" si="95"/>
        <v>fx</v>
      </c>
      <c r="S1787" s="957"/>
      <c r="T1787" s="957"/>
      <c r="U1787" s="963"/>
    </row>
    <row r="1788" spans="1:21" ht="15.75" thickBot="1" x14ac:dyDescent="0.3">
      <c r="A1788" s="974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957"/>
      <c r="O1788" s="411"/>
      <c r="P1788" s="411"/>
      <c r="Q1788" s="961"/>
      <c r="R1788" s="413" t="str">
        <f t="shared" si="95"/>
        <v>fx</v>
      </c>
      <c r="S1788" s="957"/>
      <c r="T1788" s="957"/>
      <c r="U1788" s="963"/>
    </row>
    <row r="1789" spans="1:21" ht="15.75" thickBot="1" x14ac:dyDescent="0.3">
      <c r="A1789" s="974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957"/>
      <c r="O1789" s="411"/>
      <c r="P1789" s="411"/>
      <c r="Q1789" s="961"/>
      <c r="R1789" s="413" t="str">
        <f t="shared" si="95"/>
        <v>fx</v>
      </c>
      <c r="S1789" s="957"/>
      <c r="T1789" s="957"/>
      <c r="U1789" s="963"/>
    </row>
    <row r="1790" spans="1:21" ht="15.75" thickBot="1" x14ac:dyDescent="0.3">
      <c r="A1790" s="974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958"/>
      <c r="O1790" s="411"/>
      <c r="P1790" s="411"/>
      <c r="Q1790" s="961"/>
      <c r="R1790" s="413" t="str">
        <f t="shared" si="95"/>
        <v>fx</v>
      </c>
      <c r="S1790" s="957"/>
      <c r="T1790" s="957"/>
      <c r="U1790" s="963"/>
    </row>
    <row r="1791" spans="1:21" ht="15.75" thickBot="1" x14ac:dyDescent="0.3">
      <c r="A1791" s="974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956">
        <v>300</v>
      </c>
      <c r="O1791" s="411"/>
      <c r="P1791" s="411"/>
      <c r="Q1791" s="961"/>
      <c r="R1791" s="413" t="str">
        <f t="shared" si="95"/>
        <v>fx</v>
      </c>
      <c r="S1791" s="957"/>
      <c r="T1791" s="957"/>
      <c r="U1791" s="963"/>
    </row>
    <row r="1792" spans="1:21" ht="15.75" thickBot="1" x14ac:dyDescent="0.3">
      <c r="A1792" s="974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957"/>
      <c r="O1792" s="411"/>
      <c r="P1792" s="411"/>
      <c r="Q1792" s="961"/>
      <c r="R1792" s="413" t="str">
        <f t="shared" si="95"/>
        <v>fx</v>
      </c>
      <c r="S1792" s="957"/>
      <c r="T1792" s="957"/>
      <c r="U1792" s="963"/>
    </row>
    <row r="1793" spans="1:21" ht="15.75" thickBot="1" x14ac:dyDescent="0.3">
      <c r="A1793" s="974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957"/>
      <c r="O1793" s="411"/>
      <c r="P1793" s="411"/>
      <c r="Q1793" s="961"/>
      <c r="R1793" s="413" t="str">
        <f t="shared" si="95"/>
        <v>fx</v>
      </c>
      <c r="S1793" s="957"/>
      <c r="T1793" s="957"/>
      <c r="U1793" s="963"/>
    </row>
    <row r="1794" spans="1:21" ht="15.75" thickBot="1" x14ac:dyDescent="0.3">
      <c r="A1794" s="974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957"/>
      <c r="O1794" s="411"/>
      <c r="P1794" s="411"/>
      <c r="Q1794" s="961"/>
      <c r="R1794" s="413" t="str">
        <f t="shared" si="95"/>
        <v>fx</v>
      </c>
      <c r="S1794" s="957"/>
      <c r="T1794" s="957"/>
      <c r="U1794" s="963"/>
    </row>
    <row r="1795" spans="1:21" ht="15.75" thickBot="1" x14ac:dyDescent="0.3">
      <c r="A1795" s="974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958"/>
      <c r="O1795" s="411"/>
      <c r="P1795" s="411"/>
      <c r="Q1795" s="961"/>
      <c r="R1795" s="413" t="str">
        <f t="shared" si="95"/>
        <v>fx</v>
      </c>
      <c r="S1795" s="957"/>
      <c r="T1795" s="957"/>
      <c r="U1795" s="963"/>
    </row>
    <row r="1796" spans="1:21" ht="15.75" thickBot="1" x14ac:dyDescent="0.3">
      <c r="A1796" s="974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956">
        <v>250</v>
      </c>
      <c r="O1796" s="411"/>
      <c r="P1796" s="411"/>
      <c r="Q1796" s="961"/>
      <c r="R1796" s="413" t="str">
        <f t="shared" si="95"/>
        <v>fx</v>
      </c>
      <c r="S1796" s="957"/>
      <c r="T1796" s="957"/>
      <c r="U1796" s="963"/>
    </row>
    <row r="1797" spans="1:21" ht="15.75" thickBot="1" x14ac:dyDescent="0.3">
      <c r="A1797" s="974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957"/>
      <c r="O1797" s="411"/>
      <c r="P1797" s="411"/>
      <c r="Q1797" s="961"/>
      <c r="R1797" s="413" t="str">
        <f t="shared" si="95"/>
        <v>fx</v>
      </c>
      <c r="S1797" s="957"/>
      <c r="T1797" s="957"/>
      <c r="U1797" s="963"/>
    </row>
    <row r="1798" spans="1:21" ht="15.75" thickBot="1" x14ac:dyDescent="0.3">
      <c r="A1798" s="974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957"/>
      <c r="O1798" s="411"/>
      <c r="P1798" s="411"/>
      <c r="Q1798" s="961"/>
      <c r="R1798" s="413" t="str">
        <f t="shared" si="95"/>
        <v>fx</v>
      </c>
      <c r="S1798" s="957"/>
      <c r="T1798" s="957"/>
      <c r="U1798" s="963"/>
    </row>
    <row r="1799" spans="1:21" ht="15.75" thickBot="1" x14ac:dyDescent="0.3">
      <c r="A1799" s="974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957"/>
      <c r="O1799" s="411"/>
      <c r="P1799" s="411"/>
      <c r="Q1799" s="961"/>
      <c r="R1799" s="413" t="str">
        <f t="shared" si="95"/>
        <v>fx</v>
      </c>
      <c r="S1799" s="957"/>
      <c r="T1799" s="957"/>
      <c r="U1799" s="963"/>
    </row>
    <row r="1800" spans="1:21" ht="15.75" thickBot="1" x14ac:dyDescent="0.3">
      <c r="A1800" s="974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957"/>
      <c r="O1800" s="411"/>
      <c r="P1800" s="411"/>
      <c r="Q1800" s="961"/>
      <c r="R1800" s="413" t="str">
        <f t="shared" si="95"/>
        <v>fx</v>
      </c>
      <c r="S1800" s="957"/>
      <c r="T1800" s="957"/>
      <c r="U1800" s="963"/>
    </row>
    <row r="1801" spans="1:21" ht="15.75" thickBot="1" x14ac:dyDescent="0.3">
      <c r="A1801" s="974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958"/>
      <c r="O1801" s="411"/>
      <c r="P1801" s="411"/>
      <c r="Q1801" s="961"/>
      <c r="R1801" s="413" t="str">
        <f t="shared" si="95"/>
        <v>fx</v>
      </c>
      <c r="S1801" s="957"/>
      <c r="T1801" s="957"/>
      <c r="U1801" s="963"/>
    </row>
    <row r="1802" spans="1:21" ht="15.75" thickBot="1" x14ac:dyDescent="0.3">
      <c r="A1802" s="974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956">
        <v>280</v>
      </c>
      <c r="O1802" s="411"/>
      <c r="P1802" s="411"/>
      <c r="Q1802" s="961"/>
      <c r="R1802" s="413" t="str">
        <f t="shared" si="95"/>
        <v>fx</v>
      </c>
      <c r="S1802" s="957"/>
      <c r="T1802" s="957"/>
      <c r="U1802" s="963"/>
    </row>
    <row r="1803" spans="1:21" ht="15.75" thickBot="1" x14ac:dyDescent="0.3">
      <c r="A1803" s="974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957"/>
      <c r="O1803" s="411"/>
      <c r="P1803" s="411"/>
      <c r="Q1803" s="961"/>
      <c r="R1803" s="413" t="str">
        <f t="shared" si="95"/>
        <v>fx</v>
      </c>
      <c r="S1803" s="957"/>
      <c r="T1803" s="957"/>
      <c r="U1803" s="963"/>
    </row>
    <row r="1804" spans="1:21" ht="15.75" thickBot="1" x14ac:dyDescent="0.3">
      <c r="A1804" s="974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957"/>
      <c r="O1804" s="411"/>
      <c r="P1804" s="411"/>
      <c r="Q1804" s="961"/>
      <c r="R1804" s="413" t="str">
        <f t="shared" si="95"/>
        <v>fx</v>
      </c>
      <c r="S1804" s="957"/>
      <c r="T1804" s="957"/>
      <c r="U1804" s="963"/>
    </row>
    <row r="1805" spans="1:21" ht="15.75" thickBot="1" x14ac:dyDescent="0.3">
      <c r="A1805" s="974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957"/>
      <c r="O1805" s="411"/>
      <c r="P1805" s="411"/>
      <c r="Q1805" s="961"/>
      <c r="R1805" s="413" t="str">
        <f t="shared" si="95"/>
        <v>fx</v>
      </c>
      <c r="S1805" s="957"/>
      <c r="T1805" s="957"/>
      <c r="U1805" s="963"/>
    </row>
    <row r="1806" spans="1:21" ht="15.75" thickBot="1" x14ac:dyDescent="0.3">
      <c r="A1806" s="975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964"/>
      <c r="O1806" s="418"/>
      <c r="P1806" s="418"/>
      <c r="Q1806" s="965"/>
      <c r="R1806" s="151" t="str">
        <f t="shared" si="95"/>
        <v>fx</v>
      </c>
      <c r="S1806" s="964"/>
      <c r="T1806" s="964"/>
      <c r="U1806" s="966"/>
    </row>
    <row r="1807" spans="1:21" ht="15.75" thickBot="1" x14ac:dyDescent="0.3">
      <c r="A1807" s="983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959">
        <v>105</v>
      </c>
      <c r="O1807" s="419"/>
      <c r="P1807" s="419"/>
      <c r="Q1807" s="960">
        <f>26.9+0.88+23.618</f>
        <v>51.397999999999996</v>
      </c>
      <c r="R1807" s="150" t="str">
        <f t="shared" si="95"/>
        <v>fx</v>
      </c>
      <c r="S1807" s="959">
        <v>1</v>
      </c>
      <c r="T1807" s="959">
        <v>6.2</v>
      </c>
      <c r="U1807" s="962">
        <v>0</v>
      </c>
    </row>
    <row r="1808" spans="1:21" ht="15.75" thickBot="1" x14ac:dyDescent="0.3">
      <c r="A1808" s="984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957"/>
      <c r="O1808" s="411"/>
      <c r="P1808" s="411"/>
      <c r="Q1808" s="961"/>
      <c r="R1808" s="413" t="str">
        <f t="shared" si="95"/>
        <v>fx</v>
      </c>
      <c r="S1808" s="957"/>
      <c r="T1808" s="957"/>
      <c r="U1808" s="963"/>
    </row>
    <row r="1809" spans="1:22" ht="15.75" thickBot="1" x14ac:dyDescent="0.3">
      <c r="A1809" s="985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964"/>
      <c r="O1809" s="418"/>
      <c r="P1809" s="418"/>
      <c r="Q1809" s="965"/>
      <c r="R1809" s="151" t="str">
        <f t="shared" si="95"/>
        <v>fx</v>
      </c>
      <c r="S1809" s="964"/>
      <c r="T1809" s="964"/>
      <c r="U1809" s="966"/>
    </row>
    <row r="1810" spans="1:22" ht="15.75" thickBot="1" x14ac:dyDescent="0.3">
      <c r="A1810" s="973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959">
        <v>780</v>
      </c>
      <c r="O1810" s="419"/>
      <c r="P1810" s="419"/>
      <c r="Q1810" s="960">
        <f>327+13.7+312.9+59.647+2.8+62.7</f>
        <v>778.74699999999996</v>
      </c>
      <c r="R1810" s="150" t="str">
        <f t="shared" si="95"/>
        <v>fx</v>
      </c>
      <c r="S1810" s="959">
        <v>4</v>
      </c>
      <c r="T1810" s="959">
        <v>35</v>
      </c>
      <c r="U1810" s="962">
        <v>1000</v>
      </c>
    </row>
    <row r="1811" spans="1:22" ht="15.75" thickBot="1" x14ac:dyDescent="0.3">
      <c r="A1811" s="974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957"/>
      <c r="O1811" s="411"/>
      <c r="P1811" s="411"/>
      <c r="Q1811" s="961"/>
      <c r="R1811" s="413" t="str">
        <f t="shared" si="95"/>
        <v>fx</v>
      </c>
      <c r="S1811" s="957"/>
      <c r="T1811" s="957"/>
      <c r="U1811" s="963"/>
    </row>
    <row r="1812" spans="1:22" ht="15.75" thickBot="1" x14ac:dyDescent="0.3">
      <c r="A1812" s="974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957"/>
      <c r="O1812" s="411"/>
      <c r="P1812" s="411"/>
      <c r="Q1812" s="961"/>
      <c r="R1812" s="413" t="str">
        <f t="shared" si="95"/>
        <v>fx</v>
      </c>
      <c r="S1812" s="957"/>
      <c r="T1812" s="957"/>
      <c r="U1812" s="963"/>
    </row>
    <row r="1813" spans="1:22" ht="15.75" thickBot="1" x14ac:dyDescent="0.3">
      <c r="A1813" s="974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957"/>
      <c r="O1813" s="411"/>
      <c r="P1813" s="411"/>
      <c r="Q1813" s="961"/>
      <c r="R1813" s="413" t="str">
        <f t="shared" si="95"/>
        <v>fx</v>
      </c>
      <c r="S1813" s="957"/>
      <c r="T1813" s="957"/>
      <c r="U1813" s="963"/>
    </row>
    <row r="1814" spans="1:22" ht="15.75" thickBot="1" x14ac:dyDescent="0.3">
      <c r="A1814" s="974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957"/>
      <c r="O1814" s="411"/>
      <c r="P1814" s="411"/>
      <c r="Q1814" s="961"/>
      <c r="R1814" s="413" t="str">
        <f t="shared" si="95"/>
        <v>fx</v>
      </c>
      <c r="S1814" s="957"/>
      <c r="T1814" s="957"/>
      <c r="U1814" s="963"/>
    </row>
    <row r="1815" spans="1:22" ht="15.75" thickBot="1" x14ac:dyDescent="0.3">
      <c r="A1815" s="974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958"/>
      <c r="O1815" s="411"/>
      <c r="P1815" s="411"/>
      <c r="Q1815" s="961"/>
      <c r="R1815" s="413" t="str">
        <f t="shared" si="95"/>
        <v>fx</v>
      </c>
      <c r="S1815" s="957"/>
      <c r="T1815" s="957"/>
      <c r="U1815" s="963"/>
    </row>
    <row r="1816" spans="1:22" ht="15.75" thickBot="1" x14ac:dyDescent="0.3">
      <c r="A1816" s="974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956">
        <v>720</v>
      </c>
      <c r="O1816" s="411"/>
      <c r="P1816" s="411"/>
      <c r="Q1816" s="961"/>
      <c r="R1816" s="413" t="str">
        <f t="shared" si="95"/>
        <v>fx</v>
      </c>
      <c r="S1816" s="957"/>
      <c r="T1816" s="957"/>
      <c r="U1816" s="963"/>
    </row>
    <row r="1817" spans="1:22" ht="15.75" thickBot="1" x14ac:dyDescent="0.3">
      <c r="A1817" s="974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957"/>
      <c r="O1817" s="411"/>
      <c r="P1817" s="411"/>
      <c r="Q1817" s="961"/>
      <c r="R1817" s="413" t="str">
        <f t="shared" si="95"/>
        <v>fx</v>
      </c>
      <c r="S1817" s="957"/>
      <c r="T1817" s="957"/>
      <c r="U1817" s="963"/>
    </row>
    <row r="1818" spans="1:22" ht="15.75" thickBot="1" x14ac:dyDescent="0.3">
      <c r="A1818" s="974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957"/>
      <c r="O1818" s="411"/>
      <c r="P1818" s="411"/>
      <c r="Q1818" s="961"/>
      <c r="R1818" s="413" t="str">
        <f t="shared" si="95"/>
        <v>fx</v>
      </c>
      <c r="S1818" s="957"/>
      <c r="T1818" s="957"/>
      <c r="U1818" s="963"/>
    </row>
    <row r="1819" spans="1:22" ht="15.75" thickBot="1" x14ac:dyDescent="0.3">
      <c r="A1819" s="974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957"/>
      <c r="O1819" s="411"/>
      <c r="P1819" s="411"/>
      <c r="Q1819" s="961"/>
      <c r="R1819" s="413" t="str">
        <f t="shared" si="95"/>
        <v>fx</v>
      </c>
      <c r="S1819" s="957"/>
      <c r="T1819" s="957"/>
      <c r="U1819" s="963"/>
    </row>
    <row r="1820" spans="1:22" ht="15.75" thickBot="1" x14ac:dyDescent="0.3">
      <c r="A1820" s="974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957"/>
      <c r="O1820" s="411"/>
      <c r="P1820" s="411"/>
      <c r="Q1820" s="961"/>
      <c r="R1820" s="413" t="str">
        <f t="shared" si="95"/>
        <v>fx</v>
      </c>
      <c r="S1820" s="957"/>
      <c r="T1820" s="957"/>
      <c r="U1820" s="963"/>
    </row>
    <row r="1821" spans="1:22" ht="15.75" thickBot="1" x14ac:dyDescent="0.3">
      <c r="A1821" s="974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958"/>
      <c r="O1821" s="411"/>
      <c r="P1821" s="411"/>
      <c r="Q1821" s="961"/>
      <c r="R1821" s="413" t="str">
        <f t="shared" si="95"/>
        <v>fx</v>
      </c>
      <c r="S1821" s="957"/>
      <c r="T1821" s="957"/>
      <c r="U1821" s="963"/>
    </row>
    <row r="1822" spans="1:22" ht="15.75" thickBot="1" x14ac:dyDescent="0.3">
      <c r="A1822" s="974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956">
        <v>720</v>
      </c>
      <c r="O1822" s="411"/>
      <c r="P1822" s="411"/>
      <c r="Q1822" s="961"/>
      <c r="R1822" s="413" t="str">
        <f t="shared" si="95"/>
        <v>p500</v>
      </c>
      <c r="S1822" s="957"/>
      <c r="T1822" s="957"/>
      <c r="U1822" s="963"/>
      <c r="V1822" s="976" t="s">
        <v>89</v>
      </c>
    </row>
    <row r="1823" spans="1:22" ht="15.75" thickBot="1" x14ac:dyDescent="0.3">
      <c r="A1823" s="974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957"/>
      <c r="O1823" s="411"/>
      <c r="P1823" s="411"/>
      <c r="Q1823" s="961"/>
      <c r="R1823" s="413" t="str">
        <f t="shared" ref="R1823:R1886" si="100">IF(C1823=370,"p500","fx")</f>
        <v>p500</v>
      </c>
      <c r="S1823" s="957"/>
      <c r="T1823" s="957"/>
      <c r="U1823" s="963"/>
      <c r="V1823" s="976"/>
    </row>
    <row r="1824" spans="1:22" ht="15.75" thickBot="1" x14ac:dyDescent="0.3">
      <c r="A1824" s="974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957"/>
      <c r="O1824" s="411"/>
      <c r="P1824" s="411"/>
      <c r="Q1824" s="961"/>
      <c r="R1824" s="413" t="str">
        <f t="shared" si="100"/>
        <v>p500</v>
      </c>
      <c r="S1824" s="957"/>
      <c r="T1824" s="957"/>
      <c r="U1824" s="963"/>
      <c r="V1824" s="976"/>
    </row>
    <row r="1825" spans="1:22" ht="15.75" thickBot="1" x14ac:dyDescent="0.3">
      <c r="A1825" s="974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957"/>
      <c r="O1825" s="411"/>
      <c r="P1825" s="411"/>
      <c r="Q1825" s="961"/>
      <c r="R1825" s="413" t="str">
        <f t="shared" si="100"/>
        <v>p500</v>
      </c>
      <c r="S1825" s="957"/>
      <c r="T1825" s="957"/>
      <c r="U1825" s="963"/>
      <c r="V1825" s="976"/>
    </row>
    <row r="1826" spans="1:22" ht="15.75" thickBot="1" x14ac:dyDescent="0.3">
      <c r="A1826" s="974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958"/>
      <c r="O1826" s="411"/>
      <c r="P1826" s="411"/>
      <c r="Q1826" s="961"/>
      <c r="R1826" s="413" t="str">
        <f t="shared" si="100"/>
        <v>p500</v>
      </c>
      <c r="S1826" s="957"/>
      <c r="T1826" s="957"/>
      <c r="U1826" s="963"/>
      <c r="V1826" s="976"/>
    </row>
    <row r="1827" spans="1:22" ht="15.75" thickBot="1" x14ac:dyDescent="0.3">
      <c r="A1827" s="974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956">
        <v>220</v>
      </c>
      <c r="O1827" s="411"/>
      <c r="P1827" s="411"/>
      <c r="Q1827" s="961"/>
      <c r="R1827" s="413" t="str">
        <f t="shared" si="100"/>
        <v>fx</v>
      </c>
      <c r="S1827" s="957"/>
      <c r="T1827" s="957"/>
      <c r="U1827" s="963"/>
    </row>
    <row r="1828" spans="1:22" ht="15.75" thickBot="1" x14ac:dyDescent="0.3">
      <c r="A1828" s="974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957"/>
      <c r="O1828" s="411"/>
      <c r="P1828" s="411"/>
      <c r="Q1828" s="961"/>
      <c r="R1828" s="413" t="str">
        <f t="shared" si="100"/>
        <v>fx</v>
      </c>
      <c r="S1828" s="957"/>
      <c r="T1828" s="957"/>
      <c r="U1828" s="963"/>
    </row>
    <row r="1829" spans="1:22" ht="15.75" thickBot="1" x14ac:dyDescent="0.3">
      <c r="A1829" s="974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957"/>
      <c r="O1829" s="411"/>
      <c r="P1829" s="411"/>
      <c r="Q1829" s="961"/>
      <c r="R1829" s="413" t="str">
        <f t="shared" si="100"/>
        <v>fx</v>
      </c>
      <c r="S1829" s="957"/>
      <c r="T1829" s="957"/>
      <c r="U1829" s="963"/>
    </row>
    <row r="1830" spans="1:22" ht="15.75" thickBot="1" x14ac:dyDescent="0.3">
      <c r="A1830" s="974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957"/>
      <c r="O1830" s="411"/>
      <c r="P1830" s="411"/>
      <c r="Q1830" s="961"/>
      <c r="R1830" s="413" t="str">
        <f t="shared" si="100"/>
        <v>fx</v>
      </c>
      <c r="S1830" s="957"/>
      <c r="T1830" s="957"/>
      <c r="U1830" s="963"/>
    </row>
    <row r="1831" spans="1:22" ht="15.75" thickBot="1" x14ac:dyDescent="0.3">
      <c r="A1831" s="974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958"/>
      <c r="O1831" s="411"/>
      <c r="P1831" s="411"/>
      <c r="Q1831" s="961"/>
      <c r="R1831" s="413" t="str">
        <f t="shared" si="100"/>
        <v>fx</v>
      </c>
      <c r="S1831" s="957"/>
      <c r="T1831" s="957"/>
      <c r="U1831" s="963"/>
    </row>
    <row r="1832" spans="1:22" ht="15.75" thickBot="1" x14ac:dyDescent="0.3">
      <c r="A1832" s="974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956">
        <v>208</v>
      </c>
      <c r="O1832" s="411"/>
      <c r="P1832" s="411"/>
      <c r="Q1832" s="961"/>
      <c r="R1832" s="413" t="str">
        <f t="shared" si="100"/>
        <v>fx</v>
      </c>
      <c r="S1832" s="957"/>
      <c r="T1832" s="957"/>
      <c r="U1832" s="963"/>
    </row>
    <row r="1833" spans="1:22" ht="15.75" thickBot="1" x14ac:dyDescent="0.3">
      <c r="A1833" s="974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957"/>
      <c r="O1833" s="411"/>
      <c r="P1833" s="411"/>
      <c r="Q1833" s="961"/>
      <c r="R1833" s="413" t="str">
        <f t="shared" si="100"/>
        <v>fx</v>
      </c>
      <c r="S1833" s="957"/>
      <c r="T1833" s="957"/>
      <c r="U1833" s="963"/>
    </row>
    <row r="1834" spans="1:22" ht="15.75" thickBot="1" x14ac:dyDescent="0.3">
      <c r="A1834" s="974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957"/>
      <c r="O1834" s="411"/>
      <c r="P1834" s="411"/>
      <c r="Q1834" s="961"/>
      <c r="R1834" s="413" t="str">
        <f t="shared" si="100"/>
        <v>fx</v>
      </c>
      <c r="S1834" s="957"/>
      <c r="T1834" s="957"/>
      <c r="U1834" s="963"/>
    </row>
    <row r="1835" spans="1:22" ht="15.75" thickBot="1" x14ac:dyDescent="0.3">
      <c r="A1835" s="974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957"/>
      <c r="O1835" s="411"/>
      <c r="P1835" s="411"/>
      <c r="Q1835" s="961"/>
      <c r="R1835" s="413" t="str">
        <f t="shared" si="100"/>
        <v>fx</v>
      </c>
      <c r="S1835" s="957"/>
      <c r="T1835" s="957"/>
      <c r="U1835" s="963"/>
    </row>
    <row r="1836" spans="1:22" ht="15.75" thickBot="1" x14ac:dyDescent="0.3">
      <c r="A1836" s="974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958"/>
      <c r="O1836" s="411"/>
      <c r="P1836" s="411"/>
      <c r="Q1836" s="961"/>
      <c r="R1836" s="413" t="str">
        <f t="shared" si="100"/>
        <v>fx</v>
      </c>
      <c r="S1836" s="957"/>
      <c r="T1836" s="957"/>
      <c r="U1836" s="963"/>
    </row>
    <row r="1837" spans="1:22" ht="15.75" thickBot="1" x14ac:dyDescent="0.3">
      <c r="A1837" s="974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956">
        <v>162</v>
      </c>
      <c r="O1837" s="411"/>
      <c r="P1837" s="411"/>
      <c r="Q1837" s="961"/>
      <c r="R1837" s="413" t="str">
        <f t="shared" si="100"/>
        <v>fx</v>
      </c>
      <c r="S1837" s="957"/>
      <c r="T1837" s="957"/>
      <c r="U1837" s="963"/>
    </row>
    <row r="1838" spans="1:22" ht="15.75" thickBot="1" x14ac:dyDescent="0.3">
      <c r="A1838" s="974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957"/>
      <c r="O1838" s="411"/>
      <c r="P1838" s="411"/>
      <c r="Q1838" s="961"/>
      <c r="R1838" s="413" t="str">
        <f t="shared" si="100"/>
        <v>fx</v>
      </c>
      <c r="S1838" s="957"/>
      <c r="T1838" s="957"/>
      <c r="U1838" s="963"/>
    </row>
    <row r="1839" spans="1:22" ht="15.75" thickBot="1" x14ac:dyDescent="0.3">
      <c r="A1839" s="974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957"/>
      <c r="O1839" s="411"/>
      <c r="P1839" s="411"/>
      <c r="Q1839" s="961"/>
      <c r="R1839" s="413" t="str">
        <f t="shared" si="100"/>
        <v>fx</v>
      </c>
      <c r="S1839" s="957"/>
      <c r="T1839" s="957"/>
      <c r="U1839" s="963"/>
    </row>
    <row r="1840" spans="1:22" ht="15.75" thickBot="1" x14ac:dyDescent="0.3">
      <c r="A1840" s="974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957"/>
      <c r="O1840" s="411"/>
      <c r="P1840" s="411"/>
      <c r="Q1840" s="961"/>
      <c r="R1840" s="413" t="str">
        <f t="shared" si="100"/>
        <v>fx</v>
      </c>
      <c r="S1840" s="957"/>
      <c r="T1840" s="957"/>
      <c r="U1840" s="963"/>
    </row>
    <row r="1841" spans="1:21" ht="15.75" thickBot="1" x14ac:dyDescent="0.3">
      <c r="A1841" s="974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958"/>
      <c r="O1841" s="411"/>
      <c r="P1841" s="411"/>
      <c r="Q1841" s="961"/>
      <c r="R1841" s="413" t="str">
        <f t="shared" si="100"/>
        <v>fx</v>
      </c>
      <c r="S1841" s="957"/>
      <c r="T1841" s="957"/>
      <c r="U1841" s="963"/>
    </row>
    <row r="1842" spans="1:21" x14ac:dyDescent="0.25">
      <c r="A1842" s="974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956">
        <v>116</v>
      </c>
      <c r="O1842" s="411"/>
      <c r="P1842" s="411"/>
      <c r="Q1842" s="961"/>
      <c r="R1842" s="413" t="str">
        <f t="shared" si="100"/>
        <v>fx</v>
      </c>
      <c r="S1842" s="957"/>
      <c r="T1842" s="957"/>
      <c r="U1842" s="963"/>
    </row>
    <row r="1843" spans="1:21" x14ac:dyDescent="0.25">
      <c r="A1843" s="974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957"/>
      <c r="O1843" s="411"/>
      <c r="P1843" s="411"/>
      <c r="Q1843" s="961"/>
      <c r="R1843" s="413" t="str">
        <f t="shared" si="100"/>
        <v>fx</v>
      </c>
      <c r="S1843" s="957"/>
      <c r="T1843" s="957"/>
      <c r="U1843" s="963"/>
    </row>
    <row r="1844" spans="1:21" x14ac:dyDescent="0.25">
      <c r="A1844" s="974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957"/>
      <c r="O1844" s="411"/>
      <c r="P1844" s="411"/>
      <c r="Q1844" s="961"/>
      <c r="R1844" s="413" t="str">
        <f t="shared" si="100"/>
        <v>fx</v>
      </c>
      <c r="S1844" s="957"/>
      <c r="T1844" s="957"/>
      <c r="U1844" s="963"/>
    </row>
    <row r="1845" spans="1:21" x14ac:dyDescent="0.25">
      <c r="A1845" s="974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957"/>
      <c r="O1845" s="411"/>
      <c r="P1845" s="411"/>
      <c r="Q1845" s="961"/>
      <c r="R1845" s="413" t="str">
        <f t="shared" si="100"/>
        <v>fx</v>
      </c>
      <c r="S1845" s="957"/>
      <c r="T1845" s="957"/>
      <c r="U1845" s="963"/>
    </row>
    <row r="1846" spans="1:21" ht="15.75" thickBot="1" x14ac:dyDescent="0.3">
      <c r="A1846" s="974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957"/>
      <c r="O1846" s="408"/>
      <c r="P1846" s="408"/>
      <c r="Q1846" s="961"/>
      <c r="R1846" s="198" t="str">
        <f t="shared" si="100"/>
        <v>fx</v>
      </c>
      <c r="S1846" s="957"/>
      <c r="T1846" s="957"/>
      <c r="U1846" s="963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980">
        <v>180</v>
      </c>
      <c r="O1847" s="419"/>
      <c r="P1847" s="419"/>
      <c r="Q1847" s="960">
        <f>38.8+1.273+34.08</f>
        <v>74.152999999999992</v>
      </c>
      <c r="R1847" s="150" t="str">
        <f t="shared" si="100"/>
        <v>fx</v>
      </c>
      <c r="S1847" s="980">
        <v>0.5</v>
      </c>
      <c r="T1847" s="980">
        <v>6.4</v>
      </c>
      <c r="U1847" s="977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981"/>
      <c r="O1848" s="411"/>
      <c r="P1848" s="411"/>
      <c r="Q1848" s="961"/>
      <c r="R1848" s="413" t="str">
        <f t="shared" si="100"/>
        <v>fx</v>
      </c>
      <c r="S1848" s="981"/>
      <c r="T1848" s="981"/>
      <c r="U1848" s="978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982"/>
      <c r="O1849" s="418"/>
      <c r="P1849" s="418"/>
      <c r="Q1849" s="965"/>
      <c r="R1849" s="151" t="str">
        <f t="shared" si="100"/>
        <v>fx</v>
      </c>
      <c r="S1849" s="982"/>
      <c r="T1849" s="982"/>
      <c r="U1849" s="979"/>
    </row>
    <row r="1850" spans="1:21" x14ac:dyDescent="0.25">
      <c r="A1850" s="973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959">
        <v>210</v>
      </c>
      <c r="O1850" s="419"/>
      <c r="P1850" s="419"/>
      <c r="Q1850" s="960">
        <f>393+17+375.8</f>
        <v>785.8</v>
      </c>
      <c r="R1850" s="150" t="str">
        <f t="shared" si="100"/>
        <v>fx</v>
      </c>
      <c r="S1850" s="959">
        <v>3.5</v>
      </c>
      <c r="T1850" s="959">
        <v>32</v>
      </c>
      <c r="U1850" s="962">
        <v>2000</v>
      </c>
    </row>
    <row r="1851" spans="1:21" ht="15.75" thickBot="1" x14ac:dyDescent="0.3">
      <c r="A1851" s="974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958"/>
      <c r="O1851" s="409"/>
      <c r="P1851" s="409"/>
      <c r="Q1851" s="961"/>
      <c r="R1851" s="199" t="str">
        <f t="shared" si="100"/>
        <v>fx</v>
      </c>
      <c r="S1851" s="957"/>
      <c r="T1851" s="957"/>
      <c r="U1851" s="963"/>
    </row>
    <row r="1852" spans="1:21" ht="15.75" thickBot="1" x14ac:dyDescent="0.3">
      <c r="A1852" s="974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956">
        <v>704</v>
      </c>
      <c r="O1852" s="411"/>
      <c r="P1852" s="411"/>
      <c r="Q1852" s="961"/>
      <c r="R1852" s="413" t="str">
        <f t="shared" si="100"/>
        <v>fx</v>
      </c>
      <c r="S1852" s="957"/>
      <c r="T1852" s="957"/>
      <c r="U1852" s="963"/>
    </row>
    <row r="1853" spans="1:21" ht="15.75" thickBot="1" x14ac:dyDescent="0.3">
      <c r="A1853" s="974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957"/>
      <c r="O1853" s="411"/>
      <c r="P1853" s="411"/>
      <c r="Q1853" s="961"/>
      <c r="R1853" s="413" t="str">
        <f t="shared" si="100"/>
        <v>fx</v>
      </c>
      <c r="S1853" s="957"/>
      <c r="T1853" s="957"/>
      <c r="U1853" s="963"/>
    </row>
    <row r="1854" spans="1:21" ht="15.75" thickBot="1" x14ac:dyDescent="0.3">
      <c r="A1854" s="974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957"/>
      <c r="O1854" s="411"/>
      <c r="P1854" s="411"/>
      <c r="Q1854" s="961"/>
      <c r="R1854" s="413" t="str">
        <f t="shared" si="100"/>
        <v>fx</v>
      </c>
      <c r="S1854" s="957"/>
      <c r="T1854" s="957"/>
      <c r="U1854" s="963"/>
    </row>
    <row r="1855" spans="1:21" ht="15.75" thickBot="1" x14ac:dyDescent="0.3">
      <c r="A1855" s="974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957"/>
      <c r="O1855" s="411"/>
      <c r="P1855" s="411"/>
      <c r="Q1855" s="961"/>
      <c r="R1855" s="413" t="str">
        <f t="shared" si="100"/>
        <v>fx</v>
      </c>
      <c r="S1855" s="957"/>
      <c r="T1855" s="957"/>
      <c r="U1855" s="963"/>
    </row>
    <row r="1856" spans="1:21" ht="15.75" thickBot="1" x14ac:dyDescent="0.3">
      <c r="A1856" s="974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957"/>
      <c r="O1856" s="411"/>
      <c r="P1856" s="411"/>
      <c r="Q1856" s="961"/>
      <c r="R1856" s="413" t="str">
        <f t="shared" si="100"/>
        <v>fx</v>
      </c>
      <c r="S1856" s="957"/>
      <c r="T1856" s="957"/>
      <c r="U1856" s="963"/>
    </row>
    <row r="1857" spans="1:21" ht="15.75" thickBot="1" x14ac:dyDescent="0.3">
      <c r="A1857" s="974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958"/>
      <c r="O1857" s="411"/>
      <c r="P1857" s="411"/>
      <c r="Q1857" s="961"/>
      <c r="R1857" s="413" t="str">
        <f t="shared" si="100"/>
        <v>fx</v>
      </c>
      <c r="S1857" s="957"/>
      <c r="T1857" s="957"/>
      <c r="U1857" s="963"/>
    </row>
    <row r="1858" spans="1:21" ht="15.75" thickBot="1" x14ac:dyDescent="0.3">
      <c r="A1858" s="974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956">
        <v>704</v>
      </c>
      <c r="O1858" s="411"/>
      <c r="P1858" s="411"/>
      <c r="Q1858" s="961"/>
      <c r="R1858" s="413" t="str">
        <f t="shared" si="100"/>
        <v>p500</v>
      </c>
      <c r="S1858" s="957"/>
      <c r="T1858" s="957"/>
      <c r="U1858" s="963"/>
    </row>
    <row r="1859" spans="1:21" ht="15.75" thickBot="1" x14ac:dyDescent="0.3">
      <c r="A1859" s="974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957"/>
      <c r="O1859" s="411"/>
      <c r="P1859" s="411"/>
      <c r="Q1859" s="961"/>
      <c r="R1859" s="413" t="str">
        <f t="shared" si="100"/>
        <v>p500</v>
      </c>
      <c r="S1859" s="957"/>
      <c r="T1859" s="957"/>
      <c r="U1859" s="963"/>
    </row>
    <row r="1860" spans="1:21" ht="15.75" thickBot="1" x14ac:dyDescent="0.3">
      <c r="A1860" s="974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957"/>
      <c r="O1860" s="411"/>
      <c r="P1860" s="411"/>
      <c r="Q1860" s="961"/>
      <c r="R1860" s="413" t="str">
        <f t="shared" si="100"/>
        <v>p500</v>
      </c>
      <c r="S1860" s="957"/>
      <c r="T1860" s="957"/>
      <c r="U1860" s="963"/>
    </row>
    <row r="1861" spans="1:21" ht="15.75" thickBot="1" x14ac:dyDescent="0.3">
      <c r="A1861" s="974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957"/>
      <c r="O1861" s="411"/>
      <c r="P1861" s="411"/>
      <c r="Q1861" s="961"/>
      <c r="R1861" s="413" t="str">
        <f t="shared" si="100"/>
        <v>p500</v>
      </c>
      <c r="S1861" s="957"/>
      <c r="T1861" s="957"/>
      <c r="U1861" s="963"/>
    </row>
    <row r="1862" spans="1:21" ht="15.75" thickBot="1" x14ac:dyDescent="0.3">
      <c r="A1862" s="974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958"/>
      <c r="O1862" s="411"/>
      <c r="P1862" s="411"/>
      <c r="Q1862" s="961"/>
      <c r="R1862" s="413" t="str">
        <f t="shared" si="100"/>
        <v>p500</v>
      </c>
      <c r="S1862" s="957"/>
      <c r="T1862" s="957"/>
      <c r="U1862" s="963"/>
    </row>
    <row r="1863" spans="1:21" ht="15.75" thickBot="1" x14ac:dyDescent="0.3">
      <c r="A1863" s="974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956">
        <v>192</v>
      </c>
      <c r="O1863" s="411"/>
      <c r="P1863" s="411"/>
      <c r="Q1863" s="961"/>
      <c r="R1863" s="413" t="str">
        <f t="shared" si="100"/>
        <v>fx</v>
      </c>
      <c r="S1863" s="957"/>
      <c r="T1863" s="957"/>
      <c r="U1863" s="963"/>
    </row>
    <row r="1864" spans="1:21" ht="15.75" thickBot="1" x14ac:dyDescent="0.3">
      <c r="A1864" s="974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957"/>
      <c r="O1864" s="411"/>
      <c r="P1864" s="411"/>
      <c r="Q1864" s="961"/>
      <c r="R1864" s="413" t="str">
        <f t="shared" si="100"/>
        <v>fx</v>
      </c>
      <c r="S1864" s="957"/>
      <c r="T1864" s="957"/>
      <c r="U1864" s="963"/>
    </row>
    <row r="1865" spans="1:21" ht="15.75" thickBot="1" x14ac:dyDescent="0.3">
      <c r="A1865" s="974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957"/>
      <c r="O1865" s="411"/>
      <c r="P1865" s="411"/>
      <c r="Q1865" s="961"/>
      <c r="R1865" s="413" t="str">
        <f t="shared" si="100"/>
        <v>fx</v>
      </c>
      <c r="S1865" s="957"/>
      <c r="T1865" s="957"/>
      <c r="U1865" s="963"/>
    </row>
    <row r="1866" spans="1:21" ht="15.75" thickBot="1" x14ac:dyDescent="0.3">
      <c r="A1866" s="974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957"/>
      <c r="O1866" s="411"/>
      <c r="P1866" s="411"/>
      <c r="Q1866" s="961"/>
      <c r="R1866" s="413" t="str">
        <f t="shared" si="100"/>
        <v>fx</v>
      </c>
      <c r="S1866" s="957"/>
      <c r="T1866" s="957"/>
      <c r="U1866" s="963"/>
    </row>
    <row r="1867" spans="1:21" ht="15.75" thickBot="1" x14ac:dyDescent="0.3">
      <c r="A1867" s="974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957"/>
      <c r="O1867" s="411"/>
      <c r="P1867" s="411"/>
      <c r="Q1867" s="961"/>
      <c r="R1867" s="413" t="str">
        <f t="shared" si="100"/>
        <v>fx</v>
      </c>
      <c r="S1867" s="957"/>
      <c r="T1867" s="957"/>
      <c r="U1867" s="963"/>
    </row>
    <row r="1868" spans="1:21" ht="15.75" thickBot="1" x14ac:dyDescent="0.3">
      <c r="A1868" s="974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958"/>
      <c r="O1868" s="411"/>
      <c r="P1868" s="411"/>
      <c r="Q1868" s="961"/>
      <c r="R1868" s="413" t="str">
        <f t="shared" si="100"/>
        <v>fx</v>
      </c>
      <c r="S1868" s="957"/>
      <c r="T1868" s="957"/>
      <c r="U1868" s="963"/>
    </row>
    <row r="1869" spans="1:21" ht="15.75" thickBot="1" x14ac:dyDescent="0.3">
      <c r="A1869" s="974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956">
        <v>353</v>
      </c>
      <c r="O1869" s="411"/>
      <c r="P1869" s="411"/>
      <c r="Q1869" s="961"/>
      <c r="R1869" s="413" t="str">
        <f t="shared" si="100"/>
        <v>fx</v>
      </c>
      <c r="S1869" s="957"/>
      <c r="T1869" s="957"/>
      <c r="U1869" s="963"/>
    </row>
    <row r="1870" spans="1:21" ht="15.75" thickBot="1" x14ac:dyDescent="0.3">
      <c r="A1870" s="974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957"/>
      <c r="O1870" s="411"/>
      <c r="P1870" s="411"/>
      <c r="Q1870" s="961"/>
      <c r="R1870" s="413" t="str">
        <f t="shared" si="100"/>
        <v>fx</v>
      </c>
      <c r="S1870" s="957"/>
      <c r="T1870" s="957"/>
      <c r="U1870" s="963"/>
    </row>
    <row r="1871" spans="1:21" ht="15.75" thickBot="1" x14ac:dyDescent="0.3">
      <c r="A1871" s="974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957"/>
      <c r="O1871" s="411"/>
      <c r="P1871" s="411"/>
      <c r="Q1871" s="961"/>
      <c r="R1871" s="413" t="str">
        <f t="shared" si="100"/>
        <v>fx</v>
      </c>
      <c r="S1871" s="957"/>
      <c r="T1871" s="957"/>
      <c r="U1871" s="963"/>
    </row>
    <row r="1872" spans="1:21" ht="15.75" thickBot="1" x14ac:dyDescent="0.3">
      <c r="A1872" s="974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957"/>
      <c r="O1872" s="411"/>
      <c r="P1872" s="411"/>
      <c r="Q1872" s="961"/>
      <c r="R1872" s="413" t="str">
        <f t="shared" si="100"/>
        <v>fx</v>
      </c>
      <c r="S1872" s="957"/>
      <c r="T1872" s="957"/>
      <c r="U1872" s="963"/>
    </row>
    <row r="1873" spans="1:21" ht="15.75" thickBot="1" x14ac:dyDescent="0.3">
      <c r="A1873" s="974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958"/>
      <c r="O1873" s="411"/>
      <c r="P1873" s="411"/>
      <c r="Q1873" s="961"/>
      <c r="R1873" s="413" t="str">
        <f t="shared" si="100"/>
        <v>fx</v>
      </c>
      <c r="S1873" s="957"/>
      <c r="T1873" s="957"/>
      <c r="U1873" s="963"/>
    </row>
    <row r="1874" spans="1:21" ht="15.75" thickBot="1" x14ac:dyDescent="0.3">
      <c r="A1874" s="974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956">
        <v>120</v>
      </c>
      <c r="O1874" s="411"/>
      <c r="P1874" s="411"/>
      <c r="Q1874" s="961"/>
      <c r="R1874" s="413" t="str">
        <f t="shared" si="100"/>
        <v>fx</v>
      </c>
      <c r="S1874" s="957"/>
      <c r="T1874" s="957"/>
      <c r="U1874" s="963"/>
    </row>
    <row r="1875" spans="1:21" ht="15.75" thickBot="1" x14ac:dyDescent="0.3">
      <c r="A1875" s="974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957"/>
      <c r="O1875" s="411"/>
      <c r="P1875" s="411"/>
      <c r="Q1875" s="961"/>
      <c r="R1875" s="413" t="str">
        <f t="shared" si="100"/>
        <v>fx</v>
      </c>
      <c r="S1875" s="957"/>
      <c r="T1875" s="957"/>
      <c r="U1875" s="963"/>
    </row>
    <row r="1876" spans="1:21" ht="15.75" thickBot="1" x14ac:dyDescent="0.3">
      <c r="A1876" s="974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957"/>
      <c r="O1876" s="411"/>
      <c r="P1876" s="411"/>
      <c r="Q1876" s="961"/>
      <c r="R1876" s="413" t="str">
        <f t="shared" si="100"/>
        <v>fx</v>
      </c>
      <c r="S1876" s="957"/>
      <c r="T1876" s="957"/>
      <c r="U1876" s="963"/>
    </row>
    <row r="1877" spans="1:21" ht="15.75" thickBot="1" x14ac:dyDescent="0.3">
      <c r="A1877" s="974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958"/>
      <c r="O1877" s="411"/>
      <c r="P1877" s="411"/>
      <c r="Q1877" s="961"/>
      <c r="R1877" s="413" t="str">
        <f t="shared" si="100"/>
        <v>fx</v>
      </c>
      <c r="S1877" s="957"/>
      <c r="T1877" s="957"/>
      <c r="U1877" s="963"/>
    </row>
    <row r="1878" spans="1:21" ht="15.75" thickBot="1" x14ac:dyDescent="0.3">
      <c r="A1878" s="974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956">
        <v>248</v>
      </c>
      <c r="O1878" s="411"/>
      <c r="P1878" s="411"/>
      <c r="Q1878" s="961"/>
      <c r="R1878" s="413" t="str">
        <f t="shared" si="100"/>
        <v>fx</v>
      </c>
      <c r="S1878" s="957"/>
      <c r="T1878" s="957"/>
      <c r="U1878" s="963"/>
    </row>
    <row r="1879" spans="1:21" ht="15.75" thickBot="1" x14ac:dyDescent="0.3">
      <c r="A1879" s="974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957"/>
      <c r="O1879" s="411"/>
      <c r="P1879" s="411"/>
      <c r="Q1879" s="961"/>
      <c r="R1879" s="413" t="str">
        <f t="shared" si="100"/>
        <v>fx</v>
      </c>
      <c r="S1879" s="957"/>
      <c r="T1879" s="957"/>
      <c r="U1879" s="963"/>
    </row>
    <row r="1880" spans="1:21" ht="15.75" thickBot="1" x14ac:dyDescent="0.3">
      <c r="A1880" s="974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957"/>
      <c r="O1880" s="411"/>
      <c r="P1880" s="411"/>
      <c r="Q1880" s="961"/>
      <c r="R1880" s="413" t="str">
        <f t="shared" si="100"/>
        <v>fx</v>
      </c>
      <c r="S1880" s="957"/>
      <c r="T1880" s="957"/>
      <c r="U1880" s="963"/>
    </row>
    <row r="1881" spans="1:21" ht="15.75" thickBot="1" x14ac:dyDescent="0.3">
      <c r="A1881" s="974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957"/>
      <c r="O1881" s="411"/>
      <c r="P1881" s="411"/>
      <c r="Q1881" s="961"/>
      <c r="R1881" s="413" t="str">
        <f t="shared" si="100"/>
        <v>fx</v>
      </c>
      <c r="S1881" s="957"/>
      <c r="T1881" s="957"/>
      <c r="U1881" s="963"/>
    </row>
    <row r="1882" spans="1:21" ht="15.75" thickBot="1" x14ac:dyDescent="0.3">
      <c r="A1882" s="974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957"/>
      <c r="O1882" s="411"/>
      <c r="P1882" s="411"/>
      <c r="Q1882" s="961"/>
      <c r="R1882" s="413" t="str">
        <f t="shared" si="100"/>
        <v>fx</v>
      </c>
      <c r="S1882" s="957"/>
      <c r="T1882" s="957"/>
      <c r="U1882" s="963"/>
    </row>
    <row r="1883" spans="1:21" ht="15.75" thickBot="1" x14ac:dyDescent="0.3">
      <c r="A1883" s="974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958"/>
      <c r="O1883" s="411"/>
      <c r="P1883" s="411"/>
      <c r="Q1883" s="961"/>
      <c r="R1883" s="413" t="str">
        <f t="shared" si="100"/>
        <v>fx</v>
      </c>
      <c r="S1883" s="957"/>
      <c r="T1883" s="957"/>
      <c r="U1883" s="963"/>
    </row>
    <row r="1884" spans="1:21" ht="15.75" thickBot="1" x14ac:dyDescent="0.3">
      <c r="A1884" s="974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956">
        <v>192</v>
      </c>
      <c r="O1884" s="411"/>
      <c r="P1884" s="411"/>
      <c r="Q1884" s="961"/>
      <c r="R1884" s="413" t="str">
        <f t="shared" si="100"/>
        <v>fx</v>
      </c>
      <c r="S1884" s="957"/>
      <c r="T1884" s="957"/>
      <c r="U1884" s="963"/>
    </row>
    <row r="1885" spans="1:21" ht="15.75" thickBot="1" x14ac:dyDescent="0.3">
      <c r="A1885" s="974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957"/>
      <c r="O1885" s="411"/>
      <c r="P1885" s="411"/>
      <c r="Q1885" s="961"/>
      <c r="R1885" s="413" t="str">
        <f t="shared" si="100"/>
        <v>fx</v>
      </c>
      <c r="S1885" s="957"/>
      <c r="T1885" s="957"/>
      <c r="U1885" s="963"/>
    </row>
    <row r="1886" spans="1:21" ht="15.75" thickBot="1" x14ac:dyDescent="0.3">
      <c r="A1886" s="974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957"/>
      <c r="O1886" s="411"/>
      <c r="P1886" s="411"/>
      <c r="Q1886" s="961"/>
      <c r="R1886" s="413" t="str">
        <f t="shared" si="100"/>
        <v>fx</v>
      </c>
      <c r="S1886" s="957"/>
      <c r="T1886" s="957"/>
      <c r="U1886" s="963"/>
    </row>
    <row r="1887" spans="1:21" ht="15.75" thickBot="1" x14ac:dyDescent="0.3">
      <c r="A1887" s="974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957"/>
      <c r="O1887" s="411"/>
      <c r="P1887" s="411"/>
      <c r="Q1887" s="961"/>
      <c r="R1887" s="413" t="str">
        <f t="shared" ref="R1887:R1949" si="104">IF(C1887=370,"p500","fx")</f>
        <v>fx</v>
      </c>
      <c r="S1887" s="957"/>
      <c r="T1887" s="957"/>
      <c r="U1887" s="963"/>
    </row>
    <row r="1888" spans="1:21" ht="15.75" thickBot="1" x14ac:dyDescent="0.3">
      <c r="A1888" s="974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957"/>
      <c r="O1888" s="411"/>
      <c r="P1888" s="411"/>
      <c r="Q1888" s="961"/>
      <c r="R1888" s="413" t="str">
        <f t="shared" si="104"/>
        <v>fx</v>
      </c>
      <c r="S1888" s="957"/>
      <c r="T1888" s="957"/>
      <c r="U1888" s="963"/>
    </row>
    <row r="1889" spans="1:21" ht="15.75" thickBot="1" x14ac:dyDescent="0.3">
      <c r="A1889" s="974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958"/>
      <c r="O1889" s="411"/>
      <c r="P1889" s="411"/>
      <c r="Q1889" s="961"/>
      <c r="R1889" s="413" t="str">
        <f t="shared" si="104"/>
        <v>fx</v>
      </c>
      <c r="S1889" s="957"/>
      <c r="T1889" s="957"/>
      <c r="U1889" s="963"/>
    </row>
    <row r="1890" spans="1:21" ht="15.75" thickBot="1" x14ac:dyDescent="0.3">
      <c r="A1890" s="974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956">
        <v>282</v>
      </c>
      <c r="O1890" s="411"/>
      <c r="P1890" s="411"/>
      <c r="Q1890" s="961"/>
      <c r="R1890" s="413" t="str">
        <f t="shared" si="104"/>
        <v>fx</v>
      </c>
      <c r="S1890" s="957"/>
      <c r="T1890" s="957"/>
      <c r="U1890" s="963"/>
    </row>
    <row r="1891" spans="1:21" ht="15.75" thickBot="1" x14ac:dyDescent="0.3">
      <c r="A1891" s="974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957"/>
      <c r="O1891" s="411"/>
      <c r="P1891" s="411"/>
      <c r="Q1891" s="961"/>
      <c r="R1891" s="413" t="str">
        <f t="shared" si="104"/>
        <v>fx</v>
      </c>
      <c r="S1891" s="957"/>
      <c r="T1891" s="957"/>
      <c r="U1891" s="963"/>
    </row>
    <row r="1892" spans="1:21" ht="15.75" thickBot="1" x14ac:dyDescent="0.3">
      <c r="A1892" s="974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957"/>
      <c r="O1892" s="411"/>
      <c r="P1892" s="411"/>
      <c r="Q1892" s="961"/>
      <c r="R1892" s="413" t="str">
        <f t="shared" si="104"/>
        <v>fx</v>
      </c>
      <c r="S1892" s="957"/>
      <c r="T1892" s="957"/>
      <c r="U1892" s="963"/>
    </row>
    <row r="1893" spans="1:21" ht="15.75" thickBot="1" x14ac:dyDescent="0.3">
      <c r="A1893" s="975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964"/>
      <c r="O1893" s="418"/>
      <c r="P1893" s="418"/>
      <c r="Q1893" s="965"/>
      <c r="R1893" s="151" t="str">
        <f t="shared" si="104"/>
        <v>fx</v>
      </c>
      <c r="S1893" s="964"/>
      <c r="T1893" s="964"/>
      <c r="U1893" s="966"/>
    </row>
    <row r="1894" spans="1:21" ht="15.75" thickBot="1" x14ac:dyDescent="0.3">
      <c r="A1894" s="973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959">
        <v>112</v>
      </c>
      <c r="O1894" s="436"/>
      <c r="P1894" s="436"/>
      <c r="Q1894" s="960">
        <f>66.18+2.165+52.002</f>
        <v>120.34700000000001</v>
      </c>
      <c r="R1894" s="150" t="str">
        <f t="shared" si="104"/>
        <v>fx</v>
      </c>
      <c r="S1894" s="959">
        <v>0.5</v>
      </c>
      <c r="T1894" s="959">
        <v>4.5</v>
      </c>
      <c r="U1894" s="962">
        <v>300</v>
      </c>
    </row>
    <row r="1895" spans="1:21" ht="15.75" thickBot="1" x14ac:dyDescent="0.3">
      <c r="A1895" s="974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957"/>
      <c r="O1895" s="434"/>
      <c r="P1895" s="434"/>
      <c r="Q1895" s="961"/>
      <c r="R1895" s="437" t="str">
        <f t="shared" si="104"/>
        <v>fx</v>
      </c>
      <c r="S1895" s="957"/>
      <c r="T1895" s="957"/>
      <c r="U1895" s="963"/>
    </row>
    <row r="1896" spans="1:21" ht="15.75" thickBot="1" x14ac:dyDescent="0.3">
      <c r="A1896" s="974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957"/>
      <c r="O1896" s="434"/>
      <c r="P1896" s="434"/>
      <c r="Q1896" s="961"/>
      <c r="R1896" s="437" t="str">
        <f t="shared" si="104"/>
        <v>fx</v>
      </c>
      <c r="S1896" s="957"/>
      <c r="T1896" s="957"/>
      <c r="U1896" s="963"/>
    </row>
    <row r="1897" spans="1:21" ht="15.75" thickBot="1" x14ac:dyDescent="0.3">
      <c r="A1897" s="974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957"/>
      <c r="O1897" s="434"/>
      <c r="P1897" s="434"/>
      <c r="Q1897" s="961"/>
      <c r="R1897" s="437" t="str">
        <f t="shared" si="104"/>
        <v>fx</v>
      </c>
      <c r="S1897" s="957"/>
      <c r="T1897" s="957"/>
      <c r="U1897" s="963"/>
    </row>
    <row r="1898" spans="1:21" ht="15.75" thickBot="1" x14ac:dyDescent="0.3">
      <c r="A1898" s="974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957"/>
      <c r="O1898" s="434"/>
      <c r="P1898" s="434"/>
      <c r="Q1898" s="961"/>
      <c r="R1898" s="437" t="str">
        <f t="shared" si="104"/>
        <v>fx</v>
      </c>
      <c r="S1898" s="957"/>
      <c r="T1898" s="957"/>
      <c r="U1898" s="963"/>
    </row>
    <row r="1899" spans="1:21" ht="15.75" thickBot="1" x14ac:dyDescent="0.3">
      <c r="A1899" s="974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958"/>
      <c r="O1899" s="434"/>
      <c r="P1899" s="434"/>
      <c r="Q1899" s="961"/>
      <c r="R1899" s="437" t="str">
        <f t="shared" si="104"/>
        <v>fx</v>
      </c>
      <c r="S1899" s="957"/>
      <c r="T1899" s="957"/>
      <c r="U1899" s="963"/>
    </row>
    <row r="1900" spans="1:21" ht="15.75" thickBot="1" x14ac:dyDescent="0.3">
      <c r="A1900" s="974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956">
        <v>56</v>
      </c>
      <c r="O1900" s="434"/>
      <c r="P1900" s="434"/>
      <c r="Q1900" s="961"/>
      <c r="R1900" s="437" t="str">
        <f t="shared" si="104"/>
        <v>fx</v>
      </c>
      <c r="S1900" s="957"/>
      <c r="T1900" s="957"/>
      <c r="U1900" s="963"/>
    </row>
    <row r="1901" spans="1:21" ht="15.75" thickBot="1" x14ac:dyDescent="0.3">
      <c r="A1901" s="974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957"/>
      <c r="O1901" s="434"/>
      <c r="P1901" s="434"/>
      <c r="Q1901" s="961"/>
      <c r="R1901" s="437" t="str">
        <f t="shared" si="104"/>
        <v>fx</v>
      </c>
      <c r="S1901" s="957"/>
      <c r="T1901" s="957"/>
      <c r="U1901" s="963"/>
    </row>
    <row r="1902" spans="1:21" ht="15.75" thickBot="1" x14ac:dyDescent="0.3">
      <c r="A1902" s="974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958"/>
      <c r="O1902" s="434"/>
      <c r="P1902" s="434"/>
      <c r="Q1902" s="961"/>
      <c r="R1902" s="437" t="str">
        <f t="shared" si="104"/>
        <v>fx</v>
      </c>
      <c r="S1902" s="957"/>
      <c r="T1902" s="957"/>
      <c r="U1902" s="963"/>
    </row>
    <row r="1903" spans="1:21" ht="15.75" thickBot="1" x14ac:dyDescent="0.3">
      <c r="A1903" s="974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956">
        <v>84</v>
      </c>
      <c r="O1903" s="434"/>
      <c r="P1903" s="434"/>
      <c r="Q1903" s="961"/>
      <c r="R1903" s="437" t="str">
        <f t="shared" si="104"/>
        <v>fx</v>
      </c>
      <c r="S1903" s="957"/>
      <c r="T1903" s="957"/>
      <c r="U1903" s="963"/>
    </row>
    <row r="1904" spans="1:21" ht="15.75" thickBot="1" x14ac:dyDescent="0.3">
      <c r="A1904" s="974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957"/>
      <c r="O1904" s="434"/>
      <c r="P1904" s="434"/>
      <c r="Q1904" s="961"/>
      <c r="R1904" s="437" t="str">
        <f t="shared" si="104"/>
        <v>fx</v>
      </c>
      <c r="S1904" s="957"/>
      <c r="T1904" s="957"/>
      <c r="U1904" s="963"/>
    </row>
    <row r="1905" spans="1:21" ht="15.75" thickBot="1" x14ac:dyDescent="0.3">
      <c r="A1905" s="974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957"/>
      <c r="O1905" s="434"/>
      <c r="P1905" s="434"/>
      <c r="Q1905" s="961"/>
      <c r="R1905" s="437" t="str">
        <f t="shared" si="104"/>
        <v>fx</v>
      </c>
      <c r="S1905" s="957"/>
      <c r="T1905" s="957"/>
      <c r="U1905" s="963"/>
    </row>
    <row r="1906" spans="1:21" ht="15.75" thickBot="1" x14ac:dyDescent="0.3">
      <c r="A1906" s="974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958"/>
      <c r="O1906" s="434"/>
      <c r="P1906" s="434"/>
      <c r="Q1906" s="961"/>
      <c r="R1906" s="437" t="str">
        <f t="shared" si="104"/>
        <v>fx</v>
      </c>
      <c r="S1906" s="957"/>
      <c r="T1906" s="957"/>
      <c r="U1906" s="963"/>
    </row>
    <row r="1907" spans="1:21" ht="15.75" thickBot="1" x14ac:dyDescent="0.3">
      <c r="A1907" s="974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956">
        <v>70</v>
      </c>
      <c r="O1907" s="434"/>
      <c r="P1907" s="434"/>
      <c r="Q1907" s="961"/>
      <c r="R1907" s="437" t="str">
        <f t="shared" si="104"/>
        <v>fx</v>
      </c>
      <c r="S1907" s="957"/>
      <c r="T1907" s="957"/>
      <c r="U1907" s="963"/>
    </row>
    <row r="1908" spans="1:21" ht="15.75" thickBot="1" x14ac:dyDescent="0.3">
      <c r="A1908" s="974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957"/>
      <c r="O1908" s="434"/>
      <c r="P1908" s="434"/>
      <c r="Q1908" s="961"/>
      <c r="R1908" s="437" t="str">
        <f t="shared" si="104"/>
        <v>fx</v>
      </c>
      <c r="S1908" s="957"/>
      <c r="T1908" s="957"/>
      <c r="U1908" s="963"/>
    </row>
    <row r="1909" spans="1:21" ht="15.75" thickBot="1" x14ac:dyDescent="0.3">
      <c r="A1909" s="974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957"/>
      <c r="O1909" s="434"/>
      <c r="P1909" s="434"/>
      <c r="Q1909" s="961"/>
      <c r="R1909" s="437" t="str">
        <f t="shared" si="104"/>
        <v>fx</v>
      </c>
      <c r="S1909" s="957"/>
      <c r="T1909" s="957"/>
      <c r="U1909" s="963"/>
    </row>
    <row r="1910" spans="1:21" ht="15.75" thickBot="1" x14ac:dyDescent="0.3">
      <c r="A1910" s="974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957"/>
      <c r="O1910" s="434"/>
      <c r="P1910" s="434"/>
      <c r="Q1910" s="961"/>
      <c r="R1910" s="437" t="str">
        <f t="shared" si="104"/>
        <v>fx</v>
      </c>
      <c r="S1910" s="957"/>
      <c r="T1910" s="957"/>
      <c r="U1910" s="963"/>
    </row>
    <row r="1911" spans="1:21" ht="15.75" thickBot="1" x14ac:dyDescent="0.3">
      <c r="A1911" s="974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958"/>
      <c r="O1911" s="434"/>
      <c r="P1911" s="434"/>
      <c r="Q1911" s="961"/>
      <c r="R1911" s="437" t="str">
        <f t="shared" si="104"/>
        <v>fx</v>
      </c>
      <c r="S1911" s="957"/>
      <c r="T1911" s="957"/>
      <c r="U1911" s="963"/>
    </row>
    <row r="1912" spans="1:21" ht="15.75" thickBot="1" x14ac:dyDescent="0.3">
      <c r="A1912" s="974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956">
        <v>126</v>
      </c>
      <c r="O1912" s="434"/>
      <c r="P1912" s="434"/>
      <c r="Q1912" s="961"/>
      <c r="R1912" s="437" t="str">
        <f t="shared" si="104"/>
        <v>fx</v>
      </c>
      <c r="S1912" s="957"/>
      <c r="T1912" s="957"/>
      <c r="U1912" s="963"/>
    </row>
    <row r="1913" spans="1:21" ht="15.75" thickBot="1" x14ac:dyDescent="0.3">
      <c r="A1913" s="974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957"/>
      <c r="O1913" s="434"/>
      <c r="P1913" s="434"/>
      <c r="Q1913" s="961"/>
      <c r="R1913" s="437" t="str">
        <f t="shared" si="104"/>
        <v>fx</v>
      </c>
      <c r="S1913" s="957"/>
      <c r="T1913" s="957"/>
      <c r="U1913" s="963"/>
    </row>
    <row r="1914" spans="1:21" ht="15.75" thickBot="1" x14ac:dyDescent="0.3">
      <c r="A1914" s="974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957"/>
      <c r="O1914" s="434"/>
      <c r="P1914" s="434"/>
      <c r="Q1914" s="961"/>
      <c r="R1914" s="437" t="str">
        <f t="shared" si="104"/>
        <v>fx</v>
      </c>
      <c r="S1914" s="957"/>
      <c r="T1914" s="957"/>
      <c r="U1914" s="963"/>
    </row>
    <row r="1915" spans="1:21" ht="15.75" thickBot="1" x14ac:dyDescent="0.3">
      <c r="A1915" s="974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957"/>
      <c r="O1915" s="434"/>
      <c r="P1915" s="434"/>
      <c r="Q1915" s="961"/>
      <c r="R1915" s="437" t="str">
        <f t="shared" si="104"/>
        <v>fx</v>
      </c>
      <c r="S1915" s="957"/>
      <c r="T1915" s="957"/>
      <c r="U1915" s="963"/>
    </row>
    <row r="1916" spans="1:21" ht="15.75" thickBot="1" x14ac:dyDescent="0.3">
      <c r="A1916" s="974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957"/>
      <c r="O1916" s="434"/>
      <c r="P1916" s="434"/>
      <c r="Q1916" s="961"/>
      <c r="R1916" s="437" t="str">
        <f t="shared" si="104"/>
        <v>fx</v>
      </c>
      <c r="S1916" s="957"/>
      <c r="T1916" s="957"/>
      <c r="U1916" s="963"/>
    </row>
    <row r="1917" spans="1:21" ht="15.75" thickBot="1" x14ac:dyDescent="0.3">
      <c r="A1917" s="974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957"/>
      <c r="O1917" s="431"/>
      <c r="P1917" s="431"/>
      <c r="Q1917" s="961"/>
      <c r="R1917" s="198" t="str">
        <f t="shared" si="104"/>
        <v>fx</v>
      </c>
      <c r="S1917" s="957"/>
      <c r="T1917" s="957"/>
      <c r="U1917" s="963"/>
    </row>
    <row r="1918" spans="1:21" ht="15.75" thickBot="1" x14ac:dyDescent="0.3">
      <c r="A1918" s="973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959">
        <v>336</v>
      </c>
      <c r="O1918" s="436"/>
      <c r="P1918" s="436"/>
      <c r="Q1918" s="960">
        <f>367.82+14.61+342.627</f>
        <v>725.05700000000002</v>
      </c>
      <c r="R1918" s="150" t="str">
        <f t="shared" si="104"/>
        <v>fx</v>
      </c>
      <c r="S1918" s="959">
        <v>3.8</v>
      </c>
      <c r="T1918" s="959">
        <v>26.5</v>
      </c>
      <c r="U1918" s="962">
        <v>1500</v>
      </c>
    </row>
    <row r="1919" spans="1:21" ht="15.75" thickBot="1" x14ac:dyDescent="0.3">
      <c r="A1919" s="974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957"/>
      <c r="O1919" s="434"/>
      <c r="P1919" s="434"/>
      <c r="Q1919" s="961"/>
      <c r="R1919" s="437" t="str">
        <f t="shared" si="104"/>
        <v>fx</v>
      </c>
      <c r="S1919" s="957"/>
      <c r="T1919" s="957"/>
      <c r="U1919" s="963"/>
    </row>
    <row r="1920" spans="1:21" ht="15.75" thickBot="1" x14ac:dyDescent="0.3">
      <c r="A1920" s="974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957"/>
      <c r="O1920" s="434"/>
      <c r="P1920" s="434"/>
      <c r="Q1920" s="961"/>
      <c r="R1920" s="437" t="str">
        <f t="shared" si="104"/>
        <v>fx</v>
      </c>
      <c r="S1920" s="957"/>
      <c r="T1920" s="957"/>
      <c r="U1920" s="963"/>
    </row>
    <row r="1921" spans="1:21" ht="15.75" thickBot="1" x14ac:dyDescent="0.3">
      <c r="A1921" s="974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957"/>
      <c r="O1921" s="434"/>
      <c r="P1921" s="434"/>
      <c r="Q1921" s="961"/>
      <c r="R1921" s="437" t="str">
        <f t="shared" si="104"/>
        <v>fx</v>
      </c>
      <c r="S1921" s="957"/>
      <c r="T1921" s="957"/>
      <c r="U1921" s="963"/>
    </row>
    <row r="1922" spans="1:21" ht="15.75" thickBot="1" x14ac:dyDescent="0.3">
      <c r="A1922" s="974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957"/>
      <c r="O1922" s="434"/>
      <c r="P1922" s="434"/>
      <c r="Q1922" s="961"/>
      <c r="R1922" s="437" t="str">
        <f t="shared" si="104"/>
        <v>fx</v>
      </c>
      <c r="S1922" s="957"/>
      <c r="T1922" s="957"/>
      <c r="U1922" s="963"/>
    </row>
    <row r="1923" spans="1:21" ht="15.75" thickBot="1" x14ac:dyDescent="0.3">
      <c r="A1923" s="974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958"/>
      <c r="O1923" s="434"/>
      <c r="P1923" s="434"/>
      <c r="Q1923" s="961"/>
      <c r="R1923" s="437" t="str">
        <f t="shared" si="104"/>
        <v>fx</v>
      </c>
      <c r="S1923" s="957"/>
      <c r="T1923" s="957"/>
      <c r="U1923" s="963"/>
    </row>
    <row r="1924" spans="1:21" ht="15.75" thickBot="1" x14ac:dyDescent="0.3">
      <c r="A1924" s="974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956">
        <v>219</v>
      </c>
      <c r="O1924" s="434"/>
      <c r="P1924" s="434"/>
      <c r="Q1924" s="961"/>
      <c r="R1924" s="437" t="str">
        <f t="shared" si="104"/>
        <v>fx</v>
      </c>
      <c r="S1924" s="957"/>
      <c r="T1924" s="957"/>
      <c r="U1924" s="963"/>
    </row>
    <row r="1925" spans="1:21" ht="15.75" thickBot="1" x14ac:dyDescent="0.3">
      <c r="A1925" s="974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957"/>
      <c r="O1925" s="434"/>
      <c r="P1925" s="434"/>
      <c r="Q1925" s="961"/>
      <c r="R1925" s="437" t="str">
        <f t="shared" si="104"/>
        <v>fx</v>
      </c>
      <c r="S1925" s="957"/>
      <c r="T1925" s="957"/>
      <c r="U1925" s="963"/>
    </row>
    <row r="1926" spans="1:21" ht="15.75" thickBot="1" x14ac:dyDescent="0.3">
      <c r="A1926" s="974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958"/>
      <c r="O1926" s="434"/>
      <c r="P1926" s="434"/>
      <c r="Q1926" s="961"/>
      <c r="R1926" s="437" t="str">
        <f t="shared" si="104"/>
        <v>fx</v>
      </c>
      <c r="S1926" s="957"/>
      <c r="T1926" s="957"/>
      <c r="U1926" s="963"/>
    </row>
    <row r="1927" spans="1:21" ht="15.75" thickBot="1" x14ac:dyDescent="0.3">
      <c r="A1927" s="974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956">
        <v>544</v>
      </c>
      <c r="O1927" s="434"/>
      <c r="P1927" s="434"/>
      <c r="Q1927" s="961"/>
      <c r="R1927" s="437" t="str">
        <f t="shared" si="104"/>
        <v>fx</v>
      </c>
      <c r="S1927" s="957"/>
      <c r="T1927" s="957"/>
      <c r="U1927" s="963"/>
    </row>
    <row r="1928" spans="1:21" ht="15.75" thickBot="1" x14ac:dyDescent="0.3">
      <c r="A1928" s="974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957"/>
      <c r="O1928" s="434"/>
      <c r="P1928" s="434"/>
      <c r="Q1928" s="961"/>
      <c r="R1928" s="437" t="str">
        <f t="shared" si="104"/>
        <v>fx</v>
      </c>
      <c r="S1928" s="957"/>
      <c r="T1928" s="957"/>
      <c r="U1928" s="963"/>
    </row>
    <row r="1929" spans="1:21" ht="15.75" thickBot="1" x14ac:dyDescent="0.3">
      <c r="A1929" s="974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957"/>
      <c r="O1929" s="434"/>
      <c r="P1929" s="434"/>
      <c r="Q1929" s="961"/>
      <c r="R1929" s="437" t="str">
        <f t="shared" si="104"/>
        <v>fx</v>
      </c>
      <c r="S1929" s="957"/>
      <c r="T1929" s="957"/>
      <c r="U1929" s="963"/>
    </row>
    <row r="1930" spans="1:21" ht="15.75" thickBot="1" x14ac:dyDescent="0.3">
      <c r="A1930" s="974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957"/>
      <c r="O1930" s="434"/>
      <c r="P1930" s="434"/>
      <c r="Q1930" s="961"/>
      <c r="R1930" s="437" t="str">
        <f t="shared" si="104"/>
        <v>fx</v>
      </c>
      <c r="S1930" s="957"/>
      <c r="T1930" s="957"/>
      <c r="U1930" s="963"/>
    </row>
    <row r="1931" spans="1:21" ht="15.75" thickBot="1" x14ac:dyDescent="0.3">
      <c r="A1931" s="974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957"/>
      <c r="O1931" s="434"/>
      <c r="P1931" s="434"/>
      <c r="Q1931" s="961"/>
      <c r="R1931" s="437" t="str">
        <f t="shared" si="104"/>
        <v>fx</v>
      </c>
      <c r="S1931" s="957"/>
      <c r="T1931" s="957"/>
      <c r="U1931" s="963"/>
    </row>
    <row r="1932" spans="1:21" ht="15.75" thickBot="1" x14ac:dyDescent="0.3">
      <c r="A1932" s="974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958"/>
      <c r="O1932" s="434"/>
      <c r="P1932" s="434"/>
      <c r="Q1932" s="961"/>
      <c r="R1932" s="437" t="str">
        <f t="shared" si="104"/>
        <v>fx</v>
      </c>
      <c r="S1932" s="957"/>
      <c r="T1932" s="957"/>
      <c r="U1932" s="963"/>
    </row>
    <row r="1933" spans="1:21" ht="15.75" thickBot="1" x14ac:dyDescent="0.3">
      <c r="A1933" s="974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956">
        <v>544</v>
      </c>
      <c r="O1933" s="434"/>
      <c r="P1933" s="434"/>
      <c r="Q1933" s="961"/>
      <c r="R1933" s="437" t="str">
        <f t="shared" si="104"/>
        <v>p500</v>
      </c>
      <c r="S1933" s="957"/>
      <c r="T1933" s="957"/>
      <c r="U1933" s="963"/>
    </row>
    <row r="1934" spans="1:21" ht="15.75" thickBot="1" x14ac:dyDescent="0.3">
      <c r="A1934" s="974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957"/>
      <c r="O1934" s="434"/>
      <c r="P1934" s="434"/>
      <c r="Q1934" s="961"/>
      <c r="R1934" s="437" t="str">
        <f t="shared" si="104"/>
        <v>p500</v>
      </c>
      <c r="S1934" s="957"/>
      <c r="T1934" s="957"/>
      <c r="U1934" s="963"/>
    </row>
    <row r="1935" spans="1:21" ht="15.75" thickBot="1" x14ac:dyDescent="0.3">
      <c r="A1935" s="974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957"/>
      <c r="O1935" s="434"/>
      <c r="P1935" s="434"/>
      <c r="Q1935" s="961"/>
      <c r="R1935" s="437" t="str">
        <f t="shared" si="104"/>
        <v>p500</v>
      </c>
      <c r="S1935" s="957"/>
      <c r="T1935" s="957"/>
      <c r="U1935" s="963"/>
    </row>
    <row r="1936" spans="1:21" ht="15.75" thickBot="1" x14ac:dyDescent="0.3">
      <c r="A1936" s="974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957"/>
      <c r="O1936" s="434"/>
      <c r="P1936" s="434"/>
      <c r="Q1936" s="961"/>
      <c r="R1936" s="437" t="str">
        <f t="shared" si="104"/>
        <v>p500</v>
      </c>
      <c r="S1936" s="957"/>
      <c r="T1936" s="957"/>
      <c r="U1936" s="963"/>
    </row>
    <row r="1937" spans="1:21" ht="15.75" thickBot="1" x14ac:dyDescent="0.3">
      <c r="A1937" s="974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958"/>
      <c r="O1937" s="434"/>
      <c r="P1937" s="434"/>
      <c r="Q1937" s="961"/>
      <c r="R1937" s="437" t="str">
        <f t="shared" si="104"/>
        <v>p500</v>
      </c>
      <c r="S1937" s="957"/>
      <c r="T1937" s="957"/>
      <c r="U1937" s="963"/>
    </row>
    <row r="1938" spans="1:21" ht="15.75" thickBot="1" x14ac:dyDescent="0.3">
      <c r="A1938" s="974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956">
        <v>512</v>
      </c>
      <c r="O1938" s="434"/>
      <c r="P1938" s="434"/>
      <c r="Q1938" s="961"/>
      <c r="R1938" s="437" t="str">
        <f t="shared" si="104"/>
        <v>fx</v>
      </c>
      <c r="S1938" s="957"/>
      <c r="T1938" s="957"/>
      <c r="U1938" s="963"/>
    </row>
    <row r="1939" spans="1:21" ht="15.75" thickBot="1" x14ac:dyDescent="0.3">
      <c r="A1939" s="974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957"/>
      <c r="O1939" s="434"/>
      <c r="P1939" s="434"/>
      <c r="Q1939" s="961"/>
      <c r="R1939" s="437" t="str">
        <f t="shared" si="104"/>
        <v>fx</v>
      </c>
      <c r="S1939" s="957"/>
      <c r="T1939" s="957"/>
      <c r="U1939" s="963"/>
    </row>
    <row r="1940" spans="1:21" ht="15.75" thickBot="1" x14ac:dyDescent="0.3">
      <c r="A1940" s="974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957"/>
      <c r="O1940" s="434"/>
      <c r="P1940" s="434"/>
      <c r="Q1940" s="961"/>
      <c r="R1940" s="437" t="str">
        <f t="shared" si="104"/>
        <v>fx</v>
      </c>
      <c r="S1940" s="957"/>
      <c r="T1940" s="957"/>
      <c r="U1940" s="963"/>
    </row>
    <row r="1941" spans="1:21" ht="15.75" thickBot="1" x14ac:dyDescent="0.3">
      <c r="A1941" s="974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957"/>
      <c r="O1941" s="434"/>
      <c r="P1941" s="434"/>
      <c r="Q1941" s="961"/>
      <c r="R1941" s="437" t="str">
        <f t="shared" si="104"/>
        <v>fx</v>
      </c>
      <c r="S1941" s="957"/>
      <c r="T1941" s="957"/>
      <c r="U1941" s="963"/>
    </row>
    <row r="1942" spans="1:21" ht="15.75" thickBot="1" x14ac:dyDescent="0.3">
      <c r="A1942" s="974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957"/>
      <c r="O1942" s="434"/>
      <c r="P1942" s="434"/>
      <c r="Q1942" s="961"/>
      <c r="R1942" s="437" t="str">
        <f t="shared" si="104"/>
        <v>fx</v>
      </c>
      <c r="S1942" s="957"/>
      <c r="T1942" s="957"/>
      <c r="U1942" s="963"/>
    </row>
    <row r="1943" spans="1:21" ht="15.75" thickBot="1" x14ac:dyDescent="0.3">
      <c r="A1943" s="974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958"/>
      <c r="O1943" s="434"/>
      <c r="P1943" s="434"/>
      <c r="Q1943" s="961"/>
      <c r="R1943" s="437" t="str">
        <f t="shared" si="104"/>
        <v>fx</v>
      </c>
      <c r="S1943" s="957"/>
      <c r="T1943" s="957"/>
      <c r="U1943" s="963"/>
    </row>
    <row r="1944" spans="1:21" ht="15.75" thickBot="1" x14ac:dyDescent="0.3">
      <c r="A1944" s="974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956">
        <v>73</v>
      </c>
      <c r="O1944" s="434"/>
      <c r="P1944" s="434"/>
      <c r="Q1944" s="961"/>
      <c r="R1944" s="437" t="str">
        <f t="shared" si="104"/>
        <v>fx</v>
      </c>
      <c r="S1944" s="957"/>
      <c r="T1944" s="957"/>
      <c r="U1944" s="963"/>
    </row>
    <row r="1945" spans="1:21" ht="15.75" thickBot="1" x14ac:dyDescent="0.3">
      <c r="A1945" s="974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957"/>
      <c r="O1945" s="434"/>
      <c r="P1945" s="434"/>
      <c r="Q1945" s="961"/>
      <c r="R1945" s="437" t="str">
        <f t="shared" si="104"/>
        <v>fx</v>
      </c>
      <c r="S1945" s="957"/>
      <c r="T1945" s="957"/>
      <c r="U1945" s="963"/>
    </row>
    <row r="1946" spans="1:21" ht="15.75" thickBot="1" x14ac:dyDescent="0.3">
      <c r="A1946" s="974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957"/>
      <c r="O1946" s="434"/>
      <c r="P1946" s="434"/>
      <c r="Q1946" s="961"/>
      <c r="R1946" s="437" t="str">
        <f t="shared" si="104"/>
        <v>fx</v>
      </c>
      <c r="S1946" s="957"/>
      <c r="T1946" s="957"/>
      <c r="U1946" s="963"/>
    </row>
    <row r="1947" spans="1:21" ht="15.75" thickBot="1" x14ac:dyDescent="0.3">
      <c r="A1947" s="974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957"/>
      <c r="O1947" s="434"/>
      <c r="P1947" s="434"/>
      <c r="Q1947" s="961"/>
      <c r="R1947" s="437" t="str">
        <f t="shared" si="104"/>
        <v>fx</v>
      </c>
      <c r="S1947" s="957"/>
      <c r="T1947" s="957"/>
      <c r="U1947" s="963"/>
    </row>
    <row r="1948" spans="1:21" ht="15.75" thickBot="1" x14ac:dyDescent="0.3">
      <c r="A1948" s="974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957"/>
      <c r="O1948" s="434"/>
      <c r="P1948" s="434"/>
      <c r="Q1948" s="961"/>
      <c r="R1948" s="437" t="str">
        <f t="shared" si="104"/>
        <v>fx</v>
      </c>
      <c r="S1948" s="957"/>
      <c r="T1948" s="957"/>
      <c r="U1948" s="963"/>
    </row>
    <row r="1949" spans="1:21" ht="15.75" thickBot="1" x14ac:dyDescent="0.3">
      <c r="A1949" s="974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956">
        <v>40</v>
      </c>
      <c r="O1949" s="434"/>
      <c r="P1949" s="434"/>
      <c r="Q1949" s="961"/>
      <c r="R1949" s="437" t="str">
        <f t="shared" si="104"/>
        <v>fx</v>
      </c>
      <c r="S1949" s="957"/>
      <c r="T1949" s="957"/>
      <c r="U1949" s="963"/>
    </row>
    <row r="1950" spans="1:21" ht="15.75" thickBot="1" x14ac:dyDescent="0.3">
      <c r="A1950" s="974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958"/>
      <c r="O1950" s="434"/>
      <c r="P1950" s="434"/>
      <c r="Q1950" s="961"/>
      <c r="R1950" s="437" t="str">
        <f t="shared" ref="R1950:R2013" si="109">IF(C1950=370,"p500","fx")</f>
        <v>fx</v>
      </c>
      <c r="S1950" s="957"/>
      <c r="T1950" s="957"/>
      <c r="U1950" s="963"/>
    </row>
    <row r="1951" spans="1:21" ht="15.75" thickBot="1" x14ac:dyDescent="0.3">
      <c r="A1951" s="974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956">
        <v>18</v>
      </c>
      <c r="O1951" s="434"/>
      <c r="P1951" s="434"/>
      <c r="Q1951" s="961"/>
      <c r="R1951" s="437" t="str">
        <f t="shared" si="109"/>
        <v>fx</v>
      </c>
      <c r="S1951" s="957"/>
      <c r="T1951" s="957"/>
      <c r="U1951" s="963"/>
    </row>
    <row r="1952" spans="1:21" ht="15.75" thickBot="1" x14ac:dyDescent="0.3">
      <c r="A1952" s="974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957"/>
      <c r="O1952" s="434"/>
      <c r="P1952" s="434"/>
      <c r="Q1952" s="961"/>
      <c r="R1952" s="437" t="str">
        <f t="shared" si="109"/>
        <v>fx</v>
      </c>
      <c r="S1952" s="957"/>
      <c r="T1952" s="957"/>
      <c r="U1952" s="963"/>
    </row>
    <row r="1953" spans="1:21" ht="15.75" thickBot="1" x14ac:dyDescent="0.3">
      <c r="A1953" s="974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958"/>
      <c r="O1953" s="434"/>
      <c r="P1953" s="434"/>
      <c r="Q1953" s="961"/>
      <c r="R1953" s="437" t="str">
        <f t="shared" si="109"/>
        <v>fx</v>
      </c>
      <c r="S1953" s="957"/>
      <c r="T1953" s="957"/>
      <c r="U1953" s="963"/>
    </row>
    <row r="1954" spans="1:21" ht="15.75" thickBot="1" x14ac:dyDescent="0.3">
      <c r="A1954" s="974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956">
        <v>18</v>
      </c>
      <c r="O1954" s="434"/>
      <c r="P1954" s="434"/>
      <c r="Q1954" s="961"/>
      <c r="R1954" s="437" t="str">
        <f t="shared" si="109"/>
        <v>fx</v>
      </c>
      <c r="S1954" s="957"/>
      <c r="T1954" s="957"/>
      <c r="U1954" s="963"/>
    </row>
    <row r="1955" spans="1:21" ht="15.75" thickBot="1" x14ac:dyDescent="0.3">
      <c r="A1955" s="974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957"/>
      <c r="O1955" s="434"/>
      <c r="P1955" s="434"/>
      <c r="Q1955" s="961"/>
      <c r="R1955" s="437" t="str">
        <f t="shared" si="109"/>
        <v>fx</v>
      </c>
      <c r="S1955" s="957"/>
      <c r="T1955" s="957"/>
      <c r="U1955" s="963"/>
    </row>
    <row r="1956" spans="1:21" ht="15.75" thickBot="1" x14ac:dyDescent="0.3">
      <c r="A1956" s="974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958"/>
      <c r="O1956" s="434"/>
      <c r="P1956" s="434"/>
      <c r="Q1956" s="961"/>
      <c r="R1956" s="437" t="str">
        <f t="shared" si="109"/>
        <v>fx</v>
      </c>
      <c r="S1956" s="957"/>
      <c r="T1956" s="957"/>
      <c r="U1956" s="963"/>
    </row>
    <row r="1957" spans="1:21" ht="15.75" thickBot="1" x14ac:dyDescent="0.3">
      <c r="A1957" s="974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956">
        <v>612</v>
      </c>
      <c r="O1957" s="434"/>
      <c r="P1957" s="434"/>
      <c r="Q1957" s="961"/>
      <c r="R1957" s="437" t="str">
        <f t="shared" si="109"/>
        <v>fx</v>
      </c>
      <c r="S1957" s="957"/>
      <c r="T1957" s="957"/>
      <c r="U1957" s="963"/>
    </row>
    <row r="1958" spans="1:21" ht="15.75" thickBot="1" x14ac:dyDescent="0.3">
      <c r="A1958" s="974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957"/>
      <c r="O1958" s="434"/>
      <c r="P1958" s="434"/>
      <c r="Q1958" s="961"/>
      <c r="R1958" s="437" t="str">
        <f t="shared" si="109"/>
        <v>fx</v>
      </c>
      <c r="S1958" s="957"/>
      <c r="T1958" s="957"/>
      <c r="U1958" s="963"/>
    </row>
    <row r="1959" spans="1:21" ht="15.75" thickBot="1" x14ac:dyDescent="0.3">
      <c r="A1959" s="974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957"/>
      <c r="O1959" s="434"/>
      <c r="P1959" s="434"/>
      <c r="Q1959" s="961"/>
      <c r="R1959" s="437" t="str">
        <f t="shared" si="109"/>
        <v>fx</v>
      </c>
      <c r="S1959" s="957"/>
      <c r="T1959" s="957"/>
      <c r="U1959" s="963"/>
    </row>
    <row r="1960" spans="1:21" ht="15.75" thickBot="1" x14ac:dyDescent="0.3">
      <c r="A1960" s="974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957"/>
      <c r="O1960" s="434"/>
      <c r="P1960" s="434"/>
      <c r="Q1960" s="961"/>
      <c r="R1960" s="437" t="str">
        <f t="shared" si="109"/>
        <v>fx</v>
      </c>
      <c r="S1960" s="957"/>
      <c r="T1960" s="957"/>
      <c r="U1960" s="963"/>
    </row>
    <row r="1961" spans="1:21" ht="15.75" thickBot="1" x14ac:dyDescent="0.3">
      <c r="A1961" s="974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957"/>
      <c r="O1961" s="434"/>
      <c r="P1961" s="434"/>
      <c r="Q1961" s="961"/>
      <c r="R1961" s="437" t="str">
        <f t="shared" si="109"/>
        <v>fx</v>
      </c>
      <c r="S1961" s="957"/>
      <c r="T1961" s="957"/>
      <c r="U1961" s="963"/>
    </row>
    <row r="1962" spans="1:21" ht="15.75" thickBot="1" x14ac:dyDescent="0.3">
      <c r="A1962" s="975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964"/>
      <c r="O1962" s="435"/>
      <c r="P1962" s="435"/>
      <c r="Q1962" s="965"/>
      <c r="R1962" s="151" t="str">
        <f t="shared" si="109"/>
        <v>fx</v>
      </c>
      <c r="S1962" s="964"/>
      <c r="T1962" s="964"/>
      <c r="U1962" s="966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959">
        <v>232</v>
      </c>
      <c r="O1963" s="459"/>
      <c r="P1963" s="459"/>
      <c r="Q1963" s="960">
        <f>171.347+6.67+158.528</f>
        <v>336.54499999999996</v>
      </c>
      <c r="R1963" s="150" t="str">
        <f t="shared" si="109"/>
        <v>fx</v>
      </c>
      <c r="S1963" s="959" t="s">
        <v>573</v>
      </c>
      <c r="T1963" s="959" t="s">
        <v>573</v>
      </c>
      <c r="U1963" s="962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957"/>
      <c r="O1964" s="457"/>
      <c r="P1964" s="457"/>
      <c r="Q1964" s="961"/>
      <c r="R1964" s="460" t="str">
        <f t="shared" si="109"/>
        <v>fx</v>
      </c>
      <c r="S1964" s="957"/>
      <c r="T1964" s="957"/>
      <c r="U1964" s="963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957"/>
      <c r="O1965" s="457"/>
      <c r="P1965" s="457"/>
      <c r="Q1965" s="961"/>
      <c r="R1965" s="460" t="str">
        <f t="shared" si="109"/>
        <v>fx</v>
      </c>
      <c r="S1965" s="957"/>
      <c r="T1965" s="957"/>
      <c r="U1965" s="963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957"/>
      <c r="O1966" s="457"/>
      <c r="P1966" s="457"/>
      <c r="Q1966" s="961"/>
      <c r="R1966" s="460" t="str">
        <f t="shared" si="109"/>
        <v>fx</v>
      </c>
      <c r="S1966" s="957"/>
      <c r="T1966" s="957"/>
      <c r="U1966" s="963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957"/>
      <c r="O1967" s="457"/>
      <c r="P1967" s="457"/>
      <c r="Q1967" s="961"/>
      <c r="R1967" s="460" t="str">
        <f t="shared" si="109"/>
        <v>fx</v>
      </c>
      <c r="S1967" s="957"/>
      <c r="T1967" s="957"/>
      <c r="U1967" s="963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958"/>
      <c r="O1968" s="457"/>
      <c r="P1968" s="457"/>
      <c r="Q1968" s="961"/>
      <c r="R1968" s="460" t="str">
        <f t="shared" si="109"/>
        <v>fx</v>
      </c>
      <c r="S1968" s="957"/>
      <c r="T1968" s="957"/>
      <c r="U1968" s="963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956">
        <v>87</v>
      </c>
      <c r="O1969" s="457"/>
      <c r="P1969" s="457"/>
      <c r="Q1969" s="961"/>
      <c r="R1969" s="460" t="str">
        <f t="shared" si="109"/>
        <v>fx</v>
      </c>
      <c r="S1969" s="957"/>
      <c r="T1969" s="957"/>
      <c r="U1969" s="963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957"/>
      <c r="O1970" s="457"/>
      <c r="P1970" s="457"/>
      <c r="Q1970" s="961"/>
      <c r="R1970" s="460" t="str">
        <f t="shared" si="109"/>
        <v>fx</v>
      </c>
      <c r="S1970" s="957"/>
      <c r="T1970" s="957"/>
      <c r="U1970" s="963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958"/>
      <c r="O1971" s="457"/>
      <c r="P1971" s="457"/>
      <c r="Q1971" s="961"/>
      <c r="R1971" s="460" t="str">
        <f t="shared" si="109"/>
        <v>fx</v>
      </c>
      <c r="S1971" s="957"/>
      <c r="T1971" s="957"/>
      <c r="U1971" s="963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956">
        <v>232</v>
      </c>
      <c r="O1972" s="457"/>
      <c r="P1972" s="457"/>
      <c r="Q1972" s="961"/>
      <c r="R1972" s="460" t="str">
        <f t="shared" si="109"/>
        <v>fx</v>
      </c>
      <c r="S1972" s="957"/>
      <c r="T1972" s="957"/>
      <c r="U1972" s="963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957"/>
      <c r="O1973" s="457"/>
      <c r="P1973" s="457"/>
      <c r="Q1973" s="961"/>
      <c r="R1973" s="460" t="str">
        <f t="shared" si="109"/>
        <v>fx</v>
      </c>
      <c r="S1973" s="957"/>
      <c r="T1973" s="957"/>
      <c r="U1973" s="963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957"/>
      <c r="O1974" s="457"/>
      <c r="P1974" s="457"/>
      <c r="Q1974" s="961"/>
      <c r="R1974" s="460" t="str">
        <f t="shared" si="109"/>
        <v>fx</v>
      </c>
      <c r="S1974" s="957"/>
      <c r="T1974" s="957"/>
      <c r="U1974" s="963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957"/>
      <c r="O1975" s="457"/>
      <c r="P1975" s="457"/>
      <c r="Q1975" s="961"/>
      <c r="R1975" s="460" t="str">
        <f t="shared" si="109"/>
        <v>fx</v>
      </c>
      <c r="S1975" s="957"/>
      <c r="T1975" s="957"/>
      <c r="U1975" s="963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957"/>
      <c r="O1976" s="457"/>
      <c r="P1976" s="457"/>
      <c r="Q1976" s="961"/>
      <c r="R1976" s="460" t="str">
        <f t="shared" si="109"/>
        <v>fx</v>
      </c>
      <c r="S1976" s="957"/>
      <c r="T1976" s="957"/>
      <c r="U1976" s="963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958"/>
      <c r="O1977" s="457"/>
      <c r="P1977" s="457"/>
      <c r="Q1977" s="961"/>
      <c r="R1977" s="460" t="str">
        <f t="shared" si="109"/>
        <v>fx</v>
      </c>
      <c r="S1977" s="957"/>
      <c r="T1977" s="957"/>
      <c r="U1977" s="963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956">
        <v>232</v>
      </c>
      <c r="O1978" s="457"/>
      <c r="P1978" s="457"/>
      <c r="Q1978" s="961"/>
      <c r="R1978" s="460" t="str">
        <f t="shared" si="109"/>
        <v>p500</v>
      </c>
      <c r="S1978" s="957"/>
      <c r="T1978" s="957"/>
      <c r="U1978" s="963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957"/>
      <c r="O1979" s="457"/>
      <c r="P1979" s="457"/>
      <c r="Q1979" s="961"/>
      <c r="R1979" s="460" t="str">
        <f t="shared" si="109"/>
        <v>p500</v>
      </c>
      <c r="S1979" s="957"/>
      <c r="T1979" s="957"/>
      <c r="U1979" s="963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957"/>
      <c r="O1980" s="457"/>
      <c r="P1980" s="457"/>
      <c r="Q1980" s="961"/>
      <c r="R1980" s="460" t="str">
        <f t="shared" si="109"/>
        <v>p500</v>
      </c>
      <c r="S1980" s="957"/>
      <c r="T1980" s="957"/>
      <c r="U1980" s="963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957"/>
      <c r="O1981" s="457"/>
      <c r="P1981" s="457"/>
      <c r="Q1981" s="961"/>
      <c r="R1981" s="460" t="str">
        <f t="shared" si="109"/>
        <v>p500</v>
      </c>
      <c r="S1981" s="957"/>
      <c r="T1981" s="957"/>
      <c r="U1981" s="963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958"/>
      <c r="O1982" s="457"/>
      <c r="P1982" s="457"/>
      <c r="Q1982" s="961"/>
      <c r="R1982" s="460" t="str">
        <f t="shared" si="109"/>
        <v>p500</v>
      </c>
      <c r="S1982" s="957"/>
      <c r="T1982" s="957"/>
      <c r="U1982" s="963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956">
        <v>145</v>
      </c>
      <c r="O1983" s="457"/>
      <c r="P1983" s="457"/>
      <c r="Q1983" s="961"/>
      <c r="R1983" s="460" t="str">
        <f t="shared" si="109"/>
        <v>fx</v>
      </c>
      <c r="S1983" s="957"/>
      <c r="T1983" s="957"/>
      <c r="U1983" s="963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957"/>
      <c r="O1984" s="457"/>
      <c r="P1984" s="457"/>
      <c r="Q1984" s="961"/>
      <c r="R1984" s="460" t="str">
        <f t="shared" si="109"/>
        <v>fx</v>
      </c>
      <c r="S1984" s="957"/>
      <c r="T1984" s="957"/>
      <c r="U1984" s="963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957"/>
      <c r="O1985" s="457"/>
      <c r="P1985" s="457"/>
      <c r="Q1985" s="961"/>
      <c r="R1985" s="460" t="str">
        <f t="shared" si="109"/>
        <v>fx</v>
      </c>
      <c r="S1985" s="957"/>
      <c r="T1985" s="957"/>
      <c r="U1985" s="963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957"/>
      <c r="O1986" s="457"/>
      <c r="P1986" s="457"/>
      <c r="Q1986" s="961"/>
      <c r="R1986" s="460" t="str">
        <f t="shared" si="109"/>
        <v>fx</v>
      </c>
      <c r="S1986" s="957"/>
      <c r="T1986" s="957"/>
      <c r="U1986" s="963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958"/>
      <c r="O1987" s="457"/>
      <c r="P1987" s="457"/>
      <c r="Q1987" s="961"/>
      <c r="R1987" s="460" t="str">
        <f t="shared" si="109"/>
        <v>fx</v>
      </c>
      <c r="S1987" s="957"/>
      <c r="T1987" s="957"/>
      <c r="U1987" s="963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956">
        <v>98</v>
      </c>
      <c r="O1988" s="457"/>
      <c r="P1988" s="457"/>
      <c r="Q1988" s="961"/>
      <c r="R1988" s="460" t="str">
        <f t="shared" si="109"/>
        <v>fx</v>
      </c>
      <c r="S1988" s="957"/>
      <c r="T1988" s="957"/>
      <c r="U1988" s="963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957"/>
      <c r="O1989" s="457"/>
      <c r="P1989" s="457"/>
      <c r="Q1989" s="961"/>
      <c r="R1989" s="460" t="str">
        <f t="shared" si="109"/>
        <v>fx</v>
      </c>
      <c r="S1989" s="957"/>
      <c r="T1989" s="957"/>
      <c r="U1989" s="963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957"/>
      <c r="O1990" s="457"/>
      <c r="P1990" s="457"/>
      <c r="Q1990" s="961"/>
      <c r="R1990" s="460" t="str">
        <f t="shared" si="109"/>
        <v>fx</v>
      </c>
      <c r="S1990" s="957"/>
      <c r="T1990" s="957"/>
      <c r="U1990" s="963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958"/>
      <c r="O1991" s="457"/>
      <c r="P1991" s="457"/>
      <c r="Q1991" s="961"/>
      <c r="R1991" s="460" t="str">
        <f t="shared" si="109"/>
        <v>fx</v>
      </c>
      <c r="S1991" s="957"/>
      <c r="T1991" s="957"/>
      <c r="U1991" s="963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956">
        <v>261</v>
      </c>
      <c r="O1992" s="457"/>
      <c r="P1992" s="457"/>
      <c r="Q1992" s="961"/>
      <c r="R1992" s="460" t="str">
        <f t="shared" si="109"/>
        <v>fx</v>
      </c>
      <c r="S1992" s="957"/>
      <c r="T1992" s="957"/>
      <c r="U1992" s="963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957"/>
      <c r="O1993" s="457"/>
      <c r="P1993" s="457"/>
      <c r="Q1993" s="961"/>
      <c r="R1993" s="460" t="str">
        <f t="shared" si="109"/>
        <v>fx</v>
      </c>
      <c r="S1993" s="957"/>
      <c r="T1993" s="957"/>
      <c r="U1993" s="963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957"/>
      <c r="O1994" s="457"/>
      <c r="P1994" s="457"/>
      <c r="Q1994" s="961"/>
      <c r="R1994" s="460" t="str">
        <f t="shared" si="109"/>
        <v>fx</v>
      </c>
      <c r="S1994" s="957"/>
      <c r="T1994" s="957"/>
      <c r="U1994" s="963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957"/>
      <c r="O1995" s="457"/>
      <c r="P1995" s="457"/>
      <c r="Q1995" s="961"/>
      <c r="R1995" s="460" t="str">
        <f t="shared" si="109"/>
        <v>fx</v>
      </c>
      <c r="S1995" s="957"/>
      <c r="T1995" s="957"/>
      <c r="U1995" s="963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957"/>
      <c r="O1996" s="457"/>
      <c r="P1996" s="457"/>
      <c r="Q1996" s="961"/>
      <c r="R1996" s="460" t="str">
        <f t="shared" si="109"/>
        <v>fx</v>
      </c>
      <c r="S1996" s="957"/>
      <c r="T1996" s="957"/>
      <c r="U1996" s="963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964"/>
      <c r="O1997" s="458"/>
      <c r="P1997" s="458"/>
      <c r="Q1997" s="965"/>
      <c r="R1997" s="151" t="str">
        <f t="shared" si="109"/>
        <v>fx</v>
      </c>
      <c r="S1997" s="964"/>
      <c r="T1997" s="964"/>
      <c r="U1997" s="966"/>
    </row>
    <row r="1998" spans="1:21" ht="15.75" thickBot="1" x14ac:dyDescent="0.3">
      <c r="A1998" s="973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959">
        <v>150</v>
      </c>
      <c r="O1998" s="459"/>
      <c r="P1998" s="459"/>
      <c r="Q1998" s="960">
        <f>231.544+9.228+215.8</f>
        <v>456.572</v>
      </c>
      <c r="R1998" s="150" t="str">
        <f t="shared" si="109"/>
        <v>fx</v>
      </c>
      <c r="S1998" s="959">
        <v>2.2000000000000002</v>
      </c>
      <c r="T1998" s="959">
        <v>15.5</v>
      </c>
      <c r="U1998" s="962">
        <v>1000</v>
      </c>
    </row>
    <row r="1999" spans="1:21" ht="15.75" thickBot="1" x14ac:dyDescent="0.3">
      <c r="A1999" s="974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957"/>
      <c r="O1999" s="457"/>
      <c r="P1999" s="457"/>
      <c r="Q1999" s="961"/>
      <c r="R1999" s="460" t="str">
        <f t="shared" si="109"/>
        <v>fx</v>
      </c>
      <c r="S1999" s="957"/>
      <c r="T1999" s="957"/>
      <c r="U1999" s="963"/>
    </row>
    <row r="2000" spans="1:21" ht="15.75" thickBot="1" x14ac:dyDescent="0.3">
      <c r="A2000" s="974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957"/>
      <c r="O2000" s="457"/>
      <c r="P2000" s="457"/>
      <c r="Q2000" s="961"/>
      <c r="R2000" s="460" t="str">
        <f t="shared" si="109"/>
        <v>fx</v>
      </c>
      <c r="S2000" s="957"/>
      <c r="T2000" s="957"/>
      <c r="U2000" s="963"/>
    </row>
    <row r="2001" spans="1:21" ht="15.75" thickBot="1" x14ac:dyDescent="0.3">
      <c r="A2001" s="974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957"/>
      <c r="O2001" s="457"/>
      <c r="P2001" s="457"/>
      <c r="Q2001" s="961"/>
      <c r="R2001" s="460" t="str">
        <f t="shared" si="109"/>
        <v>fx</v>
      </c>
      <c r="S2001" s="957"/>
      <c r="T2001" s="957"/>
      <c r="U2001" s="963"/>
    </row>
    <row r="2002" spans="1:21" ht="15.75" thickBot="1" x14ac:dyDescent="0.3">
      <c r="A2002" s="974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957"/>
      <c r="O2002" s="457"/>
      <c r="P2002" s="457"/>
      <c r="Q2002" s="961"/>
      <c r="R2002" s="460" t="str">
        <f t="shared" si="109"/>
        <v>fx</v>
      </c>
      <c r="S2002" s="957"/>
      <c r="T2002" s="957"/>
      <c r="U2002" s="963"/>
    </row>
    <row r="2003" spans="1:21" ht="15.75" thickBot="1" x14ac:dyDescent="0.3">
      <c r="A2003" s="974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958"/>
      <c r="O2003" s="457"/>
      <c r="P2003" s="457"/>
      <c r="Q2003" s="961"/>
      <c r="R2003" s="460" t="str">
        <f t="shared" si="109"/>
        <v>fx</v>
      </c>
      <c r="S2003" s="957"/>
      <c r="T2003" s="957"/>
      <c r="U2003" s="963"/>
    </row>
    <row r="2004" spans="1:21" ht="15.75" thickBot="1" x14ac:dyDescent="0.3">
      <c r="A2004" s="974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956">
        <v>360</v>
      </c>
      <c r="O2004" s="457"/>
      <c r="P2004" s="457"/>
      <c r="Q2004" s="961"/>
      <c r="R2004" s="460" t="str">
        <f t="shared" si="109"/>
        <v>fx</v>
      </c>
      <c r="S2004" s="957"/>
      <c r="T2004" s="957"/>
      <c r="U2004" s="963"/>
    </row>
    <row r="2005" spans="1:21" ht="15.75" thickBot="1" x14ac:dyDescent="0.3">
      <c r="A2005" s="974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957"/>
      <c r="O2005" s="457"/>
      <c r="P2005" s="457"/>
      <c r="Q2005" s="961"/>
      <c r="R2005" s="460" t="str">
        <f t="shared" si="109"/>
        <v>fx</v>
      </c>
      <c r="S2005" s="957"/>
      <c r="T2005" s="957"/>
      <c r="U2005" s="963"/>
    </row>
    <row r="2006" spans="1:21" ht="15.75" thickBot="1" x14ac:dyDescent="0.3">
      <c r="A2006" s="974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957"/>
      <c r="O2006" s="457"/>
      <c r="P2006" s="457"/>
      <c r="Q2006" s="961"/>
      <c r="R2006" s="460" t="str">
        <f t="shared" si="109"/>
        <v>fx</v>
      </c>
      <c r="S2006" s="957"/>
      <c r="T2006" s="957"/>
      <c r="U2006" s="963"/>
    </row>
    <row r="2007" spans="1:21" ht="15.75" thickBot="1" x14ac:dyDescent="0.3">
      <c r="A2007" s="974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957"/>
      <c r="O2007" s="457"/>
      <c r="P2007" s="457"/>
      <c r="Q2007" s="961"/>
      <c r="R2007" s="460" t="str">
        <f t="shared" si="109"/>
        <v>fx</v>
      </c>
      <c r="S2007" s="957"/>
      <c r="T2007" s="957"/>
      <c r="U2007" s="963"/>
    </row>
    <row r="2008" spans="1:21" ht="15.75" thickBot="1" x14ac:dyDescent="0.3">
      <c r="A2008" s="974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957"/>
      <c r="O2008" s="457"/>
      <c r="P2008" s="457"/>
      <c r="Q2008" s="961"/>
      <c r="R2008" s="460" t="str">
        <f t="shared" si="109"/>
        <v>fx</v>
      </c>
      <c r="S2008" s="957"/>
      <c r="T2008" s="957"/>
      <c r="U2008" s="963"/>
    </row>
    <row r="2009" spans="1:21" ht="15.75" thickBot="1" x14ac:dyDescent="0.3">
      <c r="A2009" s="974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958"/>
      <c r="O2009" s="457"/>
      <c r="P2009" s="457"/>
      <c r="Q2009" s="961"/>
      <c r="R2009" s="460" t="str">
        <f t="shared" si="109"/>
        <v>fx</v>
      </c>
      <c r="S2009" s="957"/>
      <c r="T2009" s="957"/>
      <c r="U2009" s="963"/>
    </row>
    <row r="2010" spans="1:21" ht="15.75" thickBot="1" x14ac:dyDescent="0.3">
      <c r="A2010" s="974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956">
        <v>360</v>
      </c>
      <c r="O2010" s="457"/>
      <c r="P2010" s="457"/>
      <c r="Q2010" s="961"/>
      <c r="R2010" s="460" t="str">
        <f t="shared" si="109"/>
        <v>p500</v>
      </c>
      <c r="S2010" s="957"/>
      <c r="T2010" s="957"/>
      <c r="U2010" s="963"/>
    </row>
    <row r="2011" spans="1:21" ht="15.75" thickBot="1" x14ac:dyDescent="0.3">
      <c r="A2011" s="974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957"/>
      <c r="O2011" s="457"/>
      <c r="P2011" s="457"/>
      <c r="Q2011" s="961"/>
      <c r="R2011" s="460" t="str">
        <f t="shared" si="109"/>
        <v>p500</v>
      </c>
      <c r="S2011" s="957"/>
      <c r="T2011" s="957"/>
      <c r="U2011" s="963"/>
    </row>
    <row r="2012" spans="1:21" ht="15.75" thickBot="1" x14ac:dyDescent="0.3">
      <c r="A2012" s="974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957"/>
      <c r="O2012" s="457"/>
      <c r="P2012" s="457"/>
      <c r="Q2012" s="961"/>
      <c r="R2012" s="460" t="str">
        <f t="shared" si="109"/>
        <v>p500</v>
      </c>
      <c r="S2012" s="957"/>
      <c r="T2012" s="957"/>
      <c r="U2012" s="963"/>
    </row>
    <row r="2013" spans="1:21" ht="15.75" thickBot="1" x14ac:dyDescent="0.3">
      <c r="A2013" s="974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957"/>
      <c r="O2013" s="457"/>
      <c r="P2013" s="457"/>
      <c r="Q2013" s="961"/>
      <c r="R2013" s="460" t="str">
        <f t="shared" si="109"/>
        <v>p500</v>
      </c>
      <c r="S2013" s="957"/>
      <c r="T2013" s="957"/>
      <c r="U2013" s="963"/>
    </row>
    <row r="2014" spans="1:21" ht="15.75" thickBot="1" x14ac:dyDescent="0.3">
      <c r="A2014" s="974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958"/>
      <c r="O2014" s="457"/>
      <c r="P2014" s="457"/>
      <c r="Q2014" s="961"/>
      <c r="R2014" s="460" t="str">
        <f t="shared" ref="R2014:R2077" si="114">IF(C2014=370,"p500","fx")</f>
        <v>p500</v>
      </c>
      <c r="S2014" s="957"/>
      <c r="T2014" s="957"/>
      <c r="U2014" s="963"/>
    </row>
    <row r="2015" spans="1:21" ht="15.75" thickBot="1" x14ac:dyDescent="0.3">
      <c r="A2015" s="974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956">
        <v>405</v>
      </c>
      <c r="O2015" s="457"/>
      <c r="P2015" s="457"/>
      <c r="Q2015" s="961"/>
      <c r="R2015" s="460" t="str">
        <f t="shared" si="114"/>
        <v>fx</v>
      </c>
      <c r="S2015" s="957"/>
      <c r="T2015" s="957"/>
      <c r="U2015" s="963"/>
    </row>
    <row r="2016" spans="1:21" ht="15.75" thickBot="1" x14ac:dyDescent="0.3">
      <c r="A2016" s="974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957"/>
      <c r="O2016" s="457"/>
      <c r="P2016" s="457"/>
      <c r="Q2016" s="961"/>
      <c r="R2016" s="460" t="str">
        <f t="shared" si="114"/>
        <v>fx</v>
      </c>
      <c r="S2016" s="957"/>
      <c r="T2016" s="957"/>
      <c r="U2016" s="963"/>
    </row>
    <row r="2017" spans="1:21" ht="15.75" thickBot="1" x14ac:dyDescent="0.3">
      <c r="A2017" s="974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957"/>
      <c r="O2017" s="457"/>
      <c r="P2017" s="457"/>
      <c r="Q2017" s="961"/>
      <c r="R2017" s="460" t="str">
        <f t="shared" si="114"/>
        <v>fx</v>
      </c>
      <c r="S2017" s="957"/>
      <c r="T2017" s="957"/>
      <c r="U2017" s="963"/>
    </row>
    <row r="2018" spans="1:21" ht="15.75" thickBot="1" x14ac:dyDescent="0.3">
      <c r="A2018" s="974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957"/>
      <c r="O2018" s="457"/>
      <c r="P2018" s="457"/>
      <c r="Q2018" s="961"/>
      <c r="R2018" s="460" t="str">
        <f t="shared" si="114"/>
        <v>fx</v>
      </c>
      <c r="S2018" s="957"/>
      <c r="T2018" s="957"/>
      <c r="U2018" s="963"/>
    </row>
    <row r="2019" spans="1:21" ht="15.75" thickBot="1" x14ac:dyDescent="0.3">
      <c r="A2019" s="974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957"/>
      <c r="O2019" s="457"/>
      <c r="P2019" s="457"/>
      <c r="Q2019" s="961"/>
      <c r="R2019" s="460" t="str">
        <f t="shared" si="114"/>
        <v>fx</v>
      </c>
      <c r="S2019" s="957"/>
      <c r="T2019" s="957"/>
      <c r="U2019" s="963"/>
    </row>
    <row r="2020" spans="1:21" ht="15.75" thickBot="1" x14ac:dyDescent="0.3">
      <c r="A2020" s="974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958"/>
      <c r="O2020" s="457"/>
      <c r="P2020" s="457"/>
      <c r="Q2020" s="961"/>
      <c r="R2020" s="460" t="str">
        <f t="shared" si="114"/>
        <v>fx</v>
      </c>
      <c r="S2020" s="957"/>
      <c r="T2020" s="957"/>
      <c r="U2020" s="963"/>
    </row>
    <row r="2021" spans="1:21" ht="15.75" thickBot="1" x14ac:dyDescent="0.3">
      <c r="A2021" s="974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956">
        <v>60</v>
      </c>
      <c r="O2021" s="457"/>
      <c r="P2021" s="457"/>
      <c r="Q2021" s="961"/>
      <c r="R2021" s="460" t="str">
        <f t="shared" si="114"/>
        <v>fx</v>
      </c>
      <c r="S2021" s="957"/>
      <c r="T2021" s="957"/>
      <c r="U2021" s="963"/>
    </row>
    <row r="2022" spans="1:21" ht="15.75" thickBot="1" x14ac:dyDescent="0.3">
      <c r="A2022" s="974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957"/>
      <c r="O2022" s="457"/>
      <c r="P2022" s="457"/>
      <c r="Q2022" s="961"/>
      <c r="R2022" s="460" t="str">
        <f t="shared" si="114"/>
        <v>fx</v>
      </c>
      <c r="S2022" s="957"/>
      <c r="T2022" s="957"/>
      <c r="U2022" s="963"/>
    </row>
    <row r="2023" spans="1:21" ht="15.75" thickBot="1" x14ac:dyDescent="0.3">
      <c r="A2023" s="974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957"/>
      <c r="O2023" s="457"/>
      <c r="P2023" s="457"/>
      <c r="Q2023" s="961"/>
      <c r="R2023" s="460" t="str">
        <f t="shared" si="114"/>
        <v>fx</v>
      </c>
      <c r="S2023" s="957"/>
      <c r="T2023" s="957"/>
      <c r="U2023" s="963"/>
    </row>
    <row r="2024" spans="1:21" ht="15.75" thickBot="1" x14ac:dyDescent="0.3">
      <c r="A2024" s="974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958"/>
      <c r="O2024" s="457"/>
      <c r="P2024" s="457"/>
      <c r="Q2024" s="961"/>
      <c r="R2024" s="460" t="str">
        <f t="shared" si="114"/>
        <v>fx</v>
      </c>
      <c r="S2024" s="957"/>
      <c r="T2024" s="957"/>
      <c r="U2024" s="963"/>
    </row>
    <row r="2025" spans="1:21" ht="15.75" thickBot="1" x14ac:dyDescent="0.3">
      <c r="A2025" s="974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956">
        <v>228</v>
      </c>
      <c r="O2025" s="457"/>
      <c r="P2025" s="457"/>
      <c r="Q2025" s="961"/>
      <c r="R2025" s="460" t="str">
        <f t="shared" si="114"/>
        <v>fx</v>
      </c>
      <c r="S2025" s="957"/>
      <c r="T2025" s="957"/>
      <c r="U2025" s="963"/>
    </row>
    <row r="2026" spans="1:21" ht="15.75" thickBot="1" x14ac:dyDescent="0.3">
      <c r="A2026" s="974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957"/>
      <c r="O2026" s="457"/>
      <c r="P2026" s="457"/>
      <c r="Q2026" s="961"/>
      <c r="R2026" s="460" t="str">
        <f t="shared" si="114"/>
        <v>fx</v>
      </c>
      <c r="S2026" s="957"/>
      <c r="T2026" s="957"/>
      <c r="U2026" s="963"/>
    </row>
    <row r="2027" spans="1:21" ht="15.75" thickBot="1" x14ac:dyDescent="0.3">
      <c r="A2027" s="974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957"/>
      <c r="O2027" s="457"/>
      <c r="P2027" s="457"/>
      <c r="Q2027" s="961"/>
      <c r="R2027" s="460" t="str">
        <f t="shared" si="114"/>
        <v>fx</v>
      </c>
      <c r="S2027" s="957"/>
      <c r="T2027" s="957"/>
      <c r="U2027" s="963"/>
    </row>
    <row r="2028" spans="1:21" ht="15.75" thickBot="1" x14ac:dyDescent="0.3">
      <c r="A2028" s="974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958"/>
      <c r="O2028" s="457"/>
      <c r="P2028" s="457"/>
      <c r="Q2028" s="961"/>
      <c r="R2028" s="460" t="str">
        <f t="shared" si="114"/>
        <v>fx</v>
      </c>
      <c r="S2028" s="957"/>
      <c r="T2028" s="957"/>
      <c r="U2028" s="963"/>
    </row>
    <row r="2029" spans="1:21" ht="15.75" thickBot="1" x14ac:dyDescent="0.3">
      <c r="A2029" s="974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956">
        <v>211</v>
      </c>
      <c r="O2029" s="457"/>
      <c r="P2029" s="457"/>
      <c r="Q2029" s="961"/>
      <c r="R2029" s="460" t="str">
        <f t="shared" si="114"/>
        <v>fx</v>
      </c>
      <c r="S2029" s="957"/>
      <c r="T2029" s="957"/>
      <c r="U2029" s="963"/>
    </row>
    <row r="2030" spans="1:21" ht="15.75" thickBot="1" x14ac:dyDescent="0.3">
      <c r="A2030" s="974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957"/>
      <c r="O2030" s="457"/>
      <c r="P2030" s="457"/>
      <c r="Q2030" s="961"/>
      <c r="R2030" s="460" t="str">
        <f t="shared" si="114"/>
        <v>fx</v>
      </c>
      <c r="S2030" s="957"/>
      <c r="T2030" s="957"/>
      <c r="U2030" s="963"/>
    </row>
    <row r="2031" spans="1:21" ht="15.75" thickBot="1" x14ac:dyDescent="0.3">
      <c r="A2031" s="974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957"/>
      <c r="O2031" s="457"/>
      <c r="P2031" s="457"/>
      <c r="Q2031" s="961"/>
      <c r="R2031" s="460" t="str">
        <f t="shared" si="114"/>
        <v>fx</v>
      </c>
      <c r="S2031" s="957"/>
      <c r="T2031" s="957"/>
      <c r="U2031" s="963"/>
    </row>
    <row r="2032" spans="1:21" ht="15.75" thickBot="1" x14ac:dyDescent="0.3">
      <c r="A2032" s="974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957"/>
      <c r="O2032" s="457"/>
      <c r="P2032" s="457"/>
      <c r="Q2032" s="961"/>
      <c r="R2032" s="460" t="str">
        <f t="shared" si="114"/>
        <v>fx</v>
      </c>
      <c r="S2032" s="957"/>
      <c r="T2032" s="957"/>
      <c r="U2032" s="963"/>
    </row>
    <row r="2033" spans="1:21" ht="15.75" thickBot="1" x14ac:dyDescent="0.3">
      <c r="A2033" s="975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964"/>
      <c r="O2033" s="458"/>
      <c r="P2033" s="458"/>
      <c r="Q2033" s="965"/>
      <c r="R2033" s="151" t="str">
        <f t="shared" si="114"/>
        <v>fx</v>
      </c>
      <c r="S2033" s="964"/>
      <c r="T2033" s="964"/>
      <c r="U2033" s="966"/>
    </row>
    <row r="2034" spans="1:21" ht="15.75" thickBot="1" x14ac:dyDescent="0.3">
      <c r="A2034" s="973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959">
        <v>426</v>
      </c>
      <c r="O2034" s="459"/>
      <c r="P2034" s="459"/>
      <c r="Q2034" s="960">
        <f>337.891+16.331+314.002</f>
        <v>668.22400000000005</v>
      </c>
      <c r="R2034" s="150" t="str">
        <f t="shared" si="114"/>
        <v>fx</v>
      </c>
      <c r="S2034" s="959">
        <v>3</v>
      </c>
      <c r="T2034" s="959">
        <v>27</v>
      </c>
      <c r="U2034" s="962">
        <v>1000</v>
      </c>
    </row>
    <row r="2035" spans="1:21" ht="15.75" thickBot="1" x14ac:dyDescent="0.3">
      <c r="A2035" s="974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957"/>
      <c r="O2035" s="457"/>
      <c r="P2035" s="457"/>
      <c r="Q2035" s="961"/>
      <c r="R2035" s="460" t="str">
        <f t="shared" si="114"/>
        <v>fx</v>
      </c>
      <c r="S2035" s="957"/>
      <c r="T2035" s="957"/>
      <c r="U2035" s="963"/>
    </row>
    <row r="2036" spans="1:21" ht="15.75" thickBot="1" x14ac:dyDescent="0.3">
      <c r="A2036" s="974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957"/>
      <c r="O2036" s="457"/>
      <c r="P2036" s="457"/>
      <c r="Q2036" s="961"/>
      <c r="R2036" s="460" t="str">
        <f t="shared" si="114"/>
        <v>fx</v>
      </c>
      <c r="S2036" s="957"/>
      <c r="T2036" s="957"/>
      <c r="U2036" s="963"/>
    </row>
    <row r="2037" spans="1:21" ht="15.75" thickBot="1" x14ac:dyDescent="0.3">
      <c r="A2037" s="974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957"/>
      <c r="O2037" s="457"/>
      <c r="P2037" s="457"/>
      <c r="Q2037" s="961"/>
      <c r="R2037" s="460" t="str">
        <f t="shared" si="114"/>
        <v>fx</v>
      </c>
      <c r="S2037" s="957"/>
      <c r="T2037" s="957"/>
      <c r="U2037" s="963"/>
    </row>
    <row r="2038" spans="1:21" ht="15.75" thickBot="1" x14ac:dyDescent="0.3">
      <c r="A2038" s="974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958"/>
      <c r="O2038" s="457"/>
      <c r="P2038" s="457"/>
      <c r="Q2038" s="961"/>
      <c r="R2038" s="460" t="str">
        <f t="shared" si="114"/>
        <v>fx</v>
      </c>
      <c r="S2038" s="957"/>
      <c r="T2038" s="957"/>
      <c r="U2038" s="963"/>
    </row>
    <row r="2039" spans="1:21" ht="15.75" thickBot="1" x14ac:dyDescent="0.3">
      <c r="A2039" s="974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956">
        <v>544</v>
      </c>
      <c r="O2039" s="457"/>
      <c r="P2039" s="457"/>
      <c r="Q2039" s="961"/>
      <c r="R2039" s="460" t="str">
        <f t="shared" si="114"/>
        <v>fx</v>
      </c>
      <c r="S2039" s="957"/>
      <c r="T2039" s="957"/>
      <c r="U2039" s="963"/>
    </row>
    <row r="2040" spans="1:21" ht="15.75" thickBot="1" x14ac:dyDescent="0.3">
      <c r="A2040" s="974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957"/>
      <c r="O2040" s="457"/>
      <c r="P2040" s="457"/>
      <c r="Q2040" s="961"/>
      <c r="R2040" s="460" t="str">
        <f t="shared" si="114"/>
        <v>fx</v>
      </c>
      <c r="S2040" s="957"/>
      <c r="T2040" s="957"/>
      <c r="U2040" s="963"/>
    </row>
    <row r="2041" spans="1:21" ht="15.75" thickBot="1" x14ac:dyDescent="0.3">
      <c r="A2041" s="974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957"/>
      <c r="O2041" s="457"/>
      <c r="P2041" s="457"/>
      <c r="Q2041" s="961"/>
      <c r="R2041" s="460" t="str">
        <f t="shared" si="114"/>
        <v>fx</v>
      </c>
      <c r="S2041" s="957"/>
      <c r="T2041" s="957"/>
      <c r="U2041" s="963"/>
    </row>
    <row r="2042" spans="1:21" ht="15.75" thickBot="1" x14ac:dyDescent="0.3">
      <c r="A2042" s="974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957"/>
      <c r="O2042" s="457"/>
      <c r="P2042" s="457"/>
      <c r="Q2042" s="961"/>
      <c r="R2042" s="460" t="str">
        <f t="shared" si="114"/>
        <v>fx</v>
      </c>
      <c r="S2042" s="957"/>
      <c r="T2042" s="957"/>
      <c r="U2042" s="963"/>
    </row>
    <row r="2043" spans="1:21" ht="15.75" thickBot="1" x14ac:dyDescent="0.3">
      <c r="A2043" s="974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957"/>
      <c r="O2043" s="457"/>
      <c r="P2043" s="457"/>
      <c r="Q2043" s="961"/>
      <c r="R2043" s="460" t="str">
        <f t="shared" si="114"/>
        <v>fx</v>
      </c>
      <c r="S2043" s="957"/>
      <c r="T2043" s="957"/>
      <c r="U2043" s="963"/>
    </row>
    <row r="2044" spans="1:21" ht="15.75" thickBot="1" x14ac:dyDescent="0.3">
      <c r="A2044" s="974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958"/>
      <c r="O2044" s="457"/>
      <c r="P2044" s="457"/>
      <c r="Q2044" s="961"/>
      <c r="R2044" s="460" t="str">
        <f t="shared" si="114"/>
        <v>fx</v>
      </c>
      <c r="S2044" s="957"/>
      <c r="T2044" s="957"/>
      <c r="U2044" s="963"/>
    </row>
    <row r="2045" spans="1:21" ht="15.75" thickBot="1" x14ac:dyDescent="0.3">
      <c r="A2045" s="974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956">
        <v>496</v>
      </c>
      <c r="O2045" s="457"/>
      <c r="P2045" s="457"/>
      <c r="Q2045" s="961"/>
      <c r="R2045" s="460" t="str">
        <f t="shared" si="114"/>
        <v>p500</v>
      </c>
      <c r="S2045" s="957"/>
      <c r="T2045" s="957"/>
      <c r="U2045" s="963"/>
    </row>
    <row r="2046" spans="1:21" ht="15.75" thickBot="1" x14ac:dyDescent="0.3">
      <c r="A2046" s="974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957"/>
      <c r="O2046" s="457"/>
      <c r="P2046" s="457"/>
      <c r="Q2046" s="961"/>
      <c r="R2046" s="460" t="str">
        <f t="shared" si="114"/>
        <v>p500</v>
      </c>
      <c r="S2046" s="957"/>
      <c r="T2046" s="957"/>
      <c r="U2046" s="963"/>
    </row>
    <row r="2047" spans="1:21" ht="15.75" thickBot="1" x14ac:dyDescent="0.3">
      <c r="A2047" s="974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957"/>
      <c r="O2047" s="457"/>
      <c r="P2047" s="457"/>
      <c r="Q2047" s="961"/>
      <c r="R2047" s="460" t="str">
        <f t="shared" si="114"/>
        <v>p500</v>
      </c>
      <c r="S2047" s="957"/>
      <c r="T2047" s="957"/>
      <c r="U2047" s="963"/>
    </row>
    <row r="2048" spans="1:21" ht="15.75" thickBot="1" x14ac:dyDescent="0.3">
      <c r="A2048" s="974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957"/>
      <c r="O2048" s="457"/>
      <c r="P2048" s="457"/>
      <c r="Q2048" s="961"/>
      <c r="R2048" s="460" t="str">
        <f t="shared" si="114"/>
        <v>p500</v>
      </c>
      <c r="S2048" s="957"/>
      <c r="T2048" s="957"/>
      <c r="U2048" s="963"/>
    </row>
    <row r="2049" spans="1:21" ht="15.75" thickBot="1" x14ac:dyDescent="0.3">
      <c r="A2049" s="974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958"/>
      <c r="O2049" s="457"/>
      <c r="P2049" s="457"/>
      <c r="Q2049" s="961"/>
      <c r="R2049" s="460" t="str">
        <f t="shared" si="114"/>
        <v>p500</v>
      </c>
      <c r="S2049" s="957"/>
      <c r="T2049" s="957"/>
      <c r="U2049" s="963"/>
    </row>
    <row r="2050" spans="1:21" ht="15.75" thickBot="1" x14ac:dyDescent="0.3">
      <c r="A2050" s="974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956">
        <v>458</v>
      </c>
      <c r="O2050" s="457"/>
      <c r="P2050" s="457"/>
      <c r="Q2050" s="961"/>
      <c r="R2050" s="460" t="str">
        <f t="shared" si="114"/>
        <v>fx</v>
      </c>
      <c r="S2050" s="957"/>
      <c r="T2050" s="957"/>
      <c r="U2050" s="963"/>
    </row>
    <row r="2051" spans="1:21" ht="15.75" thickBot="1" x14ac:dyDescent="0.3">
      <c r="A2051" s="974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957"/>
      <c r="O2051" s="457"/>
      <c r="P2051" s="457"/>
      <c r="Q2051" s="961"/>
      <c r="R2051" s="460" t="str">
        <f t="shared" si="114"/>
        <v>fx</v>
      </c>
      <c r="S2051" s="957"/>
      <c r="T2051" s="957"/>
      <c r="U2051" s="963"/>
    </row>
    <row r="2052" spans="1:21" ht="15.75" thickBot="1" x14ac:dyDescent="0.3">
      <c r="A2052" s="974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957"/>
      <c r="O2052" s="457"/>
      <c r="P2052" s="457"/>
      <c r="Q2052" s="961"/>
      <c r="R2052" s="460" t="str">
        <f t="shared" si="114"/>
        <v>fx</v>
      </c>
      <c r="S2052" s="957"/>
      <c r="T2052" s="957"/>
      <c r="U2052" s="963"/>
    </row>
    <row r="2053" spans="1:21" ht="15.75" thickBot="1" x14ac:dyDescent="0.3">
      <c r="A2053" s="974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957"/>
      <c r="O2053" s="457"/>
      <c r="P2053" s="457"/>
      <c r="Q2053" s="961"/>
      <c r="R2053" s="460" t="str">
        <f t="shared" si="114"/>
        <v>fx</v>
      </c>
      <c r="S2053" s="957"/>
      <c r="T2053" s="957"/>
      <c r="U2053" s="963"/>
    </row>
    <row r="2054" spans="1:21" ht="15.75" thickBot="1" x14ac:dyDescent="0.3">
      <c r="A2054" s="974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957"/>
      <c r="O2054" s="457"/>
      <c r="P2054" s="457"/>
      <c r="Q2054" s="961"/>
      <c r="R2054" s="460" t="str">
        <f t="shared" si="114"/>
        <v>fx</v>
      </c>
      <c r="S2054" s="957"/>
      <c r="T2054" s="957"/>
      <c r="U2054" s="963"/>
    </row>
    <row r="2055" spans="1:21" ht="15.75" thickBot="1" x14ac:dyDescent="0.3">
      <c r="A2055" s="974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958"/>
      <c r="O2055" s="457"/>
      <c r="P2055" s="457"/>
      <c r="Q2055" s="961"/>
      <c r="R2055" s="460" t="str">
        <f t="shared" si="114"/>
        <v>fx</v>
      </c>
      <c r="S2055" s="957"/>
      <c r="T2055" s="957"/>
      <c r="U2055" s="963"/>
    </row>
    <row r="2056" spans="1:21" ht="15.75" thickBot="1" x14ac:dyDescent="0.3">
      <c r="A2056" s="974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956">
        <v>204</v>
      </c>
      <c r="O2056" s="457"/>
      <c r="P2056" s="457"/>
      <c r="Q2056" s="961"/>
      <c r="R2056" s="460" t="str">
        <f t="shared" si="114"/>
        <v>fx</v>
      </c>
      <c r="S2056" s="957"/>
      <c r="T2056" s="957"/>
      <c r="U2056" s="963"/>
    </row>
    <row r="2057" spans="1:21" ht="15.75" thickBot="1" x14ac:dyDescent="0.3">
      <c r="A2057" s="974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957"/>
      <c r="O2057" s="457"/>
      <c r="P2057" s="457"/>
      <c r="Q2057" s="961"/>
      <c r="R2057" s="460" t="str">
        <f t="shared" si="114"/>
        <v>fx</v>
      </c>
      <c r="S2057" s="957"/>
      <c r="T2057" s="957"/>
      <c r="U2057" s="963"/>
    </row>
    <row r="2058" spans="1:21" ht="15.75" thickBot="1" x14ac:dyDescent="0.3">
      <c r="A2058" s="974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958"/>
      <c r="O2058" s="457"/>
      <c r="P2058" s="457"/>
      <c r="Q2058" s="961"/>
      <c r="R2058" s="460" t="str">
        <f t="shared" si="114"/>
        <v>fx</v>
      </c>
      <c r="S2058" s="957"/>
      <c r="T2058" s="957"/>
      <c r="U2058" s="963"/>
    </row>
    <row r="2059" spans="1:21" ht="15.75" thickBot="1" x14ac:dyDescent="0.3">
      <c r="A2059" s="974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956">
        <v>492</v>
      </c>
      <c r="O2059" s="457"/>
      <c r="P2059" s="457"/>
      <c r="Q2059" s="961"/>
      <c r="R2059" s="460" t="str">
        <f t="shared" si="114"/>
        <v>fx</v>
      </c>
      <c r="S2059" s="957"/>
      <c r="T2059" s="957"/>
      <c r="U2059" s="963"/>
    </row>
    <row r="2060" spans="1:21" ht="15.75" thickBot="1" x14ac:dyDescent="0.3">
      <c r="A2060" s="974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957"/>
      <c r="O2060" s="457"/>
      <c r="P2060" s="457"/>
      <c r="Q2060" s="961"/>
      <c r="R2060" s="460" t="str">
        <f t="shared" si="114"/>
        <v>fx</v>
      </c>
      <c r="S2060" s="957"/>
      <c r="T2060" s="957"/>
      <c r="U2060" s="963"/>
    </row>
    <row r="2061" spans="1:21" ht="15.75" thickBot="1" x14ac:dyDescent="0.3">
      <c r="A2061" s="974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957"/>
      <c r="O2061" s="457"/>
      <c r="P2061" s="457"/>
      <c r="Q2061" s="961"/>
      <c r="R2061" s="460" t="str">
        <f t="shared" si="114"/>
        <v>fx</v>
      </c>
      <c r="S2061" s="957"/>
      <c r="T2061" s="957"/>
      <c r="U2061" s="963"/>
    </row>
    <row r="2062" spans="1:21" ht="15.75" thickBot="1" x14ac:dyDescent="0.3">
      <c r="A2062" s="974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957"/>
      <c r="O2062" s="457"/>
      <c r="P2062" s="457"/>
      <c r="Q2062" s="961"/>
      <c r="R2062" s="460" t="str">
        <f t="shared" si="114"/>
        <v>fx</v>
      </c>
      <c r="S2062" s="957"/>
      <c r="T2062" s="957"/>
      <c r="U2062" s="963"/>
    </row>
    <row r="2063" spans="1:21" ht="15.75" thickBot="1" x14ac:dyDescent="0.3">
      <c r="A2063" s="974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957"/>
      <c r="O2063" s="457"/>
      <c r="P2063" s="457"/>
      <c r="Q2063" s="961"/>
      <c r="R2063" s="460" t="str">
        <f t="shared" si="114"/>
        <v>fx</v>
      </c>
      <c r="S2063" s="957"/>
      <c r="T2063" s="957"/>
      <c r="U2063" s="963"/>
    </row>
    <row r="2064" spans="1:21" ht="15.75" thickBot="1" x14ac:dyDescent="0.3">
      <c r="A2064" s="974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964"/>
      <c r="O2064" s="458"/>
      <c r="P2064" s="458"/>
      <c r="Q2064" s="965"/>
      <c r="R2064" s="151" t="str">
        <f t="shared" si="114"/>
        <v>fx</v>
      </c>
      <c r="S2064" s="964"/>
      <c r="T2064" s="964"/>
      <c r="U2064" s="966"/>
    </row>
    <row r="2065" spans="1:21" ht="15.75" thickBot="1" x14ac:dyDescent="0.3">
      <c r="A2065" s="974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959">
        <v>168</v>
      </c>
      <c r="O2065" s="459"/>
      <c r="P2065" s="459"/>
      <c r="Q2065" s="960">
        <f>96.7+4.009+91.423</f>
        <v>192.13200000000001</v>
      </c>
      <c r="R2065" s="150" t="str">
        <f t="shared" si="114"/>
        <v>fx</v>
      </c>
      <c r="S2065" s="959">
        <v>1</v>
      </c>
      <c r="T2065" s="959">
        <v>10</v>
      </c>
      <c r="U2065" s="962">
        <v>0</v>
      </c>
    </row>
    <row r="2066" spans="1:21" ht="15.75" thickBot="1" x14ac:dyDescent="0.3">
      <c r="A2066" s="974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957"/>
      <c r="O2066" s="457"/>
      <c r="P2066" s="457"/>
      <c r="Q2066" s="961"/>
      <c r="R2066" s="460" t="str">
        <f t="shared" si="114"/>
        <v>fx</v>
      </c>
      <c r="S2066" s="957"/>
      <c r="T2066" s="957"/>
      <c r="U2066" s="963"/>
    </row>
    <row r="2067" spans="1:21" ht="15.75" thickBot="1" x14ac:dyDescent="0.3">
      <c r="A2067" s="974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957"/>
      <c r="O2067" s="457"/>
      <c r="P2067" s="457"/>
      <c r="Q2067" s="961"/>
      <c r="R2067" s="460" t="str">
        <f t="shared" si="114"/>
        <v>fx</v>
      </c>
      <c r="S2067" s="957"/>
      <c r="T2067" s="957"/>
      <c r="U2067" s="963"/>
    </row>
    <row r="2068" spans="1:21" ht="15.75" thickBot="1" x14ac:dyDescent="0.3">
      <c r="A2068" s="974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957"/>
      <c r="O2068" s="457"/>
      <c r="P2068" s="457"/>
      <c r="Q2068" s="961"/>
      <c r="R2068" s="460" t="str">
        <f t="shared" si="114"/>
        <v>fx</v>
      </c>
      <c r="S2068" s="957"/>
      <c r="T2068" s="957"/>
      <c r="U2068" s="963"/>
    </row>
    <row r="2069" spans="1:21" ht="15.75" thickBot="1" x14ac:dyDescent="0.3">
      <c r="A2069" s="974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958"/>
      <c r="O2069" s="457"/>
      <c r="P2069" s="457"/>
      <c r="Q2069" s="961"/>
      <c r="R2069" s="460" t="str">
        <f t="shared" si="114"/>
        <v>fx</v>
      </c>
      <c r="S2069" s="957"/>
      <c r="T2069" s="957"/>
      <c r="U2069" s="963"/>
    </row>
    <row r="2070" spans="1:21" ht="15.75" thickBot="1" x14ac:dyDescent="0.3">
      <c r="A2070" s="974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956">
        <v>184</v>
      </c>
      <c r="O2070" s="457"/>
      <c r="P2070" s="457"/>
      <c r="Q2070" s="961"/>
      <c r="R2070" s="460" t="str">
        <f t="shared" si="114"/>
        <v>fx</v>
      </c>
      <c r="S2070" s="957"/>
      <c r="T2070" s="957"/>
      <c r="U2070" s="963"/>
    </row>
    <row r="2071" spans="1:21" ht="15.75" thickBot="1" x14ac:dyDescent="0.3">
      <c r="A2071" s="974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957"/>
      <c r="O2071" s="457"/>
      <c r="P2071" s="457"/>
      <c r="Q2071" s="961"/>
      <c r="R2071" s="460" t="str">
        <f t="shared" si="114"/>
        <v>fx</v>
      </c>
      <c r="S2071" s="957"/>
      <c r="T2071" s="957"/>
      <c r="U2071" s="963"/>
    </row>
    <row r="2072" spans="1:21" ht="15.75" thickBot="1" x14ac:dyDescent="0.3">
      <c r="A2072" s="974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957"/>
      <c r="O2072" s="457"/>
      <c r="P2072" s="457"/>
      <c r="Q2072" s="961"/>
      <c r="R2072" s="460" t="str">
        <f t="shared" si="114"/>
        <v>fx</v>
      </c>
      <c r="S2072" s="957"/>
      <c r="T2072" s="957"/>
      <c r="U2072" s="963"/>
    </row>
    <row r="2073" spans="1:21" ht="15.75" thickBot="1" x14ac:dyDescent="0.3">
      <c r="A2073" s="974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957"/>
      <c r="O2073" s="457"/>
      <c r="P2073" s="457"/>
      <c r="Q2073" s="961"/>
      <c r="R2073" s="460" t="str">
        <f t="shared" si="114"/>
        <v>fx</v>
      </c>
      <c r="S2073" s="957"/>
      <c r="T2073" s="957"/>
      <c r="U2073" s="963"/>
    </row>
    <row r="2074" spans="1:21" ht="15.75" thickBot="1" x14ac:dyDescent="0.3">
      <c r="A2074" s="974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957"/>
      <c r="O2074" s="457"/>
      <c r="P2074" s="457"/>
      <c r="Q2074" s="961"/>
      <c r="R2074" s="460" t="str">
        <f t="shared" si="114"/>
        <v>fx</v>
      </c>
      <c r="S2074" s="957"/>
      <c r="T2074" s="957"/>
      <c r="U2074" s="963"/>
    </row>
    <row r="2075" spans="1:21" ht="15.75" thickBot="1" x14ac:dyDescent="0.3">
      <c r="A2075" s="974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958"/>
      <c r="O2075" s="457"/>
      <c r="P2075" s="457"/>
      <c r="Q2075" s="961"/>
      <c r="R2075" s="460" t="str">
        <f t="shared" si="114"/>
        <v>fx</v>
      </c>
      <c r="S2075" s="957"/>
      <c r="T2075" s="957"/>
      <c r="U2075" s="963"/>
    </row>
    <row r="2076" spans="1:21" ht="15.75" thickBot="1" x14ac:dyDescent="0.3">
      <c r="A2076" s="974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956">
        <v>184</v>
      </c>
      <c r="O2076" s="457"/>
      <c r="P2076" s="457"/>
      <c r="Q2076" s="961"/>
      <c r="R2076" s="460" t="str">
        <f t="shared" si="114"/>
        <v>p500</v>
      </c>
      <c r="S2076" s="957"/>
      <c r="T2076" s="957"/>
      <c r="U2076" s="963"/>
    </row>
    <row r="2077" spans="1:21" ht="15.75" thickBot="1" x14ac:dyDescent="0.3">
      <c r="A2077" s="974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957"/>
      <c r="O2077" s="457"/>
      <c r="P2077" s="457"/>
      <c r="Q2077" s="961"/>
      <c r="R2077" s="460" t="str">
        <f t="shared" si="114"/>
        <v>p500</v>
      </c>
      <c r="S2077" s="957"/>
      <c r="T2077" s="957"/>
      <c r="U2077" s="963"/>
    </row>
    <row r="2078" spans="1:21" ht="15.75" thickBot="1" x14ac:dyDescent="0.3">
      <c r="A2078" s="974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957"/>
      <c r="O2078" s="457"/>
      <c r="P2078" s="457"/>
      <c r="Q2078" s="961"/>
      <c r="R2078" s="460" t="str">
        <f t="shared" ref="R2078:R2141" si="119">IF(C2078=370,"p500","fx")</f>
        <v>p500</v>
      </c>
      <c r="S2078" s="957"/>
      <c r="T2078" s="957"/>
      <c r="U2078" s="963"/>
    </row>
    <row r="2079" spans="1:21" ht="15.75" thickBot="1" x14ac:dyDescent="0.3">
      <c r="A2079" s="974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957"/>
      <c r="O2079" s="457"/>
      <c r="P2079" s="457"/>
      <c r="Q2079" s="961"/>
      <c r="R2079" s="460" t="str">
        <f t="shared" si="119"/>
        <v>p500</v>
      </c>
      <c r="S2079" s="957"/>
      <c r="T2079" s="957"/>
      <c r="U2079" s="963"/>
    </row>
    <row r="2080" spans="1:21" ht="15.75" thickBot="1" x14ac:dyDescent="0.3">
      <c r="A2080" s="974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958"/>
      <c r="O2080" s="457"/>
      <c r="P2080" s="457"/>
      <c r="Q2080" s="961"/>
      <c r="R2080" s="460" t="str">
        <f t="shared" si="119"/>
        <v>p500</v>
      </c>
      <c r="S2080" s="957"/>
      <c r="T2080" s="957"/>
      <c r="U2080" s="963"/>
    </row>
    <row r="2081" spans="1:21" ht="15.75" thickBot="1" x14ac:dyDescent="0.3">
      <c r="A2081" s="974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956">
        <v>138</v>
      </c>
      <c r="O2081" s="457"/>
      <c r="P2081" s="457"/>
      <c r="Q2081" s="961"/>
      <c r="R2081" s="460" t="str">
        <f t="shared" si="119"/>
        <v>fx</v>
      </c>
      <c r="S2081" s="957"/>
      <c r="T2081" s="957"/>
      <c r="U2081" s="963"/>
    </row>
    <row r="2082" spans="1:21" ht="15.75" thickBot="1" x14ac:dyDescent="0.3">
      <c r="A2082" s="974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957"/>
      <c r="O2082" s="457"/>
      <c r="P2082" s="457"/>
      <c r="Q2082" s="961"/>
      <c r="R2082" s="460" t="str">
        <f t="shared" si="119"/>
        <v>fx</v>
      </c>
      <c r="S2082" s="957"/>
      <c r="T2082" s="957"/>
      <c r="U2082" s="963"/>
    </row>
    <row r="2083" spans="1:21" ht="15.75" thickBot="1" x14ac:dyDescent="0.3">
      <c r="A2083" s="974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958"/>
      <c r="O2083" s="457"/>
      <c r="P2083" s="457"/>
      <c r="Q2083" s="961"/>
      <c r="R2083" s="460" t="str">
        <f t="shared" si="119"/>
        <v>fx</v>
      </c>
      <c r="S2083" s="957"/>
      <c r="T2083" s="957"/>
      <c r="U2083" s="963"/>
    </row>
    <row r="2084" spans="1:21" ht="15.75" thickBot="1" x14ac:dyDescent="0.3">
      <c r="A2084" s="974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956">
        <v>60</v>
      </c>
      <c r="O2084" s="457"/>
      <c r="P2084" s="457"/>
      <c r="Q2084" s="961"/>
      <c r="R2084" s="460" t="str">
        <f t="shared" si="119"/>
        <v>fx</v>
      </c>
      <c r="S2084" s="957"/>
      <c r="T2084" s="957"/>
      <c r="U2084" s="963"/>
    </row>
    <row r="2085" spans="1:21" ht="15.75" thickBot="1" x14ac:dyDescent="0.3">
      <c r="A2085" s="974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957"/>
      <c r="O2085" s="457"/>
      <c r="P2085" s="457"/>
      <c r="Q2085" s="961"/>
      <c r="R2085" s="460" t="str">
        <f t="shared" si="119"/>
        <v>fx</v>
      </c>
      <c r="S2085" s="957"/>
      <c r="T2085" s="957"/>
      <c r="U2085" s="963"/>
    </row>
    <row r="2086" spans="1:21" ht="15.75" thickBot="1" x14ac:dyDescent="0.3">
      <c r="A2086" s="974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958"/>
      <c r="O2086" s="457"/>
      <c r="P2086" s="457"/>
      <c r="Q2086" s="961"/>
      <c r="R2086" s="460" t="str">
        <f t="shared" si="119"/>
        <v>fx</v>
      </c>
      <c r="S2086" s="957"/>
      <c r="T2086" s="957"/>
      <c r="U2086" s="963"/>
    </row>
    <row r="2087" spans="1:21" ht="15.75" thickBot="1" x14ac:dyDescent="0.3">
      <c r="A2087" s="975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965"/>
      <c r="R2087" s="151" t="str">
        <f t="shared" si="119"/>
        <v>fx</v>
      </c>
      <c r="S2087" s="964"/>
      <c r="T2087" s="964"/>
      <c r="U2087" s="966"/>
    </row>
    <row r="2088" spans="1:21" ht="15.75" thickBot="1" x14ac:dyDescent="0.3">
      <c r="A2088" s="973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959">
        <v>300</v>
      </c>
      <c r="O2088" s="459"/>
      <c r="P2088" s="459"/>
      <c r="Q2088" s="960">
        <f>189.8+7.62+177.192</f>
        <v>374.61200000000002</v>
      </c>
      <c r="R2088" s="150" t="str">
        <f t="shared" si="119"/>
        <v>fx</v>
      </c>
      <c r="S2088" s="959">
        <v>1.5</v>
      </c>
      <c r="T2088" s="959">
        <v>21.5</v>
      </c>
      <c r="U2088" s="962">
        <v>1000</v>
      </c>
    </row>
    <row r="2089" spans="1:21" ht="15.75" thickBot="1" x14ac:dyDescent="0.3">
      <c r="A2089" s="974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957"/>
      <c r="O2089" s="457"/>
      <c r="P2089" s="457"/>
      <c r="Q2089" s="961"/>
      <c r="R2089" s="460" t="str">
        <f t="shared" si="119"/>
        <v>fx</v>
      </c>
      <c r="S2089" s="957"/>
      <c r="T2089" s="957"/>
      <c r="U2089" s="963"/>
    </row>
    <row r="2090" spans="1:21" ht="15.75" thickBot="1" x14ac:dyDescent="0.3">
      <c r="A2090" s="974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957"/>
      <c r="O2090" s="457"/>
      <c r="P2090" s="457"/>
      <c r="Q2090" s="961"/>
      <c r="R2090" s="460" t="str">
        <f t="shared" si="119"/>
        <v>fx</v>
      </c>
      <c r="S2090" s="957"/>
      <c r="T2090" s="957"/>
      <c r="U2090" s="963"/>
    </row>
    <row r="2091" spans="1:21" ht="15.75" thickBot="1" x14ac:dyDescent="0.3">
      <c r="A2091" s="974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958"/>
      <c r="O2091" s="457"/>
      <c r="P2091" s="457"/>
      <c r="Q2091" s="961"/>
      <c r="R2091" s="460" t="str">
        <f t="shared" si="119"/>
        <v>fx</v>
      </c>
      <c r="S2091" s="957"/>
      <c r="T2091" s="957"/>
      <c r="U2091" s="963"/>
    </row>
    <row r="2092" spans="1:21" ht="15.75" thickBot="1" x14ac:dyDescent="0.3">
      <c r="A2092" s="974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956">
        <v>250</v>
      </c>
      <c r="O2092" s="457"/>
      <c r="P2092" s="457"/>
      <c r="Q2092" s="961"/>
      <c r="R2092" s="460" t="str">
        <f t="shared" si="119"/>
        <v>fx</v>
      </c>
      <c r="S2092" s="957"/>
      <c r="T2092" s="957"/>
      <c r="U2092" s="963"/>
    </row>
    <row r="2093" spans="1:21" ht="15.75" thickBot="1" x14ac:dyDescent="0.3">
      <c r="A2093" s="974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957"/>
      <c r="O2093" s="457"/>
      <c r="P2093" s="457"/>
      <c r="Q2093" s="961"/>
      <c r="R2093" s="460" t="str">
        <f t="shared" si="119"/>
        <v>fx</v>
      </c>
      <c r="S2093" s="957"/>
      <c r="T2093" s="957"/>
      <c r="U2093" s="963"/>
    </row>
    <row r="2094" spans="1:21" ht="15.75" thickBot="1" x14ac:dyDescent="0.3">
      <c r="A2094" s="974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957"/>
      <c r="O2094" s="457"/>
      <c r="P2094" s="457"/>
      <c r="Q2094" s="961"/>
      <c r="R2094" s="460" t="str">
        <f t="shared" si="119"/>
        <v>fx</v>
      </c>
      <c r="S2094" s="957"/>
      <c r="T2094" s="957"/>
      <c r="U2094" s="963"/>
    </row>
    <row r="2095" spans="1:21" ht="15.75" thickBot="1" x14ac:dyDescent="0.3">
      <c r="A2095" s="974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957"/>
      <c r="O2095" s="457"/>
      <c r="P2095" s="457"/>
      <c r="Q2095" s="961"/>
      <c r="R2095" s="460" t="str">
        <f t="shared" si="119"/>
        <v>fx</v>
      </c>
      <c r="S2095" s="957"/>
      <c r="T2095" s="957"/>
      <c r="U2095" s="963"/>
    </row>
    <row r="2096" spans="1:21" ht="15.75" thickBot="1" x14ac:dyDescent="0.3">
      <c r="A2096" s="974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958"/>
      <c r="O2096" s="457"/>
      <c r="P2096" s="457"/>
      <c r="Q2096" s="961"/>
      <c r="R2096" s="460" t="str">
        <f t="shared" si="119"/>
        <v>fx</v>
      </c>
      <c r="S2096" s="957"/>
      <c r="T2096" s="957"/>
      <c r="U2096" s="963"/>
    </row>
    <row r="2097" spans="1:21" ht="15.75" thickBot="1" x14ac:dyDescent="0.3">
      <c r="A2097" s="974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956">
        <v>284</v>
      </c>
      <c r="O2097" s="457"/>
      <c r="P2097" s="457"/>
      <c r="Q2097" s="961"/>
      <c r="R2097" s="460" t="str">
        <f t="shared" si="119"/>
        <v>fx</v>
      </c>
      <c r="S2097" s="957"/>
      <c r="T2097" s="957"/>
      <c r="U2097" s="963"/>
    </row>
    <row r="2098" spans="1:21" ht="15.75" thickBot="1" x14ac:dyDescent="0.3">
      <c r="A2098" s="974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957"/>
      <c r="O2098" s="457"/>
      <c r="P2098" s="457"/>
      <c r="Q2098" s="961"/>
      <c r="R2098" s="460" t="str">
        <f t="shared" si="119"/>
        <v>fx</v>
      </c>
      <c r="S2098" s="957"/>
      <c r="T2098" s="957"/>
      <c r="U2098" s="963"/>
    </row>
    <row r="2099" spans="1:21" ht="15.75" thickBot="1" x14ac:dyDescent="0.3">
      <c r="A2099" s="974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957"/>
      <c r="O2099" s="457"/>
      <c r="P2099" s="457"/>
      <c r="Q2099" s="961"/>
      <c r="R2099" s="460" t="str">
        <f t="shared" si="119"/>
        <v>fx</v>
      </c>
      <c r="S2099" s="957"/>
      <c r="T2099" s="957"/>
      <c r="U2099" s="963"/>
    </row>
    <row r="2100" spans="1:21" ht="15.75" thickBot="1" x14ac:dyDescent="0.3">
      <c r="A2100" s="974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957"/>
      <c r="O2100" s="457"/>
      <c r="P2100" s="457"/>
      <c r="Q2100" s="961"/>
      <c r="R2100" s="460" t="str">
        <f t="shared" si="119"/>
        <v>fx</v>
      </c>
      <c r="S2100" s="957"/>
      <c r="T2100" s="957"/>
      <c r="U2100" s="963"/>
    </row>
    <row r="2101" spans="1:21" ht="15.75" thickBot="1" x14ac:dyDescent="0.3">
      <c r="A2101" s="974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957"/>
      <c r="O2101" s="457"/>
      <c r="P2101" s="457"/>
      <c r="Q2101" s="961"/>
      <c r="R2101" s="460" t="str">
        <f t="shared" si="119"/>
        <v>fx</v>
      </c>
      <c r="S2101" s="957"/>
      <c r="T2101" s="957"/>
      <c r="U2101" s="963"/>
    </row>
    <row r="2102" spans="1:21" ht="15.75" thickBot="1" x14ac:dyDescent="0.3">
      <c r="A2102" s="974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958"/>
      <c r="O2102" s="457"/>
      <c r="P2102" s="457"/>
      <c r="Q2102" s="961"/>
      <c r="R2102" s="460" t="str">
        <f t="shared" si="119"/>
        <v>fx</v>
      </c>
      <c r="S2102" s="957"/>
      <c r="T2102" s="957"/>
      <c r="U2102" s="963"/>
    </row>
    <row r="2103" spans="1:21" ht="15.75" thickBot="1" x14ac:dyDescent="0.3">
      <c r="A2103" s="974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956">
        <v>300</v>
      </c>
      <c r="O2103" s="457"/>
      <c r="P2103" s="457"/>
      <c r="Q2103" s="961"/>
      <c r="R2103" s="460" t="str">
        <f t="shared" si="119"/>
        <v>p500</v>
      </c>
      <c r="S2103" s="957"/>
      <c r="T2103" s="957"/>
      <c r="U2103" s="963"/>
    </row>
    <row r="2104" spans="1:21" ht="15.75" thickBot="1" x14ac:dyDescent="0.3">
      <c r="A2104" s="974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957"/>
      <c r="O2104" s="457"/>
      <c r="P2104" s="457"/>
      <c r="Q2104" s="961"/>
      <c r="R2104" s="460" t="str">
        <f t="shared" si="119"/>
        <v>p500</v>
      </c>
      <c r="S2104" s="957"/>
      <c r="T2104" s="957"/>
      <c r="U2104" s="963"/>
    </row>
    <row r="2105" spans="1:21" ht="15.75" thickBot="1" x14ac:dyDescent="0.3">
      <c r="A2105" s="974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957"/>
      <c r="O2105" s="457"/>
      <c r="P2105" s="457"/>
      <c r="Q2105" s="961"/>
      <c r="R2105" s="460" t="str">
        <f t="shared" si="119"/>
        <v>p500</v>
      </c>
      <c r="S2105" s="957"/>
      <c r="T2105" s="957"/>
      <c r="U2105" s="963"/>
    </row>
    <row r="2106" spans="1:21" ht="15.75" thickBot="1" x14ac:dyDescent="0.3">
      <c r="A2106" s="974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958"/>
      <c r="O2106" s="457"/>
      <c r="P2106" s="457"/>
      <c r="Q2106" s="961"/>
      <c r="R2106" s="460" t="str">
        <f t="shared" si="119"/>
        <v>p500</v>
      </c>
      <c r="S2106" s="957"/>
      <c r="T2106" s="957"/>
      <c r="U2106" s="963"/>
    </row>
    <row r="2107" spans="1:21" ht="15.75" thickBot="1" x14ac:dyDescent="0.3">
      <c r="A2107" s="974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956">
        <v>300</v>
      </c>
      <c r="O2107" s="457"/>
      <c r="P2107" s="457"/>
      <c r="Q2107" s="961"/>
      <c r="R2107" s="460" t="str">
        <f t="shared" si="119"/>
        <v>fx</v>
      </c>
      <c r="S2107" s="957"/>
      <c r="T2107" s="957"/>
      <c r="U2107" s="963"/>
    </row>
    <row r="2108" spans="1:21" ht="15.75" thickBot="1" x14ac:dyDescent="0.3">
      <c r="A2108" s="974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957"/>
      <c r="O2108" s="457"/>
      <c r="P2108" s="457"/>
      <c r="Q2108" s="961"/>
      <c r="R2108" s="460" t="str">
        <f t="shared" si="119"/>
        <v>fx</v>
      </c>
      <c r="S2108" s="957"/>
      <c r="T2108" s="957"/>
      <c r="U2108" s="963"/>
    </row>
    <row r="2109" spans="1:21" ht="15.75" thickBot="1" x14ac:dyDescent="0.3">
      <c r="A2109" s="974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957"/>
      <c r="O2109" s="457"/>
      <c r="P2109" s="457"/>
      <c r="Q2109" s="961"/>
      <c r="R2109" s="460" t="str">
        <f t="shared" si="119"/>
        <v>fx</v>
      </c>
      <c r="S2109" s="957"/>
      <c r="T2109" s="957"/>
      <c r="U2109" s="963"/>
    </row>
    <row r="2110" spans="1:21" ht="15.75" thickBot="1" x14ac:dyDescent="0.3">
      <c r="A2110" s="974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958"/>
      <c r="O2110" s="457"/>
      <c r="P2110" s="457"/>
      <c r="Q2110" s="961"/>
      <c r="R2110" s="460" t="str">
        <f t="shared" si="119"/>
        <v>fx</v>
      </c>
      <c r="S2110" s="957"/>
      <c r="T2110" s="957"/>
      <c r="U2110" s="963"/>
    </row>
    <row r="2111" spans="1:21" ht="15.75" thickBot="1" x14ac:dyDescent="0.3">
      <c r="A2111" s="975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965"/>
      <c r="R2111" s="151" t="str">
        <f t="shared" si="119"/>
        <v>fx</v>
      </c>
      <c r="S2111" s="964"/>
      <c r="T2111" s="964"/>
      <c r="U2111" s="966"/>
    </row>
    <row r="2112" spans="1:21" ht="15.75" thickBot="1" x14ac:dyDescent="0.3">
      <c r="A2112" s="973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959">
        <v>480</v>
      </c>
      <c r="O2112" s="482"/>
      <c r="P2112" s="482"/>
      <c r="Q2112" s="960">
        <f>327.95+12.433+300.345</f>
        <v>640.72800000000007</v>
      </c>
      <c r="R2112" s="150" t="str">
        <f t="shared" si="119"/>
        <v>fx</v>
      </c>
      <c r="S2112" s="959">
        <v>3</v>
      </c>
      <c r="T2112" s="959">
        <v>25</v>
      </c>
      <c r="U2112" s="962">
        <v>1000</v>
      </c>
    </row>
    <row r="2113" spans="1:21" ht="15.75" thickBot="1" x14ac:dyDescent="0.3">
      <c r="A2113" s="974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957"/>
      <c r="O2113" s="480"/>
      <c r="P2113" s="480"/>
      <c r="Q2113" s="961"/>
      <c r="R2113" s="483" t="str">
        <f t="shared" si="119"/>
        <v>fx</v>
      </c>
      <c r="S2113" s="957"/>
      <c r="T2113" s="957"/>
      <c r="U2113" s="963"/>
    </row>
    <row r="2114" spans="1:21" ht="15.75" thickBot="1" x14ac:dyDescent="0.3">
      <c r="A2114" s="974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957"/>
      <c r="O2114" s="480"/>
      <c r="P2114" s="480"/>
      <c r="Q2114" s="961"/>
      <c r="R2114" s="483" t="str">
        <f t="shared" si="119"/>
        <v>fx</v>
      </c>
      <c r="S2114" s="957"/>
      <c r="T2114" s="957"/>
      <c r="U2114" s="963"/>
    </row>
    <row r="2115" spans="1:21" ht="15.75" thickBot="1" x14ac:dyDescent="0.3">
      <c r="A2115" s="974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957"/>
      <c r="O2115" s="480"/>
      <c r="P2115" s="480"/>
      <c r="Q2115" s="961"/>
      <c r="R2115" s="483" t="str">
        <f t="shared" si="119"/>
        <v>fx</v>
      </c>
      <c r="S2115" s="957"/>
      <c r="T2115" s="957"/>
      <c r="U2115" s="963"/>
    </row>
    <row r="2116" spans="1:21" ht="15.75" thickBot="1" x14ac:dyDescent="0.3">
      <c r="A2116" s="974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958"/>
      <c r="O2116" s="480"/>
      <c r="P2116" s="480"/>
      <c r="Q2116" s="961"/>
      <c r="R2116" s="483" t="str">
        <f t="shared" si="119"/>
        <v>fx</v>
      </c>
      <c r="S2116" s="957"/>
      <c r="T2116" s="957"/>
      <c r="U2116" s="963"/>
    </row>
    <row r="2117" spans="1:21" ht="15.75" thickBot="1" x14ac:dyDescent="0.3">
      <c r="A2117" s="974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956">
        <v>360</v>
      </c>
      <c r="O2117" s="480"/>
      <c r="P2117" s="480"/>
      <c r="Q2117" s="961"/>
      <c r="R2117" s="483" t="str">
        <f t="shared" si="119"/>
        <v>fx</v>
      </c>
      <c r="S2117" s="957"/>
      <c r="T2117" s="957"/>
      <c r="U2117" s="963"/>
    </row>
    <row r="2118" spans="1:21" ht="15.75" thickBot="1" x14ac:dyDescent="0.3">
      <c r="A2118" s="974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957"/>
      <c r="O2118" s="480"/>
      <c r="P2118" s="480"/>
      <c r="Q2118" s="961"/>
      <c r="R2118" s="483" t="str">
        <f t="shared" si="119"/>
        <v>fx</v>
      </c>
      <c r="S2118" s="957"/>
      <c r="T2118" s="957"/>
      <c r="U2118" s="963"/>
    </row>
    <row r="2119" spans="1:21" ht="15.75" thickBot="1" x14ac:dyDescent="0.3">
      <c r="A2119" s="974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957"/>
      <c r="O2119" s="480"/>
      <c r="P2119" s="480"/>
      <c r="Q2119" s="961"/>
      <c r="R2119" s="483" t="str">
        <f t="shared" si="119"/>
        <v>fx</v>
      </c>
      <c r="S2119" s="957"/>
      <c r="T2119" s="957"/>
      <c r="U2119" s="963"/>
    </row>
    <row r="2120" spans="1:21" ht="15.75" thickBot="1" x14ac:dyDescent="0.3">
      <c r="A2120" s="974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958"/>
      <c r="O2120" s="480"/>
      <c r="P2120" s="480"/>
      <c r="Q2120" s="961"/>
      <c r="R2120" s="483" t="str">
        <f t="shared" si="119"/>
        <v>fx</v>
      </c>
      <c r="S2120" s="957"/>
      <c r="T2120" s="957"/>
      <c r="U2120" s="963"/>
    </row>
    <row r="2121" spans="1:21" ht="15.75" thickBot="1" x14ac:dyDescent="0.3">
      <c r="A2121" s="974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956">
        <v>360</v>
      </c>
      <c r="O2121" s="480"/>
      <c r="P2121" s="480"/>
      <c r="Q2121" s="961"/>
      <c r="R2121" s="483" t="str">
        <f t="shared" si="119"/>
        <v>p500</v>
      </c>
      <c r="S2121" s="957"/>
      <c r="T2121" s="957"/>
      <c r="U2121" s="963"/>
    </row>
    <row r="2122" spans="1:21" ht="15.75" thickBot="1" x14ac:dyDescent="0.3">
      <c r="A2122" s="974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957"/>
      <c r="O2122" s="480"/>
      <c r="P2122" s="480"/>
      <c r="Q2122" s="961"/>
      <c r="R2122" s="483" t="str">
        <f t="shared" si="119"/>
        <v>p500</v>
      </c>
      <c r="S2122" s="957"/>
      <c r="T2122" s="957"/>
      <c r="U2122" s="963"/>
    </row>
    <row r="2123" spans="1:21" ht="15.75" thickBot="1" x14ac:dyDescent="0.3">
      <c r="A2123" s="974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958"/>
      <c r="O2123" s="480"/>
      <c r="P2123" s="480"/>
      <c r="Q2123" s="961"/>
      <c r="R2123" s="483" t="str">
        <f t="shared" si="119"/>
        <v>p500</v>
      </c>
      <c r="S2123" s="957"/>
      <c r="T2123" s="957"/>
      <c r="U2123" s="963"/>
    </row>
    <row r="2124" spans="1:21" ht="15.75" thickBot="1" x14ac:dyDescent="0.3">
      <c r="A2124" s="974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956">
        <v>270</v>
      </c>
      <c r="O2124" s="480"/>
      <c r="P2124" s="480"/>
      <c r="Q2124" s="961"/>
      <c r="R2124" s="483" t="str">
        <f t="shared" si="119"/>
        <v>fx</v>
      </c>
      <c r="S2124" s="957"/>
      <c r="T2124" s="957"/>
      <c r="U2124" s="963"/>
    </row>
    <row r="2125" spans="1:21" ht="15.75" thickBot="1" x14ac:dyDescent="0.3">
      <c r="A2125" s="974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957"/>
      <c r="O2125" s="480"/>
      <c r="P2125" s="480"/>
      <c r="Q2125" s="961"/>
      <c r="R2125" s="483" t="str">
        <f t="shared" si="119"/>
        <v>fx</v>
      </c>
      <c r="S2125" s="957"/>
      <c r="T2125" s="957"/>
      <c r="U2125" s="963"/>
    </row>
    <row r="2126" spans="1:21" ht="15.75" thickBot="1" x14ac:dyDescent="0.3">
      <c r="A2126" s="974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957"/>
      <c r="O2126" s="480"/>
      <c r="P2126" s="480"/>
      <c r="Q2126" s="961"/>
      <c r="R2126" s="483" t="str">
        <f t="shared" si="119"/>
        <v>fx</v>
      </c>
      <c r="S2126" s="957"/>
      <c r="T2126" s="957"/>
      <c r="U2126" s="963"/>
    </row>
    <row r="2127" spans="1:21" ht="15.75" thickBot="1" x14ac:dyDescent="0.3">
      <c r="A2127" s="974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957"/>
      <c r="O2127" s="480"/>
      <c r="P2127" s="480"/>
      <c r="Q2127" s="961"/>
      <c r="R2127" s="483" t="str">
        <f t="shared" si="119"/>
        <v>fx</v>
      </c>
      <c r="S2127" s="957"/>
      <c r="T2127" s="957"/>
      <c r="U2127" s="963"/>
    </row>
    <row r="2128" spans="1:21" ht="15.75" thickBot="1" x14ac:dyDescent="0.3">
      <c r="A2128" s="974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958"/>
      <c r="O2128" s="480"/>
      <c r="P2128" s="480"/>
      <c r="Q2128" s="961"/>
      <c r="R2128" s="483" t="str">
        <f t="shared" si="119"/>
        <v>fx</v>
      </c>
      <c r="S2128" s="957"/>
      <c r="T2128" s="957"/>
      <c r="U2128" s="963"/>
    </row>
    <row r="2129" spans="1:21" ht="15.75" thickBot="1" x14ac:dyDescent="0.3">
      <c r="A2129" s="974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956">
        <v>300</v>
      </c>
      <c r="O2129" s="480"/>
      <c r="P2129" s="480"/>
      <c r="Q2129" s="961"/>
      <c r="R2129" s="483" t="str">
        <f t="shared" si="119"/>
        <v>fx</v>
      </c>
      <c r="S2129" s="957"/>
      <c r="T2129" s="957"/>
      <c r="U2129" s="963"/>
    </row>
    <row r="2130" spans="1:21" ht="15.75" thickBot="1" x14ac:dyDescent="0.3">
      <c r="A2130" s="974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957"/>
      <c r="O2130" s="480"/>
      <c r="P2130" s="480"/>
      <c r="Q2130" s="961"/>
      <c r="R2130" s="483" t="str">
        <f t="shared" si="119"/>
        <v>fx</v>
      </c>
      <c r="S2130" s="957"/>
      <c r="T2130" s="957"/>
      <c r="U2130" s="963"/>
    </row>
    <row r="2131" spans="1:21" ht="15.75" thickBot="1" x14ac:dyDescent="0.3">
      <c r="A2131" s="974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957"/>
      <c r="O2131" s="480"/>
      <c r="P2131" s="480"/>
      <c r="Q2131" s="961"/>
      <c r="R2131" s="483" t="str">
        <f t="shared" si="119"/>
        <v>fx</v>
      </c>
      <c r="S2131" s="957"/>
      <c r="T2131" s="957"/>
      <c r="U2131" s="963"/>
    </row>
    <row r="2132" spans="1:21" ht="15.75" thickBot="1" x14ac:dyDescent="0.3">
      <c r="A2132" s="974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957"/>
      <c r="O2132" s="480"/>
      <c r="P2132" s="480"/>
      <c r="Q2132" s="961"/>
      <c r="R2132" s="483" t="str">
        <f t="shared" si="119"/>
        <v>fx</v>
      </c>
      <c r="S2132" s="957"/>
      <c r="T2132" s="957"/>
      <c r="U2132" s="963"/>
    </row>
    <row r="2133" spans="1:21" ht="15.75" thickBot="1" x14ac:dyDescent="0.3">
      <c r="A2133" s="974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958"/>
      <c r="O2133" s="480"/>
      <c r="P2133" s="480"/>
      <c r="Q2133" s="961"/>
      <c r="R2133" s="483" t="str">
        <f t="shared" si="119"/>
        <v>fx</v>
      </c>
      <c r="S2133" s="957"/>
      <c r="T2133" s="957"/>
      <c r="U2133" s="963"/>
    </row>
    <row r="2134" spans="1:21" ht="15.75" thickBot="1" x14ac:dyDescent="0.3">
      <c r="A2134" s="974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956">
        <v>239</v>
      </c>
      <c r="O2134" s="480"/>
      <c r="P2134" s="480"/>
      <c r="Q2134" s="961"/>
      <c r="R2134" s="483" t="str">
        <f t="shared" si="119"/>
        <v>fx</v>
      </c>
      <c r="S2134" s="957"/>
      <c r="T2134" s="957"/>
      <c r="U2134" s="963"/>
    </row>
    <row r="2135" spans="1:21" ht="15.75" thickBot="1" x14ac:dyDescent="0.3">
      <c r="A2135" s="974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957"/>
      <c r="O2135" s="480"/>
      <c r="P2135" s="480"/>
      <c r="Q2135" s="961"/>
      <c r="R2135" s="483" t="str">
        <f t="shared" si="119"/>
        <v>fx</v>
      </c>
      <c r="S2135" s="957"/>
      <c r="T2135" s="957"/>
      <c r="U2135" s="963"/>
    </row>
    <row r="2136" spans="1:21" ht="15.75" thickBot="1" x14ac:dyDescent="0.3">
      <c r="A2136" s="974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957"/>
      <c r="O2136" s="480"/>
      <c r="P2136" s="480"/>
      <c r="Q2136" s="961"/>
      <c r="R2136" s="483" t="str">
        <f t="shared" si="119"/>
        <v>fx</v>
      </c>
      <c r="S2136" s="957"/>
      <c r="T2136" s="957"/>
      <c r="U2136" s="963"/>
    </row>
    <row r="2137" spans="1:21" ht="15.75" thickBot="1" x14ac:dyDescent="0.3">
      <c r="A2137" s="974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957"/>
      <c r="O2137" s="480"/>
      <c r="P2137" s="480"/>
      <c r="Q2137" s="961"/>
      <c r="R2137" s="483" t="str">
        <f t="shared" si="119"/>
        <v>fx</v>
      </c>
      <c r="S2137" s="957"/>
      <c r="T2137" s="957"/>
      <c r="U2137" s="963"/>
    </row>
    <row r="2138" spans="1:21" ht="15.75" thickBot="1" x14ac:dyDescent="0.3">
      <c r="A2138" s="974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957"/>
      <c r="O2138" s="480"/>
      <c r="P2138" s="480"/>
      <c r="Q2138" s="961"/>
      <c r="R2138" s="483" t="str">
        <f t="shared" si="119"/>
        <v>fx</v>
      </c>
      <c r="S2138" s="957"/>
      <c r="T2138" s="957"/>
      <c r="U2138" s="963"/>
    </row>
    <row r="2139" spans="1:21" ht="15.75" thickBot="1" x14ac:dyDescent="0.3">
      <c r="A2139" s="974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958"/>
      <c r="O2139" s="480"/>
      <c r="P2139" s="480"/>
      <c r="Q2139" s="961"/>
      <c r="R2139" s="483" t="str">
        <f t="shared" si="119"/>
        <v>fx</v>
      </c>
      <c r="S2139" s="957"/>
      <c r="T2139" s="957"/>
      <c r="U2139" s="963"/>
    </row>
    <row r="2140" spans="1:21" ht="15.75" thickBot="1" x14ac:dyDescent="0.3">
      <c r="A2140" s="974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956">
        <v>320</v>
      </c>
      <c r="O2140" s="480"/>
      <c r="P2140" s="480"/>
      <c r="Q2140" s="961"/>
      <c r="R2140" s="483" t="str">
        <f t="shared" si="119"/>
        <v>fx</v>
      </c>
      <c r="S2140" s="957"/>
      <c r="T2140" s="957"/>
      <c r="U2140" s="963"/>
    </row>
    <row r="2141" spans="1:21" ht="15.75" thickBot="1" x14ac:dyDescent="0.3">
      <c r="A2141" s="974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957"/>
      <c r="O2141" s="480"/>
      <c r="P2141" s="480"/>
      <c r="Q2141" s="961"/>
      <c r="R2141" s="483" t="str">
        <f t="shared" si="119"/>
        <v>fx</v>
      </c>
      <c r="S2141" s="957"/>
      <c r="T2141" s="957"/>
      <c r="U2141" s="963"/>
    </row>
    <row r="2142" spans="1:21" ht="15.75" thickBot="1" x14ac:dyDescent="0.3">
      <c r="A2142" s="974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957"/>
      <c r="O2142" s="480"/>
      <c r="P2142" s="480"/>
      <c r="Q2142" s="961"/>
      <c r="R2142" s="483" t="str">
        <f t="shared" ref="R2142:R2205" si="124">IF(C2142=370,"p500","fx")</f>
        <v>fx</v>
      </c>
      <c r="S2142" s="957"/>
      <c r="T2142" s="957"/>
      <c r="U2142" s="963"/>
    </row>
    <row r="2143" spans="1:21" ht="15.75" thickBot="1" x14ac:dyDescent="0.3">
      <c r="A2143" s="974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958"/>
      <c r="O2143" s="480"/>
      <c r="P2143" s="480"/>
      <c r="Q2143" s="961"/>
      <c r="R2143" s="483" t="str">
        <f t="shared" si="124"/>
        <v>fx</v>
      </c>
      <c r="S2143" s="957"/>
      <c r="T2143" s="957"/>
      <c r="U2143" s="963"/>
    </row>
    <row r="2144" spans="1:21" ht="15.75" thickBot="1" x14ac:dyDescent="0.3">
      <c r="A2144" s="974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956">
        <v>12</v>
      </c>
      <c r="O2144" s="480"/>
      <c r="P2144" s="480"/>
      <c r="Q2144" s="961"/>
      <c r="R2144" s="483" t="str">
        <f t="shared" si="124"/>
        <v>fx</v>
      </c>
      <c r="S2144" s="957"/>
      <c r="T2144" s="957"/>
      <c r="U2144" s="963"/>
    </row>
    <row r="2145" spans="1:21" ht="15.75" thickBot="1" x14ac:dyDescent="0.3">
      <c r="A2145" s="974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958"/>
      <c r="O2145" s="480"/>
      <c r="P2145" s="480"/>
      <c r="Q2145" s="961"/>
      <c r="R2145" s="483" t="str">
        <f t="shared" si="124"/>
        <v>fx</v>
      </c>
      <c r="S2145" s="957"/>
      <c r="T2145" s="957"/>
      <c r="U2145" s="963"/>
    </row>
    <row r="2146" spans="1:21" ht="15.75" thickBot="1" x14ac:dyDescent="0.3">
      <c r="A2146" s="974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956">
        <v>18</v>
      </c>
      <c r="O2146" s="480"/>
      <c r="P2146" s="480"/>
      <c r="Q2146" s="961"/>
      <c r="R2146" s="483" t="str">
        <f t="shared" si="124"/>
        <v>fx</v>
      </c>
      <c r="S2146" s="957"/>
      <c r="T2146" s="957"/>
      <c r="U2146" s="963"/>
    </row>
    <row r="2147" spans="1:21" ht="15.75" thickBot="1" x14ac:dyDescent="0.3">
      <c r="A2147" s="974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957"/>
      <c r="O2147" s="480"/>
      <c r="P2147" s="480"/>
      <c r="Q2147" s="961"/>
      <c r="R2147" s="483" t="str">
        <f t="shared" si="124"/>
        <v>fx</v>
      </c>
      <c r="S2147" s="957"/>
      <c r="T2147" s="957"/>
      <c r="U2147" s="963"/>
    </row>
    <row r="2148" spans="1:21" ht="15.75" thickBot="1" x14ac:dyDescent="0.3">
      <c r="A2148" s="974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957"/>
      <c r="O2148" s="480"/>
      <c r="P2148" s="480"/>
      <c r="Q2148" s="961"/>
      <c r="R2148" s="483" t="str">
        <f t="shared" si="124"/>
        <v>fx</v>
      </c>
      <c r="S2148" s="957"/>
      <c r="T2148" s="957"/>
      <c r="U2148" s="963"/>
    </row>
    <row r="2149" spans="1:21" ht="15.75" thickBot="1" x14ac:dyDescent="0.3">
      <c r="A2149" s="974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957"/>
      <c r="O2149" s="480"/>
      <c r="P2149" s="480"/>
      <c r="Q2149" s="961"/>
      <c r="R2149" s="483" t="str">
        <f t="shared" si="124"/>
        <v>fx</v>
      </c>
      <c r="S2149" s="957"/>
      <c r="T2149" s="957"/>
      <c r="U2149" s="963"/>
    </row>
    <row r="2150" spans="1:21" ht="15.75" thickBot="1" x14ac:dyDescent="0.3">
      <c r="A2150" s="974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957"/>
      <c r="O2150" s="480"/>
      <c r="P2150" s="480"/>
      <c r="Q2150" s="961"/>
      <c r="R2150" s="483" t="str">
        <f t="shared" si="124"/>
        <v>fx</v>
      </c>
      <c r="S2150" s="957"/>
      <c r="T2150" s="957"/>
      <c r="U2150" s="963"/>
    </row>
    <row r="2151" spans="1:21" ht="15.75" thickBot="1" x14ac:dyDescent="0.3">
      <c r="A2151" s="975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964"/>
      <c r="O2151" s="481"/>
      <c r="P2151" s="481"/>
      <c r="Q2151" s="965"/>
      <c r="R2151" s="151" t="str">
        <f t="shared" si="124"/>
        <v>fx</v>
      </c>
      <c r="S2151" s="964"/>
      <c r="T2151" s="964"/>
      <c r="U2151" s="966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959">
        <v>245</v>
      </c>
      <c r="O2152" s="482"/>
      <c r="P2152" s="482"/>
      <c r="Q2152" s="960">
        <f>160.7+6.25+148.463</f>
        <v>315.41300000000001</v>
      </c>
      <c r="R2152" s="150" t="str">
        <f t="shared" si="124"/>
        <v>fx</v>
      </c>
      <c r="S2152" s="959">
        <v>1.5</v>
      </c>
      <c r="T2152" s="959">
        <v>19.8</v>
      </c>
      <c r="U2152" s="962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957"/>
      <c r="O2153" s="480"/>
      <c r="P2153" s="480"/>
      <c r="Q2153" s="961"/>
      <c r="R2153" s="483" t="str">
        <f t="shared" si="124"/>
        <v>fx</v>
      </c>
      <c r="S2153" s="957"/>
      <c r="T2153" s="957"/>
      <c r="U2153" s="963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957"/>
      <c r="O2154" s="480"/>
      <c r="P2154" s="480"/>
      <c r="Q2154" s="961"/>
      <c r="R2154" s="483" t="str">
        <f t="shared" si="124"/>
        <v>fx</v>
      </c>
      <c r="S2154" s="957"/>
      <c r="T2154" s="957"/>
      <c r="U2154" s="963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958"/>
      <c r="O2155" s="480"/>
      <c r="P2155" s="480"/>
      <c r="Q2155" s="961"/>
      <c r="R2155" s="483" t="str">
        <f t="shared" si="124"/>
        <v>fx</v>
      </c>
      <c r="S2155" s="957"/>
      <c r="T2155" s="957"/>
      <c r="U2155" s="963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956">
        <v>175</v>
      </c>
      <c r="O2156" s="480"/>
      <c r="P2156" s="480"/>
      <c r="Q2156" s="961"/>
      <c r="R2156" s="483" t="str">
        <f t="shared" si="124"/>
        <v>fx</v>
      </c>
      <c r="S2156" s="957"/>
      <c r="T2156" s="957"/>
      <c r="U2156" s="963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957"/>
      <c r="O2157" s="480"/>
      <c r="P2157" s="480"/>
      <c r="Q2157" s="961"/>
      <c r="R2157" s="483" t="str">
        <f t="shared" si="124"/>
        <v>fx</v>
      </c>
      <c r="S2157" s="957"/>
      <c r="T2157" s="957"/>
      <c r="U2157" s="963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957"/>
      <c r="O2158" s="480"/>
      <c r="P2158" s="480"/>
      <c r="Q2158" s="961"/>
      <c r="R2158" s="483" t="str">
        <f t="shared" si="124"/>
        <v>fx</v>
      </c>
      <c r="S2158" s="957"/>
      <c r="T2158" s="957"/>
      <c r="U2158" s="963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957"/>
      <c r="O2159" s="480"/>
      <c r="P2159" s="480"/>
      <c r="Q2159" s="961"/>
      <c r="R2159" s="483" t="str">
        <f t="shared" si="124"/>
        <v>fx</v>
      </c>
      <c r="S2159" s="957"/>
      <c r="T2159" s="957"/>
      <c r="U2159" s="963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958"/>
      <c r="O2160" s="480"/>
      <c r="P2160" s="480"/>
      <c r="Q2160" s="961"/>
      <c r="R2160" s="483" t="str">
        <f t="shared" si="124"/>
        <v>fx</v>
      </c>
      <c r="S2160" s="957"/>
      <c r="T2160" s="957"/>
      <c r="U2160" s="963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956">
        <v>175</v>
      </c>
      <c r="O2161" s="480"/>
      <c r="P2161" s="480"/>
      <c r="Q2161" s="961"/>
      <c r="R2161" s="483" t="str">
        <f t="shared" si="124"/>
        <v>fx</v>
      </c>
      <c r="S2161" s="957"/>
      <c r="T2161" s="957"/>
      <c r="U2161" s="963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957"/>
      <c r="O2162" s="480"/>
      <c r="P2162" s="480"/>
      <c r="Q2162" s="961"/>
      <c r="R2162" s="483" t="str">
        <f t="shared" si="124"/>
        <v>fx</v>
      </c>
      <c r="S2162" s="957"/>
      <c r="T2162" s="957"/>
      <c r="U2162" s="963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957"/>
      <c r="O2163" s="480"/>
      <c r="P2163" s="480"/>
      <c r="Q2163" s="961"/>
      <c r="R2163" s="483" t="str">
        <f t="shared" si="124"/>
        <v>fx</v>
      </c>
      <c r="S2163" s="957"/>
      <c r="T2163" s="957"/>
      <c r="U2163" s="963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958"/>
      <c r="O2164" s="480"/>
      <c r="P2164" s="480"/>
      <c r="Q2164" s="961"/>
      <c r="R2164" s="483" t="str">
        <f t="shared" si="124"/>
        <v>fx</v>
      </c>
      <c r="S2164" s="957"/>
      <c r="T2164" s="957"/>
      <c r="U2164" s="963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956">
        <v>210</v>
      </c>
      <c r="O2165" s="480"/>
      <c r="P2165" s="480"/>
      <c r="Q2165" s="961"/>
      <c r="R2165" s="483" t="str">
        <f t="shared" si="124"/>
        <v>fx</v>
      </c>
      <c r="S2165" s="957"/>
      <c r="T2165" s="957"/>
      <c r="U2165" s="963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957"/>
      <c r="O2166" s="480"/>
      <c r="P2166" s="480"/>
      <c r="Q2166" s="961"/>
      <c r="R2166" s="483" t="str">
        <f t="shared" si="124"/>
        <v>fx</v>
      </c>
      <c r="S2166" s="957"/>
      <c r="T2166" s="957"/>
      <c r="U2166" s="963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957"/>
      <c r="O2167" s="480"/>
      <c r="P2167" s="480"/>
      <c r="Q2167" s="961"/>
      <c r="R2167" s="483" t="str">
        <f t="shared" si="124"/>
        <v>fx</v>
      </c>
      <c r="S2167" s="957"/>
      <c r="T2167" s="957"/>
      <c r="U2167" s="963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958"/>
      <c r="O2168" s="480"/>
      <c r="P2168" s="480"/>
      <c r="Q2168" s="961"/>
      <c r="R2168" s="483" t="str">
        <f t="shared" si="124"/>
        <v>fx</v>
      </c>
      <c r="S2168" s="957"/>
      <c r="T2168" s="957"/>
      <c r="U2168" s="963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956">
        <v>210</v>
      </c>
      <c r="O2169" s="480"/>
      <c r="P2169" s="480"/>
      <c r="Q2169" s="961"/>
      <c r="R2169" s="483" t="str">
        <f t="shared" si="124"/>
        <v>p500</v>
      </c>
      <c r="S2169" s="957"/>
      <c r="T2169" s="957"/>
      <c r="U2169" s="963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957"/>
      <c r="O2170" s="480"/>
      <c r="P2170" s="480"/>
      <c r="Q2170" s="961"/>
      <c r="R2170" s="483" t="str">
        <f t="shared" si="124"/>
        <v>p500</v>
      </c>
      <c r="S2170" s="957"/>
      <c r="T2170" s="957"/>
      <c r="U2170" s="963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958"/>
      <c r="O2171" s="480"/>
      <c r="P2171" s="480"/>
      <c r="Q2171" s="961"/>
      <c r="R2171" s="483" t="str">
        <f t="shared" si="124"/>
        <v>p500</v>
      </c>
      <c r="S2171" s="957"/>
      <c r="T2171" s="957"/>
      <c r="U2171" s="963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956">
        <v>280</v>
      </c>
      <c r="O2172" s="480"/>
      <c r="P2172" s="480"/>
      <c r="Q2172" s="961"/>
      <c r="R2172" s="483" t="str">
        <f t="shared" si="124"/>
        <v>fx</v>
      </c>
      <c r="S2172" s="957"/>
      <c r="T2172" s="957"/>
      <c r="U2172" s="963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957"/>
      <c r="O2173" s="480"/>
      <c r="P2173" s="480"/>
      <c r="Q2173" s="961"/>
      <c r="R2173" s="483" t="str">
        <f t="shared" si="124"/>
        <v>fx</v>
      </c>
      <c r="S2173" s="957"/>
      <c r="T2173" s="957"/>
      <c r="U2173" s="963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957"/>
      <c r="O2174" s="480"/>
      <c r="P2174" s="480"/>
      <c r="Q2174" s="961"/>
      <c r="R2174" s="483" t="str">
        <f t="shared" si="124"/>
        <v>fx</v>
      </c>
      <c r="S2174" s="957"/>
      <c r="T2174" s="957"/>
      <c r="U2174" s="963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957"/>
      <c r="O2175" s="480"/>
      <c r="P2175" s="480"/>
      <c r="Q2175" s="961"/>
      <c r="R2175" s="483" t="str">
        <f t="shared" si="124"/>
        <v>fx</v>
      </c>
      <c r="S2175" s="957"/>
      <c r="T2175" s="957"/>
      <c r="U2175" s="963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957"/>
      <c r="O2176" s="480"/>
      <c r="P2176" s="480"/>
      <c r="Q2176" s="961"/>
      <c r="R2176" s="483" t="str">
        <f t="shared" si="124"/>
        <v>fx</v>
      </c>
      <c r="S2176" s="957"/>
      <c r="T2176" s="957"/>
      <c r="U2176" s="963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958"/>
      <c r="O2177" s="480"/>
      <c r="P2177" s="480"/>
      <c r="Q2177" s="961"/>
      <c r="R2177" s="483" t="str">
        <f t="shared" si="124"/>
        <v>fx</v>
      </c>
      <c r="S2177" s="957"/>
      <c r="T2177" s="957"/>
      <c r="U2177" s="963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965"/>
      <c r="R2178" s="151" t="str">
        <f t="shared" si="124"/>
        <v>fx</v>
      </c>
      <c r="S2178" s="964"/>
      <c r="T2178" s="964"/>
      <c r="U2178" s="966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959">
        <v>636</v>
      </c>
      <c r="O2179" s="529"/>
      <c r="P2179" s="529"/>
      <c r="Q2179" s="960">
        <f>382.943+17.061+370.086</f>
        <v>770.08999999999992</v>
      </c>
      <c r="R2179" s="150" t="str">
        <f t="shared" si="124"/>
        <v>fx</v>
      </c>
      <c r="S2179" s="959">
        <v>3.5</v>
      </c>
      <c r="T2179" s="959">
        <v>28</v>
      </c>
      <c r="U2179" s="962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957"/>
      <c r="O2180" s="530"/>
      <c r="P2180" s="530"/>
      <c r="Q2180" s="961"/>
      <c r="R2180" s="533" t="str">
        <f t="shared" si="124"/>
        <v>fx</v>
      </c>
      <c r="S2180" s="957"/>
      <c r="T2180" s="957"/>
      <c r="U2180" s="963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957"/>
      <c r="O2181" s="530"/>
      <c r="P2181" s="530"/>
      <c r="Q2181" s="961"/>
      <c r="R2181" s="533" t="str">
        <f t="shared" si="124"/>
        <v>fx</v>
      </c>
      <c r="S2181" s="957"/>
      <c r="T2181" s="957"/>
      <c r="U2181" s="963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957"/>
      <c r="O2182" s="530"/>
      <c r="P2182" s="530"/>
      <c r="Q2182" s="961"/>
      <c r="R2182" s="533" t="str">
        <f t="shared" si="124"/>
        <v>fx</v>
      </c>
      <c r="S2182" s="957"/>
      <c r="T2182" s="957"/>
      <c r="U2182" s="963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958"/>
      <c r="O2183" s="530"/>
      <c r="P2183" s="530"/>
      <c r="Q2183" s="961"/>
      <c r="R2183" s="533" t="str">
        <f t="shared" si="124"/>
        <v>fx</v>
      </c>
      <c r="S2183" s="957"/>
      <c r="T2183" s="957"/>
      <c r="U2183" s="963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956">
        <v>350</v>
      </c>
      <c r="O2184" s="530"/>
      <c r="P2184" s="530"/>
      <c r="Q2184" s="961"/>
      <c r="R2184" s="533" t="str">
        <f t="shared" si="124"/>
        <v>fx</v>
      </c>
      <c r="S2184" s="957"/>
      <c r="T2184" s="957"/>
      <c r="U2184" s="963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957"/>
      <c r="O2185" s="530"/>
      <c r="P2185" s="530"/>
      <c r="Q2185" s="961"/>
      <c r="R2185" s="533" t="str">
        <f t="shared" si="124"/>
        <v>fx</v>
      </c>
      <c r="S2185" s="957"/>
      <c r="T2185" s="957"/>
      <c r="U2185" s="963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957"/>
      <c r="O2186" s="530"/>
      <c r="P2186" s="530"/>
      <c r="Q2186" s="961"/>
      <c r="R2186" s="533" t="str">
        <f t="shared" si="124"/>
        <v>fx</v>
      </c>
      <c r="S2186" s="957"/>
      <c r="T2186" s="957"/>
      <c r="U2186" s="963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957"/>
      <c r="O2187" s="530"/>
      <c r="P2187" s="530"/>
      <c r="Q2187" s="961"/>
      <c r="R2187" s="533" t="str">
        <f t="shared" si="124"/>
        <v>fx</v>
      </c>
      <c r="S2187" s="957"/>
      <c r="T2187" s="957"/>
      <c r="U2187" s="963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958"/>
      <c r="O2188" s="530"/>
      <c r="P2188" s="530"/>
      <c r="Q2188" s="961"/>
      <c r="R2188" s="533" t="str">
        <f t="shared" si="124"/>
        <v>fx</v>
      </c>
      <c r="S2188" s="957"/>
      <c r="T2188" s="957"/>
      <c r="U2188" s="963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956">
        <v>370</v>
      </c>
      <c r="O2189" s="530"/>
      <c r="P2189" s="530"/>
      <c r="Q2189" s="961"/>
      <c r="R2189" s="533" t="str">
        <f t="shared" si="124"/>
        <v>p500</v>
      </c>
      <c r="S2189" s="957"/>
      <c r="T2189" s="957"/>
      <c r="U2189" s="963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957"/>
      <c r="O2190" s="530"/>
      <c r="P2190" s="530"/>
      <c r="Q2190" s="961"/>
      <c r="R2190" s="533" t="str">
        <f t="shared" si="124"/>
        <v>p500</v>
      </c>
      <c r="S2190" s="957"/>
      <c r="T2190" s="957"/>
      <c r="U2190" s="963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957"/>
      <c r="O2191" s="530"/>
      <c r="P2191" s="530"/>
      <c r="Q2191" s="961"/>
      <c r="R2191" s="533" t="str">
        <f t="shared" si="124"/>
        <v>p500</v>
      </c>
      <c r="S2191" s="957"/>
      <c r="T2191" s="957"/>
      <c r="U2191" s="963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958"/>
      <c r="O2192" s="530"/>
      <c r="P2192" s="530"/>
      <c r="Q2192" s="961"/>
      <c r="R2192" s="533" t="str">
        <f t="shared" si="124"/>
        <v>p500</v>
      </c>
      <c r="S2192" s="957"/>
      <c r="T2192" s="957"/>
      <c r="U2192" s="963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956">
        <v>368</v>
      </c>
      <c r="O2193" s="530"/>
      <c r="P2193" s="530"/>
      <c r="Q2193" s="961"/>
      <c r="R2193" s="533" t="str">
        <f t="shared" si="124"/>
        <v>fx</v>
      </c>
      <c r="S2193" s="957"/>
      <c r="T2193" s="957"/>
      <c r="U2193" s="963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957"/>
      <c r="O2194" s="530"/>
      <c r="P2194" s="530"/>
      <c r="Q2194" s="961"/>
      <c r="R2194" s="533" t="str">
        <f t="shared" si="124"/>
        <v>fx</v>
      </c>
      <c r="S2194" s="957"/>
      <c r="T2194" s="957"/>
      <c r="U2194" s="963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957"/>
      <c r="O2195" s="530"/>
      <c r="P2195" s="530"/>
      <c r="Q2195" s="961"/>
      <c r="R2195" s="533" t="str">
        <f t="shared" si="124"/>
        <v>fx</v>
      </c>
      <c r="S2195" s="957"/>
      <c r="T2195" s="957"/>
      <c r="U2195" s="963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957"/>
      <c r="O2196" s="530"/>
      <c r="P2196" s="530"/>
      <c r="Q2196" s="961"/>
      <c r="R2196" s="533" t="str">
        <f t="shared" si="124"/>
        <v>fx</v>
      </c>
      <c r="S2196" s="957"/>
      <c r="T2196" s="957"/>
      <c r="U2196" s="963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958"/>
      <c r="O2197" s="530"/>
      <c r="P2197" s="530"/>
      <c r="Q2197" s="961"/>
      <c r="R2197" s="533" t="str">
        <f t="shared" si="124"/>
        <v>fx</v>
      </c>
      <c r="S2197" s="957"/>
      <c r="T2197" s="957"/>
      <c r="U2197" s="963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956">
        <v>379</v>
      </c>
      <c r="O2198" s="530"/>
      <c r="P2198" s="530"/>
      <c r="Q2198" s="961"/>
      <c r="R2198" s="533" t="str">
        <f t="shared" si="124"/>
        <v>fx</v>
      </c>
      <c r="S2198" s="957"/>
      <c r="T2198" s="957"/>
      <c r="U2198" s="963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957"/>
      <c r="O2199" s="530"/>
      <c r="P2199" s="530"/>
      <c r="Q2199" s="961"/>
      <c r="R2199" s="533" t="str">
        <f t="shared" si="124"/>
        <v>fx</v>
      </c>
      <c r="S2199" s="957"/>
      <c r="T2199" s="957"/>
      <c r="U2199" s="963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957"/>
      <c r="O2200" s="530"/>
      <c r="P2200" s="530"/>
      <c r="Q2200" s="961"/>
      <c r="R2200" s="533" t="str">
        <f t="shared" si="124"/>
        <v>fx</v>
      </c>
      <c r="S2200" s="957"/>
      <c r="T2200" s="957"/>
      <c r="U2200" s="963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958"/>
      <c r="O2201" s="530"/>
      <c r="P2201" s="530"/>
      <c r="Q2201" s="961"/>
      <c r="R2201" s="533" t="str">
        <f t="shared" si="124"/>
        <v>fx</v>
      </c>
      <c r="S2201" s="957"/>
      <c r="T2201" s="957"/>
      <c r="U2201" s="963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956">
        <v>115</v>
      </c>
      <c r="O2202" s="530"/>
      <c r="P2202" s="530"/>
      <c r="Q2202" s="961"/>
      <c r="R2202" s="533" t="str">
        <f t="shared" si="124"/>
        <v>fx</v>
      </c>
      <c r="S2202" s="957"/>
      <c r="T2202" s="957"/>
      <c r="U2202" s="963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957"/>
      <c r="O2203" s="530"/>
      <c r="P2203" s="530"/>
      <c r="Q2203" s="961"/>
      <c r="R2203" s="533" t="str">
        <f t="shared" si="124"/>
        <v>fx</v>
      </c>
      <c r="S2203" s="957"/>
      <c r="T2203" s="957"/>
      <c r="U2203" s="963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957"/>
      <c r="O2204" s="530"/>
      <c r="P2204" s="530"/>
      <c r="Q2204" s="961"/>
      <c r="R2204" s="533" t="str">
        <f t="shared" si="124"/>
        <v>fx</v>
      </c>
      <c r="S2204" s="957"/>
      <c r="T2204" s="957"/>
      <c r="U2204" s="963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957"/>
      <c r="O2205" s="530"/>
      <c r="P2205" s="530"/>
      <c r="Q2205" s="961"/>
      <c r="R2205" s="533" t="str">
        <f t="shared" si="124"/>
        <v>fx</v>
      </c>
      <c r="S2205" s="957"/>
      <c r="T2205" s="957"/>
      <c r="U2205" s="963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958"/>
      <c r="O2206" s="530"/>
      <c r="P2206" s="530"/>
      <c r="Q2206" s="961"/>
      <c r="R2206" s="533" t="str">
        <f t="shared" ref="R2206:R2269" si="130">IF(C2206=370,"p500","fx")</f>
        <v>fx</v>
      </c>
      <c r="S2206" s="957"/>
      <c r="T2206" s="957"/>
      <c r="U2206" s="963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956">
        <v>624</v>
      </c>
      <c r="O2207" s="530"/>
      <c r="P2207" s="530"/>
      <c r="Q2207" s="961"/>
      <c r="R2207" s="533" t="str">
        <f t="shared" si="130"/>
        <v>fx</v>
      </c>
      <c r="S2207" s="957"/>
      <c r="T2207" s="957"/>
      <c r="U2207" s="963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957"/>
      <c r="O2208" s="530"/>
      <c r="P2208" s="530"/>
      <c r="Q2208" s="961"/>
      <c r="R2208" s="533" t="str">
        <f t="shared" si="130"/>
        <v>fx</v>
      </c>
      <c r="S2208" s="957"/>
      <c r="T2208" s="957"/>
      <c r="U2208" s="963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957"/>
      <c r="O2209" s="530"/>
      <c r="P2209" s="530"/>
      <c r="Q2209" s="961"/>
      <c r="R2209" s="533" t="str">
        <f t="shared" si="130"/>
        <v>fx</v>
      </c>
      <c r="S2209" s="957"/>
      <c r="T2209" s="957"/>
      <c r="U2209" s="963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957"/>
      <c r="O2210" s="523"/>
      <c r="P2210" s="523"/>
      <c r="Q2210" s="961"/>
      <c r="R2210" s="198" t="str">
        <f t="shared" si="130"/>
        <v>fx</v>
      </c>
      <c r="S2210" s="957"/>
      <c r="T2210" s="957"/>
      <c r="U2210" s="963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959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959">
        <v>3.5</v>
      </c>
      <c r="T2211" s="959">
        <v>27</v>
      </c>
      <c r="U2211" s="962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957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957"/>
      <c r="T2212" s="957"/>
      <c r="U2212" s="963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957"/>
      <c r="O2213" s="530"/>
      <c r="P2213" s="530"/>
      <c r="Q2213" s="532">
        <f t="shared" si="132"/>
        <v>873.779</v>
      </c>
      <c r="R2213" s="533" t="str">
        <f t="shared" si="130"/>
        <v>fx</v>
      </c>
      <c r="S2213" s="957"/>
      <c r="T2213" s="957"/>
      <c r="U2213" s="963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957"/>
      <c r="O2214" s="530"/>
      <c r="P2214" s="530"/>
      <c r="Q2214" s="532">
        <f t="shared" si="132"/>
        <v>873.779</v>
      </c>
      <c r="R2214" s="533" t="str">
        <f t="shared" si="130"/>
        <v>fx</v>
      </c>
      <c r="S2214" s="957"/>
      <c r="T2214" s="957"/>
      <c r="U2214" s="963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958"/>
      <c r="O2215" s="530"/>
      <c r="P2215" s="530"/>
      <c r="Q2215" s="532">
        <f t="shared" si="132"/>
        <v>873.779</v>
      </c>
      <c r="R2215" s="533" t="str">
        <f t="shared" si="130"/>
        <v>fx</v>
      </c>
      <c r="S2215" s="957"/>
      <c r="T2215" s="957"/>
      <c r="U2215" s="963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956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957"/>
      <c r="T2216" s="957"/>
      <c r="U2216" s="963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957"/>
      <c r="O2217" s="530"/>
      <c r="P2217" s="530"/>
      <c r="Q2217" s="532">
        <f t="shared" si="132"/>
        <v>873.779</v>
      </c>
      <c r="R2217" s="533" t="str">
        <f t="shared" si="130"/>
        <v>fx</v>
      </c>
      <c r="S2217" s="957"/>
      <c r="T2217" s="957"/>
      <c r="U2217" s="963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957"/>
      <c r="O2218" s="530"/>
      <c r="P2218" s="530"/>
      <c r="Q2218" s="532">
        <f t="shared" si="132"/>
        <v>873.779</v>
      </c>
      <c r="R2218" s="533" t="str">
        <f t="shared" si="130"/>
        <v>fx</v>
      </c>
      <c r="S2218" s="957"/>
      <c r="T2218" s="957"/>
      <c r="U2218" s="963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957"/>
      <c r="O2219" s="530"/>
      <c r="P2219" s="530"/>
      <c r="Q2219" s="532">
        <f t="shared" si="132"/>
        <v>873.779</v>
      </c>
      <c r="R2219" s="533" t="str">
        <f t="shared" si="130"/>
        <v>fx</v>
      </c>
      <c r="S2219" s="957"/>
      <c r="T2219" s="957"/>
      <c r="U2219" s="963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958"/>
      <c r="O2220" s="530"/>
      <c r="P2220" s="530"/>
      <c r="Q2220" s="532">
        <f t="shared" si="132"/>
        <v>873.779</v>
      </c>
      <c r="R2220" s="533" t="str">
        <f t="shared" si="130"/>
        <v>fx</v>
      </c>
      <c r="S2220" s="957"/>
      <c r="T2220" s="957"/>
      <c r="U2220" s="963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956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957"/>
      <c r="T2221" s="957"/>
      <c r="U2221" s="963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957"/>
      <c r="O2222" s="530"/>
      <c r="P2222" s="530"/>
      <c r="Q2222" s="532">
        <f t="shared" si="132"/>
        <v>873.779</v>
      </c>
      <c r="R2222" s="533" t="str">
        <f t="shared" si="130"/>
        <v>p500</v>
      </c>
      <c r="S2222" s="957"/>
      <c r="T2222" s="957"/>
      <c r="U2222" s="963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957"/>
      <c r="O2223" s="530"/>
      <c r="P2223" s="530"/>
      <c r="Q2223" s="532">
        <f t="shared" si="132"/>
        <v>873.779</v>
      </c>
      <c r="R2223" s="533" t="str">
        <f t="shared" si="130"/>
        <v>p500</v>
      </c>
      <c r="S2223" s="957"/>
      <c r="T2223" s="957"/>
      <c r="U2223" s="963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958"/>
      <c r="O2224" s="530"/>
      <c r="P2224" s="530"/>
      <c r="Q2224" s="532">
        <f t="shared" si="132"/>
        <v>873.779</v>
      </c>
      <c r="R2224" s="533" t="str">
        <f t="shared" si="130"/>
        <v>p500</v>
      </c>
      <c r="S2224" s="957"/>
      <c r="T2224" s="957"/>
      <c r="U2224" s="963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956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957"/>
      <c r="T2225" s="957"/>
      <c r="U2225" s="963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957"/>
      <c r="O2226" s="530"/>
      <c r="P2226" s="530"/>
      <c r="Q2226" s="532">
        <f t="shared" si="132"/>
        <v>873.779</v>
      </c>
      <c r="R2226" s="533" t="str">
        <f t="shared" si="130"/>
        <v>fx</v>
      </c>
      <c r="S2226" s="957"/>
      <c r="T2226" s="957"/>
      <c r="U2226" s="963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957"/>
      <c r="O2227" s="530"/>
      <c r="P2227" s="530"/>
      <c r="Q2227" s="532">
        <f t="shared" si="132"/>
        <v>873.779</v>
      </c>
      <c r="R2227" s="533" t="str">
        <f t="shared" si="130"/>
        <v>fx</v>
      </c>
      <c r="S2227" s="957"/>
      <c r="T2227" s="957"/>
      <c r="U2227" s="963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957"/>
      <c r="O2228" s="530"/>
      <c r="P2228" s="530"/>
      <c r="Q2228" s="532">
        <f t="shared" si="132"/>
        <v>873.779</v>
      </c>
      <c r="R2228" s="533" t="str">
        <f t="shared" si="130"/>
        <v>fx</v>
      </c>
      <c r="S2228" s="957"/>
      <c r="T2228" s="957"/>
      <c r="U2228" s="963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958"/>
      <c r="O2229" s="530"/>
      <c r="P2229" s="530"/>
      <c r="Q2229" s="532">
        <f t="shared" si="132"/>
        <v>873.779</v>
      </c>
      <c r="R2229" s="533" t="str">
        <f t="shared" si="130"/>
        <v>fx</v>
      </c>
      <c r="S2229" s="957"/>
      <c r="T2229" s="957"/>
      <c r="U2229" s="963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956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957"/>
      <c r="T2230" s="957"/>
      <c r="U2230" s="963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957"/>
      <c r="O2231" s="530"/>
      <c r="P2231" s="530"/>
      <c r="Q2231" s="532">
        <f t="shared" si="132"/>
        <v>873.779</v>
      </c>
      <c r="R2231" s="533" t="str">
        <f t="shared" si="130"/>
        <v>fx</v>
      </c>
      <c r="S2231" s="957"/>
      <c r="T2231" s="957"/>
      <c r="U2231" s="963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957"/>
      <c r="O2232" s="530"/>
      <c r="P2232" s="530"/>
      <c r="Q2232" s="532">
        <f t="shared" si="132"/>
        <v>873.779</v>
      </c>
      <c r="R2232" s="533" t="str">
        <f t="shared" si="130"/>
        <v>fx</v>
      </c>
      <c r="S2232" s="957"/>
      <c r="T2232" s="957"/>
      <c r="U2232" s="963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957"/>
      <c r="O2233" s="530"/>
      <c r="P2233" s="530"/>
      <c r="Q2233" s="532">
        <f t="shared" si="132"/>
        <v>873.779</v>
      </c>
      <c r="R2233" s="533" t="str">
        <f t="shared" si="130"/>
        <v>fx</v>
      </c>
      <c r="S2233" s="957"/>
      <c r="T2233" s="957"/>
      <c r="U2233" s="963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958"/>
      <c r="O2234" s="530"/>
      <c r="P2234" s="530"/>
      <c r="Q2234" s="532">
        <f t="shared" si="132"/>
        <v>873.779</v>
      </c>
      <c r="R2234" s="533" t="str">
        <f t="shared" si="130"/>
        <v>fx</v>
      </c>
      <c r="S2234" s="957"/>
      <c r="T2234" s="957"/>
      <c r="U2234" s="963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956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957"/>
      <c r="T2235" s="957"/>
      <c r="U2235" s="963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957"/>
      <c r="O2236" s="530"/>
      <c r="P2236" s="530"/>
      <c r="Q2236" s="532">
        <f t="shared" si="132"/>
        <v>873.779</v>
      </c>
      <c r="R2236" s="533" t="str">
        <f t="shared" si="130"/>
        <v>fx</v>
      </c>
      <c r="S2236" s="957"/>
      <c r="T2236" s="957"/>
      <c r="U2236" s="963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957"/>
      <c r="O2237" s="530"/>
      <c r="P2237" s="530"/>
      <c r="Q2237" s="532">
        <f t="shared" si="132"/>
        <v>873.779</v>
      </c>
      <c r="R2237" s="533" t="str">
        <f t="shared" si="130"/>
        <v>fx</v>
      </c>
      <c r="S2237" s="957"/>
      <c r="T2237" s="957"/>
      <c r="U2237" s="963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957"/>
      <c r="O2238" s="530"/>
      <c r="P2238" s="530"/>
      <c r="Q2238" s="532">
        <f t="shared" si="132"/>
        <v>873.779</v>
      </c>
      <c r="R2238" s="533" t="str">
        <f t="shared" si="130"/>
        <v>fx</v>
      </c>
      <c r="S2238" s="957"/>
      <c r="T2238" s="957"/>
      <c r="U2238" s="963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958"/>
      <c r="O2239" s="530"/>
      <c r="P2239" s="530"/>
      <c r="Q2239" s="532">
        <f t="shared" si="132"/>
        <v>873.779</v>
      </c>
      <c r="R2239" s="533" t="str">
        <f t="shared" si="130"/>
        <v>fx</v>
      </c>
      <c r="S2239" s="957"/>
      <c r="T2239" s="957"/>
      <c r="U2239" s="963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956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957"/>
      <c r="T2240" s="957"/>
      <c r="U2240" s="963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957"/>
      <c r="O2241" s="530"/>
      <c r="P2241" s="530"/>
      <c r="Q2241" s="532">
        <f t="shared" si="132"/>
        <v>873.779</v>
      </c>
      <c r="R2241" s="533" t="str">
        <f t="shared" si="130"/>
        <v>fx</v>
      </c>
      <c r="S2241" s="957"/>
      <c r="T2241" s="957"/>
      <c r="U2241" s="963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957"/>
      <c r="O2242" s="530"/>
      <c r="P2242" s="530"/>
      <c r="Q2242" s="532">
        <f t="shared" si="132"/>
        <v>873.779</v>
      </c>
      <c r="R2242" s="533" t="str">
        <f t="shared" si="130"/>
        <v>fx</v>
      </c>
      <c r="S2242" s="957"/>
      <c r="T2242" s="957"/>
      <c r="U2242" s="963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964"/>
      <c r="O2243" s="531"/>
      <c r="P2243" s="531"/>
      <c r="Q2243" s="519">
        <f t="shared" si="132"/>
        <v>873.779</v>
      </c>
      <c r="R2243" s="151" t="str">
        <f t="shared" si="130"/>
        <v>fx</v>
      </c>
      <c r="S2243" s="964"/>
      <c r="T2243" s="964"/>
      <c r="U2243" s="966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959">
        <v>504</v>
      </c>
      <c r="O2244" s="529"/>
      <c r="P2244" s="529"/>
      <c r="Q2244" s="960">
        <f>393.611+16.565+373.007</f>
        <v>783.18299999999999</v>
      </c>
      <c r="R2244" s="150" t="str">
        <f t="shared" si="130"/>
        <v>fx</v>
      </c>
      <c r="S2244" s="959">
        <v>3.7</v>
      </c>
      <c r="T2244" s="959">
        <v>30</v>
      </c>
      <c r="U2244" s="962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957"/>
      <c r="O2245" s="530"/>
      <c r="P2245" s="530"/>
      <c r="Q2245" s="961"/>
      <c r="R2245" s="533" t="str">
        <f t="shared" si="130"/>
        <v>fx</v>
      </c>
      <c r="S2245" s="957"/>
      <c r="T2245" s="957"/>
      <c r="U2245" s="963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957"/>
      <c r="O2246" s="530"/>
      <c r="P2246" s="530"/>
      <c r="Q2246" s="961"/>
      <c r="R2246" s="533" t="str">
        <f t="shared" si="130"/>
        <v>fx</v>
      </c>
      <c r="S2246" s="957"/>
      <c r="T2246" s="957"/>
      <c r="U2246" s="963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957"/>
      <c r="O2247" s="530"/>
      <c r="P2247" s="530"/>
      <c r="Q2247" s="961"/>
      <c r="R2247" s="533" t="str">
        <f t="shared" si="130"/>
        <v>fx</v>
      </c>
      <c r="S2247" s="957"/>
      <c r="T2247" s="957"/>
      <c r="U2247" s="963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958"/>
      <c r="O2248" s="530"/>
      <c r="P2248" s="530"/>
      <c r="Q2248" s="961"/>
      <c r="R2248" s="533" t="str">
        <f t="shared" si="130"/>
        <v>fx</v>
      </c>
      <c r="S2248" s="957"/>
      <c r="T2248" s="957"/>
      <c r="U2248" s="963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956">
        <v>504</v>
      </c>
      <c r="O2249" s="530"/>
      <c r="P2249" s="530"/>
      <c r="Q2249" s="961"/>
      <c r="R2249" s="533" t="str">
        <f t="shared" si="130"/>
        <v>fx</v>
      </c>
      <c r="S2249" s="957"/>
      <c r="T2249" s="957"/>
      <c r="U2249" s="963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957"/>
      <c r="O2250" s="530"/>
      <c r="P2250" s="530"/>
      <c r="Q2250" s="961"/>
      <c r="R2250" s="533" t="str">
        <f t="shared" si="130"/>
        <v>fx</v>
      </c>
      <c r="S2250" s="957"/>
      <c r="T2250" s="957"/>
      <c r="U2250" s="963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957"/>
      <c r="O2251" s="530"/>
      <c r="P2251" s="530"/>
      <c r="Q2251" s="961"/>
      <c r="R2251" s="533" t="str">
        <f t="shared" si="130"/>
        <v>fx</v>
      </c>
      <c r="S2251" s="957"/>
      <c r="T2251" s="957"/>
      <c r="U2251" s="963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957"/>
      <c r="O2252" s="530"/>
      <c r="P2252" s="530"/>
      <c r="Q2252" s="961"/>
      <c r="R2252" s="533" t="str">
        <f t="shared" si="130"/>
        <v>fx</v>
      </c>
      <c r="S2252" s="957"/>
      <c r="T2252" s="957"/>
      <c r="U2252" s="963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957"/>
      <c r="O2253" s="530"/>
      <c r="P2253" s="530"/>
      <c r="Q2253" s="961"/>
      <c r="R2253" s="533" t="str">
        <f t="shared" si="130"/>
        <v>fx</v>
      </c>
      <c r="S2253" s="957"/>
      <c r="T2253" s="957"/>
      <c r="U2253" s="963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958"/>
      <c r="O2254" s="530"/>
      <c r="P2254" s="530"/>
      <c r="Q2254" s="961"/>
      <c r="R2254" s="533" t="str">
        <f t="shared" si="130"/>
        <v>fx</v>
      </c>
      <c r="S2254" s="957"/>
      <c r="T2254" s="957"/>
      <c r="U2254" s="963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956">
        <v>464</v>
      </c>
      <c r="O2255" s="530"/>
      <c r="P2255" s="530"/>
      <c r="Q2255" s="961"/>
      <c r="R2255" s="533" t="str">
        <f t="shared" si="130"/>
        <v>p500</v>
      </c>
      <c r="S2255" s="957"/>
      <c r="T2255" s="957"/>
      <c r="U2255" s="963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957"/>
      <c r="O2256" s="530"/>
      <c r="P2256" s="530"/>
      <c r="Q2256" s="961"/>
      <c r="R2256" s="533" t="str">
        <f t="shared" si="130"/>
        <v>p500</v>
      </c>
      <c r="S2256" s="957"/>
      <c r="T2256" s="957"/>
      <c r="U2256" s="963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957"/>
      <c r="O2257" s="530"/>
      <c r="P2257" s="530"/>
      <c r="Q2257" s="961"/>
      <c r="R2257" s="533" t="str">
        <f t="shared" si="130"/>
        <v>p500</v>
      </c>
      <c r="S2257" s="957"/>
      <c r="T2257" s="957"/>
      <c r="U2257" s="963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957"/>
      <c r="O2258" s="530"/>
      <c r="P2258" s="530"/>
      <c r="Q2258" s="961"/>
      <c r="R2258" s="533" t="str">
        <f t="shared" si="130"/>
        <v>p500</v>
      </c>
      <c r="S2258" s="957"/>
      <c r="T2258" s="957"/>
      <c r="U2258" s="963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958"/>
      <c r="O2259" s="530"/>
      <c r="P2259" s="530"/>
      <c r="Q2259" s="961"/>
      <c r="R2259" s="533" t="str">
        <f t="shared" si="130"/>
        <v>p500</v>
      </c>
      <c r="S2259" s="957"/>
      <c r="T2259" s="957"/>
      <c r="U2259" s="963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956">
        <v>464</v>
      </c>
      <c r="O2260" s="530"/>
      <c r="P2260" s="530"/>
      <c r="Q2260" s="961"/>
      <c r="R2260" s="533" t="str">
        <f t="shared" si="130"/>
        <v>fx</v>
      </c>
      <c r="S2260" s="957"/>
      <c r="T2260" s="957"/>
      <c r="U2260" s="963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957"/>
      <c r="O2261" s="530"/>
      <c r="P2261" s="530"/>
      <c r="Q2261" s="961"/>
      <c r="R2261" s="533" t="str">
        <f t="shared" si="130"/>
        <v>fx</v>
      </c>
      <c r="S2261" s="957"/>
      <c r="T2261" s="957"/>
      <c r="U2261" s="963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957"/>
      <c r="O2262" s="530"/>
      <c r="P2262" s="530"/>
      <c r="Q2262" s="961"/>
      <c r="R2262" s="533" t="str">
        <f t="shared" si="130"/>
        <v>fx</v>
      </c>
      <c r="S2262" s="957"/>
      <c r="T2262" s="957"/>
      <c r="U2262" s="963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957"/>
      <c r="O2263" s="530"/>
      <c r="P2263" s="530"/>
      <c r="Q2263" s="961"/>
      <c r="R2263" s="533" t="str">
        <f t="shared" si="130"/>
        <v>fx</v>
      </c>
      <c r="S2263" s="957"/>
      <c r="T2263" s="957"/>
      <c r="U2263" s="963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957"/>
      <c r="O2264" s="530"/>
      <c r="P2264" s="530"/>
      <c r="Q2264" s="961"/>
      <c r="R2264" s="533" t="str">
        <f t="shared" si="130"/>
        <v>fx</v>
      </c>
      <c r="S2264" s="957"/>
      <c r="T2264" s="957"/>
      <c r="U2264" s="963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958"/>
      <c r="O2265" s="530"/>
      <c r="P2265" s="530"/>
      <c r="Q2265" s="961"/>
      <c r="R2265" s="533" t="str">
        <f t="shared" si="130"/>
        <v>fx</v>
      </c>
      <c r="S2265" s="957"/>
      <c r="T2265" s="957"/>
      <c r="U2265" s="963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956">
        <v>309</v>
      </c>
      <c r="O2266" s="530"/>
      <c r="P2266" s="530"/>
      <c r="Q2266" s="961"/>
      <c r="R2266" s="533" t="str">
        <f t="shared" si="130"/>
        <v>fx</v>
      </c>
      <c r="S2266" s="957"/>
      <c r="T2266" s="957"/>
      <c r="U2266" s="963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957"/>
      <c r="O2267" s="530"/>
      <c r="P2267" s="530"/>
      <c r="Q2267" s="961"/>
      <c r="R2267" s="533" t="str">
        <f t="shared" si="130"/>
        <v>fx</v>
      </c>
      <c r="S2267" s="957"/>
      <c r="T2267" s="957"/>
      <c r="U2267" s="963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957"/>
      <c r="O2268" s="530"/>
      <c r="P2268" s="530"/>
      <c r="Q2268" s="961"/>
      <c r="R2268" s="533" t="str">
        <f t="shared" si="130"/>
        <v>fx</v>
      </c>
      <c r="S2268" s="957"/>
      <c r="T2268" s="957"/>
      <c r="U2268" s="963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957"/>
      <c r="O2269" s="530"/>
      <c r="P2269" s="530"/>
      <c r="Q2269" s="961"/>
      <c r="R2269" s="533" t="str">
        <f t="shared" si="130"/>
        <v>fx</v>
      </c>
      <c r="S2269" s="957"/>
      <c r="T2269" s="957"/>
      <c r="U2269" s="963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958"/>
      <c r="O2270" s="530"/>
      <c r="P2270" s="530"/>
      <c r="Q2270" s="961"/>
      <c r="R2270" s="533" t="str">
        <f t="shared" ref="R2270:R2333" si="136">IF(C2270=370,"p500","fx")</f>
        <v>fx</v>
      </c>
      <c r="S2270" s="957"/>
      <c r="T2270" s="957"/>
      <c r="U2270" s="963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956">
        <v>309</v>
      </c>
      <c r="O2271" s="530"/>
      <c r="P2271" s="530"/>
      <c r="Q2271" s="961"/>
      <c r="R2271" s="533" t="str">
        <f t="shared" si="136"/>
        <v>fx</v>
      </c>
      <c r="S2271" s="957"/>
      <c r="T2271" s="957"/>
      <c r="U2271" s="963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957"/>
      <c r="O2272" s="530"/>
      <c r="P2272" s="530"/>
      <c r="Q2272" s="961"/>
      <c r="R2272" s="533" t="str">
        <f t="shared" si="136"/>
        <v>fx</v>
      </c>
      <c r="S2272" s="957"/>
      <c r="T2272" s="957"/>
      <c r="U2272" s="963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957"/>
      <c r="O2273" s="530"/>
      <c r="P2273" s="530"/>
      <c r="Q2273" s="961"/>
      <c r="R2273" s="533" t="str">
        <f t="shared" si="136"/>
        <v>fx</v>
      </c>
      <c r="S2273" s="957"/>
      <c r="T2273" s="957"/>
      <c r="U2273" s="963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957"/>
      <c r="O2274" s="530"/>
      <c r="P2274" s="530"/>
      <c r="Q2274" s="961"/>
      <c r="R2274" s="533" t="str">
        <f t="shared" si="136"/>
        <v>fx</v>
      </c>
      <c r="S2274" s="957"/>
      <c r="T2274" s="957"/>
      <c r="U2274" s="963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958"/>
      <c r="O2275" s="530"/>
      <c r="P2275" s="530"/>
      <c r="Q2275" s="961"/>
      <c r="R2275" s="533" t="str">
        <f t="shared" si="136"/>
        <v>fx</v>
      </c>
      <c r="S2275" s="957"/>
      <c r="T2275" s="957"/>
      <c r="U2275" s="963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956">
        <v>60</v>
      </c>
      <c r="O2276" s="530"/>
      <c r="P2276" s="530"/>
      <c r="Q2276" s="961"/>
      <c r="R2276" s="533" t="str">
        <f t="shared" si="136"/>
        <v>fx</v>
      </c>
      <c r="S2276" s="957"/>
      <c r="T2276" s="957"/>
      <c r="U2276" s="963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957"/>
      <c r="O2277" s="530"/>
      <c r="P2277" s="530"/>
      <c r="Q2277" s="961"/>
      <c r="R2277" s="533" t="str">
        <f t="shared" si="136"/>
        <v>fx</v>
      </c>
      <c r="S2277" s="957"/>
      <c r="T2277" s="957"/>
      <c r="U2277" s="963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958"/>
      <c r="O2278" s="530"/>
      <c r="P2278" s="530"/>
      <c r="Q2278" s="961"/>
      <c r="R2278" s="533" t="str">
        <f t="shared" si="136"/>
        <v>fx</v>
      </c>
      <c r="S2278" s="957"/>
      <c r="T2278" s="957"/>
      <c r="U2278" s="963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956">
        <v>504</v>
      </c>
      <c r="O2279" s="530"/>
      <c r="P2279" s="530"/>
      <c r="Q2279" s="961"/>
      <c r="R2279" s="533" t="str">
        <f t="shared" si="136"/>
        <v>fx</v>
      </c>
      <c r="S2279" s="957"/>
      <c r="T2279" s="957"/>
      <c r="U2279" s="963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957"/>
      <c r="O2280" s="530"/>
      <c r="P2280" s="530"/>
      <c r="Q2280" s="961"/>
      <c r="R2280" s="533" t="str">
        <f t="shared" si="136"/>
        <v>fx</v>
      </c>
      <c r="S2280" s="957"/>
      <c r="T2280" s="957"/>
      <c r="U2280" s="963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957"/>
      <c r="O2281" s="530"/>
      <c r="P2281" s="530"/>
      <c r="Q2281" s="961"/>
      <c r="R2281" s="533" t="str">
        <f t="shared" si="136"/>
        <v>fx</v>
      </c>
      <c r="S2281" s="957"/>
      <c r="T2281" s="957"/>
      <c r="U2281" s="963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957"/>
      <c r="O2282" s="523"/>
      <c r="P2282" s="523"/>
      <c r="Q2282" s="961"/>
      <c r="R2282" s="198" t="str">
        <f t="shared" si="136"/>
        <v>fx</v>
      </c>
      <c r="S2282" s="957"/>
      <c r="T2282" s="957"/>
      <c r="U2282" s="963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959">
        <v>512</v>
      </c>
      <c r="O2283" s="529"/>
      <c r="P2283" s="529"/>
      <c r="Q2283" s="960">
        <f>341.6+13.222+315.045</f>
        <v>669.86699999999996</v>
      </c>
      <c r="R2283" s="150" t="str">
        <f t="shared" si="136"/>
        <v>fx</v>
      </c>
      <c r="S2283" s="959">
        <v>3</v>
      </c>
      <c r="T2283" s="959">
        <v>30</v>
      </c>
      <c r="U2283" s="962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957"/>
      <c r="O2284" s="530"/>
      <c r="P2284" s="530"/>
      <c r="Q2284" s="961"/>
      <c r="R2284" s="533" t="str">
        <f t="shared" si="136"/>
        <v>fx</v>
      </c>
      <c r="S2284" s="957"/>
      <c r="T2284" s="957"/>
      <c r="U2284" s="963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957"/>
      <c r="O2285" s="530"/>
      <c r="P2285" s="530"/>
      <c r="Q2285" s="961"/>
      <c r="R2285" s="533" t="str">
        <f t="shared" si="136"/>
        <v>fx</v>
      </c>
      <c r="S2285" s="957"/>
      <c r="T2285" s="957"/>
      <c r="U2285" s="963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957"/>
      <c r="O2286" s="530"/>
      <c r="P2286" s="530"/>
      <c r="Q2286" s="961"/>
      <c r="R2286" s="533" t="str">
        <f t="shared" si="136"/>
        <v>fx</v>
      </c>
      <c r="S2286" s="957"/>
      <c r="T2286" s="957"/>
      <c r="U2286" s="963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958"/>
      <c r="O2287" s="530"/>
      <c r="P2287" s="530"/>
      <c r="Q2287" s="961"/>
      <c r="R2287" s="533" t="str">
        <f t="shared" si="136"/>
        <v>fx</v>
      </c>
      <c r="S2287" s="957"/>
      <c r="T2287" s="957"/>
      <c r="U2287" s="963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956">
        <v>256</v>
      </c>
      <c r="O2288" s="530"/>
      <c r="P2288" s="530"/>
      <c r="Q2288" s="961"/>
      <c r="R2288" s="533" t="str">
        <f t="shared" si="136"/>
        <v>fx</v>
      </c>
      <c r="S2288" s="957"/>
      <c r="T2288" s="957"/>
      <c r="U2288" s="963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957"/>
      <c r="O2289" s="530"/>
      <c r="P2289" s="530"/>
      <c r="Q2289" s="961"/>
      <c r="R2289" s="533" t="str">
        <f t="shared" si="136"/>
        <v>fx</v>
      </c>
      <c r="S2289" s="957"/>
      <c r="T2289" s="957"/>
      <c r="U2289" s="963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957"/>
      <c r="O2290" s="530"/>
      <c r="P2290" s="530"/>
      <c r="Q2290" s="961"/>
      <c r="R2290" s="533" t="str">
        <f t="shared" si="136"/>
        <v>fx</v>
      </c>
      <c r="S2290" s="957"/>
      <c r="T2290" s="957"/>
      <c r="U2290" s="963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958"/>
      <c r="O2291" s="530"/>
      <c r="P2291" s="530"/>
      <c r="Q2291" s="961"/>
      <c r="R2291" s="533" t="str">
        <f t="shared" si="136"/>
        <v>fx</v>
      </c>
      <c r="S2291" s="957"/>
      <c r="T2291" s="957"/>
      <c r="U2291" s="963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956">
        <v>256</v>
      </c>
      <c r="O2292" s="530"/>
      <c r="P2292" s="530"/>
      <c r="Q2292" s="961"/>
      <c r="R2292" s="533" t="str">
        <f t="shared" si="136"/>
        <v>p500</v>
      </c>
      <c r="S2292" s="957"/>
      <c r="T2292" s="957"/>
      <c r="U2292" s="963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957"/>
      <c r="O2293" s="530"/>
      <c r="P2293" s="530"/>
      <c r="Q2293" s="961"/>
      <c r="R2293" s="533" t="str">
        <f t="shared" si="136"/>
        <v>p500</v>
      </c>
      <c r="S2293" s="957"/>
      <c r="T2293" s="957"/>
      <c r="U2293" s="963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957"/>
      <c r="O2294" s="530"/>
      <c r="P2294" s="530"/>
      <c r="Q2294" s="961"/>
      <c r="R2294" s="533" t="str">
        <f t="shared" si="136"/>
        <v>p500</v>
      </c>
      <c r="S2294" s="957"/>
      <c r="T2294" s="957"/>
      <c r="U2294" s="963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958"/>
      <c r="O2295" s="530"/>
      <c r="P2295" s="530"/>
      <c r="Q2295" s="961"/>
      <c r="R2295" s="533" t="str">
        <f t="shared" si="136"/>
        <v>p500</v>
      </c>
      <c r="S2295" s="957"/>
      <c r="T2295" s="957"/>
      <c r="U2295" s="963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956">
        <v>512</v>
      </c>
      <c r="O2296" s="530"/>
      <c r="P2296" s="530"/>
      <c r="Q2296" s="961"/>
      <c r="R2296" s="533" t="str">
        <f t="shared" si="136"/>
        <v>fx</v>
      </c>
      <c r="S2296" s="957"/>
      <c r="T2296" s="957"/>
      <c r="U2296" s="963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957"/>
      <c r="O2297" s="530"/>
      <c r="P2297" s="530"/>
      <c r="Q2297" s="961"/>
      <c r="R2297" s="533" t="str">
        <f t="shared" si="136"/>
        <v>fx</v>
      </c>
      <c r="S2297" s="957"/>
      <c r="T2297" s="957"/>
      <c r="U2297" s="963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957"/>
      <c r="O2298" s="530"/>
      <c r="P2298" s="530"/>
      <c r="Q2298" s="961"/>
      <c r="R2298" s="533" t="str">
        <f t="shared" si="136"/>
        <v>fx</v>
      </c>
      <c r="S2298" s="957"/>
      <c r="T2298" s="957"/>
      <c r="U2298" s="963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957"/>
      <c r="O2299" s="530"/>
      <c r="P2299" s="530"/>
      <c r="Q2299" s="961"/>
      <c r="R2299" s="533" t="str">
        <f t="shared" si="136"/>
        <v>fx</v>
      </c>
      <c r="S2299" s="957"/>
      <c r="T2299" s="957"/>
      <c r="U2299" s="963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957"/>
      <c r="O2300" s="530"/>
      <c r="P2300" s="530"/>
      <c r="Q2300" s="961"/>
      <c r="R2300" s="533" t="str">
        <f t="shared" si="136"/>
        <v>fx</v>
      </c>
      <c r="S2300" s="957"/>
      <c r="T2300" s="957"/>
      <c r="U2300" s="963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958"/>
      <c r="O2301" s="530"/>
      <c r="P2301" s="530"/>
      <c r="Q2301" s="961"/>
      <c r="R2301" s="533" t="str">
        <f t="shared" si="136"/>
        <v>fx</v>
      </c>
      <c r="S2301" s="957"/>
      <c r="T2301" s="957"/>
      <c r="U2301" s="963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956">
        <v>174</v>
      </c>
      <c r="O2302" s="530"/>
      <c r="P2302" s="530"/>
      <c r="Q2302" s="961"/>
      <c r="R2302" s="533" t="str">
        <f t="shared" si="136"/>
        <v>fx</v>
      </c>
      <c r="S2302" s="957"/>
      <c r="T2302" s="957"/>
      <c r="U2302" s="963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957"/>
      <c r="O2303" s="530"/>
      <c r="P2303" s="530"/>
      <c r="Q2303" s="961"/>
      <c r="R2303" s="533" t="str">
        <f t="shared" si="136"/>
        <v>fx</v>
      </c>
      <c r="S2303" s="957"/>
      <c r="T2303" s="957"/>
      <c r="U2303" s="963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958"/>
      <c r="O2304" s="530"/>
      <c r="P2304" s="530"/>
      <c r="Q2304" s="961"/>
      <c r="R2304" s="533" t="str">
        <f t="shared" si="136"/>
        <v>fx</v>
      </c>
      <c r="S2304" s="957"/>
      <c r="T2304" s="957"/>
      <c r="U2304" s="963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956">
        <v>174</v>
      </c>
      <c r="O2305" s="530"/>
      <c r="P2305" s="530"/>
      <c r="Q2305" s="961"/>
      <c r="R2305" s="533" t="str">
        <f t="shared" si="136"/>
        <v>fx</v>
      </c>
      <c r="S2305" s="957"/>
      <c r="T2305" s="957"/>
      <c r="U2305" s="963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957"/>
      <c r="O2306" s="530"/>
      <c r="P2306" s="530"/>
      <c r="Q2306" s="961"/>
      <c r="R2306" s="533" t="str">
        <f t="shared" si="136"/>
        <v>fx</v>
      </c>
      <c r="S2306" s="957"/>
      <c r="T2306" s="957"/>
      <c r="U2306" s="963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958"/>
      <c r="O2307" s="530"/>
      <c r="P2307" s="530"/>
      <c r="Q2307" s="961"/>
      <c r="R2307" s="533" t="str">
        <f t="shared" si="136"/>
        <v>fx</v>
      </c>
      <c r="S2307" s="957"/>
      <c r="T2307" s="957"/>
      <c r="U2307" s="963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956">
        <v>368</v>
      </c>
      <c r="O2308" s="530"/>
      <c r="P2308" s="530"/>
      <c r="Q2308" s="961"/>
      <c r="R2308" s="533" t="str">
        <f t="shared" si="136"/>
        <v>fx</v>
      </c>
      <c r="S2308" s="957"/>
      <c r="T2308" s="957"/>
      <c r="U2308" s="963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957"/>
      <c r="O2309" s="530"/>
      <c r="P2309" s="530"/>
      <c r="Q2309" s="961"/>
      <c r="R2309" s="533" t="str">
        <f t="shared" si="136"/>
        <v>fx</v>
      </c>
      <c r="S2309" s="957"/>
      <c r="T2309" s="957"/>
      <c r="U2309" s="963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957"/>
      <c r="O2310" s="530"/>
      <c r="P2310" s="530"/>
      <c r="Q2310" s="961"/>
      <c r="R2310" s="533" t="str">
        <f t="shared" si="136"/>
        <v>fx</v>
      </c>
      <c r="S2310" s="957"/>
      <c r="T2310" s="957"/>
      <c r="U2310" s="963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957"/>
      <c r="O2311" s="530"/>
      <c r="P2311" s="530"/>
      <c r="Q2311" s="961"/>
      <c r="R2311" s="533" t="str">
        <f t="shared" si="136"/>
        <v>fx</v>
      </c>
      <c r="S2311" s="957"/>
      <c r="T2311" s="957"/>
      <c r="U2311" s="963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957"/>
      <c r="O2312" s="530"/>
      <c r="P2312" s="530"/>
      <c r="Q2312" s="961"/>
      <c r="R2312" s="533" t="str">
        <f t="shared" si="136"/>
        <v>fx</v>
      </c>
      <c r="S2312" s="957"/>
      <c r="T2312" s="957"/>
      <c r="U2312" s="963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958"/>
      <c r="O2313" s="530"/>
      <c r="P2313" s="530"/>
      <c r="Q2313" s="961"/>
      <c r="R2313" s="533" t="str">
        <f>IF(C2313=370,"p500","fx")</f>
        <v>fx</v>
      </c>
      <c r="S2313" s="957"/>
      <c r="T2313" s="957"/>
      <c r="U2313" s="963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956">
        <v>320</v>
      </c>
      <c r="O2314" s="530"/>
      <c r="P2314" s="530"/>
      <c r="Q2314" s="961"/>
      <c r="R2314" s="533" t="str">
        <f t="shared" si="136"/>
        <v>fx</v>
      </c>
      <c r="S2314" s="957"/>
      <c r="T2314" s="957"/>
      <c r="U2314" s="963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957"/>
      <c r="O2315" s="530"/>
      <c r="P2315" s="530"/>
      <c r="Q2315" s="961"/>
      <c r="R2315" s="533" t="str">
        <f t="shared" si="136"/>
        <v>fx</v>
      </c>
      <c r="S2315" s="957"/>
      <c r="T2315" s="957"/>
      <c r="U2315" s="963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957"/>
      <c r="O2316" s="530"/>
      <c r="P2316" s="530"/>
      <c r="Q2316" s="961"/>
      <c r="R2316" s="533" t="str">
        <f t="shared" si="136"/>
        <v>fx</v>
      </c>
      <c r="S2316" s="957"/>
      <c r="T2316" s="957"/>
      <c r="U2316" s="963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957"/>
      <c r="O2317" s="530"/>
      <c r="P2317" s="530"/>
      <c r="Q2317" s="961"/>
      <c r="R2317" s="533" t="str">
        <f t="shared" si="136"/>
        <v>fx</v>
      </c>
      <c r="S2317" s="957"/>
      <c r="T2317" s="957"/>
      <c r="U2317" s="963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958"/>
      <c r="O2318" s="530"/>
      <c r="P2318" s="530"/>
      <c r="Q2318" s="961"/>
      <c r="R2318" s="533" t="str">
        <f t="shared" si="136"/>
        <v>fx</v>
      </c>
      <c r="S2318" s="957"/>
      <c r="T2318" s="957"/>
      <c r="U2318" s="963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956">
        <v>16</v>
      </c>
      <c r="O2319" s="530"/>
      <c r="P2319" s="530"/>
      <c r="Q2319" s="961"/>
      <c r="R2319" s="533" t="str">
        <f t="shared" si="136"/>
        <v>fx</v>
      </c>
      <c r="S2319" s="957"/>
      <c r="T2319" s="957"/>
      <c r="U2319" s="963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957"/>
      <c r="O2320" s="530"/>
      <c r="P2320" s="530"/>
      <c r="Q2320" s="961"/>
      <c r="R2320" s="533" t="str">
        <f t="shared" si="136"/>
        <v>fx</v>
      </c>
      <c r="S2320" s="957"/>
      <c r="T2320" s="957"/>
      <c r="U2320" s="963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957"/>
      <c r="O2321" s="530"/>
      <c r="P2321" s="530"/>
      <c r="Q2321" s="961"/>
      <c r="R2321" s="533" t="str">
        <f>IF(C2321=370,"p500","fx")</f>
        <v>fx</v>
      </c>
      <c r="S2321" s="957"/>
      <c r="T2321" s="957"/>
      <c r="U2321" s="963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957"/>
      <c r="O2322" s="530"/>
      <c r="P2322" s="530"/>
      <c r="Q2322" s="961"/>
      <c r="R2322" s="533" t="str">
        <f t="shared" si="136"/>
        <v>fx</v>
      </c>
      <c r="S2322" s="957"/>
      <c r="T2322" s="957"/>
      <c r="U2322" s="963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957"/>
      <c r="O2323" s="530"/>
      <c r="P2323" s="530"/>
      <c r="Q2323" s="961"/>
      <c r="R2323" s="533" t="str">
        <f t="shared" si="136"/>
        <v>fx</v>
      </c>
      <c r="S2323" s="957"/>
      <c r="T2323" s="957"/>
      <c r="U2323" s="963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964"/>
      <c r="O2324" s="531"/>
      <c r="P2324" s="531"/>
      <c r="Q2324" s="965"/>
      <c r="R2324" s="151" t="str">
        <f t="shared" si="136"/>
        <v>fx</v>
      </c>
      <c r="S2324" s="964"/>
      <c r="T2324" s="964"/>
      <c r="U2324" s="966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959">
        <v>40</v>
      </c>
      <c r="O2325" s="575"/>
      <c r="P2325" s="575"/>
      <c r="Q2325" s="960">
        <f>235.27+9.62+220.808</f>
        <v>465.69799999999998</v>
      </c>
      <c r="R2325" s="150" t="str">
        <f t="shared" si="136"/>
        <v>fx</v>
      </c>
      <c r="S2325" s="959">
        <v>2.5</v>
      </c>
      <c r="T2325" s="959">
        <v>25</v>
      </c>
      <c r="U2325" s="962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958"/>
      <c r="O2326" s="573"/>
      <c r="P2326" s="573"/>
      <c r="Q2326" s="961"/>
      <c r="R2326" s="579" t="str">
        <f t="shared" si="136"/>
        <v>fx</v>
      </c>
      <c r="S2326" s="957"/>
      <c r="T2326" s="957"/>
      <c r="U2326" s="963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956">
        <v>408</v>
      </c>
      <c r="O2327" s="573"/>
      <c r="P2327" s="573"/>
      <c r="Q2327" s="961"/>
      <c r="R2327" s="579" t="str">
        <f t="shared" si="136"/>
        <v>fx</v>
      </c>
      <c r="S2327" s="957"/>
      <c r="T2327" s="957"/>
      <c r="U2327" s="963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957"/>
      <c r="O2328" s="573"/>
      <c r="P2328" s="573"/>
      <c r="Q2328" s="961"/>
      <c r="R2328" s="579" t="str">
        <f t="shared" si="136"/>
        <v>fx</v>
      </c>
      <c r="S2328" s="957"/>
      <c r="T2328" s="957"/>
      <c r="U2328" s="963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957"/>
      <c r="O2329" s="573"/>
      <c r="P2329" s="573"/>
      <c r="Q2329" s="961"/>
      <c r="R2329" s="579" t="str">
        <f t="shared" si="136"/>
        <v>fx</v>
      </c>
      <c r="S2329" s="957"/>
      <c r="T2329" s="957"/>
      <c r="U2329" s="963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957"/>
      <c r="O2330" s="573"/>
      <c r="P2330" s="573"/>
      <c r="Q2330" s="961"/>
      <c r="R2330" s="579" t="str">
        <f t="shared" si="136"/>
        <v>fx</v>
      </c>
      <c r="S2330" s="957"/>
      <c r="T2330" s="957"/>
      <c r="U2330" s="963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957"/>
      <c r="O2331" s="573"/>
      <c r="P2331" s="573"/>
      <c r="Q2331" s="961"/>
      <c r="R2331" s="579" t="str">
        <f t="shared" si="136"/>
        <v>fx</v>
      </c>
      <c r="S2331" s="957"/>
      <c r="T2331" s="957"/>
      <c r="U2331" s="963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958"/>
      <c r="O2332" s="573"/>
      <c r="P2332" s="573"/>
      <c r="Q2332" s="961"/>
      <c r="R2332" s="579" t="str">
        <f t="shared" si="136"/>
        <v>fx</v>
      </c>
      <c r="S2332" s="957"/>
      <c r="T2332" s="957"/>
      <c r="U2332" s="963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956">
        <v>408</v>
      </c>
      <c r="O2333" s="573"/>
      <c r="P2333" s="573"/>
      <c r="Q2333" s="961"/>
      <c r="R2333" s="579" t="str">
        <f t="shared" si="136"/>
        <v>p500</v>
      </c>
      <c r="S2333" s="957"/>
      <c r="T2333" s="957"/>
      <c r="U2333" s="963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957"/>
      <c r="O2334" s="573"/>
      <c r="P2334" s="573"/>
      <c r="Q2334" s="961"/>
      <c r="R2334" s="579" t="str">
        <f t="shared" ref="R2334:R2397" si="141">IF(C2334=370,"p500","fx")</f>
        <v>p500</v>
      </c>
      <c r="S2334" s="957"/>
      <c r="T2334" s="957"/>
      <c r="U2334" s="963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957"/>
      <c r="O2335" s="573"/>
      <c r="P2335" s="573"/>
      <c r="Q2335" s="961"/>
      <c r="R2335" s="579" t="str">
        <f t="shared" si="141"/>
        <v>p500</v>
      </c>
      <c r="S2335" s="957"/>
      <c r="T2335" s="957"/>
      <c r="U2335" s="963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957"/>
      <c r="O2336" s="573"/>
      <c r="P2336" s="573"/>
      <c r="Q2336" s="961"/>
      <c r="R2336" s="579" t="str">
        <f t="shared" si="141"/>
        <v>p500</v>
      </c>
      <c r="S2336" s="957"/>
      <c r="T2336" s="957"/>
      <c r="U2336" s="963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958"/>
      <c r="O2337" s="573"/>
      <c r="P2337" s="573"/>
      <c r="Q2337" s="961"/>
      <c r="R2337" s="579" t="str">
        <f t="shared" si="141"/>
        <v>p500</v>
      </c>
      <c r="S2337" s="957"/>
      <c r="T2337" s="957"/>
      <c r="U2337" s="963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956">
        <v>366</v>
      </c>
      <c r="O2338" s="573"/>
      <c r="P2338" s="573"/>
      <c r="Q2338" s="961"/>
      <c r="R2338" s="579" t="str">
        <f t="shared" si="141"/>
        <v>fx</v>
      </c>
      <c r="S2338" s="957"/>
      <c r="T2338" s="957"/>
      <c r="U2338" s="963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957"/>
      <c r="O2339" s="573"/>
      <c r="P2339" s="573"/>
      <c r="Q2339" s="961"/>
      <c r="R2339" s="579" t="str">
        <f t="shared" si="141"/>
        <v>fx</v>
      </c>
      <c r="S2339" s="957"/>
      <c r="T2339" s="957"/>
      <c r="U2339" s="963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957"/>
      <c r="O2340" s="573"/>
      <c r="P2340" s="573"/>
      <c r="Q2340" s="961"/>
      <c r="R2340" s="579" t="str">
        <f t="shared" si="141"/>
        <v>fx</v>
      </c>
      <c r="S2340" s="957"/>
      <c r="T2340" s="957"/>
      <c r="U2340" s="963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957"/>
      <c r="O2341" s="573"/>
      <c r="P2341" s="573"/>
      <c r="Q2341" s="961"/>
      <c r="R2341" s="579" t="str">
        <f t="shared" si="141"/>
        <v>fx</v>
      </c>
      <c r="S2341" s="957"/>
      <c r="T2341" s="957"/>
      <c r="U2341" s="963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957"/>
      <c r="O2342" s="573"/>
      <c r="P2342" s="573"/>
      <c r="Q2342" s="961"/>
      <c r="R2342" s="579" t="str">
        <f t="shared" si="141"/>
        <v>fx</v>
      </c>
      <c r="S2342" s="957"/>
      <c r="T2342" s="957"/>
      <c r="U2342" s="963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958"/>
      <c r="O2343" s="573"/>
      <c r="P2343" s="573"/>
      <c r="Q2343" s="961"/>
      <c r="R2343" s="579" t="str">
        <f t="shared" si="141"/>
        <v>fx</v>
      </c>
      <c r="S2343" s="957"/>
      <c r="T2343" s="957"/>
      <c r="U2343" s="963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956">
        <v>408</v>
      </c>
      <c r="O2344" s="573"/>
      <c r="P2344" s="573"/>
      <c r="Q2344" s="961"/>
      <c r="R2344" s="579" t="str">
        <f t="shared" si="141"/>
        <v>fx</v>
      </c>
      <c r="S2344" s="957"/>
      <c r="T2344" s="957"/>
      <c r="U2344" s="963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957"/>
      <c r="O2345" s="573"/>
      <c r="P2345" s="573"/>
      <c r="Q2345" s="961"/>
      <c r="R2345" s="579" t="str">
        <f t="shared" si="141"/>
        <v>fx</v>
      </c>
      <c r="S2345" s="957"/>
      <c r="T2345" s="957"/>
      <c r="U2345" s="963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957"/>
      <c r="O2346" s="573"/>
      <c r="P2346" s="573"/>
      <c r="Q2346" s="961"/>
      <c r="R2346" s="579" t="str">
        <f t="shared" si="141"/>
        <v>fx</v>
      </c>
      <c r="S2346" s="957"/>
      <c r="T2346" s="957"/>
      <c r="U2346" s="963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957"/>
      <c r="O2347" s="573"/>
      <c r="P2347" s="573"/>
      <c r="Q2347" s="961"/>
      <c r="R2347" s="579" t="str">
        <f t="shared" si="141"/>
        <v>fx</v>
      </c>
      <c r="S2347" s="957"/>
      <c r="T2347" s="957"/>
      <c r="U2347" s="963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957"/>
      <c r="O2348" s="573"/>
      <c r="P2348" s="573"/>
      <c r="Q2348" s="961"/>
      <c r="R2348" s="579" t="str">
        <f t="shared" si="141"/>
        <v>fx</v>
      </c>
      <c r="S2348" s="957"/>
      <c r="T2348" s="957"/>
      <c r="U2348" s="963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958"/>
      <c r="O2349" s="573"/>
      <c r="P2349" s="573"/>
      <c r="Q2349" s="961"/>
      <c r="R2349" s="579" t="str">
        <f t="shared" si="141"/>
        <v>fx</v>
      </c>
      <c r="S2349" s="957"/>
      <c r="T2349" s="957"/>
      <c r="U2349" s="963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956">
        <v>216</v>
      </c>
      <c r="O2350" s="573"/>
      <c r="P2350" s="573"/>
      <c r="Q2350" s="961"/>
      <c r="R2350" s="579" t="str">
        <f t="shared" si="141"/>
        <v>fx</v>
      </c>
      <c r="S2350" s="957"/>
      <c r="T2350" s="957"/>
      <c r="U2350" s="963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957"/>
      <c r="O2351" s="573"/>
      <c r="P2351" s="573"/>
      <c r="Q2351" s="961"/>
      <c r="R2351" s="579" t="str">
        <f t="shared" si="141"/>
        <v>fx</v>
      </c>
      <c r="S2351" s="957"/>
      <c r="T2351" s="957"/>
      <c r="U2351" s="963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957"/>
      <c r="O2352" s="573"/>
      <c r="P2352" s="573"/>
      <c r="Q2352" s="961"/>
      <c r="R2352" s="579" t="str">
        <f t="shared" si="141"/>
        <v>fx</v>
      </c>
      <c r="S2352" s="957"/>
      <c r="T2352" s="957"/>
      <c r="U2352" s="963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957"/>
      <c r="O2353" s="573"/>
      <c r="P2353" s="573"/>
      <c r="Q2353" s="961"/>
      <c r="R2353" s="579" t="str">
        <f t="shared" si="141"/>
        <v>fx</v>
      </c>
      <c r="S2353" s="957"/>
      <c r="T2353" s="957"/>
      <c r="U2353" s="963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957"/>
      <c r="O2354" s="573"/>
      <c r="P2354" s="573"/>
      <c r="Q2354" s="961"/>
      <c r="R2354" s="579" t="str">
        <f t="shared" si="141"/>
        <v>fx</v>
      </c>
      <c r="S2354" s="957"/>
      <c r="T2354" s="957"/>
      <c r="U2354" s="963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958"/>
      <c r="O2355" s="573"/>
      <c r="P2355" s="573"/>
      <c r="Q2355" s="961"/>
      <c r="R2355" s="579" t="str">
        <f t="shared" si="141"/>
        <v>fx</v>
      </c>
      <c r="S2355" s="957"/>
      <c r="T2355" s="957"/>
      <c r="U2355" s="963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956">
        <v>100</v>
      </c>
      <c r="O2356" s="573"/>
      <c r="P2356" s="573"/>
      <c r="Q2356" s="961"/>
      <c r="R2356" s="579" t="str">
        <f t="shared" si="141"/>
        <v>fx</v>
      </c>
      <c r="S2356" s="957"/>
      <c r="T2356" s="957"/>
      <c r="U2356" s="963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957"/>
      <c r="O2357" s="573"/>
      <c r="P2357" s="573"/>
      <c r="Q2357" s="961"/>
      <c r="R2357" s="579" t="str">
        <f t="shared" si="141"/>
        <v>fx</v>
      </c>
      <c r="S2357" s="957"/>
      <c r="T2357" s="957"/>
      <c r="U2357" s="963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957"/>
      <c r="O2358" s="573"/>
      <c r="P2358" s="573"/>
      <c r="Q2358" s="961"/>
      <c r="R2358" s="579" t="str">
        <f t="shared" si="141"/>
        <v>fx</v>
      </c>
      <c r="S2358" s="957"/>
      <c r="T2358" s="957"/>
      <c r="U2358" s="963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957"/>
      <c r="O2359" s="573"/>
      <c r="P2359" s="573"/>
      <c r="Q2359" s="961"/>
      <c r="R2359" s="579" t="str">
        <f t="shared" si="141"/>
        <v>fx</v>
      </c>
      <c r="S2359" s="957"/>
      <c r="T2359" s="957"/>
      <c r="U2359" s="963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964"/>
      <c r="O2360" s="574"/>
      <c r="P2360" s="574"/>
      <c r="Q2360" s="965"/>
      <c r="R2360" s="151" t="str">
        <f t="shared" si="141"/>
        <v>fx</v>
      </c>
      <c r="S2360" s="964"/>
      <c r="T2360" s="964"/>
      <c r="U2360" s="966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959">
        <v>92</v>
      </c>
      <c r="O2361" s="575"/>
      <c r="P2361" s="575"/>
      <c r="Q2361" s="960">
        <f>249.077+9.595+229.298</f>
        <v>487.97</v>
      </c>
      <c r="R2361" s="150" t="str">
        <f t="shared" si="141"/>
        <v>fx</v>
      </c>
      <c r="S2361" s="959">
        <v>2.5</v>
      </c>
      <c r="T2361" s="959">
        <v>18.5</v>
      </c>
      <c r="U2361" s="962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958"/>
      <c r="O2362" s="573"/>
      <c r="P2362" s="573"/>
      <c r="Q2362" s="961"/>
      <c r="R2362" s="579" t="str">
        <f t="shared" si="141"/>
        <v>fx</v>
      </c>
      <c r="S2362" s="957"/>
      <c r="T2362" s="957"/>
      <c r="U2362" s="963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956">
        <v>368</v>
      </c>
      <c r="O2363" s="573"/>
      <c r="P2363" s="573"/>
      <c r="Q2363" s="961"/>
      <c r="R2363" s="579" t="str">
        <f t="shared" si="141"/>
        <v>fx</v>
      </c>
      <c r="S2363" s="957"/>
      <c r="T2363" s="957"/>
      <c r="U2363" s="963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957"/>
      <c r="O2364" s="573"/>
      <c r="P2364" s="573"/>
      <c r="Q2364" s="961"/>
      <c r="R2364" s="579" t="str">
        <f t="shared" si="141"/>
        <v>fx</v>
      </c>
      <c r="S2364" s="957"/>
      <c r="T2364" s="957"/>
      <c r="U2364" s="963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957"/>
      <c r="O2365" s="573"/>
      <c r="P2365" s="573"/>
      <c r="Q2365" s="961"/>
      <c r="R2365" s="579" t="str">
        <f t="shared" si="141"/>
        <v>fx</v>
      </c>
      <c r="S2365" s="957"/>
      <c r="T2365" s="957"/>
      <c r="U2365" s="963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957"/>
      <c r="O2366" s="573"/>
      <c r="P2366" s="573"/>
      <c r="Q2366" s="961"/>
      <c r="R2366" s="579" t="str">
        <f t="shared" si="141"/>
        <v>fx</v>
      </c>
      <c r="S2366" s="957"/>
      <c r="T2366" s="957"/>
      <c r="U2366" s="963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957"/>
      <c r="O2367" s="573"/>
      <c r="P2367" s="573"/>
      <c r="Q2367" s="961"/>
      <c r="R2367" s="579" t="str">
        <f t="shared" si="141"/>
        <v>fx</v>
      </c>
      <c r="S2367" s="957"/>
      <c r="T2367" s="957"/>
      <c r="U2367" s="963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958"/>
      <c r="O2368" s="573"/>
      <c r="P2368" s="573"/>
      <c r="Q2368" s="961"/>
      <c r="R2368" s="579" t="str">
        <f t="shared" si="141"/>
        <v>fx</v>
      </c>
      <c r="S2368" s="957"/>
      <c r="T2368" s="957"/>
      <c r="U2368" s="963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956">
        <v>368</v>
      </c>
      <c r="O2369" s="573"/>
      <c r="P2369" s="573"/>
      <c r="Q2369" s="961"/>
      <c r="R2369" s="579" t="str">
        <f t="shared" si="141"/>
        <v>p500</v>
      </c>
      <c r="S2369" s="957"/>
      <c r="T2369" s="957"/>
      <c r="U2369" s="963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957"/>
      <c r="O2370" s="573"/>
      <c r="P2370" s="573"/>
      <c r="Q2370" s="961"/>
      <c r="R2370" s="579" t="str">
        <f t="shared" si="141"/>
        <v>p500</v>
      </c>
      <c r="S2370" s="957"/>
      <c r="T2370" s="957"/>
      <c r="U2370" s="963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957"/>
      <c r="O2371" s="573"/>
      <c r="P2371" s="573"/>
      <c r="Q2371" s="961"/>
      <c r="R2371" s="579" t="str">
        <f t="shared" si="141"/>
        <v>p500</v>
      </c>
      <c r="S2371" s="957"/>
      <c r="T2371" s="957"/>
      <c r="U2371" s="963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957"/>
      <c r="O2372" s="573"/>
      <c r="P2372" s="573"/>
      <c r="Q2372" s="961"/>
      <c r="R2372" s="579" t="str">
        <f t="shared" si="141"/>
        <v>p500</v>
      </c>
      <c r="S2372" s="957"/>
      <c r="T2372" s="957"/>
      <c r="U2372" s="963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958"/>
      <c r="O2373" s="573"/>
      <c r="P2373" s="573"/>
      <c r="Q2373" s="961"/>
      <c r="R2373" s="579" t="str">
        <f t="shared" si="141"/>
        <v>p500</v>
      </c>
      <c r="S2373" s="957"/>
      <c r="T2373" s="957"/>
      <c r="U2373" s="963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956">
        <v>306</v>
      </c>
      <c r="O2374" s="573"/>
      <c r="P2374" s="573"/>
      <c r="Q2374" s="961"/>
      <c r="R2374" s="579" t="str">
        <f t="shared" si="141"/>
        <v>fx</v>
      </c>
      <c r="S2374" s="957"/>
      <c r="T2374" s="957"/>
      <c r="U2374" s="963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957"/>
      <c r="O2375" s="573"/>
      <c r="P2375" s="573"/>
      <c r="Q2375" s="961"/>
      <c r="R2375" s="579" t="str">
        <f t="shared" si="141"/>
        <v>fx</v>
      </c>
      <c r="S2375" s="957"/>
      <c r="T2375" s="957"/>
      <c r="U2375" s="963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957"/>
      <c r="O2376" s="573"/>
      <c r="P2376" s="573"/>
      <c r="Q2376" s="961"/>
      <c r="R2376" s="579" t="str">
        <f t="shared" si="141"/>
        <v>fx</v>
      </c>
      <c r="S2376" s="957"/>
      <c r="T2376" s="957"/>
      <c r="U2376" s="963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957"/>
      <c r="O2377" s="573"/>
      <c r="P2377" s="573"/>
      <c r="Q2377" s="961"/>
      <c r="R2377" s="579" t="str">
        <f t="shared" si="141"/>
        <v>fx</v>
      </c>
      <c r="S2377" s="957"/>
      <c r="T2377" s="957"/>
      <c r="U2377" s="963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957"/>
      <c r="O2378" s="573"/>
      <c r="P2378" s="573"/>
      <c r="Q2378" s="961"/>
      <c r="R2378" s="579" t="str">
        <f t="shared" si="141"/>
        <v>fx</v>
      </c>
      <c r="S2378" s="957"/>
      <c r="T2378" s="957"/>
      <c r="U2378" s="963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958"/>
      <c r="O2379" s="573"/>
      <c r="P2379" s="573"/>
      <c r="Q2379" s="961"/>
      <c r="R2379" s="579" t="str">
        <f t="shared" si="141"/>
        <v>fx</v>
      </c>
      <c r="S2379" s="957"/>
      <c r="T2379" s="957"/>
      <c r="U2379" s="963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956">
        <v>368</v>
      </c>
      <c r="O2380" s="573"/>
      <c r="P2380" s="573"/>
      <c r="Q2380" s="961"/>
      <c r="R2380" s="579" t="str">
        <f t="shared" si="141"/>
        <v>fx</v>
      </c>
      <c r="S2380" s="957"/>
      <c r="T2380" s="957"/>
      <c r="U2380" s="963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957"/>
      <c r="O2381" s="573"/>
      <c r="P2381" s="573"/>
      <c r="Q2381" s="961"/>
      <c r="R2381" s="579" t="str">
        <f t="shared" si="141"/>
        <v>fx</v>
      </c>
      <c r="S2381" s="957"/>
      <c r="T2381" s="957"/>
      <c r="U2381" s="963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957"/>
      <c r="O2382" s="573"/>
      <c r="P2382" s="573"/>
      <c r="Q2382" s="961"/>
      <c r="R2382" s="579" t="str">
        <f t="shared" si="141"/>
        <v>fx</v>
      </c>
      <c r="S2382" s="957"/>
      <c r="T2382" s="957"/>
      <c r="U2382" s="963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957"/>
      <c r="O2383" s="573"/>
      <c r="P2383" s="573"/>
      <c r="Q2383" s="961"/>
      <c r="R2383" s="579" t="str">
        <f t="shared" si="141"/>
        <v>fx</v>
      </c>
      <c r="S2383" s="957"/>
      <c r="T2383" s="957"/>
      <c r="U2383" s="963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957"/>
      <c r="O2384" s="573"/>
      <c r="P2384" s="573"/>
      <c r="Q2384" s="961"/>
      <c r="R2384" s="579" t="str">
        <f t="shared" si="141"/>
        <v>fx</v>
      </c>
      <c r="S2384" s="957"/>
      <c r="T2384" s="957"/>
      <c r="U2384" s="963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958"/>
      <c r="O2385" s="573"/>
      <c r="P2385" s="573"/>
      <c r="Q2385" s="961"/>
      <c r="R2385" s="579" t="str">
        <f t="shared" si="141"/>
        <v>fx</v>
      </c>
      <c r="S2385" s="957"/>
      <c r="T2385" s="957"/>
      <c r="U2385" s="963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956">
        <v>306</v>
      </c>
      <c r="O2386" s="573"/>
      <c r="P2386" s="573"/>
      <c r="Q2386" s="961"/>
      <c r="R2386" s="579" t="str">
        <f t="shared" si="141"/>
        <v>fx</v>
      </c>
      <c r="S2386" s="957"/>
      <c r="T2386" s="957"/>
      <c r="U2386" s="963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957"/>
      <c r="O2387" s="573"/>
      <c r="P2387" s="573"/>
      <c r="Q2387" s="961"/>
      <c r="R2387" s="579" t="str">
        <f t="shared" si="141"/>
        <v>fx</v>
      </c>
      <c r="S2387" s="957"/>
      <c r="T2387" s="957"/>
      <c r="U2387" s="963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957"/>
      <c r="O2388" s="573"/>
      <c r="P2388" s="573"/>
      <c r="Q2388" s="961"/>
      <c r="R2388" s="579" t="str">
        <f t="shared" si="141"/>
        <v>fx</v>
      </c>
      <c r="S2388" s="957"/>
      <c r="T2388" s="957"/>
      <c r="U2388" s="963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957"/>
      <c r="O2389" s="573"/>
      <c r="P2389" s="573"/>
      <c r="Q2389" s="961"/>
      <c r="R2389" s="579" t="str">
        <f t="shared" si="141"/>
        <v>fx</v>
      </c>
      <c r="S2389" s="957"/>
      <c r="T2389" s="957"/>
      <c r="U2389" s="963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957"/>
      <c r="O2390" s="573"/>
      <c r="P2390" s="573"/>
      <c r="Q2390" s="961"/>
      <c r="R2390" s="579" t="str">
        <f t="shared" si="141"/>
        <v>fx</v>
      </c>
      <c r="S2390" s="957"/>
      <c r="T2390" s="957"/>
      <c r="U2390" s="963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958"/>
      <c r="O2391" s="573"/>
      <c r="P2391" s="573"/>
      <c r="Q2391" s="961"/>
      <c r="R2391" s="579" t="str">
        <f t="shared" si="141"/>
        <v>fx</v>
      </c>
      <c r="S2391" s="957"/>
      <c r="T2391" s="957"/>
      <c r="U2391" s="963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956">
        <v>230</v>
      </c>
      <c r="O2392" s="573"/>
      <c r="P2392" s="573"/>
      <c r="Q2392" s="961"/>
      <c r="R2392" s="579" t="str">
        <f t="shared" si="141"/>
        <v>fx</v>
      </c>
      <c r="S2392" s="957"/>
      <c r="T2392" s="957"/>
      <c r="U2392" s="963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957"/>
      <c r="O2393" s="573"/>
      <c r="P2393" s="573"/>
      <c r="Q2393" s="961"/>
      <c r="R2393" s="579" t="str">
        <f t="shared" si="141"/>
        <v>fx</v>
      </c>
      <c r="S2393" s="957"/>
      <c r="T2393" s="957"/>
      <c r="U2393" s="963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957"/>
      <c r="O2394" s="573"/>
      <c r="P2394" s="573"/>
      <c r="Q2394" s="961"/>
      <c r="R2394" s="579" t="str">
        <f t="shared" si="141"/>
        <v>fx</v>
      </c>
      <c r="S2394" s="957"/>
      <c r="T2394" s="957"/>
      <c r="U2394" s="963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957"/>
      <c r="O2395" s="573"/>
      <c r="P2395" s="573"/>
      <c r="Q2395" s="961"/>
      <c r="R2395" s="579" t="str">
        <f t="shared" si="141"/>
        <v>fx</v>
      </c>
      <c r="S2395" s="957"/>
      <c r="T2395" s="957"/>
      <c r="U2395" s="963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964"/>
      <c r="O2396" s="574"/>
      <c r="P2396" s="574"/>
      <c r="Q2396" s="965"/>
      <c r="R2396" s="151" t="str">
        <f t="shared" si="141"/>
        <v>fx</v>
      </c>
      <c r="S2396" s="964"/>
      <c r="T2396" s="964"/>
      <c r="U2396" s="966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959">
        <v>125</v>
      </c>
      <c r="O2397" s="575"/>
      <c r="P2397" s="575"/>
      <c r="Q2397" s="960">
        <f>64.108+3.182+52.083</f>
        <v>119.373</v>
      </c>
      <c r="R2397" s="150" t="str">
        <f t="shared" si="141"/>
        <v>fx</v>
      </c>
      <c r="S2397" s="959">
        <v>0</v>
      </c>
      <c r="T2397" s="959">
        <v>8.1</v>
      </c>
      <c r="U2397" s="962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957"/>
      <c r="O2398" s="573"/>
      <c r="P2398" s="573"/>
      <c r="Q2398" s="961"/>
      <c r="R2398" s="579" t="str">
        <f t="shared" ref="R2398:R2461" si="145">IF(C2398=370,"p500","fx")</f>
        <v>fx</v>
      </c>
      <c r="S2398" s="957"/>
      <c r="T2398" s="957"/>
      <c r="U2398" s="963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957"/>
      <c r="O2399" s="573"/>
      <c r="P2399" s="573"/>
      <c r="Q2399" s="961"/>
      <c r="R2399" s="579" t="str">
        <f t="shared" si="145"/>
        <v>fx</v>
      </c>
      <c r="S2399" s="957"/>
      <c r="T2399" s="957"/>
      <c r="U2399" s="963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957"/>
      <c r="O2400" s="573"/>
      <c r="P2400" s="573"/>
      <c r="Q2400" s="961"/>
      <c r="R2400" s="579" t="str">
        <f t="shared" si="145"/>
        <v>fx</v>
      </c>
      <c r="S2400" s="957"/>
      <c r="T2400" s="957"/>
      <c r="U2400" s="963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958"/>
      <c r="O2401" s="573"/>
      <c r="P2401" s="573"/>
      <c r="Q2401" s="961"/>
      <c r="R2401" s="579" t="str">
        <f t="shared" si="145"/>
        <v>fx</v>
      </c>
      <c r="S2401" s="957"/>
      <c r="T2401" s="957"/>
      <c r="U2401" s="963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956">
        <v>125</v>
      </c>
      <c r="O2402" s="573"/>
      <c r="P2402" s="573"/>
      <c r="Q2402" s="961"/>
      <c r="R2402" s="579" t="str">
        <f t="shared" si="145"/>
        <v>fx</v>
      </c>
      <c r="S2402" s="957"/>
      <c r="T2402" s="957"/>
      <c r="U2402" s="963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957"/>
      <c r="O2403" s="573"/>
      <c r="P2403" s="573"/>
      <c r="Q2403" s="961"/>
      <c r="R2403" s="579" t="str">
        <f t="shared" si="145"/>
        <v>fx</v>
      </c>
      <c r="S2403" s="957"/>
      <c r="T2403" s="957"/>
      <c r="U2403" s="963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957"/>
      <c r="O2404" s="573"/>
      <c r="P2404" s="573"/>
      <c r="Q2404" s="961"/>
      <c r="R2404" s="579" t="str">
        <f t="shared" si="145"/>
        <v>fx</v>
      </c>
      <c r="S2404" s="957"/>
      <c r="T2404" s="957"/>
      <c r="U2404" s="963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957"/>
      <c r="O2405" s="573"/>
      <c r="P2405" s="573"/>
      <c r="Q2405" s="961"/>
      <c r="R2405" s="579" t="str">
        <f t="shared" si="145"/>
        <v>fx</v>
      </c>
      <c r="S2405" s="957"/>
      <c r="T2405" s="957"/>
      <c r="U2405" s="963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964"/>
      <c r="O2406" s="574"/>
      <c r="P2406" s="574"/>
      <c r="Q2406" s="965"/>
      <c r="R2406" s="151" t="str">
        <f t="shared" si="145"/>
        <v>fx</v>
      </c>
      <c r="S2406" s="964"/>
      <c r="T2406" s="964"/>
      <c r="U2406" s="966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959">
        <v>130</v>
      </c>
      <c r="O2407" s="575"/>
      <c r="P2407" s="575"/>
      <c r="Q2407" s="960">
        <f>327.2+13.16+305.47</f>
        <v>645.83000000000004</v>
      </c>
      <c r="R2407" s="150" t="str">
        <f t="shared" si="145"/>
        <v>fx</v>
      </c>
      <c r="S2407" s="959">
        <v>3</v>
      </c>
      <c r="T2407" s="959">
        <v>26</v>
      </c>
      <c r="U2407" s="962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958"/>
      <c r="O2408" s="573"/>
      <c r="P2408" s="573"/>
      <c r="Q2408" s="961"/>
      <c r="R2408" s="579" t="str">
        <f t="shared" si="145"/>
        <v>fx</v>
      </c>
      <c r="S2408" s="957"/>
      <c r="T2408" s="957"/>
      <c r="U2408" s="963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956">
        <v>520</v>
      </c>
      <c r="O2409" s="573"/>
      <c r="P2409" s="573"/>
      <c r="Q2409" s="961"/>
      <c r="R2409" s="579" t="str">
        <f t="shared" si="145"/>
        <v>fx</v>
      </c>
      <c r="S2409" s="957"/>
      <c r="T2409" s="957"/>
      <c r="U2409" s="963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957"/>
      <c r="O2410" s="573"/>
      <c r="P2410" s="573"/>
      <c r="Q2410" s="961"/>
      <c r="R2410" s="579" t="str">
        <f t="shared" si="145"/>
        <v>fx</v>
      </c>
      <c r="S2410" s="957"/>
      <c r="T2410" s="957"/>
      <c r="U2410" s="963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957"/>
      <c r="O2411" s="573"/>
      <c r="P2411" s="573"/>
      <c r="Q2411" s="961"/>
      <c r="R2411" s="579" t="str">
        <f t="shared" si="145"/>
        <v>fx</v>
      </c>
      <c r="S2411" s="957"/>
      <c r="T2411" s="957"/>
      <c r="U2411" s="963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957"/>
      <c r="O2412" s="573"/>
      <c r="P2412" s="573"/>
      <c r="Q2412" s="961"/>
      <c r="R2412" s="579" t="str">
        <f t="shared" si="145"/>
        <v>fx</v>
      </c>
      <c r="S2412" s="957"/>
      <c r="T2412" s="957"/>
      <c r="U2412" s="963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957"/>
      <c r="O2413" s="573"/>
      <c r="P2413" s="573"/>
      <c r="Q2413" s="961"/>
      <c r="R2413" s="579" t="str">
        <f t="shared" si="145"/>
        <v>fx</v>
      </c>
      <c r="S2413" s="957"/>
      <c r="T2413" s="957"/>
      <c r="U2413" s="963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958"/>
      <c r="O2414" s="573"/>
      <c r="P2414" s="573"/>
      <c r="Q2414" s="961"/>
      <c r="R2414" s="579" t="str">
        <f t="shared" si="145"/>
        <v>fx</v>
      </c>
      <c r="S2414" s="957"/>
      <c r="T2414" s="957"/>
      <c r="U2414" s="963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956">
        <v>520</v>
      </c>
      <c r="O2415" s="573"/>
      <c r="P2415" s="573"/>
      <c r="Q2415" s="961"/>
      <c r="R2415" s="579" t="str">
        <f t="shared" si="145"/>
        <v>p500</v>
      </c>
      <c r="S2415" s="957"/>
      <c r="T2415" s="957"/>
      <c r="U2415" s="963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957"/>
      <c r="O2416" s="573"/>
      <c r="P2416" s="573"/>
      <c r="Q2416" s="961"/>
      <c r="R2416" s="579" t="str">
        <f t="shared" si="145"/>
        <v>p500</v>
      </c>
      <c r="S2416" s="957"/>
      <c r="T2416" s="957"/>
      <c r="U2416" s="963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957"/>
      <c r="O2417" s="573"/>
      <c r="P2417" s="573"/>
      <c r="Q2417" s="961"/>
      <c r="R2417" s="579" t="str">
        <f t="shared" si="145"/>
        <v>p500</v>
      </c>
      <c r="S2417" s="957"/>
      <c r="T2417" s="957"/>
      <c r="U2417" s="963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957"/>
      <c r="O2418" s="573"/>
      <c r="P2418" s="573"/>
      <c r="Q2418" s="961"/>
      <c r="R2418" s="579" t="str">
        <f t="shared" si="145"/>
        <v>p500</v>
      </c>
      <c r="S2418" s="957"/>
      <c r="T2418" s="957"/>
      <c r="U2418" s="963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958"/>
      <c r="O2419" s="573"/>
      <c r="P2419" s="573"/>
      <c r="Q2419" s="961"/>
      <c r="R2419" s="579" t="str">
        <f t="shared" si="145"/>
        <v>p500</v>
      </c>
      <c r="S2419" s="957"/>
      <c r="T2419" s="957"/>
      <c r="U2419" s="963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956">
        <v>142</v>
      </c>
      <c r="O2420" s="573"/>
      <c r="P2420" s="573"/>
      <c r="Q2420" s="961"/>
      <c r="R2420" s="579" t="str">
        <f t="shared" si="145"/>
        <v>fx</v>
      </c>
      <c r="S2420" s="957"/>
      <c r="T2420" s="957"/>
      <c r="U2420" s="963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957"/>
      <c r="O2421" s="573"/>
      <c r="P2421" s="573"/>
      <c r="Q2421" s="961"/>
      <c r="R2421" s="579" t="str">
        <f t="shared" si="145"/>
        <v>fx</v>
      </c>
      <c r="S2421" s="957"/>
      <c r="T2421" s="957"/>
      <c r="U2421" s="963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957"/>
      <c r="O2422" s="573"/>
      <c r="P2422" s="573"/>
      <c r="Q2422" s="961"/>
      <c r="R2422" s="579" t="str">
        <f t="shared" si="145"/>
        <v>fx</v>
      </c>
      <c r="S2422" s="957"/>
      <c r="T2422" s="957"/>
      <c r="U2422" s="963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958"/>
      <c r="O2423" s="573"/>
      <c r="P2423" s="573"/>
      <c r="Q2423" s="961"/>
      <c r="R2423" s="579" t="str">
        <f t="shared" si="145"/>
        <v>fx</v>
      </c>
      <c r="S2423" s="957"/>
      <c r="T2423" s="957"/>
      <c r="U2423" s="963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956">
        <v>440</v>
      </c>
      <c r="O2424" s="573"/>
      <c r="P2424" s="573"/>
      <c r="Q2424" s="961"/>
      <c r="R2424" s="579" t="str">
        <f t="shared" si="145"/>
        <v>fx</v>
      </c>
      <c r="S2424" s="957"/>
      <c r="T2424" s="957"/>
      <c r="U2424" s="963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957"/>
      <c r="O2425" s="573"/>
      <c r="P2425" s="573"/>
      <c r="Q2425" s="961"/>
      <c r="R2425" s="579" t="str">
        <f t="shared" si="145"/>
        <v>fx</v>
      </c>
      <c r="S2425" s="957"/>
      <c r="T2425" s="957"/>
      <c r="U2425" s="963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957"/>
      <c r="O2426" s="573"/>
      <c r="P2426" s="573"/>
      <c r="Q2426" s="961"/>
      <c r="R2426" s="579" t="str">
        <f t="shared" si="145"/>
        <v>fx</v>
      </c>
      <c r="S2426" s="957"/>
      <c r="T2426" s="957"/>
      <c r="U2426" s="963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957"/>
      <c r="O2427" s="573"/>
      <c r="P2427" s="573"/>
      <c r="Q2427" s="961"/>
      <c r="R2427" s="579" t="str">
        <f t="shared" si="145"/>
        <v>fx</v>
      </c>
      <c r="S2427" s="957"/>
      <c r="T2427" s="957"/>
      <c r="U2427" s="963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957"/>
      <c r="O2428" s="573"/>
      <c r="P2428" s="573"/>
      <c r="Q2428" s="961"/>
      <c r="R2428" s="579" t="str">
        <f t="shared" si="145"/>
        <v>fx</v>
      </c>
      <c r="S2428" s="957"/>
      <c r="T2428" s="957"/>
      <c r="U2428" s="963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958"/>
      <c r="O2429" s="573"/>
      <c r="P2429" s="573"/>
      <c r="Q2429" s="961"/>
      <c r="R2429" s="579" t="str">
        <f t="shared" si="145"/>
        <v>fx</v>
      </c>
      <c r="S2429" s="957"/>
      <c r="T2429" s="957"/>
      <c r="U2429" s="963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956">
        <v>460</v>
      </c>
      <c r="O2430" s="573"/>
      <c r="P2430" s="573"/>
      <c r="Q2430" s="961"/>
      <c r="R2430" s="579" t="str">
        <f t="shared" si="145"/>
        <v>fx</v>
      </c>
      <c r="S2430" s="957"/>
      <c r="T2430" s="957"/>
      <c r="U2430" s="963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957"/>
      <c r="O2431" s="573"/>
      <c r="P2431" s="573"/>
      <c r="Q2431" s="961"/>
      <c r="R2431" s="579" t="str">
        <f t="shared" si="145"/>
        <v>fx</v>
      </c>
      <c r="S2431" s="957"/>
      <c r="T2431" s="957"/>
      <c r="U2431" s="963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957"/>
      <c r="O2432" s="573"/>
      <c r="P2432" s="573"/>
      <c r="Q2432" s="961"/>
      <c r="R2432" s="579" t="str">
        <f t="shared" si="145"/>
        <v>fx</v>
      </c>
      <c r="S2432" s="957"/>
      <c r="T2432" s="957"/>
      <c r="U2432" s="963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957"/>
      <c r="O2433" s="573"/>
      <c r="P2433" s="573"/>
      <c r="Q2433" s="961"/>
      <c r="R2433" s="579" t="str">
        <f t="shared" si="145"/>
        <v>fx</v>
      </c>
      <c r="S2433" s="957"/>
      <c r="T2433" s="957"/>
      <c r="U2433" s="963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957"/>
      <c r="O2434" s="573"/>
      <c r="P2434" s="573"/>
      <c r="Q2434" s="961"/>
      <c r="R2434" s="579" t="str">
        <f t="shared" si="145"/>
        <v>fx</v>
      </c>
      <c r="S2434" s="957"/>
      <c r="T2434" s="957"/>
      <c r="U2434" s="963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958"/>
      <c r="O2435" s="573"/>
      <c r="P2435" s="573"/>
      <c r="Q2435" s="961"/>
      <c r="R2435" s="579" t="str">
        <f t="shared" si="145"/>
        <v>fx</v>
      </c>
      <c r="S2435" s="957"/>
      <c r="T2435" s="957"/>
      <c r="U2435" s="963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956">
        <v>370</v>
      </c>
      <c r="O2436" s="573"/>
      <c r="P2436" s="573"/>
      <c r="Q2436" s="961"/>
      <c r="R2436" s="579" t="str">
        <f t="shared" si="145"/>
        <v>fx</v>
      </c>
      <c r="S2436" s="957"/>
      <c r="T2436" s="957"/>
      <c r="U2436" s="963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957"/>
      <c r="O2437" s="573"/>
      <c r="P2437" s="573"/>
      <c r="Q2437" s="961"/>
      <c r="R2437" s="579" t="str">
        <f t="shared" si="145"/>
        <v>fx</v>
      </c>
      <c r="S2437" s="957"/>
      <c r="T2437" s="957"/>
      <c r="U2437" s="963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957"/>
      <c r="O2438" s="573"/>
      <c r="P2438" s="573"/>
      <c r="Q2438" s="961"/>
      <c r="R2438" s="579" t="str">
        <f t="shared" si="145"/>
        <v>fx</v>
      </c>
      <c r="S2438" s="957"/>
      <c r="T2438" s="957"/>
      <c r="U2438" s="963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958"/>
      <c r="O2439" s="573"/>
      <c r="P2439" s="573"/>
      <c r="Q2439" s="961"/>
      <c r="R2439" s="579" t="str">
        <f t="shared" si="145"/>
        <v>fx</v>
      </c>
      <c r="S2439" s="957"/>
      <c r="T2439" s="957"/>
      <c r="U2439" s="963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956">
        <v>35</v>
      </c>
      <c r="O2440" s="573"/>
      <c r="P2440" s="573"/>
      <c r="Q2440" s="961"/>
      <c r="R2440" s="579" t="str">
        <f t="shared" si="145"/>
        <v>fx</v>
      </c>
      <c r="S2440" s="957"/>
      <c r="T2440" s="957"/>
      <c r="U2440" s="963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957"/>
      <c r="O2441" s="573"/>
      <c r="P2441" s="573"/>
      <c r="Q2441" s="961"/>
      <c r="R2441" s="579" t="str">
        <f t="shared" si="145"/>
        <v>fx</v>
      </c>
      <c r="S2441" s="957"/>
      <c r="T2441" s="957"/>
      <c r="U2441" s="963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957"/>
      <c r="O2442" s="573"/>
      <c r="P2442" s="573"/>
      <c r="Q2442" s="961"/>
      <c r="R2442" s="579" t="str">
        <f t="shared" si="145"/>
        <v>fx</v>
      </c>
      <c r="S2442" s="957"/>
      <c r="T2442" s="957"/>
      <c r="U2442" s="963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957"/>
      <c r="O2443" s="573"/>
      <c r="P2443" s="573"/>
      <c r="Q2443" s="961"/>
      <c r="R2443" s="579" t="str">
        <f t="shared" si="145"/>
        <v>fx</v>
      </c>
      <c r="S2443" s="957"/>
      <c r="T2443" s="957"/>
      <c r="U2443" s="963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964"/>
      <c r="O2444" s="574"/>
      <c r="P2444" s="574"/>
      <c r="Q2444" s="965"/>
      <c r="R2444" s="151" t="str">
        <f t="shared" si="145"/>
        <v>fx</v>
      </c>
      <c r="S2444" s="964"/>
      <c r="T2444" s="964"/>
      <c r="U2444" s="966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959">
        <v>146</v>
      </c>
      <c r="O2445" s="575"/>
      <c r="P2445" s="575"/>
      <c r="Q2445" s="960">
        <f>362.7+14.64+338.758</f>
        <v>716.09799999999996</v>
      </c>
      <c r="R2445" s="150" t="str">
        <f t="shared" si="145"/>
        <v>fx</v>
      </c>
      <c r="S2445" s="959">
        <v>3</v>
      </c>
      <c r="T2445" s="959">
        <v>27</v>
      </c>
      <c r="U2445" s="962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958"/>
      <c r="O2446" s="573"/>
      <c r="P2446" s="573"/>
      <c r="Q2446" s="961"/>
      <c r="R2446" s="579" t="str">
        <f t="shared" si="145"/>
        <v>fx</v>
      </c>
      <c r="S2446" s="957"/>
      <c r="T2446" s="957"/>
      <c r="U2446" s="963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956">
        <v>584</v>
      </c>
      <c r="O2447" s="573"/>
      <c r="P2447" s="573"/>
      <c r="Q2447" s="961"/>
      <c r="R2447" s="579" t="str">
        <f t="shared" si="145"/>
        <v>fx</v>
      </c>
      <c r="S2447" s="957"/>
      <c r="T2447" s="957"/>
      <c r="U2447" s="963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957"/>
      <c r="O2448" s="573"/>
      <c r="P2448" s="573"/>
      <c r="Q2448" s="961"/>
      <c r="R2448" s="579" t="str">
        <f t="shared" si="145"/>
        <v>fx</v>
      </c>
      <c r="S2448" s="957"/>
      <c r="T2448" s="957"/>
      <c r="U2448" s="963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957"/>
      <c r="O2449" s="573"/>
      <c r="P2449" s="573"/>
      <c r="Q2449" s="961"/>
      <c r="R2449" s="579" t="str">
        <f t="shared" si="145"/>
        <v>fx</v>
      </c>
      <c r="S2449" s="957"/>
      <c r="T2449" s="957"/>
      <c r="U2449" s="963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957"/>
      <c r="O2450" s="573"/>
      <c r="P2450" s="573"/>
      <c r="Q2450" s="961"/>
      <c r="R2450" s="579" t="str">
        <f t="shared" si="145"/>
        <v>fx</v>
      </c>
      <c r="S2450" s="957"/>
      <c r="T2450" s="957"/>
      <c r="U2450" s="963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957"/>
      <c r="O2451" s="573"/>
      <c r="P2451" s="573"/>
      <c r="Q2451" s="961"/>
      <c r="R2451" s="579" t="str">
        <f t="shared" si="145"/>
        <v>fx</v>
      </c>
      <c r="S2451" s="957"/>
      <c r="T2451" s="957"/>
      <c r="U2451" s="963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958"/>
      <c r="O2452" s="573"/>
      <c r="P2452" s="573"/>
      <c r="Q2452" s="961"/>
      <c r="R2452" s="579" t="str">
        <f t="shared" si="145"/>
        <v>fx</v>
      </c>
      <c r="S2452" s="957"/>
      <c r="T2452" s="957"/>
      <c r="U2452" s="963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956">
        <v>584</v>
      </c>
      <c r="O2453" s="573"/>
      <c r="P2453" s="573"/>
      <c r="Q2453" s="961"/>
      <c r="R2453" s="579" t="str">
        <f t="shared" si="145"/>
        <v>p500</v>
      </c>
      <c r="S2453" s="957"/>
      <c r="T2453" s="957"/>
      <c r="U2453" s="963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957"/>
      <c r="O2454" s="573"/>
      <c r="P2454" s="573"/>
      <c r="Q2454" s="961"/>
      <c r="R2454" s="579" t="str">
        <f t="shared" si="145"/>
        <v>p500</v>
      </c>
      <c r="S2454" s="957"/>
      <c r="T2454" s="957"/>
      <c r="U2454" s="963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957"/>
      <c r="O2455" s="573"/>
      <c r="P2455" s="573"/>
      <c r="Q2455" s="961"/>
      <c r="R2455" s="579" t="str">
        <f t="shared" si="145"/>
        <v>p500</v>
      </c>
      <c r="S2455" s="957"/>
      <c r="T2455" s="957"/>
      <c r="U2455" s="963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957"/>
      <c r="O2456" s="573"/>
      <c r="P2456" s="573"/>
      <c r="Q2456" s="961"/>
      <c r="R2456" s="579" t="str">
        <f t="shared" si="145"/>
        <v>p500</v>
      </c>
      <c r="S2456" s="957"/>
      <c r="T2456" s="957"/>
      <c r="U2456" s="963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958"/>
      <c r="O2457" s="573"/>
      <c r="P2457" s="573"/>
      <c r="Q2457" s="961"/>
      <c r="R2457" s="579" t="str">
        <f t="shared" si="145"/>
        <v>p500</v>
      </c>
      <c r="S2457" s="957"/>
      <c r="T2457" s="957"/>
      <c r="U2457" s="963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956">
        <v>226</v>
      </c>
      <c r="O2458" s="573"/>
      <c r="P2458" s="573"/>
      <c r="Q2458" s="961"/>
      <c r="R2458" s="579" t="str">
        <f t="shared" si="145"/>
        <v>fx</v>
      </c>
      <c r="S2458" s="957"/>
      <c r="T2458" s="957"/>
      <c r="U2458" s="963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957"/>
      <c r="O2459" s="573"/>
      <c r="P2459" s="573"/>
      <c r="Q2459" s="961"/>
      <c r="R2459" s="579" t="str">
        <f t="shared" si="145"/>
        <v>fx</v>
      </c>
      <c r="S2459" s="957"/>
      <c r="T2459" s="957"/>
      <c r="U2459" s="963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957"/>
      <c r="O2460" s="573"/>
      <c r="P2460" s="573"/>
      <c r="Q2460" s="961"/>
      <c r="R2460" s="579" t="str">
        <f t="shared" si="145"/>
        <v>fx</v>
      </c>
      <c r="S2460" s="957"/>
      <c r="T2460" s="957"/>
      <c r="U2460" s="963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958"/>
      <c r="O2461" s="573"/>
      <c r="P2461" s="573"/>
      <c r="Q2461" s="961"/>
      <c r="R2461" s="579" t="str">
        <f t="shared" si="145"/>
        <v>fx</v>
      </c>
      <c r="S2461" s="957"/>
      <c r="T2461" s="957"/>
      <c r="U2461" s="963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956">
        <v>210</v>
      </c>
      <c r="O2462" s="573"/>
      <c r="P2462" s="573"/>
      <c r="Q2462" s="961"/>
      <c r="R2462" s="579" t="str">
        <f t="shared" ref="R2462:R2525" si="150">IF(C2462=370,"p500","fx")</f>
        <v>fx</v>
      </c>
      <c r="S2462" s="957"/>
      <c r="T2462" s="957"/>
      <c r="U2462" s="963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957"/>
      <c r="O2463" s="573"/>
      <c r="P2463" s="573"/>
      <c r="Q2463" s="961"/>
      <c r="R2463" s="579" t="str">
        <f t="shared" si="150"/>
        <v>fx</v>
      </c>
      <c r="S2463" s="957"/>
      <c r="T2463" s="957"/>
      <c r="U2463" s="963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957"/>
      <c r="O2464" s="573"/>
      <c r="P2464" s="573"/>
      <c r="Q2464" s="961"/>
      <c r="R2464" s="579" t="str">
        <f t="shared" si="150"/>
        <v>fx</v>
      </c>
      <c r="S2464" s="957"/>
      <c r="T2464" s="957"/>
      <c r="U2464" s="963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957"/>
      <c r="O2465" s="573"/>
      <c r="P2465" s="573"/>
      <c r="Q2465" s="961"/>
      <c r="R2465" s="579" t="str">
        <f t="shared" si="150"/>
        <v>fx</v>
      </c>
      <c r="S2465" s="957"/>
      <c r="T2465" s="957"/>
      <c r="U2465" s="963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958"/>
      <c r="O2466" s="573"/>
      <c r="P2466" s="573"/>
      <c r="Q2466" s="961"/>
      <c r="R2466" s="579" t="str">
        <f t="shared" si="150"/>
        <v>fx</v>
      </c>
      <c r="S2466" s="957"/>
      <c r="T2466" s="957"/>
      <c r="U2466" s="963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956">
        <v>584</v>
      </c>
      <c r="O2467" s="573"/>
      <c r="P2467" s="573"/>
      <c r="Q2467" s="961"/>
      <c r="R2467" s="579" t="str">
        <f t="shared" si="150"/>
        <v>fx</v>
      </c>
      <c r="S2467" s="957"/>
      <c r="T2467" s="957"/>
      <c r="U2467" s="963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957"/>
      <c r="O2468" s="573"/>
      <c r="P2468" s="573"/>
      <c r="Q2468" s="961"/>
      <c r="R2468" s="579" t="str">
        <f t="shared" si="150"/>
        <v>fx</v>
      </c>
      <c r="S2468" s="957"/>
      <c r="T2468" s="957"/>
      <c r="U2468" s="963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957"/>
      <c r="O2469" s="573"/>
      <c r="P2469" s="573"/>
      <c r="Q2469" s="961"/>
      <c r="R2469" s="579" t="str">
        <f t="shared" si="150"/>
        <v>fx</v>
      </c>
      <c r="S2469" s="957"/>
      <c r="T2469" s="957"/>
      <c r="U2469" s="963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957"/>
      <c r="O2470" s="573"/>
      <c r="P2470" s="573"/>
      <c r="Q2470" s="961"/>
      <c r="R2470" s="579" t="str">
        <f t="shared" si="150"/>
        <v>fx</v>
      </c>
      <c r="S2470" s="957"/>
      <c r="T2470" s="957"/>
      <c r="U2470" s="963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957"/>
      <c r="O2471" s="573"/>
      <c r="P2471" s="573"/>
      <c r="Q2471" s="961"/>
      <c r="R2471" s="579" t="str">
        <f t="shared" si="150"/>
        <v>fx</v>
      </c>
      <c r="S2471" s="957"/>
      <c r="T2471" s="957"/>
      <c r="U2471" s="963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958"/>
      <c r="O2472" s="573"/>
      <c r="P2472" s="573"/>
      <c r="Q2472" s="961"/>
      <c r="R2472" s="579" t="str">
        <f t="shared" si="150"/>
        <v>fx</v>
      </c>
      <c r="S2472" s="957"/>
      <c r="T2472" s="957"/>
      <c r="U2472" s="963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956">
        <v>226</v>
      </c>
      <c r="O2473" s="573"/>
      <c r="P2473" s="573"/>
      <c r="Q2473" s="961"/>
      <c r="R2473" s="579" t="str">
        <f t="shared" si="150"/>
        <v>fx</v>
      </c>
      <c r="S2473" s="957"/>
      <c r="T2473" s="957"/>
      <c r="U2473" s="963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957"/>
      <c r="O2474" s="573"/>
      <c r="P2474" s="573"/>
      <c r="Q2474" s="961"/>
      <c r="R2474" s="579" t="str">
        <f t="shared" si="150"/>
        <v>fx</v>
      </c>
      <c r="S2474" s="957"/>
      <c r="T2474" s="957"/>
      <c r="U2474" s="963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957"/>
      <c r="O2475" s="573"/>
      <c r="P2475" s="573"/>
      <c r="Q2475" s="961"/>
      <c r="R2475" s="579" t="str">
        <f t="shared" si="150"/>
        <v>fx</v>
      </c>
      <c r="S2475" s="957"/>
      <c r="T2475" s="957"/>
      <c r="U2475" s="963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957"/>
      <c r="O2476" s="573"/>
      <c r="P2476" s="573"/>
      <c r="Q2476" s="961"/>
      <c r="R2476" s="579" t="str">
        <f t="shared" si="150"/>
        <v>fx</v>
      </c>
      <c r="S2476" s="957"/>
      <c r="T2476" s="957"/>
      <c r="U2476" s="963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957"/>
      <c r="O2477" s="573"/>
      <c r="P2477" s="573"/>
      <c r="Q2477" s="961"/>
      <c r="R2477" s="579" t="str">
        <f t="shared" si="150"/>
        <v>fx</v>
      </c>
      <c r="S2477" s="957"/>
      <c r="T2477" s="957"/>
      <c r="U2477" s="963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958"/>
      <c r="O2478" s="573"/>
      <c r="P2478" s="573"/>
      <c r="Q2478" s="961"/>
      <c r="R2478" s="579" t="str">
        <f t="shared" si="150"/>
        <v>fx</v>
      </c>
      <c r="S2478" s="957"/>
      <c r="T2478" s="957"/>
      <c r="U2478" s="963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956">
        <v>225</v>
      </c>
      <c r="O2479" s="573"/>
      <c r="P2479" s="573"/>
      <c r="Q2479" s="961"/>
      <c r="R2479" s="579" t="str">
        <f t="shared" si="150"/>
        <v>fx</v>
      </c>
      <c r="S2479" s="957"/>
      <c r="T2479" s="957"/>
      <c r="U2479" s="963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957"/>
      <c r="O2480" s="573"/>
      <c r="P2480" s="573"/>
      <c r="Q2480" s="961"/>
      <c r="R2480" s="579" t="str">
        <f t="shared" si="150"/>
        <v>fx</v>
      </c>
      <c r="S2480" s="957"/>
      <c r="T2480" s="957"/>
      <c r="U2480" s="963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957"/>
      <c r="O2481" s="573"/>
      <c r="P2481" s="573"/>
      <c r="Q2481" s="961"/>
      <c r="R2481" s="579" t="str">
        <f t="shared" si="150"/>
        <v>fx</v>
      </c>
      <c r="S2481" s="957"/>
      <c r="T2481" s="957"/>
      <c r="U2481" s="963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957"/>
      <c r="O2482" s="573"/>
      <c r="P2482" s="573"/>
      <c r="Q2482" s="961"/>
      <c r="R2482" s="579" t="str">
        <f t="shared" si="150"/>
        <v>fx</v>
      </c>
      <c r="S2482" s="957"/>
      <c r="T2482" s="957"/>
      <c r="U2482" s="963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964"/>
      <c r="O2483" s="574"/>
      <c r="P2483" s="574"/>
      <c r="Q2483" s="965"/>
      <c r="R2483" s="151" t="str">
        <f t="shared" si="150"/>
        <v>fx</v>
      </c>
      <c r="S2483" s="964"/>
      <c r="T2483" s="964"/>
      <c r="U2483" s="966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959">
        <v>164</v>
      </c>
      <c r="O2484" s="575"/>
      <c r="P2484" s="575"/>
      <c r="Q2484" s="960">
        <f>244.8+10.678+234.842</f>
        <v>490.32000000000005</v>
      </c>
      <c r="R2484" s="150" t="str">
        <f t="shared" si="150"/>
        <v>fx</v>
      </c>
      <c r="S2484" s="959">
        <v>2</v>
      </c>
      <c r="T2484" s="959">
        <v>25</v>
      </c>
      <c r="U2484" s="962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958"/>
      <c r="O2485" s="573"/>
      <c r="P2485" s="573"/>
      <c r="Q2485" s="961"/>
      <c r="R2485" s="579" t="str">
        <f t="shared" si="150"/>
        <v>fx</v>
      </c>
      <c r="S2485" s="957"/>
      <c r="T2485" s="957"/>
      <c r="U2485" s="963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956">
        <v>565</v>
      </c>
      <c r="O2486" s="573"/>
      <c r="P2486" s="573"/>
      <c r="Q2486" s="961"/>
      <c r="R2486" s="579" t="str">
        <f t="shared" si="150"/>
        <v>fx</v>
      </c>
      <c r="S2486" s="957"/>
      <c r="T2486" s="957"/>
      <c r="U2486" s="963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957"/>
      <c r="O2487" s="573"/>
      <c r="P2487" s="573"/>
      <c r="Q2487" s="961"/>
      <c r="R2487" s="579" t="str">
        <f t="shared" si="150"/>
        <v>fx</v>
      </c>
      <c r="S2487" s="957"/>
      <c r="T2487" s="957"/>
      <c r="U2487" s="963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957"/>
      <c r="O2488" s="573"/>
      <c r="P2488" s="573"/>
      <c r="Q2488" s="961"/>
      <c r="R2488" s="579" t="str">
        <f t="shared" si="150"/>
        <v>fx</v>
      </c>
      <c r="S2488" s="957"/>
      <c r="T2488" s="957"/>
      <c r="U2488" s="963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957"/>
      <c r="O2489" s="573"/>
      <c r="P2489" s="573"/>
      <c r="Q2489" s="961"/>
      <c r="R2489" s="579" t="str">
        <f t="shared" si="150"/>
        <v>fx</v>
      </c>
      <c r="S2489" s="957"/>
      <c r="T2489" s="957"/>
      <c r="U2489" s="963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957"/>
      <c r="O2490" s="573"/>
      <c r="P2490" s="573"/>
      <c r="Q2490" s="961"/>
      <c r="R2490" s="579" t="str">
        <f t="shared" si="150"/>
        <v>fx</v>
      </c>
      <c r="S2490" s="957"/>
      <c r="T2490" s="957"/>
      <c r="U2490" s="963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958"/>
      <c r="O2491" s="573"/>
      <c r="P2491" s="573"/>
      <c r="Q2491" s="961"/>
      <c r="R2491" s="579" t="str">
        <f t="shared" si="150"/>
        <v>fx</v>
      </c>
      <c r="S2491" s="957"/>
      <c r="T2491" s="957"/>
      <c r="U2491" s="963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956">
        <v>565</v>
      </c>
      <c r="O2492" s="573"/>
      <c r="P2492" s="573"/>
      <c r="Q2492" s="961"/>
      <c r="R2492" s="579" t="str">
        <f t="shared" si="150"/>
        <v>p500</v>
      </c>
      <c r="S2492" s="957"/>
      <c r="T2492" s="957"/>
      <c r="U2492" s="963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957"/>
      <c r="O2493" s="573"/>
      <c r="P2493" s="573"/>
      <c r="Q2493" s="961"/>
      <c r="R2493" s="579" t="str">
        <f t="shared" si="150"/>
        <v>p500</v>
      </c>
      <c r="S2493" s="957"/>
      <c r="T2493" s="957"/>
      <c r="U2493" s="963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957"/>
      <c r="O2494" s="573"/>
      <c r="P2494" s="573"/>
      <c r="Q2494" s="961"/>
      <c r="R2494" s="579" t="str">
        <f t="shared" si="150"/>
        <v>p500</v>
      </c>
      <c r="S2494" s="957"/>
      <c r="T2494" s="957"/>
      <c r="U2494" s="963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957"/>
      <c r="O2495" s="573"/>
      <c r="P2495" s="573"/>
      <c r="Q2495" s="961"/>
      <c r="R2495" s="579" t="str">
        <f t="shared" si="150"/>
        <v>p500</v>
      </c>
      <c r="S2495" s="957"/>
      <c r="T2495" s="957"/>
      <c r="U2495" s="963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958"/>
      <c r="O2496" s="573"/>
      <c r="P2496" s="573"/>
      <c r="Q2496" s="961"/>
      <c r="R2496" s="579" t="str">
        <f t="shared" si="150"/>
        <v>p500</v>
      </c>
      <c r="S2496" s="957"/>
      <c r="T2496" s="957"/>
      <c r="U2496" s="963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956">
        <v>306</v>
      </c>
      <c r="O2497" s="573"/>
      <c r="P2497" s="573"/>
      <c r="Q2497" s="961"/>
      <c r="R2497" s="579" t="str">
        <f t="shared" si="150"/>
        <v>fx</v>
      </c>
      <c r="S2497" s="957"/>
      <c r="T2497" s="957"/>
      <c r="U2497" s="963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957"/>
      <c r="O2498" s="573"/>
      <c r="P2498" s="573"/>
      <c r="Q2498" s="961"/>
      <c r="R2498" s="579" t="str">
        <f t="shared" si="150"/>
        <v>fx</v>
      </c>
      <c r="S2498" s="957"/>
      <c r="T2498" s="957"/>
      <c r="U2498" s="963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957"/>
      <c r="O2499" s="573"/>
      <c r="P2499" s="573"/>
      <c r="Q2499" s="961"/>
      <c r="R2499" s="579" t="str">
        <f t="shared" si="150"/>
        <v>fx</v>
      </c>
      <c r="S2499" s="957"/>
      <c r="T2499" s="957"/>
      <c r="U2499" s="963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957"/>
      <c r="O2500" s="573"/>
      <c r="P2500" s="573"/>
      <c r="Q2500" s="961"/>
      <c r="R2500" s="579" t="str">
        <f t="shared" si="150"/>
        <v>fx</v>
      </c>
      <c r="S2500" s="957"/>
      <c r="T2500" s="957"/>
      <c r="U2500" s="963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958"/>
      <c r="O2501" s="573"/>
      <c r="P2501" s="573"/>
      <c r="Q2501" s="961"/>
      <c r="R2501" s="579" t="str">
        <f t="shared" si="150"/>
        <v>fx</v>
      </c>
      <c r="S2501" s="957"/>
      <c r="T2501" s="957"/>
      <c r="U2501" s="963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956">
        <v>252</v>
      </c>
      <c r="O2502" s="573"/>
      <c r="P2502" s="573"/>
      <c r="Q2502" s="961"/>
      <c r="R2502" s="579" t="str">
        <f t="shared" si="150"/>
        <v>fx</v>
      </c>
      <c r="S2502" s="957"/>
      <c r="T2502" s="957"/>
      <c r="U2502" s="963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957"/>
      <c r="O2503" s="573"/>
      <c r="P2503" s="573"/>
      <c r="Q2503" s="961"/>
      <c r="R2503" s="579" t="str">
        <f t="shared" si="150"/>
        <v>fx</v>
      </c>
      <c r="S2503" s="957"/>
      <c r="T2503" s="957"/>
      <c r="U2503" s="963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957"/>
      <c r="O2504" s="573"/>
      <c r="P2504" s="573"/>
      <c r="Q2504" s="961"/>
      <c r="R2504" s="579" t="str">
        <f t="shared" si="150"/>
        <v>fx</v>
      </c>
      <c r="S2504" s="957"/>
      <c r="T2504" s="957"/>
      <c r="U2504" s="963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958"/>
      <c r="O2505" s="573"/>
      <c r="P2505" s="573"/>
      <c r="Q2505" s="961"/>
      <c r="R2505" s="579" t="str">
        <f t="shared" si="150"/>
        <v>fx</v>
      </c>
      <c r="S2505" s="957"/>
      <c r="T2505" s="957"/>
      <c r="U2505" s="963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956">
        <v>20</v>
      </c>
      <c r="O2506" s="573"/>
      <c r="P2506" s="573"/>
      <c r="Q2506" s="961"/>
      <c r="R2506" s="579" t="str">
        <f t="shared" si="150"/>
        <v>fx</v>
      </c>
      <c r="S2506" s="957"/>
      <c r="T2506" s="957"/>
      <c r="U2506" s="963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964"/>
      <c r="O2507" s="574"/>
      <c r="P2507" s="574"/>
      <c r="Q2507" s="965"/>
      <c r="R2507" s="151" t="str">
        <f t="shared" si="150"/>
        <v>fx</v>
      </c>
      <c r="S2507" s="964"/>
      <c r="T2507" s="964"/>
      <c r="U2507" s="966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959">
        <v>180</v>
      </c>
      <c r="O2508" s="592"/>
      <c r="P2508" s="592"/>
      <c r="Q2508" s="960">
        <f>27.8+0.4+23.23</f>
        <v>51.43</v>
      </c>
      <c r="R2508" s="150" t="str">
        <f t="shared" si="150"/>
        <v>fx</v>
      </c>
      <c r="S2508" s="959">
        <v>1.6</v>
      </c>
      <c r="T2508" s="959">
        <v>8.4</v>
      </c>
      <c r="U2508" s="962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957"/>
      <c r="O2509" s="593"/>
      <c r="P2509" s="593"/>
      <c r="Q2509" s="961"/>
      <c r="R2509" s="596" t="str">
        <f t="shared" si="150"/>
        <v>fx</v>
      </c>
      <c r="S2509" s="957"/>
      <c r="T2509" s="957"/>
      <c r="U2509" s="963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957"/>
      <c r="O2510" s="593"/>
      <c r="P2510" s="593"/>
      <c r="Q2510" s="961"/>
      <c r="R2510" s="596" t="str">
        <f t="shared" si="150"/>
        <v>fx</v>
      </c>
      <c r="S2510" s="957"/>
      <c r="T2510" s="957"/>
      <c r="U2510" s="963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957"/>
      <c r="O2511" s="593"/>
      <c r="P2511" s="593"/>
      <c r="Q2511" s="961"/>
      <c r="R2511" s="596" t="str">
        <f t="shared" si="150"/>
        <v>fx</v>
      </c>
      <c r="S2511" s="957"/>
      <c r="T2511" s="957"/>
      <c r="U2511" s="963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957"/>
      <c r="O2512" s="593"/>
      <c r="P2512" s="593"/>
      <c r="Q2512" s="961"/>
      <c r="R2512" s="596" t="str">
        <f t="shared" si="150"/>
        <v>fx</v>
      </c>
      <c r="S2512" s="957"/>
      <c r="T2512" s="957"/>
      <c r="U2512" s="963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964"/>
      <c r="O2513" s="594"/>
      <c r="P2513" s="594"/>
      <c r="Q2513" s="965"/>
      <c r="R2513" s="151" t="str">
        <f t="shared" si="150"/>
        <v>fx</v>
      </c>
      <c r="S2513" s="964"/>
      <c r="T2513" s="964"/>
      <c r="U2513" s="966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959">
        <v>162</v>
      </c>
      <c r="O2514" s="592"/>
      <c r="P2514" s="592"/>
      <c r="Q2514" s="960">
        <f>243.288+12.148+248.06</f>
        <v>503.49599999999998</v>
      </c>
      <c r="R2514" s="150" t="str">
        <f t="shared" si="150"/>
        <v>fx</v>
      </c>
      <c r="S2514" s="959">
        <v>3</v>
      </c>
      <c r="T2514" s="959">
        <v>25</v>
      </c>
      <c r="U2514" s="962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957"/>
      <c r="O2515" s="593"/>
      <c r="P2515" s="593"/>
      <c r="Q2515" s="961"/>
      <c r="R2515" s="596" t="str">
        <f t="shared" si="150"/>
        <v>fx</v>
      </c>
      <c r="S2515" s="957"/>
      <c r="T2515" s="957"/>
      <c r="U2515" s="963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957"/>
      <c r="O2516" s="593"/>
      <c r="P2516" s="593"/>
      <c r="Q2516" s="961"/>
      <c r="R2516" s="596" t="str">
        <f t="shared" si="150"/>
        <v>fx</v>
      </c>
      <c r="S2516" s="957"/>
      <c r="T2516" s="957"/>
      <c r="U2516" s="963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957"/>
      <c r="O2517" s="593"/>
      <c r="P2517" s="593"/>
      <c r="Q2517" s="961"/>
      <c r="R2517" s="596" t="str">
        <f t="shared" si="150"/>
        <v>fx</v>
      </c>
      <c r="S2517" s="957"/>
      <c r="T2517" s="957"/>
      <c r="U2517" s="963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957"/>
      <c r="O2518" s="593"/>
      <c r="P2518" s="593"/>
      <c r="Q2518" s="961"/>
      <c r="R2518" s="596" t="str">
        <f t="shared" si="150"/>
        <v>fx</v>
      </c>
      <c r="S2518" s="957"/>
      <c r="T2518" s="957"/>
      <c r="U2518" s="963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958"/>
      <c r="O2519" s="593"/>
      <c r="P2519" s="593"/>
      <c r="Q2519" s="961"/>
      <c r="R2519" s="596" t="str">
        <f t="shared" si="150"/>
        <v>fx</v>
      </c>
      <c r="S2519" s="957"/>
      <c r="T2519" s="957"/>
      <c r="U2519" s="963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956">
        <v>552</v>
      </c>
      <c r="O2520" s="593"/>
      <c r="P2520" s="593"/>
      <c r="Q2520" s="961"/>
      <c r="R2520" s="596" t="str">
        <f t="shared" si="150"/>
        <v>fx</v>
      </c>
      <c r="S2520" s="957"/>
      <c r="T2520" s="957"/>
      <c r="U2520" s="963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957"/>
      <c r="O2521" s="593"/>
      <c r="P2521" s="593"/>
      <c r="Q2521" s="961"/>
      <c r="R2521" s="596" t="str">
        <f t="shared" si="150"/>
        <v>fx</v>
      </c>
      <c r="S2521" s="957"/>
      <c r="T2521" s="957"/>
      <c r="U2521" s="963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957"/>
      <c r="O2522" s="593"/>
      <c r="P2522" s="593"/>
      <c r="Q2522" s="961"/>
      <c r="R2522" s="596" t="str">
        <f t="shared" si="150"/>
        <v>fx</v>
      </c>
      <c r="S2522" s="957"/>
      <c r="T2522" s="957"/>
      <c r="U2522" s="963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957"/>
      <c r="O2523" s="593"/>
      <c r="P2523" s="593"/>
      <c r="Q2523" s="961"/>
      <c r="R2523" s="596" t="str">
        <f t="shared" si="150"/>
        <v>fx</v>
      </c>
      <c r="S2523" s="957"/>
      <c r="T2523" s="957"/>
      <c r="U2523" s="963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957"/>
      <c r="O2524" s="593"/>
      <c r="P2524" s="593"/>
      <c r="Q2524" s="961"/>
      <c r="R2524" s="596" t="str">
        <f t="shared" si="150"/>
        <v>fx</v>
      </c>
      <c r="S2524" s="957"/>
      <c r="T2524" s="957"/>
      <c r="U2524" s="963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958"/>
      <c r="O2525" s="593"/>
      <c r="P2525" s="593"/>
      <c r="Q2525" s="961"/>
      <c r="R2525" s="596" t="str">
        <f t="shared" si="150"/>
        <v>fx</v>
      </c>
      <c r="S2525" s="957"/>
      <c r="T2525" s="957"/>
      <c r="U2525" s="963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956">
        <v>552</v>
      </c>
      <c r="O2526" s="593"/>
      <c r="P2526" s="593"/>
      <c r="Q2526" s="961"/>
      <c r="R2526" s="596" t="str">
        <f t="shared" ref="R2526:R2589" si="155">IF(C2526=370,"p500","fx")</f>
        <v>fx</v>
      </c>
      <c r="S2526" s="957"/>
      <c r="T2526" s="957"/>
      <c r="U2526" s="963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957"/>
      <c r="O2527" s="593"/>
      <c r="P2527" s="593"/>
      <c r="Q2527" s="961"/>
      <c r="R2527" s="596" t="str">
        <f t="shared" si="155"/>
        <v>fx</v>
      </c>
      <c r="S2527" s="957"/>
      <c r="T2527" s="957"/>
      <c r="U2527" s="963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957"/>
      <c r="O2528" s="593"/>
      <c r="P2528" s="593"/>
      <c r="Q2528" s="961"/>
      <c r="R2528" s="596" t="str">
        <f t="shared" si="155"/>
        <v>fx</v>
      </c>
      <c r="S2528" s="957"/>
      <c r="T2528" s="957"/>
      <c r="U2528" s="963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957"/>
      <c r="O2529" s="593"/>
      <c r="P2529" s="593"/>
      <c r="Q2529" s="961"/>
      <c r="R2529" s="596" t="str">
        <f t="shared" si="155"/>
        <v>fx</v>
      </c>
      <c r="S2529" s="957"/>
      <c r="T2529" s="957"/>
      <c r="U2529" s="963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958"/>
      <c r="O2530" s="593"/>
      <c r="P2530" s="593"/>
      <c r="Q2530" s="961"/>
      <c r="R2530" s="596" t="str">
        <f t="shared" si="155"/>
        <v>fx</v>
      </c>
      <c r="S2530" s="957"/>
      <c r="T2530" s="957"/>
      <c r="U2530" s="963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956">
        <v>327</v>
      </c>
      <c r="O2531" s="593"/>
      <c r="P2531" s="593"/>
      <c r="Q2531" s="961"/>
      <c r="R2531" s="596" t="str">
        <f t="shared" si="155"/>
        <v>fx</v>
      </c>
      <c r="S2531" s="957"/>
      <c r="T2531" s="957"/>
      <c r="U2531" s="963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957"/>
      <c r="O2532" s="593"/>
      <c r="P2532" s="593"/>
      <c r="Q2532" s="961"/>
      <c r="R2532" s="596" t="str">
        <f t="shared" si="155"/>
        <v>fx</v>
      </c>
      <c r="S2532" s="957"/>
      <c r="T2532" s="957"/>
      <c r="U2532" s="963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957"/>
      <c r="O2533" s="593"/>
      <c r="P2533" s="593"/>
      <c r="Q2533" s="961"/>
      <c r="R2533" s="596" t="str">
        <f t="shared" si="155"/>
        <v>fx</v>
      </c>
      <c r="S2533" s="957"/>
      <c r="T2533" s="957"/>
      <c r="U2533" s="963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957"/>
      <c r="O2534" s="593"/>
      <c r="P2534" s="593"/>
      <c r="Q2534" s="961"/>
      <c r="R2534" s="596" t="str">
        <f t="shared" si="155"/>
        <v>fx</v>
      </c>
      <c r="S2534" s="957"/>
      <c r="T2534" s="957"/>
      <c r="U2534" s="963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958"/>
      <c r="O2535" s="593"/>
      <c r="P2535" s="593"/>
      <c r="Q2535" s="961"/>
      <c r="R2535" s="596" t="str">
        <f t="shared" si="155"/>
        <v>fx</v>
      </c>
      <c r="S2535" s="957"/>
      <c r="T2535" s="957"/>
      <c r="U2535" s="963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956">
        <v>327</v>
      </c>
      <c r="O2536" s="593"/>
      <c r="P2536" s="593"/>
      <c r="Q2536" s="961"/>
      <c r="R2536" s="596" t="str">
        <f t="shared" si="155"/>
        <v>fx</v>
      </c>
      <c r="S2536" s="957"/>
      <c r="T2536" s="957"/>
      <c r="U2536" s="963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957"/>
      <c r="O2537" s="593"/>
      <c r="P2537" s="593"/>
      <c r="Q2537" s="961"/>
      <c r="R2537" s="596" t="str">
        <f t="shared" si="155"/>
        <v>fx</v>
      </c>
      <c r="S2537" s="957"/>
      <c r="T2537" s="957"/>
      <c r="U2537" s="963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957"/>
      <c r="O2538" s="593"/>
      <c r="P2538" s="593"/>
      <c r="Q2538" s="961"/>
      <c r="R2538" s="596" t="str">
        <f t="shared" si="155"/>
        <v>fx</v>
      </c>
      <c r="S2538" s="957"/>
      <c r="T2538" s="957"/>
      <c r="U2538" s="963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957"/>
      <c r="O2539" s="593"/>
      <c r="P2539" s="593"/>
      <c r="Q2539" s="961"/>
      <c r="R2539" s="596" t="str">
        <f t="shared" si="155"/>
        <v>fx</v>
      </c>
      <c r="S2539" s="957"/>
      <c r="T2539" s="957"/>
      <c r="U2539" s="963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958"/>
      <c r="O2540" s="593"/>
      <c r="P2540" s="593"/>
      <c r="Q2540" s="961"/>
      <c r="R2540" s="596" t="str">
        <f t="shared" si="155"/>
        <v>fx</v>
      </c>
      <c r="S2540" s="957"/>
      <c r="T2540" s="957"/>
      <c r="U2540" s="963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956">
        <v>78</v>
      </c>
      <c r="O2541" s="593"/>
      <c r="P2541" s="593"/>
      <c r="Q2541" s="961"/>
      <c r="R2541" s="596" t="str">
        <f t="shared" si="155"/>
        <v>fx</v>
      </c>
      <c r="S2541" s="957"/>
      <c r="T2541" s="957"/>
      <c r="U2541" s="963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957"/>
      <c r="O2542" s="593"/>
      <c r="P2542" s="593"/>
      <c r="Q2542" s="961"/>
      <c r="R2542" s="596" t="str">
        <f t="shared" si="155"/>
        <v>fx</v>
      </c>
      <c r="S2542" s="957"/>
      <c r="T2542" s="957"/>
      <c r="U2542" s="963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964"/>
      <c r="O2543" s="594"/>
      <c r="P2543" s="594"/>
      <c r="Q2543" s="965"/>
      <c r="R2543" s="151" t="str">
        <f t="shared" si="155"/>
        <v>fx</v>
      </c>
      <c r="S2543" s="964"/>
      <c r="T2543" s="964"/>
      <c r="U2543" s="966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959">
        <v>376</v>
      </c>
      <c r="O2544" s="592"/>
      <c r="P2544" s="592"/>
      <c r="Q2544" s="960">
        <f>266.698+12.916+265.612</f>
        <v>545.226</v>
      </c>
      <c r="R2544" s="150" t="str">
        <f t="shared" si="155"/>
        <v>fx</v>
      </c>
      <c r="S2544" s="959">
        <v>3</v>
      </c>
      <c r="T2544" s="959">
        <v>25</v>
      </c>
      <c r="U2544" s="962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957"/>
      <c r="O2545" s="593"/>
      <c r="P2545" s="593"/>
      <c r="Q2545" s="961"/>
      <c r="R2545" s="596" t="str">
        <f t="shared" si="155"/>
        <v>fx</v>
      </c>
      <c r="S2545" s="957"/>
      <c r="T2545" s="957"/>
      <c r="U2545" s="963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957"/>
      <c r="O2546" s="593"/>
      <c r="P2546" s="593"/>
      <c r="Q2546" s="961"/>
      <c r="R2546" s="596" t="str">
        <f t="shared" si="155"/>
        <v>fx</v>
      </c>
      <c r="S2546" s="957"/>
      <c r="T2546" s="957"/>
      <c r="U2546" s="963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957"/>
      <c r="O2547" s="593"/>
      <c r="P2547" s="593"/>
      <c r="Q2547" s="961"/>
      <c r="R2547" s="596" t="str">
        <f t="shared" si="155"/>
        <v>fx</v>
      </c>
      <c r="S2547" s="957"/>
      <c r="T2547" s="957"/>
      <c r="U2547" s="963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957"/>
      <c r="O2548" s="593"/>
      <c r="P2548" s="593"/>
      <c r="Q2548" s="961"/>
      <c r="R2548" s="596" t="str">
        <f t="shared" si="155"/>
        <v>fx</v>
      </c>
      <c r="S2548" s="957"/>
      <c r="T2548" s="957"/>
      <c r="U2548" s="963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958"/>
      <c r="O2549" s="593"/>
      <c r="P2549" s="593"/>
      <c r="Q2549" s="961"/>
      <c r="R2549" s="596" t="str">
        <f t="shared" si="155"/>
        <v>fx</v>
      </c>
      <c r="S2549" s="957"/>
      <c r="T2549" s="957"/>
      <c r="U2549" s="963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956">
        <v>592</v>
      </c>
      <c r="O2550" s="593"/>
      <c r="P2550" s="593"/>
      <c r="Q2550" s="961"/>
      <c r="R2550" s="596" t="str">
        <f t="shared" si="155"/>
        <v>fx</v>
      </c>
      <c r="S2550" s="957"/>
      <c r="T2550" s="957"/>
      <c r="U2550" s="963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957"/>
      <c r="O2551" s="593"/>
      <c r="P2551" s="593"/>
      <c r="Q2551" s="961"/>
      <c r="R2551" s="596" t="str">
        <f t="shared" si="155"/>
        <v>fx</v>
      </c>
      <c r="S2551" s="957"/>
      <c r="T2551" s="957"/>
      <c r="U2551" s="963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957"/>
      <c r="O2552" s="593"/>
      <c r="P2552" s="593"/>
      <c r="Q2552" s="961"/>
      <c r="R2552" s="596" t="str">
        <f t="shared" si="155"/>
        <v>fx</v>
      </c>
      <c r="S2552" s="957"/>
      <c r="T2552" s="957"/>
      <c r="U2552" s="963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957"/>
      <c r="O2553" s="593"/>
      <c r="P2553" s="593"/>
      <c r="Q2553" s="961"/>
      <c r="R2553" s="596" t="str">
        <f t="shared" si="155"/>
        <v>fx</v>
      </c>
      <c r="S2553" s="957"/>
      <c r="T2553" s="957"/>
      <c r="U2553" s="963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957"/>
      <c r="O2554" s="593"/>
      <c r="P2554" s="593"/>
      <c r="Q2554" s="961"/>
      <c r="R2554" s="596" t="str">
        <f t="shared" si="155"/>
        <v>fx</v>
      </c>
      <c r="S2554" s="957"/>
      <c r="T2554" s="957"/>
      <c r="U2554" s="963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958"/>
      <c r="O2555" s="593"/>
      <c r="P2555" s="593"/>
      <c r="Q2555" s="961"/>
      <c r="R2555" s="596" t="str">
        <f t="shared" si="155"/>
        <v>fx</v>
      </c>
      <c r="S2555" s="957"/>
      <c r="T2555" s="957"/>
      <c r="U2555" s="963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956">
        <v>592</v>
      </c>
      <c r="O2556" s="593"/>
      <c r="P2556" s="593"/>
      <c r="Q2556" s="961"/>
      <c r="R2556" s="596" t="str">
        <f t="shared" si="155"/>
        <v>p500</v>
      </c>
      <c r="S2556" s="957"/>
      <c r="T2556" s="957"/>
      <c r="U2556" s="963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957"/>
      <c r="O2557" s="593"/>
      <c r="P2557" s="593"/>
      <c r="Q2557" s="961"/>
      <c r="R2557" s="596" t="str">
        <f t="shared" si="155"/>
        <v>p500</v>
      </c>
      <c r="S2557" s="957"/>
      <c r="T2557" s="957"/>
      <c r="U2557" s="963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957"/>
      <c r="O2558" s="593"/>
      <c r="P2558" s="593"/>
      <c r="Q2558" s="961"/>
      <c r="R2558" s="596" t="str">
        <f t="shared" si="155"/>
        <v>p500</v>
      </c>
      <c r="S2558" s="957"/>
      <c r="T2558" s="957"/>
      <c r="U2558" s="963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957"/>
      <c r="O2559" s="593"/>
      <c r="P2559" s="593"/>
      <c r="Q2559" s="961"/>
      <c r="R2559" s="596" t="str">
        <f t="shared" si="155"/>
        <v>p500</v>
      </c>
      <c r="S2559" s="957"/>
      <c r="T2559" s="957"/>
      <c r="U2559" s="963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958"/>
      <c r="O2560" s="593"/>
      <c r="P2560" s="593"/>
      <c r="Q2560" s="961"/>
      <c r="R2560" s="596" t="str">
        <f t="shared" si="155"/>
        <v>p500</v>
      </c>
      <c r="S2560" s="957"/>
      <c r="T2560" s="957"/>
      <c r="U2560" s="963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956">
        <v>288</v>
      </c>
      <c r="O2561" s="593"/>
      <c r="P2561" s="593"/>
      <c r="Q2561" s="961"/>
      <c r="R2561" s="596" t="str">
        <f t="shared" si="155"/>
        <v>fx</v>
      </c>
      <c r="S2561" s="957"/>
      <c r="T2561" s="957"/>
      <c r="U2561" s="963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957"/>
      <c r="O2562" s="593"/>
      <c r="P2562" s="593"/>
      <c r="Q2562" s="961"/>
      <c r="R2562" s="596" t="str">
        <f t="shared" si="155"/>
        <v>fx</v>
      </c>
      <c r="S2562" s="957"/>
      <c r="T2562" s="957"/>
      <c r="U2562" s="963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957"/>
      <c r="O2563" s="593"/>
      <c r="P2563" s="593"/>
      <c r="Q2563" s="961"/>
      <c r="R2563" s="596" t="str">
        <f t="shared" si="155"/>
        <v>fx</v>
      </c>
      <c r="S2563" s="957"/>
      <c r="T2563" s="957"/>
      <c r="U2563" s="963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957"/>
      <c r="O2564" s="593"/>
      <c r="P2564" s="593"/>
      <c r="Q2564" s="961"/>
      <c r="R2564" s="596" t="str">
        <f t="shared" si="155"/>
        <v>fx</v>
      </c>
      <c r="S2564" s="957"/>
      <c r="T2564" s="957"/>
      <c r="U2564" s="963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958"/>
      <c r="O2565" s="593"/>
      <c r="P2565" s="593"/>
      <c r="Q2565" s="961"/>
      <c r="R2565" s="596" t="str">
        <f t="shared" si="155"/>
        <v>fx</v>
      </c>
      <c r="S2565" s="957"/>
      <c r="T2565" s="957"/>
      <c r="U2565" s="963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956">
        <v>288</v>
      </c>
      <c r="O2566" s="593"/>
      <c r="P2566" s="593"/>
      <c r="Q2566" s="961"/>
      <c r="R2566" s="596" t="str">
        <f t="shared" si="155"/>
        <v>fx</v>
      </c>
      <c r="S2566" s="957"/>
      <c r="T2566" s="957"/>
      <c r="U2566" s="963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957"/>
      <c r="O2567" s="593"/>
      <c r="P2567" s="593"/>
      <c r="Q2567" s="961"/>
      <c r="R2567" s="596" t="str">
        <f t="shared" si="155"/>
        <v>fx</v>
      </c>
      <c r="S2567" s="957"/>
      <c r="T2567" s="957"/>
      <c r="U2567" s="963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957"/>
      <c r="O2568" s="593"/>
      <c r="P2568" s="593"/>
      <c r="Q2568" s="961"/>
      <c r="R2568" s="596" t="str">
        <f t="shared" si="155"/>
        <v>fx</v>
      </c>
      <c r="S2568" s="957"/>
      <c r="T2568" s="957"/>
      <c r="U2568" s="963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957"/>
      <c r="O2569" s="593"/>
      <c r="P2569" s="593"/>
      <c r="Q2569" s="961"/>
      <c r="R2569" s="596" t="str">
        <f t="shared" si="155"/>
        <v>fx</v>
      </c>
      <c r="S2569" s="957"/>
      <c r="T2569" s="957"/>
      <c r="U2569" s="963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964"/>
      <c r="O2570" s="594"/>
      <c r="P2570" s="594"/>
      <c r="Q2570" s="965"/>
      <c r="R2570" s="151" t="str">
        <f t="shared" si="155"/>
        <v>fx</v>
      </c>
      <c r="S2570" s="964"/>
      <c r="T2570" s="964"/>
      <c r="U2570" s="966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959">
        <v>186</v>
      </c>
      <c r="O2571" s="592"/>
      <c r="P2571" s="592"/>
      <c r="Q2571" s="960">
        <f>28.7+0.435+24.006</f>
        <v>53.140999999999998</v>
      </c>
      <c r="R2571" s="150" t="str">
        <f t="shared" si="155"/>
        <v>fx</v>
      </c>
      <c r="S2571" s="959">
        <v>1.2</v>
      </c>
      <c r="T2571" s="959">
        <v>7.4</v>
      </c>
      <c r="U2571" s="962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957"/>
      <c r="O2572" s="593"/>
      <c r="P2572" s="593"/>
      <c r="Q2572" s="961"/>
      <c r="R2572" s="596" t="str">
        <f t="shared" si="155"/>
        <v>fx</v>
      </c>
      <c r="S2572" s="957"/>
      <c r="T2572" s="957"/>
      <c r="U2572" s="963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957"/>
      <c r="O2573" s="593"/>
      <c r="P2573" s="593"/>
      <c r="Q2573" s="961"/>
      <c r="R2573" s="596" t="str">
        <f t="shared" si="155"/>
        <v>fx</v>
      </c>
      <c r="S2573" s="957"/>
      <c r="T2573" s="957"/>
      <c r="U2573" s="963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957"/>
      <c r="O2574" s="593"/>
      <c r="P2574" s="593"/>
      <c r="Q2574" s="961"/>
      <c r="R2574" s="596" t="str">
        <f t="shared" si="155"/>
        <v>fx</v>
      </c>
      <c r="S2574" s="957"/>
      <c r="T2574" s="957"/>
      <c r="U2574" s="963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957"/>
      <c r="O2575" s="593"/>
      <c r="P2575" s="593"/>
      <c r="Q2575" s="961"/>
      <c r="R2575" s="596" t="str">
        <f t="shared" si="155"/>
        <v>fx</v>
      </c>
      <c r="S2575" s="957"/>
      <c r="T2575" s="957"/>
      <c r="U2575" s="963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964"/>
      <c r="O2576" s="594"/>
      <c r="P2576" s="594"/>
      <c r="Q2576" s="965"/>
      <c r="R2576" s="151" t="str">
        <f t="shared" si="155"/>
        <v>fx</v>
      </c>
      <c r="S2576" s="964"/>
      <c r="T2576" s="964"/>
      <c r="U2576" s="966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959">
        <v>90</v>
      </c>
      <c r="O2577" s="616"/>
      <c r="P2577" s="616"/>
      <c r="Q2577" s="960">
        <f>102.422+4.156+95.892</f>
        <v>202.47</v>
      </c>
      <c r="R2577" s="150" t="str">
        <f t="shared" si="155"/>
        <v>fx</v>
      </c>
      <c r="S2577" s="959">
        <v>1.5</v>
      </c>
      <c r="T2577" s="959">
        <v>15</v>
      </c>
      <c r="U2577" s="962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957"/>
      <c r="O2578" s="614"/>
      <c r="P2578" s="614"/>
      <c r="Q2578" s="961"/>
      <c r="R2578" s="617" t="str">
        <f t="shared" si="155"/>
        <v>fx</v>
      </c>
      <c r="S2578" s="957"/>
      <c r="T2578" s="957"/>
      <c r="U2578" s="963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957"/>
      <c r="O2579" s="614"/>
      <c r="P2579" s="614"/>
      <c r="Q2579" s="961"/>
      <c r="R2579" s="617" t="str">
        <f t="shared" si="155"/>
        <v>fx</v>
      </c>
      <c r="S2579" s="957"/>
      <c r="T2579" s="957"/>
      <c r="U2579" s="963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957"/>
      <c r="O2580" s="614"/>
      <c r="P2580" s="614"/>
      <c r="Q2580" s="961"/>
      <c r="R2580" s="617" t="str">
        <f t="shared" si="155"/>
        <v>fx</v>
      </c>
      <c r="S2580" s="957"/>
      <c r="T2580" s="957"/>
      <c r="U2580" s="963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957"/>
      <c r="O2581" s="614"/>
      <c r="P2581" s="614"/>
      <c r="Q2581" s="961"/>
      <c r="R2581" s="617" t="str">
        <f t="shared" si="155"/>
        <v>fx</v>
      </c>
      <c r="S2581" s="957"/>
      <c r="T2581" s="957"/>
      <c r="U2581" s="963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958"/>
      <c r="O2582" s="614"/>
      <c r="P2582" s="614"/>
      <c r="Q2582" s="961"/>
      <c r="R2582" s="617" t="str">
        <f t="shared" si="155"/>
        <v>fx</v>
      </c>
      <c r="S2582" s="957"/>
      <c r="T2582" s="957"/>
      <c r="U2582" s="963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956">
        <v>312</v>
      </c>
      <c r="O2583" s="614"/>
      <c r="P2583" s="614"/>
      <c r="Q2583" s="961"/>
      <c r="R2583" s="617" t="str">
        <f t="shared" si="155"/>
        <v>fx</v>
      </c>
      <c r="S2583" s="957"/>
      <c r="T2583" s="957"/>
      <c r="U2583" s="963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957"/>
      <c r="O2584" s="614"/>
      <c r="P2584" s="614"/>
      <c r="Q2584" s="961"/>
      <c r="R2584" s="617" t="str">
        <f t="shared" si="155"/>
        <v>fx</v>
      </c>
      <c r="S2584" s="957"/>
      <c r="T2584" s="957"/>
      <c r="U2584" s="963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957"/>
      <c r="O2585" s="614"/>
      <c r="P2585" s="614"/>
      <c r="Q2585" s="961"/>
      <c r="R2585" s="617" t="str">
        <f t="shared" si="155"/>
        <v>fx</v>
      </c>
      <c r="S2585" s="957"/>
      <c r="T2585" s="957"/>
      <c r="U2585" s="963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957"/>
      <c r="O2586" s="614"/>
      <c r="P2586" s="614"/>
      <c r="Q2586" s="961"/>
      <c r="R2586" s="617" t="str">
        <f t="shared" si="155"/>
        <v>fx</v>
      </c>
      <c r="S2586" s="957"/>
      <c r="T2586" s="957"/>
      <c r="U2586" s="963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957"/>
      <c r="O2587" s="614"/>
      <c r="P2587" s="614"/>
      <c r="Q2587" s="961"/>
      <c r="R2587" s="617" t="str">
        <f t="shared" si="155"/>
        <v>fx</v>
      </c>
      <c r="S2587" s="957"/>
      <c r="T2587" s="957"/>
      <c r="U2587" s="963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958"/>
      <c r="O2588" s="614"/>
      <c r="P2588" s="614"/>
      <c r="Q2588" s="961"/>
      <c r="R2588" s="617" t="str">
        <f t="shared" si="155"/>
        <v>fx</v>
      </c>
      <c r="S2588" s="957"/>
      <c r="T2588" s="957"/>
      <c r="U2588" s="963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956">
        <v>65</v>
      </c>
      <c r="O2589" s="614"/>
      <c r="P2589" s="614"/>
      <c r="Q2589" s="961"/>
      <c r="R2589" s="617" t="str">
        <f t="shared" si="155"/>
        <v>fx</v>
      </c>
      <c r="S2589" s="957"/>
      <c r="T2589" s="957"/>
      <c r="U2589" s="963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957"/>
      <c r="O2590" s="614"/>
      <c r="P2590" s="614"/>
      <c r="Q2590" s="961"/>
      <c r="R2590" s="617" t="str">
        <f t="shared" ref="R2590:R2653" si="160">IF(C2590=370,"p500","fx")</f>
        <v>fx</v>
      </c>
      <c r="S2590" s="957"/>
      <c r="T2590" s="957"/>
      <c r="U2590" s="963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957"/>
      <c r="O2591" s="614"/>
      <c r="P2591" s="614"/>
      <c r="Q2591" s="961"/>
      <c r="R2591" s="617" t="str">
        <f t="shared" si="160"/>
        <v>fx</v>
      </c>
      <c r="S2591" s="957"/>
      <c r="T2591" s="957"/>
      <c r="U2591" s="963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957"/>
      <c r="O2592" s="614"/>
      <c r="P2592" s="614"/>
      <c r="Q2592" s="961"/>
      <c r="R2592" s="617" t="str">
        <f t="shared" si="160"/>
        <v>fx</v>
      </c>
      <c r="S2592" s="957"/>
      <c r="T2592" s="957"/>
      <c r="U2592" s="963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958"/>
      <c r="O2593" s="614"/>
      <c r="P2593" s="614"/>
      <c r="Q2593" s="961"/>
      <c r="R2593" s="617" t="str">
        <f t="shared" si="160"/>
        <v>fx</v>
      </c>
      <c r="S2593" s="957"/>
      <c r="T2593" s="957"/>
      <c r="U2593" s="963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956">
        <v>195</v>
      </c>
      <c r="O2594" s="614"/>
      <c r="P2594" s="614"/>
      <c r="Q2594" s="961"/>
      <c r="R2594" s="617" t="str">
        <f t="shared" si="160"/>
        <v>fx</v>
      </c>
      <c r="S2594" s="957"/>
      <c r="T2594" s="957"/>
      <c r="U2594" s="963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957"/>
      <c r="O2595" s="614"/>
      <c r="P2595" s="614"/>
      <c r="Q2595" s="961"/>
      <c r="R2595" s="617" t="str">
        <f t="shared" si="160"/>
        <v>fx</v>
      </c>
      <c r="S2595" s="957"/>
      <c r="T2595" s="957"/>
      <c r="U2595" s="963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957"/>
      <c r="O2596" s="614"/>
      <c r="P2596" s="614"/>
      <c r="Q2596" s="961"/>
      <c r="R2596" s="617" t="str">
        <f t="shared" si="160"/>
        <v>fx</v>
      </c>
      <c r="S2596" s="957"/>
      <c r="T2596" s="957"/>
      <c r="U2596" s="963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957"/>
      <c r="O2597" s="614"/>
      <c r="P2597" s="614"/>
      <c r="Q2597" s="961"/>
      <c r="R2597" s="617" t="str">
        <f t="shared" si="160"/>
        <v>fx</v>
      </c>
      <c r="S2597" s="957"/>
      <c r="T2597" s="957"/>
      <c r="U2597" s="963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958"/>
      <c r="O2598" s="614"/>
      <c r="P2598" s="614"/>
      <c r="Q2598" s="961"/>
      <c r="R2598" s="617" t="str">
        <f t="shared" si="160"/>
        <v>fx</v>
      </c>
      <c r="S2598" s="957"/>
      <c r="T2598" s="957"/>
      <c r="U2598" s="963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956">
        <v>104</v>
      </c>
      <c r="O2599" s="614"/>
      <c r="P2599" s="614"/>
      <c r="Q2599" s="961"/>
      <c r="R2599" s="617" t="str">
        <f t="shared" si="160"/>
        <v>p500</v>
      </c>
      <c r="S2599" s="957"/>
      <c r="T2599" s="957"/>
      <c r="U2599" s="963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957"/>
      <c r="O2600" s="614"/>
      <c r="P2600" s="614"/>
      <c r="Q2600" s="961"/>
      <c r="R2600" s="617" t="str">
        <f t="shared" si="160"/>
        <v>p500</v>
      </c>
      <c r="S2600" s="957"/>
      <c r="T2600" s="957"/>
      <c r="U2600" s="963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957"/>
      <c r="O2601" s="614"/>
      <c r="P2601" s="614"/>
      <c r="Q2601" s="961"/>
      <c r="R2601" s="617" t="str">
        <f t="shared" si="160"/>
        <v>p500</v>
      </c>
      <c r="S2601" s="957"/>
      <c r="T2601" s="957"/>
      <c r="U2601" s="963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957"/>
      <c r="O2602" s="614"/>
      <c r="P2602" s="614"/>
      <c r="Q2602" s="961"/>
      <c r="R2602" s="617" t="str">
        <f t="shared" si="160"/>
        <v>p500</v>
      </c>
      <c r="S2602" s="957"/>
      <c r="T2602" s="957"/>
      <c r="U2602" s="963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964"/>
      <c r="O2603" s="615"/>
      <c r="P2603" s="615"/>
      <c r="Q2603" s="965"/>
      <c r="R2603" s="151" t="str">
        <f t="shared" si="160"/>
        <v>p500</v>
      </c>
      <c r="S2603" s="964"/>
      <c r="T2603" s="964"/>
      <c r="U2603" s="966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959">
        <v>440</v>
      </c>
      <c r="O2604" s="616"/>
      <c r="P2604" s="616"/>
      <c r="Q2604" s="960">
        <f>93.194+5.125+97.479</f>
        <v>195.798</v>
      </c>
      <c r="R2604" s="150" t="str">
        <f t="shared" si="160"/>
        <v>fx</v>
      </c>
      <c r="S2604" s="959">
        <v>1.5</v>
      </c>
      <c r="T2604" s="959">
        <v>13.2</v>
      </c>
      <c r="U2604" s="962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957"/>
      <c r="O2605" s="614"/>
      <c r="P2605" s="614"/>
      <c r="Q2605" s="961"/>
      <c r="R2605" s="617" t="str">
        <f t="shared" si="160"/>
        <v>fx</v>
      </c>
      <c r="S2605" s="957"/>
      <c r="T2605" s="957"/>
      <c r="U2605" s="963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957"/>
      <c r="O2606" s="614"/>
      <c r="P2606" s="614"/>
      <c r="Q2606" s="961"/>
      <c r="R2606" s="617" t="str">
        <f t="shared" si="160"/>
        <v>fx</v>
      </c>
      <c r="S2606" s="957"/>
      <c r="T2606" s="957"/>
      <c r="U2606" s="963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957"/>
      <c r="O2607" s="614"/>
      <c r="P2607" s="614"/>
      <c r="Q2607" s="961"/>
      <c r="R2607" s="617" t="str">
        <f t="shared" si="160"/>
        <v>fx</v>
      </c>
      <c r="S2607" s="957"/>
      <c r="T2607" s="957"/>
      <c r="U2607" s="963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957"/>
      <c r="O2608" s="614"/>
      <c r="P2608" s="614"/>
      <c r="Q2608" s="961"/>
      <c r="R2608" s="617" t="str">
        <f t="shared" si="160"/>
        <v>fx</v>
      </c>
      <c r="S2608" s="957"/>
      <c r="T2608" s="957"/>
      <c r="U2608" s="963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958"/>
      <c r="O2609" s="614"/>
      <c r="P2609" s="614"/>
      <c r="Q2609" s="961"/>
      <c r="R2609" s="617" t="str">
        <f t="shared" si="160"/>
        <v>fx</v>
      </c>
      <c r="S2609" s="957"/>
      <c r="T2609" s="957"/>
      <c r="U2609" s="963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956">
        <v>440</v>
      </c>
      <c r="O2610" s="614"/>
      <c r="P2610" s="614"/>
      <c r="Q2610" s="961"/>
      <c r="R2610" s="617" t="str">
        <f t="shared" si="160"/>
        <v>p500</v>
      </c>
      <c r="S2610" s="957"/>
      <c r="T2610" s="957"/>
      <c r="U2610" s="963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957"/>
      <c r="O2611" s="614"/>
      <c r="P2611" s="614"/>
      <c r="Q2611" s="961"/>
      <c r="R2611" s="617" t="str">
        <f t="shared" si="160"/>
        <v>p500</v>
      </c>
      <c r="S2611" s="957"/>
      <c r="T2611" s="957"/>
      <c r="U2611" s="963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957"/>
      <c r="O2612" s="614"/>
      <c r="P2612" s="614"/>
      <c r="Q2612" s="961"/>
      <c r="R2612" s="617" t="str">
        <f t="shared" si="160"/>
        <v>p500</v>
      </c>
      <c r="S2612" s="957"/>
      <c r="T2612" s="957"/>
      <c r="U2612" s="963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957"/>
      <c r="O2613" s="614"/>
      <c r="P2613" s="614"/>
      <c r="Q2613" s="961"/>
      <c r="R2613" s="617" t="str">
        <f t="shared" si="160"/>
        <v>p500</v>
      </c>
      <c r="S2613" s="957"/>
      <c r="T2613" s="957"/>
      <c r="U2613" s="963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964"/>
      <c r="O2614" s="615"/>
      <c r="P2614" s="615"/>
      <c r="Q2614" s="965"/>
      <c r="R2614" s="151" t="str">
        <f t="shared" si="160"/>
        <v>p500</v>
      </c>
      <c r="S2614" s="964"/>
      <c r="T2614" s="964"/>
      <c r="U2614" s="966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1009" t="s">
        <v>573</v>
      </c>
      <c r="I2615" s="1010"/>
      <c r="J2615" s="1011"/>
      <c r="K2615" s="179" t="e">
        <f>IF(#REF!&gt;I2615,(#REF!-I2615)-J2615,(I2615-#REF!)-J2615)</f>
        <v>#REF!</v>
      </c>
      <c r="L2615" s="616">
        <v>36</v>
      </c>
      <c r="M2615" s="616">
        <v>1</v>
      </c>
      <c r="N2615" s="959">
        <v>252</v>
      </c>
      <c r="O2615" s="616"/>
      <c r="P2615" s="616"/>
      <c r="Q2615" s="960">
        <f>244.72+12.83+251.218</f>
        <v>508.76800000000003</v>
      </c>
      <c r="R2615" s="150" t="str">
        <f t="shared" si="160"/>
        <v>fx</v>
      </c>
      <c r="S2615" s="959">
        <v>3</v>
      </c>
      <c r="T2615" s="959">
        <v>25</v>
      </c>
      <c r="U2615" s="962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1012"/>
      <c r="I2616" s="1013"/>
      <c r="J2616" s="1014"/>
      <c r="K2616" s="179">
        <f t="shared" si="159"/>
        <v>0</v>
      </c>
      <c r="L2616" s="614">
        <v>37</v>
      </c>
      <c r="M2616" s="614">
        <v>1</v>
      </c>
      <c r="N2616" s="957"/>
      <c r="O2616" s="614"/>
      <c r="P2616" s="614"/>
      <c r="Q2616" s="961"/>
      <c r="R2616" s="617" t="str">
        <f t="shared" si="160"/>
        <v>fx</v>
      </c>
      <c r="S2616" s="957"/>
      <c r="T2616" s="957"/>
      <c r="U2616" s="963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1012"/>
      <c r="I2617" s="1013"/>
      <c r="J2617" s="1014"/>
      <c r="K2617" s="179">
        <f t="shared" si="159"/>
        <v>0</v>
      </c>
      <c r="L2617" s="614">
        <v>38</v>
      </c>
      <c r="M2617" s="614">
        <v>1</v>
      </c>
      <c r="N2617" s="957"/>
      <c r="O2617" s="614"/>
      <c r="P2617" s="614"/>
      <c r="Q2617" s="961"/>
      <c r="R2617" s="617" t="str">
        <f t="shared" si="160"/>
        <v>fx</v>
      </c>
      <c r="S2617" s="957"/>
      <c r="T2617" s="957"/>
      <c r="U2617" s="963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1012"/>
      <c r="I2618" s="1013"/>
      <c r="J2618" s="1014"/>
      <c r="K2618" s="179">
        <f t="shared" si="159"/>
        <v>0</v>
      </c>
      <c r="L2618" s="614">
        <v>39</v>
      </c>
      <c r="M2618" s="614">
        <v>1</v>
      </c>
      <c r="N2618" s="957"/>
      <c r="O2618" s="614"/>
      <c r="P2618" s="614"/>
      <c r="Q2618" s="961"/>
      <c r="R2618" s="617" t="str">
        <f t="shared" si="160"/>
        <v>fx</v>
      </c>
      <c r="S2618" s="957"/>
      <c r="T2618" s="957"/>
      <c r="U2618" s="963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1012"/>
      <c r="I2619" s="1013"/>
      <c r="J2619" s="1014"/>
      <c r="K2619" s="179">
        <f t="shared" si="159"/>
        <v>0</v>
      </c>
      <c r="L2619" s="614">
        <v>40</v>
      </c>
      <c r="M2619" s="614">
        <v>1</v>
      </c>
      <c r="N2619" s="957"/>
      <c r="O2619" s="614"/>
      <c r="P2619" s="614"/>
      <c r="Q2619" s="961"/>
      <c r="R2619" s="617" t="str">
        <f t="shared" si="160"/>
        <v>fx</v>
      </c>
      <c r="S2619" s="957"/>
      <c r="T2619" s="957"/>
      <c r="U2619" s="963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1012"/>
      <c r="I2620" s="1013"/>
      <c r="J2620" s="1014"/>
      <c r="K2620" s="179">
        <f t="shared" si="159"/>
        <v>0</v>
      </c>
      <c r="L2620" s="614">
        <v>41</v>
      </c>
      <c r="M2620" s="614">
        <v>1</v>
      </c>
      <c r="N2620" s="958"/>
      <c r="O2620" s="614"/>
      <c r="P2620" s="614"/>
      <c r="Q2620" s="961"/>
      <c r="R2620" s="617" t="str">
        <f t="shared" si="160"/>
        <v>fx</v>
      </c>
      <c r="S2620" s="957"/>
      <c r="T2620" s="957"/>
      <c r="U2620" s="963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1012"/>
      <c r="I2621" s="1013"/>
      <c r="J2621" s="1014"/>
      <c r="K2621" s="179">
        <f t="shared" si="159"/>
        <v>0</v>
      </c>
      <c r="L2621" s="614">
        <v>39</v>
      </c>
      <c r="M2621" s="614">
        <v>1</v>
      </c>
      <c r="N2621" s="956">
        <v>672</v>
      </c>
      <c r="O2621" s="614"/>
      <c r="P2621" s="614"/>
      <c r="Q2621" s="961"/>
      <c r="R2621" s="617" t="str">
        <f t="shared" si="160"/>
        <v>fx</v>
      </c>
      <c r="S2621" s="957"/>
      <c r="T2621" s="957"/>
      <c r="U2621" s="963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1012"/>
      <c r="I2622" s="1013"/>
      <c r="J2622" s="1014"/>
      <c r="K2622" s="179">
        <f t="shared" si="159"/>
        <v>0</v>
      </c>
      <c r="L2622" s="614">
        <v>40</v>
      </c>
      <c r="M2622" s="614">
        <v>1</v>
      </c>
      <c r="N2622" s="957"/>
      <c r="O2622" s="614"/>
      <c r="P2622" s="614"/>
      <c r="Q2622" s="961"/>
      <c r="R2622" s="617" t="str">
        <f t="shared" si="160"/>
        <v>fx</v>
      </c>
      <c r="S2622" s="957"/>
      <c r="T2622" s="957"/>
      <c r="U2622" s="963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1012"/>
      <c r="I2623" s="1013"/>
      <c r="J2623" s="1014"/>
      <c r="K2623" s="179">
        <f t="shared" si="159"/>
        <v>0</v>
      </c>
      <c r="L2623" s="614">
        <v>41</v>
      </c>
      <c r="M2623" s="614">
        <v>1</v>
      </c>
      <c r="N2623" s="957"/>
      <c r="O2623" s="614"/>
      <c r="P2623" s="614"/>
      <c r="Q2623" s="961"/>
      <c r="R2623" s="617" t="str">
        <f t="shared" si="160"/>
        <v>fx</v>
      </c>
      <c r="S2623" s="957"/>
      <c r="T2623" s="957"/>
      <c r="U2623" s="963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1012"/>
      <c r="I2624" s="1013"/>
      <c r="J2624" s="1014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957"/>
      <c r="O2624" s="614"/>
      <c r="P2624" s="614"/>
      <c r="Q2624" s="961"/>
      <c r="R2624" s="617" t="str">
        <f t="shared" si="160"/>
        <v>fx</v>
      </c>
      <c r="S2624" s="957"/>
      <c r="T2624" s="957"/>
      <c r="U2624" s="963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1012"/>
      <c r="I2625" s="1013"/>
      <c r="J2625" s="1014"/>
      <c r="K2625" s="179">
        <f t="shared" si="159"/>
        <v>0</v>
      </c>
      <c r="L2625" s="614">
        <v>43</v>
      </c>
      <c r="M2625" s="614">
        <v>2</v>
      </c>
      <c r="N2625" s="957"/>
      <c r="O2625" s="614"/>
      <c r="P2625" s="614"/>
      <c r="Q2625" s="961"/>
      <c r="R2625" s="617" t="str">
        <f t="shared" si="160"/>
        <v>fx</v>
      </c>
      <c r="S2625" s="957"/>
      <c r="T2625" s="957"/>
      <c r="U2625" s="963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1012"/>
      <c r="I2626" s="1013"/>
      <c r="J2626" s="1014"/>
      <c r="K2626" s="179">
        <f t="shared" si="159"/>
        <v>0</v>
      </c>
      <c r="L2626" s="614">
        <v>44</v>
      </c>
      <c r="M2626" s="614">
        <v>1</v>
      </c>
      <c r="N2626" s="958"/>
      <c r="O2626" s="614"/>
      <c r="P2626" s="614"/>
      <c r="Q2626" s="961"/>
      <c r="R2626" s="617" t="str">
        <f t="shared" si="160"/>
        <v>fx</v>
      </c>
      <c r="S2626" s="957"/>
      <c r="T2626" s="957"/>
      <c r="U2626" s="963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1012"/>
      <c r="I2627" s="1013"/>
      <c r="J2627" s="1014"/>
      <c r="K2627" s="179">
        <f t="shared" si="159"/>
        <v>0</v>
      </c>
      <c r="L2627" s="614">
        <v>39</v>
      </c>
      <c r="M2627" s="614">
        <v>1</v>
      </c>
      <c r="N2627" s="956">
        <v>672</v>
      </c>
      <c r="O2627" s="614"/>
      <c r="P2627" s="614"/>
      <c r="Q2627" s="961"/>
      <c r="R2627" s="617" t="str">
        <f t="shared" si="160"/>
        <v>p500</v>
      </c>
      <c r="S2627" s="957"/>
      <c r="T2627" s="957"/>
      <c r="U2627" s="963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1012"/>
      <c r="I2628" s="1013"/>
      <c r="J2628" s="1014"/>
      <c r="K2628" s="179">
        <f t="shared" si="159"/>
        <v>0</v>
      </c>
      <c r="L2628" s="614">
        <v>40</v>
      </c>
      <c r="M2628" s="614">
        <v>1</v>
      </c>
      <c r="N2628" s="957"/>
      <c r="O2628" s="614"/>
      <c r="P2628" s="614"/>
      <c r="Q2628" s="961"/>
      <c r="R2628" s="617" t="str">
        <f t="shared" si="160"/>
        <v>p500</v>
      </c>
      <c r="S2628" s="957"/>
      <c r="T2628" s="957"/>
      <c r="U2628" s="963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1012"/>
      <c r="I2629" s="1013"/>
      <c r="J2629" s="1014"/>
      <c r="K2629" s="179">
        <f t="shared" si="159"/>
        <v>0</v>
      </c>
      <c r="L2629" s="614">
        <v>42</v>
      </c>
      <c r="M2629" s="614">
        <v>2</v>
      </c>
      <c r="N2629" s="957"/>
      <c r="O2629" s="614"/>
      <c r="P2629" s="614"/>
      <c r="Q2629" s="961"/>
      <c r="R2629" s="617" t="str">
        <f t="shared" si="160"/>
        <v>p500</v>
      </c>
      <c r="S2629" s="957"/>
      <c r="T2629" s="957"/>
      <c r="U2629" s="963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1012"/>
      <c r="I2630" s="1013"/>
      <c r="J2630" s="1014"/>
      <c r="K2630" s="179">
        <f t="shared" si="159"/>
        <v>0</v>
      </c>
      <c r="L2630" s="614">
        <v>43</v>
      </c>
      <c r="M2630" s="614">
        <v>2</v>
      </c>
      <c r="N2630" s="957"/>
      <c r="O2630" s="614"/>
      <c r="P2630" s="614"/>
      <c r="Q2630" s="961"/>
      <c r="R2630" s="617" t="str">
        <f t="shared" si="160"/>
        <v>p500</v>
      </c>
      <c r="S2630" s="957"/>
      <c r="T2630" s="957"/>
      <c r="U2630" s="963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1012"/>
      <c r="I2631" s="1013"/>
      <c r="J2631" s="1014"/>
      <c r="K2631" s="179">
        <f t="shared" si="159"/>
        <v>0</v>
      </c>
      <c r="L2631" s="614">
        <v>44</v>
      </c>
      <c r="M2631" s="614">
        <v>2</v>
      </c>
      <c r="N2631" s="958"/>
      <c r="O2631" s="614"/>
      <c r="P2631" s="614"/>
      <c r="Q2631" s="961"/>
      <c r="R2631" s="617" t="str">
        <f t="shared" si="160"/>
        <v>p500</v>
      </c>
      <c r="S2631" s="957"/>
      <c r="T2631" s="957"/>
      <c r="U2631" s="963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1012"/>
      <c r="I2632" s="1013"/>
      <c r="J2632" s="1014"/>
      <c r="K2632" s="179">
        <f t="shared" si="159"/>
        <v>0</v>
      </c>
      <c r="L2632" s="614">
        <v>37</v>
      </c>
      <c r="M2632" s="614">
        <v>1</v>
      </c>
      <c r="N2632" s="956">
        <v>169</v>
      </c>
      <c r="O2632" s="614"/>
      <c r="P2632" s="614"/>
      <c r="Q2632" s="961"/>
      <c r="R2632" s="617" t="str">
        <f t="shared" si="160"/>
        <v>fx</v>
      </c>
      <c r="S2632" s="957"/>
      <c r="T2632" s="957"/>
      <c r="U2632" s="963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1012"/>
      <c r="I2633" s="1013"/>
      <c r="J2633" s="1014"/>
      <c r="K2633" s="179">
        <f t="shared" si="159"/>
        <v>0</v>
      </c>
      <c r="L2633" s="614">
        <v>38</v>
      </c>
      <c r="M2633" s="614">
        <v>1</v>
      </c>
      <c r="N2633" s="957"/>
      <c r="O2633" s="614"/>
      <c r="P2633" s="614"/>
      <c r="Q2633" s="961"/>
      <c r="R2633" s="617" t="str">
        <f t="shared" si="160"/>
        <v>fx</v>
      </c>
      <c r="S2633" s="957"/>
      <c r="T2633" s="957"/>
      <c r="U2633" s="963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1012"/>
      <c r="I2634" s="1013"/>
      <c r="J2634" s="1014"/>
      <c r="K2634" s="179">
        <f t="shared" si="159"/>
        <v>0</v>
      </c>
      <c r="L2634" s="614">
        <v>39</v>
      </c>
      <c r="M2634" s="614">
        <v>1</v>
      </c>
      <c r="N2634" s="957"/>
      <c r="O2634" s="614"/>
      <c r="P2634" s="614"/>
      <c r="Q2634" s="961"/>
      <c r="R2634" s="617" t="str">
        <f t="shared" si="160"/>
        <v>fx</v>
      </c>
      <c r="S2634" s="957"/>
      <c r="T2634" s="957"/>
      <c r="U2634" s="963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1012"/>
      <c r="I2635" s="1013"/>
      <c r="J2635" s="1014"/>
      <c r="K2635" s="179">
        <f t="shared" si="159"/>
        <v>0</v>
      </c>
      <c r="L2635" s="614">
        <v>40</v>
      </c>
      <c r="M2635" s="614">
        <v>1</v>
      </c>
      <c r="N2635" s="957"/>
      <c r="O2635" s="614"/>
      <c r="P2635" s="614"/>
      <c r="Q2635" s="961"/>
      <c r="R2635" s="617" t="str">
        <f t="shared" si="160"/>
        <v>fx</v>
      </c>
      <c r="S2635" s="957"/>
      <c r="T2635" s="957"/>
      <c r="U2635" s="963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1012"/>
      <c r="I2636" s="1013"/>
      <c r="J2636" s="1014"/>
      <c r="K2636" s="179">
        <f t="shared" si="159"/>
        <v>0</v>
      </c>
      <c r="L2636" s="614">
        <v>41</v>
      </c>
      <c r="M2636" s="614">
        <v>1</v>
      </c>
      <c r="N2636" s="958"/>
      <c r="O2636" s="614"/>
      <c r="P2636" s="614"/>
      <c r="Q2636" s="961"/>
      <c r="R2636" s="617" t="str">
        <f t="shared" si="160"/>
        <v>fx</v>
      </c>
      <c r="S2636" s="957"/>
      <c r="T2636" s="957"/>
      <c r="U2636" s="963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1012"/>
      <c r="I2637" s="1013"/>
      <c r="J2637" s="1014"/>
      <c r="K2637" s="179">
        <f t="shared" si="159"/>
        <v>0</v>
      </c>
      <c r="L2637" s="614">
        <v>37</v>
      </c>
      <c r="M2637" s="614">
        <v>1</v>
      </c>
      <c r="N2637" s="956">
        <v>342</v>
      </c>
      <c r="O2637" s="614"/>
      <c r="P2637" s="614"/>
      <c r="Q2637" s="961"/>
      <c r="R2637" s="617" t="str">
        <f t="shared" si="160"/>
        <v>fx</v>
      </c>
      <c r="S2637" s="957"/>
      <c r="T2637" s="957"/>
      <c r="U2637" s="963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1012"/>
      <c r="I2638" s="1013"/>
      <c r="J2638" s="1014"/>
      <c r="K2638" s="179">
        <f t="shared" si="159"/>
        <v>0</v>
      </c>
      <c r="L2638" s="614">
        <v>38</v>
      </c>
      <c r="M2638" s="614">
        <v>1</v>
      </c>
      <c r="N2638" s="957"/>
      <c r="O2638" s="614"/>
      <c r="P2638" s="614"/>
      <c r="Q2638" s="961"/>
      <c r="R2638" s="617" t="str">
        <f t="shared" si="160"/>
        <v>fx</v>
      </c>
      <c r="S2638" s="957"/>
      <c r="T2638" s="957"/>
      <c r="U2638" s="963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1012"/>
      <c r="I2639" s="1013"/>
      <c r="J2639" s="1014"/>
      <c r="K2639" s="179">
        <f t="shared" si="159"/>
        <v>0</v>
      </c>
      <c r="L2639" s="614">
        <v>39</v>
      </c>
      <c r="M2639" s="614">
        <v>1</v>
      </c>
      <c r="N2639" s="957"/>
      <c r="O2639" s="614"/>
      <c r="P2639" s="614"/>
      <c r="Q2639" s="961"/>
      <c r="R2639" s="617" t="str">
        <f t="shared" si="160"/>
        <v>fx</v>
      </c>
      <c r="S2639" s="957"/>
      <c r="T2639" s="957"/>
      <c r="U2639" s="963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1012"/>
      <c r="I2640" s="1013"/>
      <c r="J2640" s="1014"/>
      <c r="K2640" s="179">
        <f t="shared" si="159"/>
        <v>0</v>
      </c>
      <c r="L2640" s="614">
        <v>40</v>
      </c>
      <c r="M2640" s="614">
        <v>1</v>
      </c>
      <c r="N2640" s="957"/>
      <c r="O2640" s="614"/>
      <c r="P2640" s="614"/>
      <c r="Q2640" s="961"/>
      <c r="R2640" s="617" t="str">
        <f t="shared" si="160"/>
        <v>fx</v>
      </c>
      <c r="S2640" s="957"/>
      <c r="T2640" s="957"/>
      <c r="U2640" s="963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1015"/>
      <c r="I2641" s="1016"/>
      <c r="J2641" s="1017"/>
      <c r="K2641" s="186">
        <f t="shared" si="159"/>
        <v>0</v>
      </c>
      <c r="L2641" s="615">
        <v>41</v>
      </c>
      <c r="M2641" s="615">
        <v>1</v>
      </c>
      <c r="N2641" s="964"/>
      <c r="O2641" s="615"/>
      <c r="P2641" s="615"/>
      <c r="Q2641" s="965"/>
      <c r="R2641" s="151" t="str">
        <f t="shared" si="160"/>
        <v>fx</v>
      </c>
      <c r="S2641" s="964"/>
      <c r="T2641" s="964"/>
      <c r="U2641" s="966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959">
        <v>276</v>
      </c>
      <c r="O2642" s="661"/>
      <c r="P2642" s="661"/>
      <c r="Q2642" s="960">
        <f>273.189+11.625+259.116</f>
        <v>543.93000000000006</v>
      </c>
      <c r="R2642" s="150" t="str">
        <f t="shared" si="160"/>
        <v>fx</v>
      </c>
      <c r="S2642" s="970">
        <v>2</v>
      </c>
      <c r="T2642" s="973">
        <v>25</v>
      </c>
      <c r="U2642" s="973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957"/>
      <c r="O2643" s="662"/>
      <c r="P2643" s="662"/>
      <c r="Q2643" s="961"/>
      <c r="R2643" s="665" t="str">
        <f t="shared" si="160"/>
        <v>fx</v>
      </c>
      <c r="S2643" s="971"/>
      <c r="T2643" s="974"/>
      <c r="U2643" s="974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957"/>
      <c r="O2644" s="662"/>
      <c r="P2644" s="662"/>
      <c r="Q2644" s="961"/>
      <c r="R2644" s="665" t="str">
        <f t="shared" si="160"/>
        <v>fx</v>
      </c>
      <c r="S2644" s="971"/>
      <c r="T2644" s="974"/>
      <c r="U2644" s="974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957"/>
      <c r="O2645" s="662"/>
      <c r="P2645" s="662"/>
      <c r="Q2645" s="961"/>
      <c r="R2645" s="665" t="str">
        <f t="shared" si="160"/>
        <v>fx</v>
      </c>
      <c r="S2645" s="971"/>
      <c r="T2645" s="974"/>
      <c r="U2645" s="974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958"/>
      <c r="O2646" s="662"/>
      <c r="P2646" s="662"/>
      <c r="Q2646" s="961"/>
      <c r="R2646" s="665" t="str">
        <f t="shared" si="160"/>
        <v>fx</v>
      </c>
      <c r="S2646" s="971"/>
      <c r="T2646" s="974"/>
      <c r="U2646" s="974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956">
        <v>608</v>
      </c>
      <c r="O2647" s="662"/>
      <c r="P2647" s="662"/>
      <c r="Q2647" s="961"/>
      <c r="R2647" s="665" t="str">
        <f t="shared" si="160"/>
        <v>fx</v>
      </c>
      <c r="S2647" s="971"/>
      <c r="T2647" s="974"/>
      <c r="U2647" s="974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957"/>
      <c r="O2648" s="662"/>
      <c r="P2648" s="662"/>
      <c r="Q2648" s="961"/>
      <c r="R2648" s="665" t="str">
        <f t="shared" si="160"/>
        <v>fx</v>
      </c>
      <c r="S2648" s="971"/>
      <c r="T2648" s="974"/>
      <c r="U2648" s="974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957"/>
      <c r="O2649" s="662"/>
      <c r="P2649" s="662"/>
      <c r="Q2649" s="961"/>
      <c r="R2649" s="665" t="str">
        <f t="shared" si="160"/>
        <v>fx</v>
      </c>
      <c r="S2649" s="971"/>
      <c r="T2649" s="974"/>
      <c r="U2649" s="974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957"/>
      <c r="O2650" s="662"/>
      <c r="P2650" s="662"/>
      <c r="Q2650" s="961"/>
      <c r="R2650" s="665" t="str">
        <f t="shared" si="160"/>
        <v>fx</v>
      </c>
      <c r="S2650" s="971"/>
      <c r="T2650" s="974"/>
      <c r="U2650" s="974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957"/>
      <c r="O2651" s="662"/>
      <c r="P2651" s="662"/>
      <c r="Q2651" s="961"/>
      <c r="R2651" s="665" t="str">
        <f t="shared" si="160"/>
        <v>fx</v>
      </c>
      <c r="S2651" s="971"/>
      <c r="T2651" s="974"/>
      <c r="U2651" s="974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958"/>
      <c r="O2652" s="662"/>
      <c r="P2652" s="662"/>
      <c r="Q2652" s="961"/>
      <c r="R2652" s="665" t="str">
        <f t="shared" si="160"/>
        <v>fx</v>
      </c>
      <c r="S2652" s="971"/>
      <c r="T2652" s="974"/>
      <c r="U2652" s="974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956">
        <v>552</v>
      </c>
      <c r="O2653" s="662"/>
      <c r="P2653" s="662"/>
      <c r="Q2653" s="961"/>
      <c r="R2653" s="665" t="str">
        <f t="shared" si="160"/>
        <v>p500</v>
      </c>
      <c r="S2653" s="971"/>
      <c r="T2653" s="974"/>
      <c r="U2653" s="974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957"/>
      <c r="O2654" s="662"/>
      <c r="P2654" s="662"/>
      <c r="Q2654" s="961"/>
      <c r="R2654" s="665" t="str">
        <f t="shared" ref="R2654:R2717" si="165">IF(C2654=370,"p500","fx")</f>
        <v>p500</v>
      </c>
      <c r="S2654" s="971"/>
      <c r="T2654" s="974"/>
      <c r="U2654" s="974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957"/>
      <c r="O2655" s="662"/>
      <c r="P2655" s="662"/>
      <c r="Q2655" s="961"/>
      <c r="R2655" s="665" t="str">
        <f t="shared" si="165"/>
        <v>p500</v>
      </c>
      <c r="S2655" s="971"/>
      <c r="T2655" s="974"/>
      <c r="U2655" s="974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957"/>
      <c r="O2656" s="662"/>
      <c r="P2656" s="662"/>
      <c r="Q2656" s="961"/>
      <c r="R2656" s="665" t="str">
        <f t="shared" si="165"/>
        <v>p500</v>
      </c>
      <c r="S2656" s="971"/>
      <c r="T2656" s="974"/>
      <c r="U2656" s="974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958"/>
      <c r="O2657" s="662"/>
      <c r="P2657" s="662"/>
      <c r="Q2657" s="961"/>
      <c r="R2657" s="665" t="str">
        <f t="shared" si="165"/>
        <v>p500</v>
      </c>
      <c r="S2657" s="971"/>
      <c r="T2657" s="974"/>
      <c r="U2657" s="974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956">
        <v>336</v>
      </c>
      <c r="O2658" s="662"/>
      <c r="P2658" s="662"/>
      <c r="Q2658" s="961"/>
      <c r="R2658" s="665" t="str">
        <f t="shared" si="165"/>
        <v>fx</v>
      </c>
      <c r="S2658" s="971"/>
      <c r="T2658" s="974"/>
      <c r="U2658" s="974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957"/>
      <c r="O2659" s="662"/>
      <c r="P2659" s="662"/>
      <c r="Q2659" s="961"/>
      <c r="R2659" s="665" t="str">
        <f t="shared" si="165"/>
        <v>fx</v>
      </c>
      <c r="S2659" s="971"/>
      <c r="T2659" s="974"/>
      <c r="U2659" s="974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957"/>
      <c r="O2660" s="662"/>
      <c r="P2660" s="662"/>
      <c r="Q2660" s="961"/>
      <c r="R2660" s="665" t="str">
        <f t="shared" si="165"/>
        <v>fx</v>
      </c>
      <c r="S2660" s="971"/>
      <c r="T2660" s="974"/>
      <c r="U2660" s="974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957"/>
      <c r="O2661" s="662"/>
      <c r="P2661" s="662"/>
      <c r="Q2661" s="961"/>
      <c r="R2661" s="665" t="str">
        <f t="shared" si="165"/>
        <v>fx</v>
      </c>
      <c r="S2661" s="971"/>
      <c r="T2661" s="974"/>
      <c r="U2661" s="974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957"/>
      <c r="O2662" s="662"/>
      <c r="P2662" s="662"/>
      <c r="Q2662" s="961"/>
      <c r="R2662" s="665" t="str">
        <f t="shared" si="165"/>
        <v>fx</v>
      </c>
      <c r="S2662" s="971"/>
      <c r="T2662" s="974"/>
      <c r="U2662" s="974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958"/>
      <c r="O2663" s="662"/>
      <c r="P2663" s="662"/>
      <c r="Q2663" s="961"/>
      <c r="R2663" s="665" t="str">
        <f t="shared" si="165"/>
        <v>fx</v>
      </c>
      <c r="S2663" s="971"/>
      <c r="T2663" s="974"/>
      <c r="U2663" s="974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956">
        <v>432</v>
      </c>
      <c r="O2664" s="662"/>
      <c r="P2664" s="662"/>
      <c r="Q2664" s="961"/>
      <c r="R2664" s="665" t="str">
        <f t="shared" si="165"/>
        <v>fx</v>
      </c>
      <c r="S2664" s="971"/>
      <c r="T2664" s="974"/>
      <c r="U2664" s="974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957"/>
      <c r="O2665" s="662"/>
      <c r="P2665" s="662"/>
      <c r="Q2665" s="961"/>
      <c r="R2665" s="665" t="str">
        <f t="shared" si="165"/>
        <v>fx</v>
      </c>
      <c r="S2665" s="971"/>
      <c r="T2665" s="974"/>
      <c r="U2665" s="974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957"/>
      <c r="O2666" s="662"/>
      <c r="P2666" s="662"/>
      <c r="Q2666" s="961"/>
      <c r="R2666" s="665" t="str">
        <f t="shared" si="165"/>
        <v>fx</v>
      </c>
      <c r="S2666" s="971"/>
      <c r="T2666" s="974"/>
      <c r="U2666" s="974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957"/>
      <c r="O2667" s="662"/>
      <c r="P2667" s="662"/>
      <c r="Q2667" s="961"/>
      <c r="R2667" s="665" t="str">
        <f t="shared" si="165"/>
        <v>fx</v>
      </c>
      <c r="S2667" s="971"/>
      <c r="T2667" s="974"/>
      <c r="U2667" s="974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957"/>
      <c r="O2668" s="662"/>
      <c r="P2668" s="662"/>
      <c r="Q2668" s="961"/>
      <c r="R2668" s="665" t="str">
        <f t="shared" si="165"/>
        <v>fx</v>
      </c>
      <c r="S2668" s="971"/>
      <c r="T2668" s="974"/>
      <c r="U2668" s="974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964"/>
      <c r="O2669" s="663"/>
      <c r="P2669" s="663"/>
      <c r="Q2669" s="965"/>
      <c r="R2669" s="151" t="str">
        <f t="shared" si="165"/>
        <v>fx</v>
      </c>
      <c r="S2669" s="972"/>
      <c r="T2669" s="975"/>
      <c r="U2669" s="975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959">
        <v>180</v>
      </c>
      <c r="O2670" s="661"/>
      <c r="P2670" s="661"/>
      <c r="Q2670" s="960">
        <f>31.816+0.48+26.563</f>
        <v>58.858999999999995</v>
      </c>
      <c r="R2670" s="150" t="str">
        <f t="shared" si="165"/>
        <v>fx</v>
      </c>
      <c r="S2670" s="959">
        <v>2.5</v>
      </c>
      <c r="T2670" s="959">
        <v>8.1999999999999993</v>
      </c>
      <c r="U2670" s="962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957"/>
      <c r="O2671" s="662"/>
      <c r="P2671" s="662"/>
      <c r="Q2671" s="961"/>
      <c r="R2671" s="665" t="str">
        <f t="shared" si="165"/>
        <v>fx</v>
      </c>
      <c r="S2671" s="957"/>
      <c r="T2671" s="957"/>
      <c r="U2671" s="963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957"/>
      <c r="O2672" s="662"/>
      <c r="P2672" s="662"/>
      <c r="Q2672" s="961"/>
      <c r="R2672" s="665" t="str">
        <f t="shared" si="165"/>
        <v>fx</v>
      </c>
      <c r="S2672" s="957"/>
      <c r="T2672" s="957"/>
      <c r="U2672" s="963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964"/>
      <c r="O2673" s="663"/>
      <c r="P2673" s="663"/>
      <c r="Q2673" s="965"/>
      <c r="R2673" s="151" t="str">
        <f t="shared" si="165"/>
        <v>fx</v>
      </c>
      <c r="S2673" s="964"/>
      <c r="T2673" s="964"/>
      <c r="U2673" s="966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959">
        <v>356</v>
      </c>
      <c r="O2674" s="661"/>
      <c r="P2674" s="661"/>
      <c r="Q2674" s="960">
        <f>217.142+10.224+214.042</f>
        <v>441.40800000000002</v>
      </c>
      <c r="R2674" s="150" t="str">
        <f t="shared" si="165"/>
        <v>fx</v>
      </c>
      <c r="S2674" s="959">
        <v>2</v>
      </c>
      <c r="T2674" s="959">
        <v>20</v>
      </c>
      <c r="U2674" s="962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957"/>
      <c r="O2675" s="662"/>
      <c r="P2675" s="662"/>
      <c r="Q2675" s="961"/>
      <c r="R2675" s="665" t="str">
        <f t="shared" si="165"/>
        <v>fx</v>
      </c>
      <c r="S2675" s="957"/>
      <c r="T2675" s="957"/>
      <c r="U2675" s="963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957"/>
      <c r="O2676" s="662"/>
      <c r="P2676" s="662"/>
      <c r="Q2676" s="961"/>
      <c r="R2676" s="665" t="str">
        <f t="shared" si="165"/>
        <v>fx</v>
      </c>
      <c r="S2676" s="957"/>
      <c r="T2676" s="957"/>
      <c r="U2676" s="963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957"/>
      <c r="O2677" s="662"/>
      <c r="P2677" s="662"/>
      <c r="Q2677" s="961"/>
      <c r="R2677" s="665" t="str">
        <f t="shared" si="165"/>
        <v>fx</v>
      </c>
      <c r="S2677" s="957"/>
      <c r="T2677" s="957"/>
      <c r="U2677" s="963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957"/>
      <c r="O2678" s="662"/>
      <c r="P2678" s="662"/>
      <c r="Q2678" s="961"/>
      <c r="R2678" s="665" t="str">
        <f t="shared" si="165"/>
        <v>fx</v>
      </c>
      <c r="S2678" s="957"/>
      <c r="T2678" s="957"/>
      <c r="U2678" s="963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958"/>
      <c r="O2679" s="662"/>
      <c r="P2679" s="662"/>
      <c r="Q2679" s="961"/>
      <c r="R2679" s="665" t="str">
        <f t="shared" si="165"/>
        <v>fx</v>
      </c>
      <c r="S2679" s="957"/>
      <c r="T2679" s="957"/>
      <c r="U2679" s="963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956">
        <v>544</v>
      </c>
      <c r="O2680" s="662"/>
      <c r="P2680" s="662"/>
      <c r="Q2680" s="961"/>
      <c r="R2680" s="665" t="str">
        <f t="shared" si="165"/>
        <v>fx</v>
      </c>
      <c r="S2680" s="957"/>
      <c r="T2680" s="957"/>
      <c r="U2680" s="963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957"/>
      <c r="O2681" s="662"/>
      <c r="P2681" s="662"/>
      <c r="Q2681" s="961"/>
      <c r="R2681" s="665" t="str">
        <f t="shared" si="165"/>
        <v>fx</v>
      </c>
      <c r="S2681" s="957"/>
      <c r="T2681" s="957"/>
      <c r="U2681" s="963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957"/>
      <c r="O2682" s="662"/>
      <c r="P2682" s="662"/>
      <c r="Q2682" s="961"/>
      <c r="R2682" s="665" t="str">
        <f t="shared" si="165"/>
        <v>fx</v>
      </c>
      <c r="S2682" s="957"/>
      <c r="T2682" s="957"/>
      <c r="U2682" s="963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957"/>
      <c r="O2683" s="662"/>
      <c r="P2683" s="662"/>
      <c r="Q2683" s="961"/>
      <c r="R2683" s="665" t="str">
        <f t="shared" si="165"/>
        <v>fx</v>
      </c>
      <c r="S2683" s="957"/>
      <c r="T2683" s="957"/>
      <c r="U2683" s="963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957"/>
      <c r="O2684" s="662"/>
      <c r="P2684" s="662"/>
      <c r="Q2684" s="961"/>
      <c r="R2684" s="665" t="str">
        <f t="shared" si="165"/>
        <v>fx</v>
      </c>
      <c r="S2684" s="957"/>
      <c r="T2684" s="957"/>
      <c r="U2684" s="963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958"/>
      <c r="O2685" s="662"/>
      <c r="P2685" s="662"/>
      <c r="Q2685" s="961"/>
      <c r="R2685" s="665" t="str">
        <f t="shared" si="165"/>
        <v>fx</v>
      </c>
      <c r="S2685" s="957"/>
      <c r="T2685" s="957"/>
      <c r="U2685" s="963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956">
        <v>544</v>
      </c>
      <c r="O2686" s="662"/>
      <c r="P2686" s="662"/>
      <c r="Q2686" s="961"/>
      <c r="R2686" s="665" t="str">
        <f t="shared" si="165"/>
        <v>p500</v>
      </c>
      <c r="S2686" s="957"/>
      <c r="T2686" s="957"/>
      <c r="U2686" s="963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957"/>
      <c r="O2687" s="662"/>
      <c r="P2687" s="662"/>
      <c r="Q2687" s="961"/>
      <c r="R2687" s="665" t="str">
        <f t="shared" si="165"/>
        <v>p500</v>
      </c>
      <c r="S2687" s="957"/>
      <c r="T2687" s="957"/>
      <c r="U2687" s="963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957"/>
      <c r="O2688" s="662"/>
      <c r="P2688" s="662"/>
      <c r="Q2688" s="961"/>
      <c r="R2688" s="665" t="str">
        <f t="shared" si="165"/>
        <v>p500</v>
      </c>
      <c r="S2688" s="957"/>
      <c r="T2688" s="957"/>
      <c r="U2688" s="963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957"/>
      <c r="O2689" s="662"/>
      <c r="P2689" s="662"/>
      <c r="Q2689" s="961"/>
      <c r="R2689" s="665" t="str">
        <f t="shared" si="165"/>
        <v>p500</v>
      </c>
      <c r="S2689" s="957"/>
      <c r="T2689" s="957"/>
      <c r="U2689" s="963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958"/>
      <c r="O2690" s="662"/>
      <c r="P2690" s="662"/>
      <c r="Q2690" s="961"/>
      <c r="R2690" s="665" t="str">
        <f t="shared" si="165"/>
        <v>p500</v>
      </c>
      <c r="S2690" s="957"/>
      <c r="T2690" s="957"/>
      <c r="U2690" s="963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956">
        <v>236</v>
      </c>
      <c r="O2691" s="662"/>
      <c r="P2691" s="662"/>
      <c r="Q2691" s="961"/>
      <c r="R2691" s="665" t="str">
        <f t="shared" si="165"/>
        <v>fx</v>
      </c>
      <c r="S2691" s="957"/>
      <c r="T2691" s="957"/>
      <c r="U2691" s="963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957"/>
      <c r="O2692" s="662"/>
      <c r="P2692" s="662"/>
      <c r="Q2692" s="961"/>
      <c r="R2692" s="665" t="str">
        <f t="shared" si="165"/>
        <v>fx</v>
      </c>
      <c r="S2692" s="957"/>
      <c r="T2692" s="957"/>
      <c r="U2692" s="963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957"/>
      <c r="O2693" s="662"/>
      <c r="P2693" s="662"/>
      <c r="Q2693" s="961"/>
      <c r="R2693" s="665" t="str">
        <f t="shared" si="165"/>
        <v>fx</v>
      </c>
      <c r="S2693" s="957"/>
      <c r="T2693" s="957"/>
      <c r="U2693" s="963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957"/>
      <c r="O2694" s="662"/>
      <c r="P2694" s="662"/>
      <c r="Q2694" s="961"/>
      <c r="R2694" s="665" t="str">
        <f t="shared" si="165"/>
        <v>fx</v>
      </c>
      <c r="S2694" s="957"/>
      <c r="T2694" s="957"/>
      <c r="U2694" s="963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957"/>
      <c r="O2695" s="662"/>
      <c r="P2695" s="662"/>
      <c r="Q2695" s="961"/>
      <c r="R2695" s="665" t="str">
        <f t="shared" si="165"/>
        <v>fx</v>
      </c>
      <c r="S2695" s="957"/>
      <c r="T2695" s="957"/>
      <c r="U2695" s="963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958"/>
      <c r="O2696" s="662"/>
      <c r="P2696" s="662"/>
      <c r="Q2696" s="961"/>
      <c r="R2696" s="665" t="str">
        <f t="shared" si="165"/>
        <v>fx</v>
      </c>
      <c r="S2696" s="957"/>
      <c r="T2696" s="957"/>
      <c r="U2696" s="963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956">
        <v>114</v>
      </c>
      <c r="O2697" s="662"/>
      <c r="P2697" s="662"/>
      <c r="Q2697" s="961"/>
      <c r="R2697" s="665" t="str">
        <f t="shared" si="165"/>
        <v>fx</v>
      </c>
      <c r="S2697" s="957"/>
      <c r="T2697" s="957"/>
      <c r="U2697" s="963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957"/>
      <c r="O2698" s="662"/>
      <c r="P2698" s="662"/>
      <c r="Q2698" s="961"/>
      <c r="R2698" s="665" t="str">
        <f t="shared" si="165"/>
        <v>fx</v>
      </c>
      <c r="S2698" s="957"/>
      <c r="T2698" s="957"/>
      <c r="U2698" s="963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964"/>
      <c r="O2699" s="663"/>
      <c r="P2699" s="663"/>
      <c r="Q2699" s="965"/>
      <c r="R2699" s="151" t="str">
        <f t="shared" si="165"/>
        <v>fx</v>
      </c>
      <c r="S2699" s="964"/>
      <c r="T2699" s="964"/>
      <c r="U2699" s="966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959">
        <v>337</v>
      </c>
      <c r="O2700" s="661"/>
      <c r="P2700" s="661"/>
      <c r="Q2700" s="960">
        <f>172.159+7.964+168.62</f>
        <v>348.74299999999999</v>
      </c>
      <c r="R2700" s="150" t="str">
        <f t="shared" si="165"/>
        <v>fx</v>
      </c>
      <c r="S2700" s="959">
        <v>3</v>
      </c>
      <c r="T2700" s="959">
        <v>25</v>
      </c>
      <c r="U2700" s="962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957"/>
      <c r="O2701" s="662"/>
      <c r="P2701" s="662"/>
      <c r="Q2701" s="961"/>
      <c r="R2701" s="665" t="str">
        <f t="shared" si="165"/>
        <v>fx</v>
      </c>
      <c r="S2701" s="957"/>
      <c r="T2701" s="957"/>
      <c r="U2701" s="963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957"/>
      <c r="O2702" s="662"/>
      <c r="P2702" s="662"/>
      <c r="Q2702" s="961"/>
      <c r="R2702" s="665" t="str">
        <f t="shared" si="165"/>
        <v>fx</v>
      </c>
      <c r="S2702" s="957"/>
      <c r="T2702" s="957"/>
      <c r="U2702" s="963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957"/>
      <c r="O2703" s="662"/>
      <c r="P2703" s="662"/>
      <c r="Q2703" s="961"/>
      <c r="R2703" s="665" t="str">
        <f t="shared" si="165"/>
        <v>fx</v>
      </c>
      <c r="S2703" s="957"/>
      <c r="T2703" s="957"/>
      <c r="U2703" s="963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957"/>
      <c r="O2704" s="662"/>
      <c r="P2704" s="662"/>
      <c r="Q2704" s="961"/>
      <c r="R2704" s="665" t="str">
        <f t="shared" si="165"/>
        <v>fx</v>
      </c>
      <c r="S2704" s="957"/>
      <c r="T2704" s="957"/>
      <c r="U2704" s="963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958"/>
      <c r="O2705" s="662"/>
      <c r="P2705" s="662"/>
      <c r="Q2705" s="961"/>
      <c r="R2705" s="665" t="str">
        <f t="shared" si="165"/>
        <v>fx</v>
      </c>
      <c r="S2705" s="957"/>
      <c r="T2705" s="957"/>
      <c r="U2705" s="963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956">
        <v>494</v>
      </c>
      <c r="O2706" s="662"/>
      <c r="P2706" s="662"/>
      <c r="Q2706" s="961"/>
      <c r="R2706" s="665" t="str">
        <f t="shared" si="165"/>
        <v>fx</v>
      </c>
      <c r="S2706" s="957"/>
      <c r="T2706" s="957"/>
      <c r="U2706" s="963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957"/>
      <c r="O2707" s="662"/>
      <c r="P2707" s="662"/>
      <c r="Q2707" s="961"/>
      <c r="R2707" s="665" t="str">
        <f t="shared" si="165"/>
        <v>fx</v>
      </c>
      <c r="S2707" s="957"/>
      <c r="T2707" s="957"/>
      <c r="U2707" s="963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957"/>
      <c r="O2708" s="662"/>
      <c r="P2708" s="662"/>
      <c r="Q2708" s="961"/>
      <c r="R2708" s="665" t="str">
        <f t="shared" si="165"/>
        <v>fx</v>
      </c>
      <c r="S2708" s="957"/>
      <c r="T2708" s="957"/>
      <c r="U2708" s="963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957"/>
      <c r="O2709" s="662"/>
      <c r="P2709" s="662"/>
      <c r="Q2709" s="961"/>
      <c r="R2709" s="665" t="str">
        <f t="shared" si="165"/>
        <v>fx</v>
      </c>
      <c r="S2709" s="957"/>
      <c r="T2709" s="957"/>
      <c r="U2709" s="963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957"/>
      <c r="O2710" s="662"/>
      <c r="P2710" s="662"/>
      <c r="Q2710" s="961"/>
      <c r="R2710" s="665" t="str">
        <f t="shared" si="165"/>
        <v>fx</v>
      </c>
      <c r="S2710" s="957"/>
      <c r="T2710" s="957"/>
      <c r="U2710" s="963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958"/>
      <c r="O2711" s="662"/>
      <c r="P2711" s="662"/>
      <c r="Q2711" s="961"/>
      <c r="R2711" s="665" t="str">
        <f t="shared" si="165"/>
        <v>fx</v>
      </c>
      <c r="S2711" s="957"/>
      <c r="T2711" s="957"/>
      <c r="U2711" s="963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956">
        <v>494</v>
      </c>
      <c r="O2712" s="662"/>
      <c r="P2712" s="662"/>
      <c r="Q2712" s="961"/>
      <c r="R2712" s="665" t="str">
        <f t="shared" si="165"/>
        <v>p500</v>
      </c>
      <c r="S2712" s="957"/>
      <c r="T2712" s="957"/>
      <c r="U2712" s="963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957"/>
      <c r="O2713" s="662"/>
      <c r="P2713" s="662"/>
      <c r="Q2713" s="961"/>
      <c r="R2713" s="665" t="str">
        <f t="shared" si="165"/>
        <v>p500</v>
      </c>
      <c r="S2713" s="957"/>
      <c r="T2713" s="957"/>
      <c r="U2713" s="963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957"/>
      <c r="O2714" s="662"/>
      <c r="P2714" s="662"/>
      <c r="Q2714" s="961"/>
      <c r="R2714" s="665" t="str">
        <f t="shared" si="165"/>
        <v>p500</v>
      </c>
      <c r="S2714" s="957"/>
      <c r="T2714" s="957"/>
      <c r="U2714" s="963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957"/>
      <c r="O2715" s="662"/>
      <c r="P2715" s="662"/>
      <c r="Q2715" s="961"/>
      <c r="R2715" s="665" t="str">
        <f t="shared" si="165"/>
        <v>p500</v>
      </c>
      <c r="S2715" s="957"/>
      <c r="T2715" s="957"/>
      <c r="U2715" s="963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958"/>
      <c r="O2716" s="662"/>
      <c r="P2716" s="662"/>
      <c r="Q2716" s="961"/>
      <c r="R2716" s="665" t="str">
        <f t="shared" si="165"/>
        <v>p500</v>
      </c>
      <c r="S2716" s="957"/>
      <c r="T2716" s="957"/>
      <c r="U2716" s="963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956">
        <v>70</v>
      </c>
      <c r="O2717" s="662"/>
      <c r="P2717" s="662"/>
      <c r="Q2717" s="961"/>
      <c r="R2717" s="665" t="str">
        <f t="shared" si="165"/>
        <v>fx</v>
      </c>
      <c r="S2717" s="957"/>
      <c r="T2717" s="957"/>
      <c r="U2717" s="963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964"/>
      <c r="O2718" s="663"/>
      <c r="P2718" s="663"/>
      <c r="Q2718" s="965"/>
      <c r="R2718" s="151" t="str">
        <f t="shared" ref="R2718:R2781" si="168">IF(C2718=370,"p500","fx")</f>
        <v>fx</v>
      </c>
      <c r="S2718" s="964"/>
      <c r="T2718" s="964"/>
      <c r="U2718" s="966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959">
        <v>180</v>
      </c>
      <c r="O2719" s="661"/>
      <c r="P2719" s="661"/>
      <c r="Q2719" s="960">
        <f>27.827+0.42+23.23</f>
        <v>51.477000000000004</v>
      </c>
      <c r="R2719" s="150" t="str">
        <f t="shared" si="168"/>
        <v>fx</v>
      </c>
      <c r="S2719" s="959">
        <v>1.5</v>
      </c>
      <c r="T2719" s="959">
        <v>8.3000000000000007</v>
      </c>
      <c r="U2719" s="962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957"/>
      <c r="O2720" s="662"/>
      <c r="P2720" s="662"/>
      <c r="Q2720" s="961"/>
      <c r="R2720" s="665" t="str">
        <f t="shared" si="168"/>
        <v>fx</v>
      </c>
      <c r="S2720" s="957"/>
      <c r="T2720" s="957"/>
      <c r="U2720" s="963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957"/>
      <c r="O2721" s="662"/>
      <c r="P2721" s="662"/>
      <c r="Q2721" s="961"/>
      <c r="R2721" s="665" t="str">
        <f t="shared" si="168"/>
        <v>fx</v>
      </c>
      <c r="S2721" s="957"/>
      <c r="T2721" s="957"/>
      <c r="U2721" s="963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964"/>
      <c r="O2722" s="663"/>
      <c r="P2722" s="663"/>
      <c r="Q2722" s="965"/>
      <c r="R2722" s="151" t="str">
        <f t="shared" si="168"/>
        <v>fx</v>
      </c>
      <c r="S2722" s="964"/>
      <c r="T2722" s="964"/>
      <c r="U2722" s="966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959">
        <v>294</v>
      </c>
      <c r="O2723" s="675"/>
      <c r="P2723" s="675"/>
      <c r="Q2723" s="960">
        <f>164.292+5.377+143.9977</f>
        <v>313.66669999999999</v>
      </c>
      <c r="R2723" s="150" t="str">
        <f t="shared" si="168"/>
        <v>fx</v>
      </c>
      <c r="S2723" s="959">
        <v>2</v>
      </c>
      <c r="T2723" s="959">
        <v>23</v>
      </c>
      <c r="U2723" s="962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957"/>
      <c r="O2724" s="673"/>
      <c r="P2724" s="673"/>
      <c r="Q2724" s="961"/>
      <c r="R2724" s="676" t="str">
        <f t="shared" si="168"/>
        <v>fx</v>
      </c>
      <c r="S2724" s="957"/>
      <c r="T2724" s="957"/>
      <c r="U2724" s="963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957"/>
      <c r="O2725" s="673"/>
      <c r="P2725" s="673"/>
      <c r="Q2725" s="961"/>
      <c r="R2725" s="676" t="str">
        <f t="shared" si="168"/>
        <v>fx</v>
      </c>
      <c r="S2725" s="957"/>
      <c r="T2725" s="957"/>
      <c r="U2725" s="963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958"/>
      <c r="O2726" s="673"/>
      <c r="P2726" s="673"/>
      <c r="Q2726" s="961"/>
      <c r="R2726" s="676" t="str">
        <f t="shared" si="168"/>
        <v>fx</v>
      </c>
      <c r="S2726" s="957"/>
      <c r="T2726" s="957"/>
      <c r="U2726" s="963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956">
        <v>354</v>
      </c>
      <c r="O2727" s="673"/>
      <c r="P2727" s="673"/>
      <c r="Q2727" s="961"/>
      <c r="R2727" s="676" t="str">
        <f t="shared" si="168"/>
        <v>fx</v>
      </c>
      <c r="S2727" s="957"/>
      <c r="T2727" s="957"/>
      <c r="U2727" s="963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957"/>
      <c r="O2728" s="673"/>
      <c r="P2728" s="673"/>
      <c r="Q2728" s="961"/>
      <c r="R2728" s="676" t="str">
        <f t="shared" si="168"/>
        <v>fx</v>
      </c>
      <c r="S2728" s="957"/>
      <c r="T2728" s="957"/>
      <c r="U2728" s="963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957"/>
      <c r="O2729" s="673"/>
      <c r="P2729" s="673"/>
      <c r="Q2729" s="961"/>
      <c r="R2729" s="676" t="str">
        <f t="shared" si="168"/>
        <v>fx</v>
      </c>
      <c r="S2729" s="957"/>
      <c r="T2729" s="957"/>
      <c r="U2729" s="963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957"/>
      <c r="O2730" s="673"/>
      <c r="P2730" s="673"/>
      <c r="Q2730" s="961"/>
      <c r="R2730" s="676" t="str">
        <f t="shared" si="168"/>
        <v>fx</v>
      </c>
      <c r="S2730" s="957"/>
      <c r="T2730" s="957"/>
      <c r="U2730" s="963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957"/>
      <c r="O2731" s="673"/>
      <c r="P2731" s="673"/>
      <c r="Q2731" s="961"/>
      <c r="R2731" s="676" t="str">
        <f t="shared" si="168"/>
        <v>fx</v>
      </c>
      <c r="S2731" s="957"/>
      <c r="T2731" s="957"/>
      <c r="U2731" s="963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958"/>
      <c r="O2732" s="673"/>
      <c r="P2732" s="673"/>
      <c r="Q2732" s="961"/>
      <c r="R2732" s="676" t="str">
        <f t="shared" si="168"/>
        <v>fx</v>
      </c>
      <c r="S2732" s="957"/>
      <c r="T2732" s="957"/>
      <c r="U2732" s="963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956">
        <v>441</v>
      </c>
      <c r="O2733" s="673"/>
      <c r="P2733" s="673"/>
      <c r="Q2733" s="961"/>
      <c r="R2733" s="676" t="str">
        <f t="shared" si="168"/>
        <v>fx</v>
      </c>
      <c r="S2733" s="957"/>
      <c r="T2733" s="957"/>
      <c r="U2733" s="963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957"/>
      <c r="O2734" s="673"/>
      <c r="P2734" s="673"/>
      <c r="Q2734" s="961"/>
      <c r="R2734" s="676" t="str">
        <f t="shared" si="168"/>
        <v>fx</v>
      </c>
      <c r="S2734" s="957"/>
      <c r="T2734" s="957"/>
      <c r="U2734" s="963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957"/>
      <c r="O2735" s="673"/>
      <c r="P2735" s="673"/>
      <c r="Q2735" s="961"/>
      <c r="R2735" s="676" t="str">
        <f t="shared" si="168"/>
        <v>fx</v>
      </c>
      <c r="S2735" s="957"/>
      <c r="T2735" s="957"/>
      <c r="U2735" s="963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957"/>
      <c r="O2736" s="673"/>
      <c r="P2736" s="673"/>
      <c r="Q2736" s="961"/>
      <c r="R2736" s="676" t="str">
        <f t="shared" si="168"/>
        <v>fx</v>
      </c>
      <c r="S2736" s="957"/>
      <c r="T2736" s="957"/>
      <c r="U2736" s="963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957"/>
      <c r="O2737" s="673"/>
      <c r="P2737" s="673"/>
      <c r="Q2737" s="961"/>
      <c r="R2737" s="676" t="str">
        <f t="shared" si="168"/>
        <v>fx</v>
      </c>
      <c r="S2737" s="957"/>
      <c r="T2737" s="957"/>
      <c r="U2737" s="963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964"/>
      <c r="O2738" s="674"/>
      <c r="P2738" s="674"/>
      <c r="Q2738" s="965"/>
      <c r="R2738" s="151" t="str">
        <f t="shared" si="168"/>
        <v>fx</v>
      </c>
      <c r="S2738" s="964"/>
      <c r="T2738" s="964"/>
      <c r="U2738" s="966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959">
        <v>180</v>
      </c>
      <c r="O2739" s="729"/>
      <c r="P2739" s="729"/>
      <c r="Q2739" s="960">
        <f>27.827+0.42+23.23</f>
        <v>51.477000000000004</v>
      </c>
      <c r="R2739" s="150" t="str">
        <f t="shared" si="168"/>
        <v>fx</v>
      </c>
      <c r="S2739" s="959">
        <v>2.5</v>
      </c>
      <c r="T2739" s="959">
        <v>8.1999999999999993</v>
      </c>
      <c r="U2739" s="962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957"/>
      <c r="O2740" s="726"/>
      <c r="P2740" s="726"/>
      <c r="Q2740" s="961"/>
      <c r="R2740" s="730" t="str">
        <f t="shared" si="168"/>
        <v>fx</v>
      </c>
      <c r="S2740" s="957"/>
      <c r="T2740" s="957"/>
      <c r="U2740" s="963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957"/>
      <c r="O2741" s="726"/>
      <c r="P2741" s="726"/>
      <c r="Q2741" s="961"/>
      <c r="R2741" s="730" t="str">
        <f t="shared" si="168"/>
        <v>fx</v>
      </c>
      <c r="S2741" s="957"/>
      <c r="T2741" s="957"/>
      <c r="U2741" s="963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957"/>
      <c r="O2742" s="726"/>
      <c r="P2742" s="726"/>
      <c r="Q2742" s="961"/>
      <c r="R2742" s="730" t="str">
        <f t="shared" si="168"/>
        <v>fx</v>
      </c>
      <c r="S2742" s="957"/>
      <c r="T2742" s="957"/>
      <c r="U2742" s="963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957"/>
      <c r="O2743" s="726"/>
      <c r="P2743" s="726"/>
      <c r="Q2743" s="961"/>
      <c r="R2743" s="730" t="str">
        <f t="shared" si="168"/>
        <v>fx</v>
      </c>
      <c r="S2743" s="957"/>
      <c r="T2743" s="957"/>
      <c r="U2743" s="963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964"/>
      <c r="O2744" s="728"/>
      <c r="P2744" s="728"/>
      <c r="Q2744" s="965"/>
      <c r="R2744" s="151" t="str">
        <f t="shared" si="168"/>
        <v>fx</v>
      </c>
      <c r="S2744" s="964"/>
      <c r="T2744" s="964"/>
      <c r="U2744" s="966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959">
        <v>160</v>
      </c>
      <c r="O2745" s="729"/>
      <c r="P2745" s="729"/>
      <c r="Q2745" s="960">
        <f>135.04+4.377+117.223</f>
        <v>256.64</v>
      </c>
      <c r="R2745" s="150" t="str">
        <f t="shared" si="168"/>
        <v>fx</v>
      </c>
      <c r="S2745" s="959">
        <v>2</v>
      </c>
      <c r="T2745" s="959">
        <v>20</v>
      </c>
      <c r="U2745" s="962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957"/>
      <c r="O2746" s="726"/>
      <c r="P2746" s="726"/>
      <c r="Q2746" s="961"/>
      <c r="R2746" s="730" t="str">
        <f t="shared" si="168"/>
        <v>fx</v>
      </c>
      <c r="S2746" s="957"/>
      <c r="T2746" s="957"/>
      <c r="U2746" s="963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957"/>
      <c r="O2747" s="726"/>
      <c r="P2747" s="726"/>
      <c r="Q2747" s="961"/>
      <c r="R2747" s="730" t="str">
        <f t="shared" si="168"/>
        <v>fx</v>
      </c>
      <c r="S2747" s="957"/>
      <c r="T2747" s="957"/>
      <c r="U2747" s="963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958"/>
      <c r="O2748" s="726"/>
      <c r="P2748" s="726"/>
      <c r="Q2748" s="961"/>
      <c r="R2748" s="730" t="str">
        <f t="shared" si="168"/>
        <v>fx</v>
      </c>
      <c r="S2748" s="957"/>
      <c r="T2748" s="957"/>
      <c r="U2748" s="963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956">
        <v>202</v>
      </c>
      <c r="O2749" s="726"/>
      <c r="P2749" s="726"/>
      <c r="Q2749" s="961"/>
      <c r="R2749" s="730" t="str">
        <f t="shared" si="168"/>
        <v>fx</v>
      </c>
      <c r="S2749" s="957"/>
      <c r="T2749" s="957"/>
      <c r="U2749" s="963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957"/>
      <c r="O2750" s="726"/>
      <c r="P2750" s="726"/>
      <c r="Q2750" s="961"/>
      <c r="R2750" s="730" t="str">
        <f t="shared" si="168"/>
        <v>fx</v>
      </c>
      <c r="S2750" s="957"/>
      <c r="T2750" s="957"/>
      <c r="U2750" s="963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958"/>
      <c r="O2751" s="726"/>
      <c r="P2751" s="726"/>
      <c r="Q2751" s="961"/>
      <c r="R2751" s="730" t="str">
        <f t="shared" si="168"/>
        <v>fx</v>
      </c>
      <c r="S2751" s="957"/>
      <c r="T2751" s="957"/>
      <c r="U2751" s="963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956">
        <v>302</v>
      </c>
      <c r="O2752" s="726"/>
      <c r="P2752" s="726"/>
      <c r="Q2752" s="961"/>
      <c r="R2752" s="730" t="str">
        <f t="shared" si="168"/>
        <v>fx</v>
      </c>
      <c r="S2752" s="957"/>
      <c r="T2752" s="957"/>
      <c r="U2752" s="963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957"/>
      <c r="O2753" s="726"/>
      <c r="P2753" s="726"/>
      <c r="Q2753" s="961"/>
      <c r="R2753" s="730" t="str">
        <f t="shared" si="168"/>
        <v>fx</v>
      </c>
      <c r="S2753" s="957"/>
      <c r="T2753" s="957"/>
      <c r="U2753" s="963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957"/>
      <c r="O2754" s="726"/>
      <c r="P2754" s="726"/>
      <c r="Q2754" s="961"/>
      <c r="R2754" s="730" t="str">
        <f t="shared" si="168"/>
        <v>fx</v>
      </c>
      <c r="S2754" s="957"/>
      <c r="T2754" s="957"/>
      <c r="U2754" s="963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958"/>
      <c r="O2755" s="726"/>
      <c r="P2755" s="726"/>
      <c r="Q2755" s="961"/>
      <c r="R2755" s="730" t="str">
        <f t="shared" si="168"/>
        <v>fx</v>
      </c>
      <c r="S2755" s="957"/>
      <c r="T2755" s="957"/>
      <c r="U2755" s="963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956">
        <v>176</v>
      </c>
      <c r="O2756" s="726"/>
      <c r="P2756" s="726"/>
      <c r="Q2756" s="961"/>
      <c r="R2756" s="730" t="str">
        <f t="shared" si="168"/>
        <v>fx</v>
      </c>
      <c r="S2756" s="957"/>
      <c r="T2756" s="957"/>
      <c r="U2756" s="963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957"/>
      <c r="O2757" s="726"/>
      <c r="P2757" s="726"/>
      <c r="Q2757" s="961"/>
      <c r="R2757" s="730" t="str">
        <f t="shared" si="168"/>
        <v>fx</v>
      </c>
      <c r="S2757" s="957"/>
      <c r="T2757" s="957"/>
      <c r="U2757" s="963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957"/>
      <c r="O2758" s="726"/>
      <c r="P2758" s="726"/>
      <c r="Q2758" s="961"/>
      <c r="R2758" s="730" t="str">
        <f t="shared" si="168"/>
        <v>fx</v>
      </c>
      <c r="S2758" s="957"/>
      <c r="T2758" s="957"/>
      <c r="U2758" s="963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957"/>
      <c r="O2759" s="726"/>
      <c r="P2759" s="726"/>
      <c r="Q2759" s="961"/>
      <c r="R2759" s="730" t="str">
        <f t="shared" si="168"/>
        <v>fx</v>
      </c>
      <c r="S2759" s="957"/>
      <c r="T2759" s="957"/>
      <c r="U2759" s="963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957"/>
      <c r="O2760" s="726"/>
      <c r="P2760" s="726"/>
      <c r="Q2760" s="961"/>
      <c r="R2760" s="730" t="str">
        <f t="shared" si="168"/>
        <v>fx</v>
      </c>
      <c r="S2760" s="957"/>
      <c r="T2760" s="957"/>
      <c r="U2760" s="963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958"/>
      <c r="O2761" s="726"/>
      <c r="P2761" s="726"/>
      <c r="Q2761" s="961"/>
      <c r="R2761" s="730" t="str">
        <f t="shared" si="168"/>
        <v>fx</v>
      </c>
      <c r="S2761" s="957"/>
      <c r="T2761" s="957"/>
      <c r="U2761" s="963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956">
        <v>155</v>
      </c>
      <c r="O2762" s="726"/>
      <c r="P2762" s="726"/>
      <c r="Q2762" s="961"/>
      <c r="R2762" s="730" t="str">
        <f t="shared" si="168"/>
        <v>fx</v>
      </c>
      <c r="S2762" s="957"/>
      <c r="T2762" s="957"/>
      <c r="U2762" s="963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957"/>
      <c r="O2763" s="726"/>
      <c r="P2763" s="726"/>
      <c r="Q2763" s="961"/>
      <c r="R2763" s="730" t="str">
        <f t="shared" si="168"/>
        <v>fx</v>
      </c>
      <c r="S2763" s="957"/>
      <c r="T2763" s="957"/>
      <c r="U2763" s="963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957"/>
      <c r="O2764" s="726"/>
      <c r="P2764" s="726"/>
      <c r="Q2764" s="961"/>
      <c r="R2764" s="730" t="str">
        <f t="shared" si="168"/>
        <v>fx</v>
      </c>
      <c r="S2764" s="957"/>
      <c r="T2764" s="957"/>
      <c r="U2764" s="963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957"/>
      <c r="O2765" s="726"/>
      <c r="P2765" s="726"/>
      <c r="Q2765" s="961"/>
      <c r="R2765" s="730" t="str">
        <f t="shared" si="168"/>
        <v>fx</v>
      </c>
      <c r="S2765" s="957"/>
      <c r="T2765" s="957"/>
      <c r="U2765" s="963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957"/>
      <c r="O2766" s="726"/>
      <c r="P2766" s="726"/>
      <c r="Q2766" s="961"/>
      <c r="R2766" s="730" t="str">
        <f t="shared" si="168"/>
        <v>fx</v>
      </c>
      <c r="S2766" s="957"/>
      <c r="T2766" s="957"/>
      <c r="U2766" s="963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957"/>
      <c r="O2767" s="726"/>
      <c r="P2767" s="726"/>
      <c r="Q2767" s="961"/>
      <c r="R2767" s="730" t="str">
        <f t="shared" si="168"/>
        <v>fx</v>
      </c>
      <c r="S2767" s="957"/>
      <c r="T2767" s="957"/>
      <c r="U2767" s="963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964"/>
      <c r="O2768" s="728"/>
      <c r="P2768" s="728"/>
      <c r="Q2768" s="965"/>
      <c r="R2768" s="151" t="str">
        <f t="shared" si="168"/>
        <v>fx</v>
      </c>
      <c r="S2768" s="964"/>
      <c r="T2768" s="964"/>
      <c r="U2768" s="966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959">
        <v>135</v>
      </c>
      <c r="O2769" s="729"/>
      <c r="P2769" s="729"/>
      <c r="Q2769" s="960">
        <f>117.608+3.851+103.066</f>
        <v>224.52500000000001</v>
      </c>
      <c r="R2769" s="150" t="str">
        <f t="shared" si="168"/>
        <v>fx</v>
      </c>
      <c r="S2769" s="959">
        <v>2</v>
      </c>
      <c r="T2769" s="959">
        <v>22</v>
      </c>
      <c r="U2769" s="962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957"/>
      <c r="O2770" s="726"/>
      <c r="P2770" s="726"/>
      <c r="Q2770" s="961"/>
      <c r="R2770" s="730" t="str">
        <f t="shared" si="168"/>
        <v>fx</v>
      </c>
      <c r="S2770" s="957"/>
      <c r="T2770" s="957"/>
      <c r="U2770" s="963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957"/>
      <c r="O2771" s="726"/>
      <c r="P2771" s="726"/>
      <c r="Q2771" s="961"/>
      <c r="R2771" s="730" t="str">
        <f t="shared" si="168"/>
        <v>fx</v>
      </c>
      <c r="S2771" s="957"/>
      <c r="T2771" s="957"/>
      <c r="U2771" s="963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958"/>
      <c r="O2772" s="726"/>
      <c r="P2772" s="726"/>
      <c r="Q2772" s="961"/>
      <c r="R2772" s="730" t="str">
        <f t="shared" si="168"/>
        <v>fx</v>
      </c>
      <c r="S2772" s="957"/>
      <c r="T2772" s="957"/>
      <c r="U2772" s="963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956">
        <v>278</v>
      </c>
      <c r="O2773" s="726"/>
      <c r="P2773" s="726"/>
      <c r="Q2773" s="961"/>
      <c r="R2773" s="730" t="str">
        <f t="shared" si="168"/>
        <v>fx</v>
      </c>
      <c r="S2773" s="957"/>
      <c r="T2773" s="957"/>
      <c r="U2773" s="963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957"/>
      <c r="O2774" s="726"/>
      <c r="P2774" s="726"/>
      <c r="Q2774" s="961"/>
      <c r="R2774" s="730" t="str">
        <f t="shared" si="168"/>
        <v>fx</v>
      </c>
      <c r="S2774" s="957"/>
      <c r="T2774" s="957"/>
      <c r="U2774" s="963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957"/>
      <c r="O2775" s="726"/>
      <c r="P2775" s="726"/>
      <c r="Q2775" s="961"/>
      <c r="R2775" s="730" t="str">
        <f t="shared" si="168"/>
        <v>fx</v>
      </c>
      <c r="S2775" s="957"/>
      <c r="T2775" s="957"/>
      <c r="U2775" s="963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957"/>
      <c r="O2776" s="726"/>
      <c r="P2776" s="726"/>
      <c r="Q2776" s="961"/>
      <c r="R2776" s="730" t="str">
        <f t="shared" si="168"/>
        <v>fx</v>
      </c>
      <c r="S2776" s="957"/>
      <c r="T2776" s="957"/>
      <c r="U2776" s="963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957"/>
      <c r="O2777" s="726"/>
      <c r="P2777" s="726"/>
      <c r="Q2777" s="961"/>
      <c r="R2777" s="730" t="str">
        <f t="shared" si="168"/>
        <v>fx</v>
      </c>
      <c r="S2777" s="957"/>
      <c r="T2777" s="957"/>
      <c r="U2777" s="963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958"/>
      <c r="O2778" s="726"/>
      <c r="P2778" s="726"/>
      <c r="Q2778" s="961"/>
      <c r="R2778" s="730" t="str">
        <f t="shared" si="168"/>
        <v>fx</v>
      </c>
      <c r="S2778" s="957"/>
      <c r="T2778" s="957"/>
      <c r="U2778" s="963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956">
        <v>320</v>
      </c>
      <c r="O2779" s="726"/>
      <c r="P2779" s="726"/>
      <c r="Q2779" s="961"/>
      <c r="R2779" s="730" t="str">
        <f t="shared" si="168"/>
        <v>fx</v>
      </c>
      <c r="S2779" s="957"/>
      <c r="T2779" s="957"/>
      <c r="U2779" s="963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957"/>
      <c r="O2780" s="726"/>
      <c r="P2780" s="726"/>
      <c r="Q2780" s="961"/>
      <c r="R2780" s="730" t="str">
        <f t="shared" si="168"/>
        <v>fx</v>
      </c>
      <c r="S2780" s="957"/>
      <c r="T2780" s="957"/>
      <c r="U2780" s="963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957"/>
      <c r="O2781" s="726"/>
      <c r="P2781" s="726"/>
      <c r="Q2781" s="961"/>
      <c r="R2781" s="730" t="str">
        <f t="shared" si="168"/>
        <v>fx</v>
      </c>
      <c r="S2781" s="957"/>
      <c r="T2781" s="957"/>
      <c r="U2781" s="963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957"/>
      <c r="O2782" s="726"/>
      <c r="P2782" s="726"/>
      <c r="Q2782" s="961"/>
      <c r="R2782" s="730" t="str">
        <f t="shared" ref="R2782:R2824" si="174">IF(C2782=370,"p500","fx")</f>
        <v>fx</v>
      </c>
      <c r="S2782" s="957"/>
      <c r="T2782" s="957"/>
      <c r="U2782" s="963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957"/>
      <c r="O2783" s="726"/>
      <c r="P2783" s="726"/>
      <c r="Q2783" s="961"/>
      <c r="R2783" s="730" t="str">
        <f t="shared" si="174"/>
        <v>fx</v>
      </c>
      <c r="S2783" s="957"/>
      <c r="T2783" s="957"/>
      <c r="U2783" s="963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958"/>
      <c r="O2784" s="726"/>
      <c r="P2784" s="726"/>
      <c r="Q2784" s="961"/>
      <c r="R2784" s="730" t="str">
        <f t="shared" si="174"/>
        <v>fx</v>
      </c>
      <c r="S2784" s="957"/>
      <c r="T2784" s="957"/>
      <c r="U2784" s="963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956">
        <v>275</v>
      </c>
      <c r="O2785" s="726"/>
      <c r="P2785" s="726"/>
      <c r="Q2785" s="961"/>
      <c r="R2785" s="730" t="str">
        <f t="shared" si="174"/>
        <v>fx</v>
      </c>
      <c r="S2785" s="957"/>
      <c r="T2785" s="957"/>
      <c r="U2785" s="963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957"/>
      <c r="O2786" s="726"/>
      <c r="P2786" s="726"/>
      <c r="Q2786" s="961"/>
      <c r="R2786" s="730" t="str">
        <f t="shared" si="174"/>
        <v>fx</v>
      </c>
      <c r="S2786" s="957"/>
      <c r="T2786" s="957"/>
      <c r="U2786" s="963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958"/>
      <c r="O2787" s="726"/>
      <c r="P2787" s="726"/>
      <c r="Q2787" s="961"/>
      <c r="R2787" s="730" t="str">
        <f t="shared" si="174"/>
        <v>fx</v>
      </c>
      <c r="S2787" s="957"/>
      <c r="T2787" s="957"/>
      <c r="U2787" s="963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956">
        <v>302</v>
      </c>
      <c r="O2788" s="726"/>
      <c r="P2788" s="726"/>
      <c r="Q2788" s="961"/>
      <c r="R2788" s="730" t="str">
        <f t="shared" si="174"/>
        <v>fx</v>
      </c>
      <c r="S2788" s="957"/>
      <c r="T2788" s="957"/>
      <c r="U2788" s="963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958"/>
      <c r="O2789" s="726"/>
      <c r="P2789" s="726"/>
      <c r="Q2789" s="961"/>
      <c r="R2789" s="730" t="str">
        <f t="shared" si="174"/>
        <v>fx</v>
      </c>
      <c r="S2789" s="957"/>
      <c r="T2789" s="957"/>
      <c r="U2789" s="963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956">
        <v>380</v>
      </c>
      <c r="O2790" s="726"/>
      <c r="P2790" s="726"/>
      <c r="Q2790" s="961"/>
      <c r="R2790" s="730" t="str">
        <f t="shared" si="174"/>
        <v>fx</v>
      </c>
      <c r="S2790" s="957"/>
      <c r="T2790" s="957"/>
      <c r="U2790" s="963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964"/>
      <c r="O2791" s="728"/>
      <c r="P2791" s="728"/>
      <c r="Q2791" s="965"/>
      <c r="R2791" s="151" t="str">
        <f t="shared" si="174"/>
        <v>fx</v>
      </c>
      <c r="S2791" s="964"/>
      <c r="T2791" s="964"/>
      <c r="U2791" s="966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959">
        <v>180</v>
      </c>
      <c r="O2792" s="729"/>
      <c r="P2792" s="729"/>
      <c r="Q2792" s="960">
        <f>27.827+0.42+23.23</f>
        <v>51.477000000000004</v>
      </c>
      <c r="R2792" s="150" t="str">
        <f t="shared" si="174"/>
        <v>fx</v>
      </c>
      <c r="S2792" s="959">
        <v>1.1499999999999999</v>
      </c>
      <c r="T2792" s="959">
        <v>7.1</v>
      </c>
      <c r="U2792" s="962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957"/>
      <c r="O2793" s="726"/>
      <c r="P2793" s="726"/>
      <c r="Q2793" s="961"/>
      <c r="R2793" s="730" t="str">
        <f t="shared" si="174"/>
        <v>fx</v>
      </c>
      <c r="S2793" s="957"/>
      <c r="T2793" s="957"/>
      <c r="U2793" s="963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957"/>
      <c r="O2794" s="726"/>
      <c r="P2794" s="726"/>
      <c r="Q2794" s="961"/>
      <c r="R2794" s="730" t="str">
        <f t="shared" si="174"/>
        <v>fx</v>
      </c>
      <c r="S2794" s="957"/>
      <c r="T2794" s="957"/>
      <c r="U2794" s="963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964"/>
      <c r="O2795" s="728"/>
      <c r="P2795" s="728"/>
      <c r="Q2795" s="965"/>
      <c r="R2795" s="151" t="str">
        <f t="shared" si="174"/>
        <v>fx</v>
      </c>
      <c r="S2795" s="964"/>
      <c r="T2795" s="964"/>
      <c r="U2795" s="966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967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959">
        <v>120</v>
      </c>
      <c r="O2796" s="729"/>
      <c r="P2796" s="729"/>
      <c r="Q2796" s="960">
        <f>28.216+0.852+23.131</f>
        <v>52.198999999999998</v>
      </c>
      <c r="R2796" s="150" t="str">
        <f t="shared" si="174"/>
        <v>fx</v>
      </c>
      <c r="S2796" s="959">
        <v>1.3</v>
      </c>
      <c r="T2796" s="959">
        <v>6.4</v>
      </c>
      <c r="U2796" s="962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968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957"/>
      <c r="O2797" s="726"/>
      <c r="P2797" s="726"/>
      <c r="Q2797" s="961"/>
      <c r="R2797" s="730" t="str">
        <f t="shared" si="174"/>
        <v>fx</v>
      </c>
      <c r="S2797" s="957"/>
      <c r="T2797" s="957"/>
      <c r="U2797" s="963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968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957"/>
      <c r="O2798" s="726"/>
      <c r="P2798" s="726"/>
      <c r="Q2798" s="961"/>
      <c r="R2798" s="730" t="str">
        <f t="shared" si="174"/>
        <v>fx</v>
      </c>
      <c r="S2798" s="957"/>
      <c r="T2798" s="957"/>
      <c r="U2798" s="963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968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957"/>
      <c r="O2799" s="726"/>
      <c r="P2799" s="726"/>
      <c r="Q2799" s="961"/>
      <c r="R2799" s="730" t="str">
        <f t="shared" si="174"/>
        <v>fx</v>
      </c>
      <c r="S2799" s="957"/>
      <c r="T2799" s="957"/>
      <c r="U2799" s="963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968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957"/>
      <c r="O2800" s="726"/>
      <c r="P2800" s="726"/>
      <c r="Q2800" s="961"/>
      <c r="R2800" s="730" t="str">
        <f t="shared" si="174"/>
        <v>fx</v>
      </c>
      <c r="S2800" s="957"/>
      <c r="T2800" s="957"/>
      <c r="U2800" s="963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969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964"/>
      <c r="O2801" s="728"/>
      <c r="P2801" s="728"/>
      <c r="Q2801" s="965"/>
      <c r="R2801" s="151" t="str">
        <f t="shared" si="174"/>
        <v>fx</v>
      </c>
      <c r="S2801" s="964"/>
      <c r="T2801" s="964"/>
      <c r="U2801" s="966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959">
        <v>261</v>
      </c>
      <c r="O2802" s="729"/>
      <c r="P2802" s="729"/>
      <c r="Q2802" s="960">
        <f>241.233+7.895+211.407</f>
        <v>460.53500000000003</v>
      </c>
      <c r="R2802" s="150" t="str">
        <f t="shared" si="174"/>
        <v>fx</v>
      </c>
      <c r="S2802" s="959">
        <v>3</v>
      </c>
      <c r="T2802" s="959">
        <v>25</v>
      </c>
      <c r="U2802" s="962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957"/>
      <c r="O2803" s="726"/>
      <c r="P2803" s="726"/>
      <c r="Q2803" s="961"/>
      <c r="R2803" s="730" t="str">
        <f t="shared" si="174"/>
        <v>fx</v>
      </c>
      <c r="S2803" s="957"/>
      <c r="T2803" s="957"/>
      <c r="U2803" s="963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957"/>
      <c r="O2804" s="726"/>
      <c r="P2804" s="726"/>
      <c r="Q2804" s="961"/>
      <c r="R2804" s="730" t="str">
        <f t="shared" si="174"/>
        <v>fx</v>
      </c>
      <c r="S2804" s="957"/>
      <c r="T2804" s="957"/>
      <c r="U2804" s="963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957"/>
      <c r="O2805" s="726"/>
      <c r="P2805" s="726"/>
      <c r="Q2805" s="961"/>
      <c r="R2805" s="730" t="str">
        <f t="shared" si="174"/>
        <v>fx</v>
      </c>
      <c r="S2805" s="957"/>
      <c r="T2805" s="957"/>
      <c r="U2805" s="963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957"/>
      <c r="O2806" s="726"/>
      <c r="P2806" s="726"/>
      <c r="Q2806" s="961"/>
      <c r="R2806" s="730" t="str">
        <f t="shared" si="174"/>
        <v>fx</v>
      </c>
      <c r="S2806" s="957"/>
      <c r="T2806" s="957"/>
      <c r="U2806" s="963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958"/>
      <c r="O2807" s="726"/>
      <c r="P2807" s="726"/>
      <c r="Q2807" s="961"/>
      <c r="R2807" s="730" t="str">
        <f t="shared" si="174"/>
        <v>fx</v>
      </c>
      <c r="S2807" s="957"/>
      <c r="T2807" s="957"/>
      <c r="U2807" s="963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956">
        <v>264</v>
      </c>
      <c r="O2808" s="726"/>
      <c r="P2808" s="726"/>
      <c r="Q2808" s="961"/>
      <c r="R2808" s="730" t="str">
        <f t="shared" si="174"/>
        <v>fx</v>
      </c>
      <c r="S2808" s="957"/>
      <c r="T2808" s="957"/>
      <c r="U2808" s="963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957"/>
      <c r="O2809" s="726"/>
      <c r="P2809" s="726"/>
      <c r="Q2809" s="961"/>
      <c r="R2809" s="730" t="str">
        <f t="shared" si="174"/>
        <v>fx</v>
      </c>
      <c r="S2809" s="957"/>
      <c r="T2809" s="957"/>
      <c r="U2809" s="963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957"/>
      <c r="O2810" s="726"/>
      <c r="P2810" s="726"/>
      <c r="Q2810" s="961"/>
      <c r="R2810" s="730" t="str">
        <f t="shared" si="174"/>
        <v>fx</v>
      </c>
      <c r="S2810" s="957"/>
      <c r="T2810" s="957"/>
      <c r="U2810" s="963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957"/>
      <c r="O2811" s="726"/>
      <c r="P2811" s="726"/>
      <c r="Q2811" s="961"/>
      <c r="R2811" s="730" t="str">
        <f t="shared" si="174"/>
        <v>fx</v>
      </c>
      <c r="S2811" s="957"/>
      <c r="T2811" s="957"/>
      <c r="U2811" s="963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957"/>
      <c r="O2812" s="726"/>
      <c r="P2812" s="726"/>
      <c r="Q2812" s="961"/>
      <c r="R2812" s="730" t="str">
        <f t="shared" si="174"/>
        <v>fx</v>
      </c>
      <c r="S2812" s="957"/>
      <c r="T2812" s="957"/>
      <c r="U2812" s="963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958"/>
      <c r="O2813" s="726"/>
      <c r="P2813" s="726"/>
      <c r="Q2813" s="961"/>
      <c r="R2813" s="730" t="str">
        <f t="shared" si="174"/>
        <v>fx</v>
      </c>
      <c r="S2813" s="957"/>
      <c r="T2813" s="957"/>
      <c r="U2813" s="963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956">
        <v>150</v>
      </c>
      <c r="O2814" s="726"/>
      <c r="P2814" s="726"/>
      <c r="Q2814" s="961"/>
      <c r="R2814" s="730" t="str">
        <f t="shared" si="174"/>
        <v>fx</v>
      </c>
      <c r="S2814" s="957"/>
      <c r="T2814" s="957"/>
      <c r="U2814" s="963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957"/>
      <c r="O2815" s="726"/>
      <c r="P2815" s="726"/>
      <c r="Q2815" s="961"/>
      <c r="R2815" s="730" t="str">
        <f t="shared" si="174"/>
        <v>fx</v>
      </c>
      <c r="S2815" s="957"/>
      <c r="T2815" s="957"/>
      <c r="U2815" s="963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957"/>
      <c r="O2816" s="726"/>
      <c r="P2816" s="726"/>
      <c r="Q2816" s="961"/>
      <c r="R2816" s="730" t="str">
        <f t="shared" si="174"/>
        <v>fx</v>
      </c>
      <c r="S2816" s="957"/>
      <c r="T2816" s="957"/>
      <c r="U2816" s="963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958"/>
      <c r="O2817" s="726"/>
      <c r="P2817" s="726"/>
      <c r="Q2817" s="961"/>
      <c r="R2817" s="730" t="str">
        <f t="shared" si="174"/>
        <v>fx</v>
      </c>
      <c r="S2817" s="957"/>
      <c r="T2817" s="957"/>
      <c r="U2817" s="963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956">
        <v>315</v>
      </c>
      <c r="O2818" s="726"/>
      <c r="P2818" s="726"/>
      <c r="Q2818" s="961"/>
      <c r="R2818" s="730" t="str">
        <f t="shared" si="174"/>
        <v>fx</v>
      </c>
      <c r="S2818" s="957"/>
      <c r="T2818" s="957"/>
      <c r="U2818" s="963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957"/>
      <c r="O2819" s="726"/>
      <c r="P2819" s="726"/>
      <c r="Q2819" s="961"/>
      <c r="R2819" s="730" t="str">
        <f t="shared" si="174"/>
        <v>fx</v>
      </c>
      <c r="S2819" s="957"/>
      <c r="T2819" s="957"/>
      <c r="U2819" s="963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957"/>
      <c r="O2820" s="726"/>
      <c r="P2820" s="726"/>
      <c r="Q2820" s="961"/>
      <c r="R2820" s="730" t="str">
        <f t="shared" si="174"/>
        <v>fx</v>
      </c>
      <c r="S2820" s="957"/>
      <c r="T2820" s="957"/>
      <c r="U2820" s="963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957"/>
      <c r="O2821" s="726"/>
      <c r="P2821" s="726"/>
      <c r="Q2821" s="961"/>
      <c r="R2821" s="730" t="str">
        <f t="shared" si="174"/>
        <v>fx</v>
      </c>
      <c r="S2821" s="957"/>
      <c r="T2821" s="957"/>
      <c r="U2821" s="963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958"/>
      <c r="O2822" s="726"/>
      <c r="P2822" s="726"/>
      <c r="Q2822" s="961"/>
      <c r="R2822" s="730" t="str">
        <f t="shared" si="174"/>
        <v>fx</v>
      </c>
      <c r="S2822" s="957"/>
      <c r="T2822" s="957"/>
      <c r="U2822" s="963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956">
        <v>78</v>
      </c>
      <c r="O2823" s="726"/>
      <c r="P2823" s="726"/>
      <c r="Q2823" s="961"/>
      <c r="R2823" s="730" t="str">
        <f t="shared" si="174"/>
        <v>fx</v>
      </c>
      <c r="S2823" s="957"/>
      <c r="T2823" s="957"/>
      <c r="U2823" s="963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964"/>
      <c r="O2824" s="728"/>
      <c r="P2824" s="728"/>
      <c r="Q2824" s="965"/>
      <c r="R2824" s="151" t="str">
        <f t="shared" si="174"/>
        <v>fx</v>
      </c>
      <c r="S2824" s="964"/>
      <c r="T2824" s="964"/>
      <c r="U2824" s="966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959">
        <v>484</v>
      </c>
      <c r="O2825" s="751"/>
      <c r="P2825" s="751"/>
      <c r="Q2825" s="960">
        <f>149.026+4.877+130.601</f>
        <v>284.50400000000002</v>
      </c>
      <c r="R2825" s="150" t="str">
        <f t="shared" ref="R2825:R2888" si="178">IF(C2825=370,"p500","fx")</f>
        <v>fx</v>
      </c>
      <c r="S2825" s="959">
        <v>2</v>
      </c>
      <c r="T2825" s="959">
        <v>15</v>
      </c>
      <c r="U2825" s="962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957"/>
      <c r="O2826" s="752"/>
      <c r="P2826" s="752"/>
      <c r="Q2826" s="961"/>
      <c r="R2826" s="754" t="str">
        <f t="shared" si="178"/>
        <v>fx</v>
      </c>
      <c r="S2826" s="957"/>
      <c r="T2826" s="957"/>
      <c r="U2826" s="963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957"/>
      <c r="O2827" s="752"/>
      <c r="P2827" s="752"/>
      <c r="Q2827" s="961"/>
      <c r="R2827" s="754" t="str">
        <f t="shared" si="178"/>
        <v>fx</v>
      </c>
      <c r="S2827" s="957"/>
      <c r="T2827" s="957"/>
      <c r="U2827" s="963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957"/>
      <c r="O2828" s="752"/>
      <c r="P2828" s="752"/>
      <c r="Q2828" s="961"/>
      <c r="R2828" s="754" t="str">
        <f t="shared" si="178"/>
        <v>fx</v>
      </c>
      <c r="S2828" s="957"/>
      <c r="T2828" s="957"/>
      <c r="U2828" s="963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957"/>
      <c r="O2829" s="752"/>
      <c r="P2829" s="752"/>
      <c r="Q2829" s="961"/>
      <c r="R2829" s="754" t="str">
        <f t="shared" si="178"/>
        <v>fx</v>
      </c>
      <c r="S2829" s="957"/>
      <c r="T2829" s="957"/>
      <c r="U2829" s="963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958"/>
      <c r="O2830" s="752"/>
      <c r="P2830" s="752"/>
      <c r="Q2830" s="961"/>
      <c r="R2830" s="754" t="str">
        <f t="shared" si="178"/>
        <v>fx</v>
      </c>
      <c r="S2830" s="957"/>
      <c r="T2830" s="957"/>
      <c r="U2830" s="963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956">
        <v>90</v>
      </c>
      <c r="O2831" s="752"/>
      <c r="P2831" s="752"/>
      <c r="Q2831" s="961"/>
      <c r="R2831" s="754" t="str">
        <f t="shared" si="178"/>
        <v>fx</v>
      </c>
      <c r="S2831" s="957"/>
      <c r="T2831" s="957"/>
      <c r="U2831" s="963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957"/>
      <c r="O2832" s="752"/>
      <c r="P2832" s="752"/>
      <c r="Q2832" s="961"/>
      <c r="R2832" s="754" t="str">
        <f t="shared" si="178"/>
        <v>fx</v>
      </c>
      <c r="S2832" s="957"/>
      <c r="T2832" s="957"/>
      <c r="U2832" s="963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957"/>
      <c r="O2833" s="752"/>
      <c r="P2833" s="752"/>
      <c r="Q2833" s="961"/>
      <c r="R2833" s="754" t="str">
        <f t="shared" si="178"/>
        <v>fx</v>
      </c>
      <c r="S2833" s="957"/>
      <c r="T2833" s="957"/>
      <c r="U2833" s="963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958"/>
      <c r="O2834" s="752"/>
      <c r="P2834" s="752"/>
      <c r="Q2834" s="961"/>
      <c r="R2834" s="754" t="str">
        <f t="shared" si="178"/>
        <v>fx</v>
      </c>
      <c r="S2834" s="957"/>
      <c r="T2834" s="957"/>
      <c r="U2834" s="963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956">
        <v>141</v>
      </c>
      <c r="O2835" s="752"/>
      <c r="P2835" s="752"/>
      <c r="Q2835" s="961"/>
      <c r="R2835" s="754" t="str">
        <f t="shared" si="178"/>
        <v>fx</v>
      </c>
      <c r="S2835" s="957"/>
      <c r="T2835" s="957"/>
      <c r="U2835" s="963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957"/>
      <c r="O2836" s="752"/>
      <c r="P2836" s="752"/>
      <c r="Q2836" s="961"/>
      <c r="R2836" s="754" t="str">
        <f t="shared" si="178"/>
        <v>fx</v>
      </c>
      <c r="S2836" s="957"/>
      <c r="T2836" s="957"/>
      <c r="U2836" s="963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958"/>
      <c r="O2837" s="752"/>
      <c r="P2837" s="752"/>
      <c r="Q2837" s="961"/>
      <c r="R2837" s="754" t="str">
        <f t="shared" si="178"/>
        <v>fx</v>
      </c>
      <c r="S2837" s="957"/>
      <c r="T2837" s="957"/>
      <c r="U2837" s="963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956">
        <v>94</v>
      </c>
      <c r="O2838" s="752"/>
      <c r="P2838" s="752"/>
      <c r="Q2838" s="961"/>
      <c r="R2838" s="754" t="str">
        <f t="shared" si="178"/>
        <v>fx</v>
      </c>
      <c r="S2838" s="957"/>
      <c r="T2838" s="957"/>
      <c r="U2838" s="963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964"/>
      <c r="O2839" s="753"/>
      <c r="P2839" s="753"/>
      <c r="Q2839" s="965"/>
      <c r="R2839" s="151" t="str">
        <f t="shared" si="178"/>
        <v>fx</v>
      </c>
      <c r="S2839" s="964"/>
      <c r="T2839" s="964"/>
      <c r="U2839" s="966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967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959">
        <v>180</v>
      </c>
      <c r="O2840" s="751"/>
      <c r="P2840" s="751"/>
      <c r="Q2840" s="960">
        <f>27.827+0.42+23.23</f>
        <v>51.477000000000004</v>
      </c>
      <c r="R2840" s="150" t="str">
        <f t="shared" si="178"/>
        <v>fx</v>
      </c>
      <c r="S2840" s="959">
        <v>1.2</v>
      </c>
      <c r="T2840" s="959">
        <v>7.4</v>
      </c>
      <c r="U2840" s="962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968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957"/>
      <c r="O2841" s="752"/>
      <c r="P2841" s="752"/>
      <c r="Q2841" s="961"/>
      <c r="R2841" s="754" t="str">
        <f t="shared" si="178"/>
        <v>fx</v>
      </c>
      <c r="S2841" s="957"/>
      <c r="T2841" s="957"/>
      <c r="U2841" s="963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968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957"/>
      <c r="O2842" s="752"/>
      <c r="P2842" s="752"/>
      <c r="Q2842" s="961"/>
      <c r="R2842" s="754" t="str">
        <f t="shared" si="178"/>
        <v>fx</v>
      </c>
      <c r="S2842" s="957"/>
      <c r="T2842" s="957"/>
      <c r="U2842" s="963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969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964"/>
      <c r="O2843" s="753"/>
      <c r="P2843" s="753"/>
      <c r="Q2843" s="965"/>
      <c r="R2843" s="151" t="str">
        <f t="shared" si="178"/>
        <v>fx</v>
      </c>
      <c r="S2843" s="964"/>
      <c r="T2843" s="964"/>
      <c r="U2843" s="966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959">
        <v>644</v>
      </c>
      <c r="O2844" s="751"/>
      <c r="P2844" s="751"/>
      <c r="Q2844" s="960">
        <f>269.342+10.47+248.654</f>
        <v>528.46600000000001</v>
      </c>
      <c r="R2844" s="150" t="str">
        <f t="shared" si="178"/>
        <v>fx</v>
      </c>
      <c r="S2844" s="959">
        <v>3</v>
      </c>
      <c r="T2844" s="959">
        <v>25</v>
      </c>
      <c r="U2844" s="962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957"/>
      <c r="O2845" s="752"/>
      <c r="P2845" s="752"/>
      <c r="Q2845" s="961"/>
      <c r="R2845" s="754" t="str">
        <f t="shared" si="178"/>
        <v>fx</v>
      </c>
      <c r="S2845" s="957"/>
      <c r="T2845" s="957"/>
      <c r="U2845" s="963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957"/>
      <c r="O2846" s="752"/>
      <c r="P2846" s="752"/>
      <c r="Q2846" s="961"/>
      <c r="R2846" s="754" t="str">
        <f t="shared" si="178"/>
        <v>fx</v>
      </c>
      <c r="S2846" s="957"/>
      <c r="T2846" s="957"/>
      <c r="U2846" s="963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957"/>
      <c r="O2847" s="752"/>
      <c r="P2847" s="752"/>
      <c r="Q2847" s="961"/>
      <c r="R2847" s="754" t="str">
        <f t="shared" si="178"/>
        <v>fx</v>
      </c>
      <c r="S2847" s="957"/>
      <c r="T2847" s="957"/>
      <c r="U2847" s="963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957"/>
      <c r="O2848" s="752"/>
      <c r="P2848" s="752"/>
      <c r="Q2848" s="961"/>
      <c r="R2848" s="754" t="str">
        <f t="shared" si="178"/>
        <v>fx</v>
      </c>
      <c r="S2848" s="957"/>
      <c r="T2848" s="957"/>
      <c r="U2848" s="963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958"/>
      <c r="O2849" s="752"/>
      <c r="P2849" s="752"/>
      <c r="Q2849" s="961"/>
      <c r="R2849" s="754" t="str">
        <f t="shared" si="178"/>
        <v>fx</v>
      </c>
      <c r="S2849" s="957"/>
      <c r="T2849" s="957"/>
      <c r="U2849" s="963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956">
        <v>42</v>
      </c>
      <c r="O2850" s="752"/>
      <c r="P2850" s="752"/>
      <c r="Q2850" s="961"/>
      <c r="R2850" s="754" t="str">
        <f t="shared" si="178"/>
        <v>fx</v>
      </c>
      <c r="S2850" s="957"/>
      <c r="T2850" s="957"/>
      <c r="U2850" s="963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957"/>
      <c r="O2851" s="752"/>
      <c r="P2851" s="752"/>
      <c r="Q2851" s="961"/>
      <c r="R2851" s="754" t="str">
        <f t="shared" si="178"/>
        <v>fx</v>
      </c>
      <c r="S2851" s="957"/>
      <c r="T2851" s="957"/>
      <c r="U2851" s="963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957"/>
      <c r="O2852" s="752"/>
      <c r="P2852" s="752"/>
      <c r="Q2852" s="961"/>
      <c r="R2852" s="754" t="str">
        <f t="shared" si="178"/>
        <v>fx</v>
      </c>
      <c r="S2852" s="957"/>
      <c r="T2852" s="957"/>
      <c r="U2852" s="963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958"/>
      <c r="O2853" s="752"/>
      <c r="P2853" s="752"/>
      <c r="Q2853" s="961"/>
      <c r="R2853" s="754" t="str">
        <f t="shared" si="178"/>
        <v>fx</v>
      </c>
      <c r="S2853" s="957"/>
      <c r="T2853" s="957"/>
      <c r="U2853" s="963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956">
        <v>342</v>
      </c>
      <c r="O2854" s="752"/>
      <c r="P2854" s="752"/>
      <c r="Q2854" s="961"/>
      <c r="R2854" s="754" t="str">
        <f t="shared" si="178"/>
        <v>p500</v>
      </c>
      <c r="S2854" s="957"/>
      <c r="T2854" s="957"/>
      <c r="U2854" s="963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957"/>
      <c r="O2855" s="752"/>
      <c r="P2855" s="752"/>
      <c r="Q2855" s="961"/>
      <c r="R2855" s="754" t="str">
        <f t="shared" si="178"/>
        <v>p500</v>
      </c>
      <c r="S2855" s="957"/>
      <c r="T2855" s="957"/>
      <c r="U2855" s="963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958"/>
      <c r="O2856" s="752"/>
      <c r="P2856" s="752"/>
      <c r="Q2856" s="961"/>
      <c r="R2856" s="754" t="str">
        <f t="shared" si="178"/>
        <v>p500</v>
      </c>
      <c r="S2856" s="957"/>
      <c r="T2856" s="957"/>
      <c r="U2856" s="963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956">
        <v>275</v>
      </c>
      <c r="O2857" s="752"/>
      <c r="P2857" s="752"/>
      <c r="Q2857" s="961"/>
      <c r="R2857" s="754" t="str">
        <f t="shared" si="178"/>
        <v>fx</v>
      </c>
      <c r="S2857" s="957"/>
      <c r="T2857" s="957"/>
      <c r="U2857" s="963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957"/>
      <c r="O2858" s="752"/>
      <c r="P2858" s="752"/>
      <c r="Q2858" s="961"/>
      <c r="R2858" s="754" t="str">
        <f t="shared" si="178"/>
        <v>fx</v>
      </c>
      <c r="S2858" s="957"/>
      <c r="T2858" s="957"/>
      <c r="U2858" s="963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958"/>
      <c r="O2859" s="752"/>
      <c r="P2859" s="752"/>
      <c r="Q2859" s="961"/>
      <c r="R2859" s="754" t="str">
        <f t="shared" si="178"/>
        <v>fx</v>
      </c>
      <c r="S2859" s="957"/>
      <c r="T2859" s="957"/>
      <c r="U2859" s="963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956">
        <v>34</v>
      </c>
      <c r="O2860" s="752"/>
      <c r="P2860" s="752"/>
      <c r="Q2860" s="961"/>
      <c r="R2860" s="754" t="str">
        <f t="shared" si="178"/>
        <v>fx</v>
      </c>
      <c r="S2860" s="957"/>
      <c r="T2860" s="957"/>
      <c r="U2860" s="963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958"/>
      <c r="O2861" s="752"/>
      <c r="P2861" s="752"/>
      <c r="Q2861" s="961"/>
      <c r="R2861" s="754" t="str">
        <f t="shared" si="178"/>
        <v>fx</v>
      </c>
      <c r="S2861" s="957"/>
      <c r="T2861" s="957"/>
      <c r="U2861" s="963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956">
        <v>120</v>
      </c>
      <c r="O2862" s="752"/>
      <c r="P2862" s="752"/>
      <c r="Q2862" s="961"/>
      <c r="R2862" s="754" t="str">
        <f t="shared" si="178"/>
        <v>fx</v>
      </c>
      <c r="S2862" s="957"/>
      <c r="T2862" s="957"/>
      <c r="U2862" s="963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957"/>
      <c r="O2863" s="752"/>
      <c r="P2863" s="752"/>
      <c r="Q2863" s="961"/>
      <c r="R2863" s="754" t="str">
        <f t="shared" si="178"/>
        <v>fx</v>
      </c>
      <c r="S2863" s="957"/>
      <c r="T2863" s="957"/>
      <c r="U2863" s="963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964"/>
      <c r="O2864" s="753"/>
      <c r="P2864" s="753"/>
      <c r="Q2864" s="965"/>
      <c r="R2864" s="151" t="str">
        <f t="shared" si="178"/>
        <v>fx</v>
      </c>
      <c r="S2864" s="964"/>
      <c r="T2864" s="964"/>
      <c r="U2864" s="966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959">
        <v>96</v>
      </c>
      <c r="O2865" s="751"/>
      <c r="P2865" s="751"/>
      <c r="Q2865" s="960">
        <f>380.076+2.175+40.447</f>
        <v>422.69800000000004</v>
      </c>
      <c r="R2865" s="150" t="str">
        <f t="shared" si="178"/>
        <v>fx</v>
      </c>
      <c r="S2865" s="959">
        <v>1.5</v>
      </c>
      <c r="T2865" s="959">
        <v>15</v>
      </c>
      <c r="U2865" s="962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957"/>
      <c r="O2866" s="752"/>
      <c r="P2866" s="752"/>
      <c r="Q2866" s="961"/>
      <c r="R2866" s="754" t="str">
        <f t="shared" si="178"/>
        <v>fx</v>
      </c>
      <c r="S2866" s="957"/>
      <c r="T2866" s="957"/>
      <c r="U2866" s="963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957"/>
      <c r="O2867" s="752"/>
      <c r="P2867" s="752"/>
      <c r="Q2867" s="961"/>
      <c r="R2867" s="754" t="str">
        <f t="shared" si="178"/>
        <v>fx</v>
      </c>
      <c r="S2867" s="957"/>
      <c r="T2867" s="957"/>
      <c r="U2867" s="963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958"/>
      <c r="O2868" s="752"/>
      <c r="P2868" s="752"/>
      <c r="Q2868" s="961"/>
      <c r="R2868" s="754" t="str">
        <f t="shared" si="178"/>
        <v>fx</v>
      </c>
      <c r="S2868" s="957"/>
      <c r="T2868" s="957"/>
      <c r="U2868" s="963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956">
        <v>36</v>
      </c>
      <c r="O2869" s="752"/>
      <c r="P2869" s="752"/>
      <c r="Q2869" s="961"/>
      <c r="R2869" s="754" t="str">
        <f t="shared" si="178"/>
        <v>fx</v>
      </c>
      <c r="S2869" s="957"/>
      <c r="T2869" s="957"/>
      <c r="U2869" s="963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957"/>
      <c r="O2870" s="752"/>
      <c r="P2870" s="752"/>
      <c r="Q2870" s="961"/>
      <c r="R2870" s="754" t="str">
        <f t="shared" si="178"/>
        <v>fx</v>
      </c>
      <c r="S2870" s="957"/>
      <c r="T2870" s="957"/>
      <c r="U2870" s="963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957"/>
      <c r="O2871" s="752"/>
      <c r="P2871" s="752"/>
      <c r="Q2871" s="961"/>
      <c r="R2871" s="754" t="str">
        <f t="shared" si="178"/>
        <v>fx</v>
      </c>
      <c r="S2871" s="957"/>
      <c r="T2871" s="957"/>
      <c r="U2871" s="963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958"/>
      <c r="O2872" s="752"/>
      <c r="P2872" s="752"/>
      <c r="Q2872" s="961"/>
      <c r="R2872" s="754" t="str">
        <f t="shared" si="178"/>
        <v>fx</v>
      </c>
      <c r="S2872" s="957"/>
      <c r="T2872" s="957"/>
      <c r="U2872" s="963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956">
        <v>192</v>
      </c>
      <c r="O2873" s="752"/>
      <c r="P2873" s="752"/>
      <c r="Q2873" s="961"/>
      <c r="R2873" s="754" t="str">
        <f t="shared" si="178"/>
        <v>p500</v>
      </c>
      <c r="S2873" s="957"/>
      <c r="T2873" s="957"/>
      <c r="U2873" s="963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957"/>
      <c r="O2874" s="752"/>
      <c r="P2874" s="752"/>
      <c r="Q2874" s="961"/>
      <c r="R2874" s="754" t="str">
        <f t="shared" si="178"/>
        <v>p500</v>
      </c>
      <c r="S2874" s="957"/>
      <c r="T2874" s="957"/>
      <c r="U2874" s="963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958"/>
      <c r="O2875" s="752"/>
      <c r="P2875" s="752"/>
      <c r="Q2875" s="961"/>
      <c r="R2875" s="754" t="str">
        <f t="shared" si="178"/>
        <v>p500</v>
      </c>
      <c r="S2875" s="957"/>
      <c r="T2875" s="957"/>
      <c r="U2875" s="963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961"/>
      <c r="R2876" s="198" t="str">
        <f t="shared" si="178"/>
        <v>fx</v>
      </c>
      <c r="S2876" s="957"/>
      <c r="T2876" s="957"/>
      <c r="U2876" s="963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959">
        <v>300</v>
      </c>
      <c r="O2877" s="751"/>
      <c r="P2877" s="751"/>
      <c r="Q2877" s="960">
        <f>113.82+5.17+110.7</f>
        <v>229.69</v>
      </c>
      <c r="R2877" s="150" t="str">
        <f t="shared" si="178"/>
        <v>p500</v>
      </c>
      <c r="S2877" s="959">
        <v>1</v>
      </c>
      <c r="T2877" s="959">
        <v>20</v>
      </c>
      <c r="U2877" s="962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957"/>
      <c r="O2878" s="752"/>
      <c r="P2878" s="752"/>
      <c r="Q2878" s="961"/>
      <c r="R2878" s="754" t="str">
        <f t="shared" si="178"/>
        <v>p500</v>
      </c>
      <c r="S2878" s="957"/>
      <c r="T2878" s="957"/>
      <c r="U2878" s="963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958"/>
      <c r="O2879" s="752"/>
      <c r="P2879" s="752"/>
      <c r="Q2879" s="961"/>
      <c r="R2879" s="754" t="str">
        <f t="shared" si="178"/>
        <v>p500</v>
      </c>
      <c r="S2879" s="957"/>
      <c r="T2879" s="957"/>
      <c r="U2879" s="963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956">
        <v>204</v>
      </c>
      <c r="O2880" s="752"/>
      <c r="P2880" s="752"/>
      <c r="Q2880" s="961"/>
      <c r="R2880" s="754" t="str">
        <f t="shared" si="178"/>
        <v>fx</v>
      </c>
      <c r="S2880" s="957"/>
      <c r="T2880" s="957"/>
      <c r="U2880" s="963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957"/>
      <c r="O2881" s="752"/>
      <c r="P2881" s="752"/>
      <c r="Q2881" s="961"/>
      <c r="R2881" s="754" t="str">
        <f t="shared" si="178"/>
        <v>fx</v>
      </c>
      <c r="S2881" s="957"/>
      <c r="T2881" s="957"/>
      <c r="U2881" s="963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957"/>
      <c r="O2882" s="752"/>
      <c r="P2882" s="752"/>
      <c r="Q2882" s="961"/>
      <c r="R2882" s="754" t="str">
        <f t="shared" si="178"/>
        <v>fx</v>
      </c>
      <c r="S2882" s="957"/>
      <c r="T2882" s="957"/>
      <c r="U2882" s="963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958"/>
      <c r="O2883" s="752"/>
      <c r="P2883" s="752"/>
      <c r="Q2883" s="961"/>
      <c r="R2883" s="754" t="str">
        <f t="shared" si="178"/>
        <v>fx</v>
      </c>
      <c r="S2883" s="957"/>
      <c r="T2883" s="957"/>
      <c r="U2883" s="963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961"/>
      <c r="R2884" s="754" t="str">
        <f t="shared" si="178"/>
        <v>fx</v>
      </c>
      <c r="S2884" s="957"/>
      <c r="T2884" s="957"/>
      <c r="U2884" s="963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956">
        <v>272</v>
      </c>
      <c r="O2885" s="752"/>
      <c r="P2885" s="752"/>
      <c r="Q2885" s="961"/>
      <c r="R2885" s="754" t="str">
        <f t="shared" si="178"/>
        <v>fx</v>
      </c>
      <c r="S2885" s="957"/>
      <c r="T2885" s="957"/>
      <c r="U2885" s="963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957"/>
      <c r="O2886" s="752"/>
      <c r="P2886" s="752"/>
      <c r="Q2886" s="961"/>
      <c r="R2886" s="754" t="str">
        <f t="shared" si="178"/>
        <v>fx</v>
      </c>
      <c r="S2886" s="957"/>
      <c r="T2886" s="957"/>
      <c r="U2886" s="963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957"/>
      <c r="O2887" s="752"/>
      <c r="P2887" s="752"/>
      <c r="Q2887" s="961"/>
      <c r="R2887" s="754" t="str">
        <f t="shared" si="178"/>
        <v>fx</v>
      </c>
      <c r="S2887" s="957"/>
      <c r="T2887" s="957"/>
      <c r="U2887" s="963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958"/>
      <c r="O2888" s="752"/>
      <c r="P2888" s="752"/>
      <c r="Q2888" s="961"/>
      <c r="R2888" s="754" t="str">
        <f t="shared" si="178"/>
        <v>fx</v>
      </c>
      <c r="S2888" s="957"/>
      <c r="T2888" s="957"/>
      <c r="U2888" s="963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956">
        <v>59</v>
      </c>
      <c r="O2889" s="752"/>
      <c r="P2889" s="752"/>
      <c r="Q2889" s="961"/>
      <c r="R2889" s="754" t="str">
        <f t="shared" ref="R2889:R2952" si="185">IF(C2889=370,"p500","fx")</f>
        <v>fx</v>
      </c>
      <c r="S2889" s="957"/>
      <c r="T2889" s="957"/>
      <c r="U2889" s="963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957"/>
      <c r="O2890" s="752"/>
      <c r="P2890" s="752"/>
      <c r="Q2890" s="961"/>
      <c r="R2890" s="754" t="str">
        <f t="shared" si="185"/>
        <v>fx</v>
      </c>
      <c r="S2890" s="957"/>
      <c r="T2890" s="957"/>
      <c r="U2890" s="963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964"/>
      <c r="O2891" s="753"/>
      <c r="P2891" s="753"/>
      <c r="Q2891" s="965"/>
      <c r="R2891" s="151" t="str">
        <f t="shared" si="185"/>
        <v>fx</v>
      </c>
      <c r="S2891" s="964"/>
      <c r="T2891" s="964"/>
      <c r="U2891" s="966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959">
        <v>708</v>
      </c>
      <c r="O2892" s="751"/>
      <c r="P2892" s="751"/>
      <c r="Q2892" s="960">
        <f>242.7+10.7+233.9</f>
        <v>487.29999999999995</v>
      </c>
      <c r="R2892" s="150" t="str">
        <f t="shared" si="185"/>
        <v>fx</v>
      </c>
      <c r="S2892" s="959">
        <v>3</v>
      </c>
      <c r="T2892" s="959">
        <v>25</v>
      </c>
      <c r="U2892" s="962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957"/>
      <c r="O2893" s="752"/>
      <c r="P2893" s="752"/>
      <c r="Q2893" s="961"/>
      <c r="R2893" s="754" t="str">
        <f t="shared" si="185"/>
        <v>fx</v>
      </c>
      <c r="S2893" s="957"/>
      <c r="T2893" s="957"/>
      <c r="U2893" s="963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957"/>
      <c r="O2894" s="752"/>
      <c r="P2894" s="752"/>
      <c r="Q2894" s="961"/>
      <c r="R2894" s="754" t="str">
        <f t="shared" si="185"/>
        <v>fx</v>
      </c>
      <c r="S2894" s="957"/>
      <c r="T2894" s="957"/>
      <c r="U2894" s="963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957"/>
      <c r="O2895" s="752"/>
      <c r="P2895" s="752"/>
      <c r="Q2895" s="961"/>
      <c r="R2895" s="754" t="str">
        <f t="shared" si="185"/>
        <v>fx</v>
      </c>
      <c r="S2895" s="957"/>
      <c r="T2895" s="957"/>
      <c r="U2895" s="963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957"/>
      <c r="O2896" s="752"/>
      <c r="P2896" s="752"/>
      <c r="Q2896" s="961"/>
      <c r="R2896" s="754" t="str">
        <f t="shared" si="185"/>
        <v>fx</v>
      </c>
      <c r="S2896" s="957"/>
      <c r="T2896" s="957"/>
      <c r="U2896" s="963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958"/>
      <c r="O2897" s="752"/>
      <c r="P2897" s="752"/>
      <c r="Q2897" s="961"/>
      <c r="R2897" s="754" t="str">
        <f t="shared" si="185"/>
        <v>fx</v>
      </c>
      <c r="S2897" s="957"/>
      <c r="T2897" s="957"/>
      <c r="U2897" s="963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956">
        <v>486</v>
      </c>
      <c r="O2898" s="752"/>
      <c r="P2898" s="752"/>
      <c r="Q2898" s="961"/>
      <c r="R2898" s="754" t="str">
        <f t="shared" si="185"/>
        <v>fx</v>
      </c>
      <c r="S2898" s="957"/>
      <c r="T2898" s="957"/>
      <c r="U2898" s="963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957"/>
      <c r="O2899" s="752"/>
      <c r="P2899" s="752"/>
      <c r="Q2899" s="961"/>
      <c r="R2899" s="754" t="str">
        <f t="shared" si="185"/>
        <v>fx</v>
      </c>
      <c r="S2899" s="957"/>
      <c r="T2899" s="957"/>
      <c r="U2899" s="963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957"/>
      <c r="O2900" s="752"/>
      <c r="P2900" s="752"/>
      <c r="Q2900" s="961"/>
      <c r="R2900" s="754" t="str">
        <f t="shared" si="185"/>
        <v>fx</v>
      </c>
      <c r="S2900" s="957"/>
      <c r="T2900" s="957"/>
      <c r="U2900" s="963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958"/>
      <c r="O2901" s="752"/>
      <c r="P2901" s="752"/>
      <c r="Q2901" s="961"/>
      <c r="R2901" s="754" t="str">
        <f t="shared" si="185"/>
        <v>fx</v>
      </c>
      <c r="S2901" s="957"/>
      <c r="T2901" s="957"/>
      <c r="U2901" s="963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956">
        <v>590</v>
      </c>
      <c r="O2902" s="752"/>
      <c r="P2902" s="752"/>
      <c r="Q2902" s="961"/>
      <c r="R2902" s="754" t="str">
        <f t="shared" si="185"/>
        <v>p500</v>
      </c>
      <c r="S2902" s="957"/>
      <c r="T2902" s="957"/>
      <c r="U2902" s="963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957"/>
      <c r="O2903" s="752"/>
      <c r="P2903" s="752"/>
      <c r="Q2903" s="961"/>
      <c r="R2903" s="754" t="str">
        <f t="shared" si="185"/>
        <v>p500</v>
      </c>
      <c r="S2903" s="957"/>
      <c r="T2903" s="957"/>
      <c r="U2903" s="963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957"/>
      <c r="O2904" s="752"/>
      <c r="P2904" s="752"/>
      <c r="Q2904" s="961"/>
      <c r="R2904" s="754" t="str">
        <f t="shared" si="185"/>
        <v>p500</v>
      </c>
      <c r="S2904" s="957"/>
      <c r="T2904" s="957"/>
      <c r="U2904" s="963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957"/>
      <c r="O2905" s="752"/>
      <c r="P2905" s="752"/>
      <c r="Q2905" s="961"/>
      <c r="R2905" s="754" t="str">
        <f t="shared" si="185"/>
        <v>p500</v>
      </c>
      <c r="S2905" s="957"/>
      <c r="T2905" s="957"/>
      <c r="U2905" s="963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957"/>
      <c r="O2906" s="760"/>
      <c r="P2906" s="760"/>
      <c r="Q2906" s="961"/>
      <c r="R2906" s="198" t="str">
        <f t="shared" si="185"/>
        <v>p500</v>
      </c>
      <c r="S2906" s="957"/>
      <c r="T2906" s="957"/>
      <c r="U2906" s="963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1">
        <v>7</v>
      </c>
      <c r="E2907" s="771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1">
        <v>36</v>
      </c>
      <c r="M2907" s="771">
        <v>1</v>
      </c>
      <c r="N2907" s="959">
        <v>662</v>
      </c>
      <c r="O2907" s="771"/>
      <c r="P2907" s="771"/>
      <c r="Q2907" s="960">
        <f>260.138+11.76+252.75</f>
        <v>524.64799999999991</v>
      </c>
      <c r="R2907" s="150" t="str">
        <f t="shared" si="185"/>
        <v>fx</v>
      </c>
      <c r="S2907" s="959">
        <v>3</v>
      </c>
      <c r="T2907" s="959">
        <v>25</v>
      </c>
      <c r="U2907" s="962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69">
        <v>7</v>
      </c>
      <c r="E2908" s="769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69">
        <v>37</v>
      </c>
      <c r="M2908" s="769">
        <v>1</v>
      </c>
      <c r="N2908" s="957"/>
      <c r="O2908" s="769"/>
      <c r="P2908" s="769"/>
      <c r="Q2908" s="961"/>
      <c r="R2908" s="772" t="str">
        <f t="shared" si="185"/>
        <v>fx</v>
      </c>
      <c r="S2908" s="957"/>
      <c r="T2908" s="957"/>
      <c r="U2908" s="963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69">
        <v>7</v>
      </c>
      <c r="E2909" s="769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69">
        <v>38</v>
      </c>
      <c r="M2909" s="769">
        <v>1</v>
      </c>
      <c r="N2909" s="957"/>
      <c r="O2909" s="769"/>
      <c r="P2909" s="769"/>
      <c r="Q2909" s="961"/>
      <c r="R2909" s="772" t="str">
        <f t="shared" si="185"/>
        <v>fx</v>
      </c>
      <c r="S2909" s="957"/>
      <c r="T2909" s="957"/>
      <c r="U2909" s="963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69">
        <v>7</v>
      </c>
      <c r="E2910" s="769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69">
        <v>39</v>
      </c>
      <c r="M2910" s="769">
        <v>2</v>
      </c>
      <c r="N2910" s="957"/>
      <c r="O2910" s="769"/>
      <c r="P2910" s="769"/>
      <c r="Q2910" s="961"/>
      <c r="R2910" s="772" t="str">
        <f t="shared" si="185"/>
        <v>fx</v>
      </c>
      <c r="S2910" s="957"/>
      <c r="T2910" s="957"/>
      <c r="U2910" s="963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69">
        <v>7</v>
      </c>
      <c r="E2911" s="769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69">
        <v>40</v>
      </c>
      <c r="M2911" s="769">
        <v>2</v>
      </c>
      <c r="N2911" s="957"/>
      <c r="O2911" s="769"/>
      <c r="P2911" s="769"/>
      <c r="Q2911" s="961"/>
      <c r="R2911" s="772" t="str">
        <f t="shared" si="185"/>
        <v>fx</v>
      </c>
      <c r="S2911" s="957"/>
      <c r="T2911" s="957"/>
      <c r="U2911" s="963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69">
        <v>7</v>
      </c>
      <c r="E2912" s="769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69">
        <v>41</v>
      </c>
      <c r="M2912" s="769">
        <v>1</v>
      </c>
      <c r="N2912" s="958"/>
      <c r="O2912" s="769"/>
      <c r="P2912" s="769"/>
      <c r="Q2912" s="961"/>
      <c r="R2912" s="772" t="str">
        <f t="shared" si="185"/>
        <v>fx</v>
      </c>
      <c r="S2912" s="957"/>
      <c r="T2912" s="957"/>
      <c r="U2912" s="963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69">
        <v>7</v>
      </c>
      <c r="E2913" s="769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69">
        <v>39</v>
      </c>
      <c r="M2913" s="769">
        <v>1</v>
      </c>
      <c r="N2913" s="956">
        <v>622</v>
      </c>
      <c r="O2913" s="769"/>
      <c r="P2913" s="769"/>
      <c r="Q2913" s="961"/>
      <c r="R2913" s="772" t="str">
        <f t="shared" si="185"/>
        <v>fx</v>
      </c>
      <c r="S2913" s="957"/>
      <c r="T2913" s="957"/>
      <c r="U2913" s="963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69">
        <v>7</v>
      </c>
      <c r="E2914" s="769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69">
        <v>40</v>
      </c>
      <c r="M2914" s="769">
        <v>1</v>
      </c>
      <c r="N2914" s="957"/>
      <c r="O2914" s="769"/>
      <c r="P2914" s="769"/>
      <c r="Q2914" s="961"/>
      <c r="R2914" s="772" t="str">
        <f t="shared" si="185"/>
        <v>fx</v>
      </c>
      <c r="S2914" s="957"/>
      <c r="T2914" s="957"/>
      <c r="U2914" s="963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69">
        <v>7</v>
      </c>
      <c r="E2915" s="769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69">
        <v>41</v>
      </c>
      <c r="M2915" s="769">
        <v>1</v>
      </c>
      <c r="N2915" s="957"/>
      <c r="O2915" s="769"/>
      <c r="P2915" s="769"/>
      <c r="Q2915" s="961"/>
      <c r="R2915" s="772" t="str">
        <f t="shared" si="185"/>
        <v>fx</v>
      </c>
      <c r="S2915" s="957"/>
      <c r="T2915" s="957"/>
      <c r="U2915" s="963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69">
        <v>7</v>
      </c>
      <c r="E2916" s="769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69">
        <v>42</v>
      </c>
      <c r="M2916" s="769">
        <v>2</v>
      </c>
      <c r="N2916" s="957"/>
      <c r="O2916" s="769"/>
      <c r="P2916" s="769"/>
      <c r="Q2916" s="961"/>
      <c r="R2916" s="772" t="str">
        <f t="shared" si="185"/>
        <v>fx</v>
      </c>
      <c r="S2916" s="957"/>
      <c r="T2916" s="957"/>
      <c r="U2916" s="963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69">
        <v>7</v>
      </c>
      <c r="E2917" s="769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69">
        <v>43</v>
      </c>
      <c r="M2917" s="769">
        <v>2</v>
      </c>
      <c r="N2917" s="957"/>
      <c r="O2917" s="769"/>
      <c r="P2917" s="769"/>
      <c r="Q2917" s="961"/>
      <c r="R2917" s="772" t="str">
        <f t="shared" si="185"/>
        <v>fx</v>
      </c>
      <c r="S2917" s="957"/>
      <c r="T2917" s="957"/>
      <c r="U2917" s="963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69">
        <v>7</v>
      </c>
      <c r="E2918" s="769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69">
        <v>44</v>
      </c>
      <c r="M2918" s="769">
        <v>1</v>
      </c>
      <c r="N2918" s="958"/>
      <c r="O2918" s="769"/>
      <c r="P2918" s="769"/>
      <c r="Q2918" s="961"/>
      <c r="R2918" s="772" t="str">
        <f t="shared" si="185"/>
        <v>fx</v>
      </c>
      <c r="S2918" s="957"/>
      <c r="T2918" s="957"/>
      <c r="U2918" s="963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69">
        <v>7</v>
      </c>
      <c r="E2919" s="769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69">
        <v>39</v>
      </c>
      <c r="M2919" s="769">
        <v>1</v>
      </c>
      <c r="N2919" s="956">
        <v>672</v>
      </c>
      <c r="O2919" s="769"/>
      <c r="P2919" s="769"/>
      <c r="Q2919" s="961"/>
      <c r="R2919" s="772" t="str">
        <f t="shared" si="185"/>
        <v>p500</v>
      </c>
      <c r="S2919" s="957"/>
      <c r="T2919" s="957"/>
      <c r="U2919" s="963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69">
        <v>7</v>
      </c>
      <c r="E2920" s="769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69">
        <v>40</v>
      </c>
      <c r="M2920" s="769">
        <v>1</v>
      </c>
      <c r="N2920" s="957"/>
      <c r="O2920" s="769"/>
      <c r="P2920" s="769"/>
      <c r="Q2920" s="961"/>
      <c r="R2920" s="772" t="str">
        <f t="shared" si="185"/>
        <v>p500</v>
      </c>
      <c r="S2920" s="957"/>
      <c r="T2920" s="957"/>
      <c r="U2920" s="963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69">
        <v>7</v>
      </c>
      <c r="E2921" s="769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69">
        <v>42</v>
      </c>
      <c r="M2921" s="769">
        <v>2</v>
      </c>
      <c r="N2921" s="957"/>
      <c r="O2921" s="769"/>
      <c r="P2921" s="769"/>
      <c r="Q2921" s="961"/>
      <c r="R2921" s="772" t="str">
        <f t="shared" si="185"/>
        <v>p500</v>
      </c>
      <c r="S2921" s="957"/>
      <c r="T2921" s="957"/>
      <c r="U2921" s="963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69">
        <v>7</v>
      </c>
      <c r="E2922" s="769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69">
        <v>43</v>
      </c>
      <c r="M2922" s="769">
        <v>2</v>
      </c>
      <c r="N2922" s="957"/>
      <c r="O2922" s="769"/>
      <c r="P2922" s="769"/>
      <c r="Q2922" s="961"/>
      <c r="R2922" s="772" t="str">
        <f t="shared" si="185"/>
        <v>p500</v>
      </c>
      <c r="S2922" s="957"/>
      <c r="T2922" s="957"/>
      <c r="U2922" s="963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69">
        <v>7</v>
      </c>
      <c r="E2923" s="769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69">
        <v>44</v>
      </c>
      <c r="M2923" s="769">
        <v>2</v>
      </c>
      <c r="N2923" s="958"/>
      <c r="O2923" s="769"/>
      <c r="P2923" s="769"/>
      <c r="Q2923" s="961"/>
      <c r="R2923" s="772" t="str">
        <f t="shared" si="185"/>
        <v>p500</v>
      </c>
      <c r="S2923" s="957"/>
      <c r="T2923" s="957"/>
      <c r="U2923" s="963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69">
        <v>7</v>
      </c>
      <c r="E2924" s="769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69">
        <v>40</v>
      </c>
      <c r="M2924" s="769">
        <v>1</v>
      </c>
      <c r="N2924" s="956">
        <v>18</v>
      </c>
      <c r="O2924" s="769"/>
      <c r="P2924" s="769"/>
      <c r="Q2924" s="961"/>
      <c r="R2924" s="772" t="str">
        <f t="shared" si="185"/>
        <v>fx</v>
      </c>
      <c r="S2924" s="957"/>
      <c r="T2924" s="957"/>
      <c r="U2924" s="963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69">
        <v>7</v>
      </c>
      <c r="E2925" s="769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69">
        <v>41</v>
      </c>
      <c r="M2925" s="769">
        <v>2</v>
      </c>
      <c r="N2925" s="957"/>
      <c r="O2925" s="769"/>
      <c r="P2925" s="769"/>
      <c r="Q2925" s="961"/>
      <c r="R2925" s="772" t="str">
        <f t="shared" si="185"/>
        <v>fx</v>
      </c>
      <c r="S2925" s="957"/>
      <c r="T2925" s="957"/>
      <c r="U2925" s="963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69">
        <v>7</v>
      </c>
      <c r="E2926" s="769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69">
        <v>42</v>
      </c>
      <c r="M2926" s="769">
        <v>2</v>
      </c>
      <c r="N2926" s="957"/>
      <c r="O2926" s="769"/>
      <c r="P2926" s="769"/>
      <c r="Q2926" s="961"/>
      <c r="R2926" s="772" t="str">
        <f t="shared" si="185"/>
        <v>fx</v>
      </c>
      <c r="S2926" s="957"/>
      <c r="T2926" s="957"/>
      <c r="U2926" s="963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69">
        <v>7</v>
      </c>
      <c r="E2927" s="769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69">
        <v>43</v>
      </c>
      <c r="M2927" s="769">
        <v>2</v>
      </c>
      <c r="N2927" s="957"/>
      <c r="O2927" s="769"/>
      <c r="P2927" s="769"/>
      <c r="Q2927" s="961"/>
      <c r="R2927" s="772" t="str">
        <f t="shared" si="185"/>
        <v>fx</v>
      </c>
      <c r="S2927" s="957"/>
      <c r="T2927" s="957"/>
      <c r="U2927" s="963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69">
        <v>7</v>
      </c>
      <c r="E2928" s="769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69">
        <v>44</v>
      </c>
      <c r="M2928" s="769">
        <v>1</v>
      </c>
      <c r="N2928" s="957"/>
      <c r="O2928" s="769"/>
      <c r="P2928" s="769"/>
      <c r="Q2928" s="961"/>
      <c r="R2928" s="772" t="str">
        <f t="shared" si="185"/>
        <v>fx</v>
      </c>
      <c r="S2928" s="957"/>
      <c r="T2928" s="957"/>
      <c r="U2928" s="963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0">
        <v>7</v>
      </c>
      <c r="E2929" s="770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0">
        <v>45</v>
      </c>
      <c r="M2929" s="770">
        <v>1</v>
      </c>
      <c r="N2929" s="964"/>
      <c r="O2929" s="770"/>
      <c r="P2929" s="770"/>
      <c r="Q2929" s="965"/>
      <c r="R2929" s="151" t="str">
        <f t="shared" si="185"/>
        <v>fx</v>
      </c>
      <c r="S2929" s="964"/>
      <c r="T2929" s="964"/>
      <c r="U2929" s="966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1">
        <v>7</v>
      </c>
      <c r="E2930" s="771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1">
        <v>36</v>
      </c>
      <c r="M2930" s="771">
        <v>1</v>
      </c>
      <c r="N2930" s="959">
        <v>480</v>
      </c>
      <c r="O2930" s="771"/>
      <c r="P2930" s="771"/>
      <c r="Q2930" s="960">
        <f>331.423+13.169+308.145</f>
        <v>652.73699999999997</v>
      </c>
      <c r="R2930" s="150" t="str">
        <f t="shared" si="185"/>
        <v>fx</v>
      </c>
      <c r="S2930" s="959">
        <v>2.5</v>
      </c>
      <c r="T2930" s="959">
        <v>25</v>
      </c>
      <c r="U2930" s="962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69">
        <v>7</v>
      </c>
      <c r="E2931" s="769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69">
        <v>37</v>
      </c>
      <c r="M2931" s="769">
        <v>1</v>
      </c>
      <c r="N2931" s="957"/>
      <c r="O2931" s="769"/>
      <c r="P2931" s="769"/>
      <c r="Q2931" s="961"/>
      <c r="R2931" s="772" t="str">
        <f t="shared" si="185"/>
        <v>fx</v>
      </c>
      <c r="S2931" s="957"/>
      <c r="T2931" s="957"/>
      <c r="U2931" s="963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69">
        <v>7</v>
      </c>
      <c r="E2932" s="769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69">
        <v>38</v>
      </c>
      <c r="M2932" s="769">
        <v>1</v>
      </c>
      <c r="N2932" s="957"/>
      <c r="O2932" s="769"/>
      <c r="P2932" s="769"/>
      <c r="Q2932" s="961"/>
      <c r="R2932" s="772" t="str">
        <f t="shared" si="185"/>
        <v>fx</v>
      </c>
      <c r="S2932" s="957"/>
      <c r="T2932" s="957"/>
      <c r="U2932" s="963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69">
        <v>7</v>
      </c>
      <c r="E2933" s="769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69">
        <v>39</v>
      </c>
      <c r="M2933" s="769">
        <v>2</v>
      </c>
      <c r="N2933" s="957"/>
      <c r="O2933" s="769"/>
      <c r="P2933" s="769"/>
      <c r="Q2933" s="961"/>
      <c r="R2933" s="772" t="str">
        <f t="shared" si="185"/>
        <v>fx</v>
      </c>
      <c r="S2933" s="957"/>
      <c r="T2933" s="957"/>
      <c r="U2933" s="963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69">
        <v>7</v>
      </c>
      <c r="E2934" s="769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69">
        <v>40</v>
      </c>
      <c r="M2934" s="769">
        <v>2</v>
      </c>
      <c r="N2934" s="957"/>
      <c r="O2934" s="769"/>
      <c r="P2934" s="769"/>
      <c r="Q2934" s="961"/>
      <c r="R2934" s="772" t="str">
        <f t="shared" si="185"/>
        <v>fx</v>
      </c>
      <c r="S2934" s="957"/>
      <c r="T2934" s="957"/>
      <c r="U2934" s="963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69">
        <v>7</v>
      </c>
      <c r="E2935" s="769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69">
        <v>41</v>
      </c>
      <c r="M2935" s="769">
        <v>1</v>
      </c>
      <c r="N2935" s="958"/>
      <c r="O2935" s="769"/>
      <c r="P2935" s="769"/>
      <c r="Q2935" s="961"/>
      <c r="R2935" s="772" t="str">
        <f t="shared" si="185"/>
        <v>fx</v>
      </c>
      <c r="S2935" s="957"/>
      <c r="T2935" s="957"/>
      <c r="U2935" s="963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69">
        <v>7</v>
      </c>
      <c r="E2936" s="769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69">
        <v>36</v>
      </c>
      <c r="M2936" s="769">
        <v>1</v>
      </c>
      <c r="N2936" s="956">
        <v>420</v>
      </c>
      <c r="O2936" s="769"/>
      <c r="P2936" s="769"/>
      <c r="Q2936" s="961"/>
      <c r="R2936" s="772" t="str">
        <f t="shared" si="185"/>
        <v>fx</v>
      </c>
      <c r="S2936" s="957"/>
      <c r="T2936" s="957"/>
      <c r="U2936" s="963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69">
        <v>7</v>
      </c>
      <c r="E2937" s="769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69">
        <v>37</v>
      </c>
      <c r="M2937" s="769">
        <v>1</v>
      </c>
      <c r="N2937" s="957"/>
      <c r="O2937" s="769"/>
      <c r="P2937" s="769"/>
      <c r="Q2937" s="961"/>
      <c r="R2937" s="772" t="str">
        <f t="shared" si="185"/>
        <v>fx</v>
      </c>
      <c r="S2937" s="957"/>
      <c r="T2937" s="957"/>
      <c r="U2937" s="963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69">
        <v>7</v>
      </c>
      <c r="E2938" s="769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69">
        <v>38</v>
      </c>
      <c r="M2938" s="769">
        <v>1</v>
      </c>
      <c r="N2938" s="957"/>
      <c r="O2938" s="769"/>
      <c r="P2938" s="769"/>
      <c r="Q2938" s="961"/>
      <c r="R2938" s="772" t="str">
        <f t="shared" si="185"/>
        <v>fx</v>
      </c>
      <c r="S2938" s="957"/>
      <c r="T2938" s="957"/>
      <c r="U2938" s="963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69">
        <v>7</v>
      </c>
      <c r="E2939" s="769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69">
        <v>39</v>
      </c>
      <c r="M2939" s="769">
        <v>2</v>
      </c>
      <c r="N2939" s="957"/>
      <c r="O2939" s="769"/>
      <c r="P2939" s="769"/>
      <c r="Q2939" s="961"/>
      <c r="R2939" s="772" t="str">
        <f t="shared" si="185"/>
        <v>fx</v>
      </c>
      <c r="S2939" s="957"/>
      <c r="T2939" s="957"/>
      <c r="U2939" s="963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69">
        <v>7</v>
      </c>
      <c r="E2940" s="769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69">
        <v>40</v>
      </c>
      <c r="M2940" s="769">
        <v>2</v>
      </c>
      <c r="N2940" s="957"/>
      <c r="O2940" s="769"/>
      <c r="P2940" s="769"/>
      <c r="Q2940" s="961"/>
      <c r="R2940" s="772" t="str">
        <f t="shared" si="185"/>
        <v>fx</v>
      </c>
      <c r="S2940" s="957"/>
      <c r="T2940" s="957"/>
      <c r="U2940" s="963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69">
        <v>7</v>
      </c>
      <c r="E2941" s="769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69">
        <v>41</v>
      </c>
      <c r="M2941" s="769">
        <v>1</v>
      </c>
      <c r="N2941" s="958"/>
      <c r="O2941" s="769"/>
      <c r="P2941" s="769"/>
      <c r="Q2941" s="961"/>
      <c r="R2941" s="772" t="str">
        <f t="shared" si="185"/>
        <v>fx</v>
      </c>
      <c r="S2941" s="957"/>
      <c r="T2941" s="957"/>
      <c r="U2941" s="963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69">
        <v>7</v>
      </c>
      <c r="E2942" s="769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69">
        <v>36</v>
      </c>
      <c r="M2942" s="769">
        <v>2</v>
      </c>
      <c r="N2942" s="956">
        <v>540</v>
      </c>
      <c r="O2942" s="769"/>
      <c r="P2942" s="769"/>
      <c r="Q2942" s="961"/>
      <c r="R2942" s="772" t="str">
        <f t="shared" si="185"/>
        <v>fx</v>
      </c>
      <c r="S2942" s="957"/>
      <c r="T2942" s="957"/>
      <c r="U2942" s="963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69">
        <v>7</v>
      </c>
      <c r="E2943" s="769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69">
        <v>37</v>
      </c>
      <c r="M2943" s="769">
        <v>2</v>
      </c>
      <c r="N2943" s="957"/>
      <c r="O2943" s="769"/>
      <c r="P2943" s="769"/>
      <c r="Q2943" s="961"/>
      <c r="R2943" s="772" t="str">
        <f t="shared" si="185"/>
        <v>fx</v>
      </c>
      <c r="S2943" s="957"/>
      <c r="T2943" s="957"/>
      <c r="U2943" s="963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69">
        <v>7</v>
      </c>
      <c r="E2944" s="769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69">
        <v>38</v>
      </c>
      <c r="M2944" s="769">
        <v>2</v>
      </c>
      <c r="N2944" s="957"/>
      <c r="O2944" s="769"/>
      <c r="P2944" s="769"/>
      <c r="Q2944" s="961"/>
      <c r="R2944" s="772" t="str">
        <f t="shared" si="185"/>
        <v>fx</v>
      </c>
      <c r="S2944" s="957"/>
      <c r="T2944" s="957"/>
      <c r="U2944" s="963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69">
        <v>7</v>
      </c>
      <c r="E2945" s="769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69">
        <v>39</v>
      </c>
      <c r="M2945" s="769">
        <v>2</v>
      </c>
      <c r="N2945" s="957"/>
      <c r="O2945" s="769"/>
      <c r="P2945" s="769"/>
      <c r="Q2945" s="961"/>
      <c r="R2945" s="772" t="str">
        <f t="shared" si="185"/>
        <v>fx</v>
      </c>
      <c r="S2945" s="957"/>
      <c r="T2945" s="957"/>
      <c r="U2945" s="963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69">
        <v>7</v>
      </c>
      <c r="E2946" s="769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69">
        <v>40</v>
      </c>
      <c r="M2946" s="769">
        <v>1</v>
      </c>
      <c r="N2946" s="958"/>
      <c r="O2946" s="769"/>
      <c r="P2946" s="769"/>
      <c r="Q2946" s="961"/>
      <c r="R2946" s="772" t="str">
        <f t="shared" si="185"/>
        <v>fx</v>
      </c>
      <c r="S2946" s="957"/>
      <c r="T2946" s="957"/>
      <c r="U2946" s="963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69">
        <v>7</v>
      </c>
      <c r="E2947" s="769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69">
        <v>39</v>
      </c>
      <c r="M2947" s="769">
        <v>1</v>
      </c>
      <c r="N2947" s="956">
        <v>480</v>
      </c>
      <c r="O2947" s="769"/>
      <c r="P2947" s="769"/>
      <c r="Q2947" s="961"/>
      <c r="R2947" s="772" t="str">
        <f t="shared" si="185"/>
        <v>fx</v>
      </c>
      <c r="S2947" s="957"/>
      <c r="T2947" s="957"/>
      <c r="U2947" s="963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69">
        <v>7</v>
      </c>
      <c r="E2948" s="769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69">
        <v>40</v>
      </c>
      <c r="M2948" s="769">
        <v>1</v>
      </c>
      <c r="N2948" s="957"/>
      <c r="O2948" s="769"/>
      <c r="P2948" s="769"/>
      <c r="Q2948" s="961"/>
      <c r="R2948" s="772" t="str">
        <f t="shared" si="185"/>
        <v>fx</v>
      </c>
      <c r="S2948" s="957"/>
      <c r="T2948" s="957"/>
      <c r="U2948" s="963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69">
        <v>7</v>
      </c>
      <c r="E2949" s="769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69">
        <v>41</v>
      </c>
      <c r="M2949" s="769">
        <v>1</v>
      </c>
      <c r="N2949" s="957"/>
      <c r="O2949" s="769"/>
      <c r="P2949" s="769"/>
      <c r="Q2949" s="961"/>
      <c r="R2949" s="772" t="str">
        <f t="shared" si="185"/>
        <v>fx</v>
      </c>
      <c r="S2949" s="957"/>
      <c r="T2949" s="957"/>
      <c r="U2949" s="963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69">
        <v>7</v>
      </c>
      <c r="E2950" s="769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69">
        <v>42</v>
      </c>
      <c r="M2950" s="769">
        <v>2</v>
      </c>
      <c r="N2950" s="957"/>
      <c r="O2950" s="769"/>
      <c r="P2950" s="769"/>
      <c r="Q2950" s="961"/>
      <c r="R2950" s="772" t="str">
        <f t="shared" si="185"/>
        <v>fx</v>
      </c>
      <c r="S2950" s="957"/>
      <c r="T2950" s="957"/>
      <c r="U2950" s="963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69">
        <v>7</v>
      </c>
      <c r="E2951" s="769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69">
        <v>43</v>
      </c>
      <c r="M2951" s="769">
        <v>2</v>
      </c>
      <c r="N2951" s="957"/>
      <c r="O2951" s="769"/>
      <c r="P2951" s="769"/>
      <c r="Q2951" s="961"/>
      <c r="R2951" s="772" t="str">
        <f t="shared" si="185"/>
        <v>fx</v>
      </c>
      <c r="S2951" s="957"/>
      <c r="T2951" s="957"/>
      <c r="U2951" s="963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69">
        <v>7</v>
      </c>
      <c r="E2952" s="769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69">
        <v>44</v>
      </c>
      <c r="M2952" s="769">
        <v>1</v>
      </c>
      <c r="N2952" s="958"/>
      <c r="O2952" s="769"/>
      <c r="P2952" s="769"/>
      <c r="Q2952" s="961"/>
      <c r="R2952" s="772" t="str">
        <f t="shared" si="185"/>
        <v>fx</v>
      </c>
      <c r="S2952" s="957"/>
      <c r="T2952" s="957"/>
      <c r="U2952" s="963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69">
        <v>7</v>
      </c>
      <c r="E2953" s="769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69">
        <v>39</v>
      </c>
      <c r="M2953" s="769">
        <v>1</v>
      </c>
      <c r="N2953" s="956">
        <v>480</v>
      </c>
      <c r="O2953" s="769"/>
      <c r="P2953" s="769"/>
      <c r="Q2953" s="961"/>
      <c r="R2953" s="772" t="str">
        <f t="shared" ref="R2953:R3016" si="191">IF(C2953=370,"p500","fx")</f>
        <v>p500</v>
      </c>
      <c r="S2953" s="957"/>
      <c r="T2953" s="957"/>
      <c r="U2953" s="963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69">
        <v>7</v>
      </c>
      <c r="E2954" s="769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69">
        <v>40</v>
      </c>
      <c r="M2954" s="769">
        <v>1</v>
      </c>
      <c r="N2954" s="957"/>
      <c r="O2954" s="769"/>
      <c r="P2954" s="769"/>
      <c r="Q2954" s="961"/>
      <c r="R2954" s="772" t="str">
        <f t="shared" si="191"/>
        <v>p500</v>
      </c>
      <c r="S2954" s="957"/>
      <c r="T2954" s="957"/>
      <c r="U2954" s="963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69">
        <v>7</v>
      </c>
      <c r="E2955" s="769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69">
        <v>42</v>
      </c>
      <c r="M2955" s="769">
        <v>2</v>
      </c>
      <c r="N2955" s="957"/>
      <c r="O2955" s="769"/>
      <c r="P2955" s="769"/>
      <c r="Q2955" s="961"/>
      <c r="R2955" s="772" t="str">
        <f t="shared" si="191"/>
        <v>p500</v>
      </c>
      <c r="S2955" s="957"/>
      <c r="T2955" s="957"/>
      <c r="U2955" s="963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69">
        <v>7</v>
      </c>
      <c r="E2956" s="769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69">
        <v>43</v>
      </c>
      <c r="M2956" s="769">
        <v>2</v>
      </c>
      <c r="N2956" s="957"/>
      <c r="O2956" s="769"/>
      <c r="P2956" s="769"/>
      <c r="Q2956" s="961"/>
      <c r="R2956" s="772" t="str">
        <f t="shared" si="191"/>
        <v>p500</v>
      </c>
      <c r="S2956" s="957"/>
      <c r="T2956" s="957"/>
      <c r="U2956" s="963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0">
        <v>7</v>
      </c>
      <c r="E2957" s="770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0">
        <v>44</v>
      </c>
      <c r="M2957" s="770">
        <v>2</v>
      </c>
      <c r="N2957" s="964"/>
      <c r="O2957" s="770"/>
      <c r="P2957" s="770"/>
      <c r="Q2957" s="965"/>
      <c r="R2957" s="151" t="str">
        <f t="shared" si="191"/>
        <v>p500</v>
      </c>
      <c r="S2957" s="964"/>
      <c r="T2957" s="964"/>
      <c r="U2957" s="966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1">
        <v>7</v>
      </c>
      <c r="E2958" s="771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1">
        <v>36</v>
      </c>
      <c r="M2958" s="771">
        <v>1</v>
      </c>
      <c r="N2958" s="959">
        <v>528</v>
      </c>
      <c r="O2958" s="771"/>
      <c r="P2958" s="771"/>
      <c r="Q2958" s="960">
        <f>253.387+10.849+241.566</f>
        <v>505.80200000000002</v>
      </c>
      <c r="R2958" s="150" t="str">
        <f t="shared" si="191"/>
        <v>fx</v>
      </c>
      <c r="S2958" s="959">
        <v>3</v>
      </c>
      <c r="T2958" s="959">
        <v>25</v>
      </c>
      <c r="U2958" s="962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69">
        <v>7</v>
      </c>
      <c r="E2959" s="769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69">
        <v>37</v>
      </c>
      <c r="M2959" s="769">
        <v>1</v>
      </c>
      <c r="N2959" s="957"/>
      <c r="O2959" s="769"/>
      <c r="P2959" s="769"/>
      <c r="Q2959" s="961"/>
      <c r="R2959" s="772" t="str">
        <f t="shared" si="191"/>
        <v>fx</v>
      </c>
      <c r="S2959" s="957"/>
      <c r="T2959" s="957"/>
      <c r="U2959" s="963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69">
        <v>7</v>
      </c>
      <c r="E2960" s="769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69">
        <v>38</v>
      </c>
      <c r="M2960" s="769">
        <v>1</v>
      </c>
      <c r="N2960" s="957"/>
      <c r="O2960" s="769"/>
      <c r="P2960" s="769"/>
      <c r="Q2960" s="961"/>
      <c r="R2960" s="772" t="str">
        <f t="shared" si="191"/>
        <v>fx</v>
      </c>
      <c r="S2960" s="957"/>
      <c r="T2960" s="957"/>
      <c r="U2960" s="963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69">
        <v>7</v>
      </c>
      <c r="E2961" s="769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69">
        <v>39</v>
      </c>
      <c r="M2961" s="769">
        <v>2</v>
      </c>
      <c r="N2961" s="957"/>
      <c r="O2961" s="769"/>
      <c r="P2961" s="769"/>
      <c r="Q2961" s="961"/>
      <c r="R2961" s="772" t="str">
        <f t="shared" si="191"/>
        <v>fx</v>
      </c>
      <c r="S2961" s="957"/>
      <c r="T2961" s="957"/>
      <c r="U2961" s="963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69">
        <v>7</v>
      </c>
      <c r="E2962" s="769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69">
        <v>40</v>
      </c>
      <c r="M2962" s="769">
        <v>2</v>
      </c>
      <c r="N2962" s="957"/>
      <c r="O2962" s="769"/>
      <c r="P2962" s="769"/>
      <c r="Q2962" s="961"/>
      <c r="R2962" s="772" t="str">
        <f t="shared" si="191"/>
        <v>fx</v>
      </c>
      <c r="S2962" s="957"/>
      <c r="T2962" s="957"/>
      <c r="U2962" s="963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69">
        <v>7</v>
      </c>
      <c r="E2963" s="769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69">
        <v>41</v>
      </c>
      <c r="M2963" s="769">
        <v>1</v>
      </c>
      <c r="N2963" s="958"/>
      <c r="O2963" s="769"/>
      <c r="P2963" s="769"/>
      <c r="Q2963" s="961"/>
      <c r="R2963" s="772" t="str">
        <f t="shared" si="191"/>
        <v>fx</v>
      </c>
      <c r="S2963" s="957"/>
      <c r="T2963" s="957"/>
      <c r="U2963" s="963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69">
        <v>7</v>
      </c>
      <c r="E2964" s="769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69">
        <v>39</v>
      </c>
      <c r="M2964" s="769">
        <v>1</v>
      </c>
      <c r="N2964" s="956">
        <v>528</v>
      </c>
      <c r="O2964" s="769"/>
      <c r="P2964" s="769"/>
      <c r="Q2964" s="961"/>
      <c r="R2964" s="772" t="str">
        <f t="shared" si="191"/>
        <v>fx</v>
      </c>
      <c r="S2964" s="957"/>
      <c r="T2964" s="957"/>
      <c r="U2964" s="963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69">
        <v>7</v>
      </c>
      <c r="E2965" s="769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69">
        <v>40</v>
      </c>
      <c r="M2965" s="769">
        <v>1</v>
      </c>
      <c r="N2965" s="957"/>
      <c r="O2965" s="769"/>
      <c r="P2965" s="769"/>
      <c r="Q2965" s="961"/>
      <c r="R2965" s="772" t="str">
        <f t="shared" si="191"/>
        <v>fx</v>
      </c>
      <c r="S2965" s="957"/>
      <c r="T2965" s="957"/>
      <c r="U2965" s="963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69">
        <v>7</v>
      </c>
      <c r="E2966" s="769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69">
        <v>41</v>
      </c>
      <c r="M2966" s="769">
        <v>1</v>
      </c>
      <c r="N2966" s="957"/>
      <c r="O2966" s="769"/>
      <c r="P2966" s="769"/>
      <c r="Q2966" s="961"/>
      <c r="R2966" s="772" t="str">
        <f t="shared" si="191"/>
        <v>fx</v>
      </c>
      <c r="S2966" s="957"/>
      <c r="T2966" s="957"/>
      <c r="U2966" s="963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69">
        <v>7</v>
      </c>
      <c r="E2967" s="769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69">
        <v>42</v>
      </c>
      <c r="M2967" s="769">
        <v>2</v>
      </c>
      <c r="N2967" s="957"/>
      <c r="O2967" s="769"/>
      <c r="P2967" s="769"/>
      <c r="Q2967" s="961"/>
      <c r="R2967" s="772" t="str">
        <f t="shared" si="191"/>
        <v>fx</v>
      </c>
      <c r="S2967" s="957"/>
      <c r="T2967" s="957"/>
      <c r="U2967" s="963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69">
        <v>7</v>
      </c>
      <c r="E2968" s="769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69">
        <v>43</v>
      </c>
      <c r="M2968" s="769">
        <v>2</v>
      </c>
      <c r="N2968" s="957"/>
      <c r="O2968" s="769"/>
      <c r="P2968" s="769"/>
      <c r="Q2968" s="961"/>
      <c r="R2968" s="772" t="str">
        <f t="shared" si="191"/>
        <v>fx</v>
      </c>
      <c r="S2968" s="957"/>
      <c r="T2968" s="957"/>
      <c r="U2968" s="963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69">
        <v>7</v>
      </c>
      <c r="E2969" s="769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69">
        <v>44</v>
      </c>
      <c r="M2969" s="769">
        <v>1</v>
      </c>
      <c r="N2969" s="958"/>
      <c r="O2969" s="769"/>
      <c r="P2969" s="769"/>
      <c r="Q2969" s="961"/>
      <c r="R2969" s="772" t="str">
        <f t="shared" si="191"/>
        <v>fx</v>
      </c>
      <c r="S2969" s="957"/>
      <c r="T2969" s="957"/>
      <c r="U2969" s="963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69">
        <v>7</v>
      </c>
      <c r="E2970" s="769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69">
        <v>39</v>
      </c>
      <c r="M2970" s="769">
        <v>1</v>
      </c>
      <c r="N2970" s="956">
        <v>528</v>
      </c>
      <c r="O2970" s="769"/>
      <c r="P2970" s="769"/>
      <c r="Q2970" s="961"/>
      <c r="R2970" s="772" t="str">
        <f t="shared" si="191"/>
        <v>p500</v>
      </c>
      <c r="S2970" s="957"/>
      <c r="T2970" s="957"/>
      <c r="U2970" s="963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69">
        <v>7</v>
      </c>
      <c r="E2971" s="769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69">
        <v>40</v>
      </c>
      <c r="M2971" s="769">
        <v>1</v>
      </c>
      <c r="N2971" s="957"/>
      <c r="O2971" s="769"/>
      <c r="P2971" s="769"/>
      <c r="Q2971" s="961"/>
      <c r="R2971" s="772" t="str">
        <f t="shared" si="191"/>
        <v>p500</v>
      </c>
      <c r="S2971" s="957"/>
      <c r="T2971" s="957"/>
      <c r="U2971" s="963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69">
        <v>7</v>
      </c>
      <c r="E2972" s="769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69">
        <v>42</v>
      </c>
      <c r="M2972" s="769">
        <v>2</v>
      </c>
      <c r="N2972" s="957"/>
      <c r="O2972" s="769"/>
      <c r="P2972" s="769"/>
      <c r="Q2972" s="961"/>
      <c r="R2972" s="772" t="str">
        <f t="shared" si="191"/>
        <v>p500</v>
      </c>
      <c r="S2972" s="957"/>
      <c r="T2972" s="957"/>
      <c r="U2972" s="963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69">
        <v>7</v>
      </c>
      <c r="E2973" s="769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69">
        <v>43</v>
      </c>
      <c r="M2973" s="769">
        <v>2</v>
      </c>
      <c r="N2973" s="957"/>
      <c r="O2973" s="769"/>
      <c r="P2973" s="769"/>
      <c r="Q2973" s="961"/>
      <c r="R2973" s="772" t="str">
        <f t="shared" si="191"/>
        <v>p500</v>
      </c>
      <c r="S2973" s="957"/>
      <c r="T2973" s="957"/>
      <c r="U2973" s="963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69">
        <v>7</v>
      </c>
      <c r="E2974" s="769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69">
        <v>44</v>
      </c>
      <c r="M2974" s="769">
        <v>2</v>
      </c>
      <c r="N2974" s="958"/>
      <c r="O2974" s="769"/>
      <c r="P2974" s="769"/>
      <c r="Q2974" s="961"/>
      <c r="R2974" s="772" t="str">
        <f t="shared" si="191"/>
        <v>p500</v>
      </c>
      <c r="S2974" s="957"/>
      <c r="T2974" s="957"/>
      <c r="U2974" s="963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69">
        <v>7</v>
      </c>
      <c r="E2975" s="769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69">
        <v>36</v>
      </c>
      <c r="M2975" s="769">
        <v>2</v>
      </c>
      <c r="N2975" s="956">
        <v>264</v>
      </c>
      <c r="O2975" s="769"/>
      <c r="P2975" s="769"/>
      <c r="Q2975" s="961"/>
      <c r="R2975" s="772" t="str">
        <f t="shared" si="191"/>
        <v>fx</v>
      </c>
      <c r="S2975" s="957"/>
      <c r="T2975" s="957"/>
      <c r="U2975" s="963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69">
        <v>7</v>
      </c>
      <c r="E2976" s="769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69">
        <v>37</v>
      </c>
      <c r="M2976" s="769">
        <v>2</v>
      </c>
      <c r="N2976" s="957"/>
      <c r="O2976" s="769"/>
      <c r="P2976" s="769"/>
      <c r="Q2976" s="961"/>
      <c r="R2976" s="772" t="str">
        <f t="shared" si="191"/>
        <v>fx</v>
      </c>
      <c r="S2976" s="957"/>
      <c r="T2976" s="957"/>
      <c r="U2976" s="963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69">
        <v>7</v>
      </c>
      <c r="E2977" s="769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69">
        <v>38</v>
      </c>
      <c r="M2977" s="769">
        <v>2</v>
      </c>
      <c r="N2977" s="957"/>
      <c r="O2977" s="769"/>
      <c r="P2977" s="769"/>
      <c r="Q2977" s="961"/>
      <c r="R2977" s="772" t="str">
        <f t="shared" si="191"/>
        <v>fx</v>
      </c>
      <c r="S2977" s="957"/>
      <c r="T2977" s="957"/>
      <c r="U2977" s="963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69">
        <v>7</v>
      </c>
      <c r="E2978" s="769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69">
        <v>39</v>
      </c>
      <c r="M2978" s="769">
        <v>2</v>
      </c>
      <c r="N2978" s="958"/>
      <c r="O2978" s="769"/>
      <c r="P2978" s="769"/>
      <c r="Q2978" s="961"/>
      <c r="R2978" s="772" t="str">
        <f t="shared" si="191"/>
        <v>fx</v>
      </c>
      <c r="S2978" s="957"/>
      <c r="T2978" s="957"/>
      <c r="U2978" s="963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69">
        <v>7</v>
      </c>
      <c r="E2979" s="769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69">
        <v>36</v>
      </c>
      <c r="M2979" s="769">
        <v>1</v>
      </c>
      <c r="N2979" s="956">
        <v>24</v>
      </c>
      <c r="O2979" s="769"/>
      <c r="P2979" s="769"/>
      <c r="Q2979" s="961"/>
      <c r="R2979" s="772" t="str">
        <f t="shared" si="191"/>
        <v>fx</v>
      </c>
      <c r="S2979" s="957"/>
      <c r="T2979" s="957"/>
      <c r="U2979" s="963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69">
        <v>7</v>
      </c>
      <c r="E2980" s="769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69">
        <v>37</v>
      </c>
      <c r="M2980" s="769">
        <v>1</v>
      </c>
      <c r="N2980" s="957"/>
      <c r="O2980" s="769"/>
      <c r="P2980" s="769"/>
      <c r="Q2980" s="961"/>
      <c r="R2980" s="772" t="str">
        <f t="shared" si="191"/>
        <v>fx</v>
      </c>
      <c r="S2980" s="957"/>
      <c r="T2980" s="957"/>
      <c r="U2980" s="963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69">
        <v>7</v>
      </c>
      <c r="E2981" s="769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69">
        <v>38</v>
      </c>
      <c r="M2981" s="769">
        <v>1</v>
      </c>
      <c r="N2981" s="957"/>
      <c r="O2981" s="769"/>
      <c r="P2981" s="769"/>
      <c r="Q2981" s="961"/>
      <c r="R2981" s="772" t="str">
        <f t="shared" si="191"/>
        <v>fx</v>
      </c>
      <c r="S2981" s="957"/>
      <c r="T2981" s="957"/>
      <c r="U2981" s="963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69">
        <v>7</v>
      </c>
      <c r="E2982" s="769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69">
        <v>39</v>
      </c>
      <c r="M2982" s="769">
        <v>2</v>
      </c>
      <c r="N2982" s="957"/>
      <c r="O2982" s="769"/>
      <c r="P2982" s="769"/>
      <c r="Q2982" s="961"/>
      <c r="R2982" s="772" t="str">
        <f t="shared" si="191"/>
        <v>fx</v>
      </c>
      <c r="S2982" s="957"/>
      <c r="T2982" s="957"/>
      <c r="U2982" s="963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69">
        <v>7</v>
      </c>
      <c r="E2983" s="769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69">
        <v>40</v>
      </c>
      <c r="M2983" s="769">
        <v>2</v>
      </c>
      <c r="N2983" s="957"/>
      <c r="O2983" s="769"/>
      <c r="P2983" s="769"/>
      <c r="Q2983" s="961"/>
      <c r="R2983" s="772" t="str">
        <f t="shared" si="191"/>
        <v>fx</v>
      </c>
      <c r="S2983" s="957"/>
      <c r="T2983" s="957"/>
      <c r="U2983" s="963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0">
        <v>7</v>
      </c>
      <c r="E2984" s="770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0">
        <v>41</v>
      </c>
      <c r="M2984" s="770">
        <v>1</v>
      </c>
      <c r="N2984" s="964"/>
      <c r="O2984" s="770"/>
      <c r="P2984" s="770"/>
      <c r="Q2984" s="965"/>
      <c r="R2984" s="151" t="str">
        <f t="shared" si="191"/>
        <v>fx</v>
      </c>
      <c r="S2984" s="964"/>
      <c r="T2984" s="964"/>
      <c r="U2984" s="966"/>
    </row>
    <row r="2985" spans="1:21" ht="15.75" thickBot="1" x14ac:dyDescent="0.3">
      <c r="A2985" s="183" t="str">
        <f t="shared" si="189"/>
        <v>روز</v>
      </c>
      <c r="B2985" s="771">
        <v>14030531</v>
      </c>
      <c r="C2985" s="771">
        <v>30</v>
      </c>
      <c r="D2985" s="771">
        <v>7</v>
      </c>
      <c r="E2985" s="771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1">
        <v>30</v>
      </c>
      <c r="M2985" s="771">
        <v>1</v>
      </c>
      <c r="N2985" s="959">
        <v>180</v>
      </c>
      <c r="O2985" s="771"/>
      <c r="P2985" s="771"/>
      <c r="Q2985" s="960">
        <f>27.82+0.42+19.28</f>
        <v>47.52</v>
      </c>
      <c r="R2985" s="150" t="str">
        <f t="shared" si="191"/>
        <v>fx</v>
      </c>
      <c r="S2985" s="959">
        <v>1.3</v>
      </c>
      <c r="T2985" s="959">
        <v>7.4</v>
      </c>
      <c r="U2985" s="962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69">
        <v>31</v>
      </c>
      <c r="D2986" s="769">
        <v>7</v>
      </c>
      <c r="E2986" s="769">
        <v>50</v>
      </c>
      <c r="F2986" s="772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69">
        <v>31</v>
      </c>
      <c r="M2986" s="769">
        <v>1</v>
      </c>
      <c r="N2986" s="957"/>
      <c r="O2986" s="769"/>
      <c r="P2986" s="769"/>
      <c r="Q2986" s="961"/>
      <c r="R2986" s="772" t="str">
        <f t="shared" si="191"/>
        <v>fx</v>
      </c>
      <c r="S2986" s="957"/>
      <c r="T2986" s="957"/>
      <c r="U2986" s="963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69">
        <v>32</v>
      </c>
      <c r="D2987" s="769">
        <v>7</v>
      </c>
      <c r="E2987" s="769">
        <v>50</v>
      </c>
      <c r="F2987" s="772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69">
        <v>32</v>
      </c>
      <c r="M2987" s="769">
        <v>1</v>
      </c>
      <c r="N2987" s="957"/>
      <c r="O2987" s="769"/>
      <c r="P2987" s="769"/>
      <c r="Q2987" s="961"/>
      <c r="R2987" s="772" t="str">
        <f t="shared" si="191"/>
        <v>fx</v>
      </c>
      <c r="S2987" s="957"/>
      <c r="T2987" s="957"/>
      <c r="U2987" s="963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69">
        <v>33</v>
      </c>
      <c r="D2988" s="769">
        <v>7</v>
      </c>
      <c r="E2988" s="769">
        <v>50</v>
      </c>
      <c r="F2988" s="772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69">
        <v>33</v>
      </c>
      <c r="M2988" s="769">
        <v>1</v>
      </c>
      <c r="N2988" s="957"/>
      <c r="O2988" s="769"/>
      <c r="P2988" s="769"/>
      <c r="Q2988" s="961"/>
      <c r="R2988" s="772" t="str">
        <f t="shared" si="191"/>
        <v>fx</v>
      </c>
      <c r="S2988" s="957"/>
      <c r="T2988" s="957"/>
      <c r="U2988" s="963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69">
        <v>34</v>
      </c>
      <c r="D2989" s="769">
        <v>7</v>
      </c>
      <c r="E2989" s="769">
        <v>50</v>
      </c>
      <c r="F2989" s="772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69">
        <v>34</v>
      </c>
      <c r="M2989" s="769">
        <v>1</v>
      </c>
      <c r="N2989" s="957"/>
      <c r="O2989" s="769"/>
      <c r="P2989" s="769"/>
      <c r="Q2989" s="961"/>
      <c r="R2989" s="772" t="str">
        <f t="shared" si="191"/>
        <v>fx</v>
      </c>
      <c r="S2989" s="957"/>
      <c r="T2989" s="957"/>
      <c r="U2989" s="963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0">
        <v>35</v>
      </c>
      <c r="D2990" s="770">
        <v>7</v>
      </c>
      <c r="E2990" s="770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0">
        <v>35</v>
      </c>
      <c r="M2990" s="770">
        <v>1</v>
      </c>
      <c r="N2990" s="964"/>
      <c r="O2990" s="770"/>
      <c r="P2990" s="770"/>
      <c r="Q2990" s="965"/>
      <c r="R2990" s="151" t="str">
        <f t="shared" si="191"/>
        <v>fx</v>
      </c>
      <c r="S2990" s="964"/>
      <c r="T2990" s="964"/>
      <c r="U2990" s="966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1">
        <v>7</v>
      </c>
      <c r="E2991" s="771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1">
        <v>36</v>
      </c>
      <c r="M2991" s="771">
        <v>1</v>
      </c>
      <c r="N2991" s="959">
        <v>446</v>
      </c>
      <c r="O2991" s="771"/>
      <c r="P2991" s="771"/>
      <c r="Q2991" s="960">
        <f>209.08+9.515+203.587</f>
        <v>422.18200000000002</v>
      </c>
      <c r="R2991" s="150" t="str">
        <f t="shared" si="191"/>
        <v>fx</v>
      </c>
      <c r="S2991" s="959">
        <v>2</v>
      </c>
      <c r="T2991" s="959">
        <v>25</v>
      </c>
      <c r="U2991" s="962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69">
        <v>7</v>
      </c>
      <c r="E2992" s="769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69">
        <v>37</v>
      </c>
      <c r="M2992" s="769">
        <v>1</v>
      </c>
      <c r="N2992" s="957"/>
      <c r="O2992" s="769"/>
      <c r="P2992" s="769"/>
      <c r="Q2992" s="961"/>
      <c r="R2992" s="772" t="str">
        <f t="shared" si="191"/>
        <v>fx</v>
      </c>
      <c r="S2992" s="957"/>
      <c r="T2992" s="957"/>
      <c r="U2992" s="963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69">
        <v>7</v>
      </c>
      <c r="E2993" s="769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69">
        <v>38</v>
      </c>
      <c r="M2993" s="769">
        <v>1</v>
      </c>
      <c r="N2993" s="957"/>
      <c r="O2993" s="769"/>
      <c r="P2993" s="769"/>
      <c r="Q2993" s="961"/>
      <c r="R2993" s="772" t="str">
        <f t="shared" si="191"/>
        <v>fx</v>
      </c>
      <c r="S2993" s="957"/>
      <c r="T2993" s="957"/>
      <c r="U2993" s="963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69">
        <v>7</v>
      </c>
      <c r="E2994" s="769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69">
        <v>39</v>
      </c>
      <c r="M2994" s="769">
        <v>2</v>
      </c>
      <c r="N2994" s="957"/>
      <c r="O2994" s="769"/>
      <c r="P2994" s="769"/>
      <c r="Q2994" s="961"/>
      <c r="R2994" s="772" t="str">
        <f t="shared" si="191"/>
        <v>fx</v>
      </c>
      <c r="S2994" s="957"/>
      <c r="T2994" s="957"/>
      <c r="U2994" s="963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69">
        <v>7</v>
      </c>
      <c r="E2995" s="769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69">
        <v>40</v>
      </c>
      <c r="M2995" s="769">
        <v>2</v>
      </c>
      <c r="N2995" s="957"/>
      <c r="O2995" s="769"/>
      <c r="P2995" s="769"/>
      <c r="Q2995" s="961"/>
      <c r="R2995" s="772" t="str">
        <f t="shared" si="191"/>
        <v>fx</v>
      </c>
      <c r="S2995" s="957"/>
      <c r="T2995" s="957"/>
      <c r="U2995" s="963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69">
        <v>7</v>
      </c>
      <c r="E2996" s="769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69">
        <v>41</v>
      </c>
      <c r="M2996" s="769">
        <v>1</v>
      </c>
      <c r="N2996" s="958"/>
      <c r="O2996" s="769"/>
      <c r="P2996" s="769"/>
      <c r="Q2996" s="961"/>
      <c r="R2996" s="772" t="str">
        <f t="shared" si="191"/>
        <v>fx</v>
      </c>
      <c r="S2996" s="957"/>
      <c r="T2996" s="957"/>
      <c r="U2996" s="963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69">
        <v>7</v>
      </c>
      <c r="E2997" s="769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69">
        <v>39</v>
      </c>
      <c r="M2997" s="769">
        <v>1</v>
      </c>
      <c r="N2997" s="956">
        <v>552</v>
      </c>
      <c r="O2997" s="769"/>
      <c r="P2997" s="769"/>
      <c r="Q2997" s="961"/>
      <c r="R2997" s="772" t="str">
        <f t="shared" si="191"/>
        <v>fx</v>
      </c>
      <c r="S2997" s="957"/>
      <c r="T2997" s="957"/>
      <c r="U2997" s="963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69">
        <v>7</v>
      </c>
      <c r="E2998" s="769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69">
        <v>40</v>
      </c>
      <c r="M2998" s="769">
        <v>1</v>
      </c>
      <c r="N2998" s="957"/>
      <c r="O2998" s="769"/>
      <c r="P2998" s="769"/>
      <c r="Q2998" s="961"/>
      <c r="R2998" s="772" t="str">
        <f t="shared" si="191"/>
        <v>fx</v>
      </c>
      <c r="S2998" s="957"/>
      <c r="T2998" s="957"/>
      <c r="U2998" s="963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69">
        <v>7</v>
      </c>
      <c r="E2999" s="769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69">
        <v>41</v>
      </c>
      <c r="M2999" s="769">
        <v>1</v>
      </c>
      <c r="N2999" s="957"/>
      <c r="O2999" s="769"/>
      <c r="P2999" s="769"/>
      <c r="Q2999" s="961"/>
      <c r="R2999" s="772" t="str">
        <f t="shared" si="191"/>
        <v>fx</v>
      </c>
      <c r="S2999" s="957"/>
      <c r="T2999" s="957"/>
      <c r="U2999" s="963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69">
        <v>7</v>
      </c>
      <c r="E3000" s="769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69">
        <v>42</v>
      </c>
      <c r="M3000" s="769">
        <v>2</v>
      </c>
      <c r="N3000" s="957"/>
      <c r="O3000" s="769"/>
      <c r="P3000" s="769"/>
      <c r="Q3000" s="961"/>
      <c r="R3000" s="772" t="str">
        <f t="shared" si="191"/>
        <v>fx</v>
      </c>
      <c r="S3000" s="957"/>
      <c r="T3000" s="957"/>
      <c r="U3000" s="963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69">
        <v>7</v>
      </c>
      <c r="E3001" s="769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69">
        <v>43</v>
      </c>
      <c r="M3001" s="769">
        <v>2</v>
      </c>
      <c r="N3001" s="957"/>
      <c r="O3001" s="769"/>
      <c r="P3001" s="769"/>
      <c r="Q3001" s="961"/>
      <c r="R3001" s="772" t="str">
        <f t="shared" si="191"/>
        <v>fx</v>
      </c>
      <c r="S3001" s="957"/>
      <c r="T3001" s="957"/>
      <c r="U3001" s="963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69">
        <v>7</v>
      </c>
      <c r="E3002" s="769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69">
        <v>44</v>
      </c>
      <c r="M3002" s="769">
        <v>1</v>
      </c>
      <c r="N3002" s="958"/>
      <c r="O3002" s="769"/>
      <c r="P3002" s="769"/>
      <c r="Q3002" s="961"/>
      <c r="R3002" s="772" t="str">
        <f t="shared" si="191"/>
        <v>fx</v>
      </c>
      <c r="S3002" s="957"/>
      <c r="T3002" s="957"/>
      <c r="U3002" s="963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69">
        <v>7</v>
      </c>
      <c r="E3003" s="769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69">
        <v>39</v>
      </c>
      <c r="M3003" s="769">
        <v>1</v>
      </c>
      <c r="N3003" s="956">
        <v>552</v>
      </c>
      <c r="O3003" s="769"/>
      <c r="P3003" s="769"/>
      <c r="Q3003" s="961"/>
      <c r="R3003" s="772" t="str">
        <f t="shared" si="191"/>
        <v>p500</v>
      </c>
      <c r="S3003" s="957"/>
      <c r="T3003" s="957"/>
      <c r="U3003" s="963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69">
        <v>7</v>
      </c>
      <c r="E3004" s="769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69">
        <v>40</v>
      </c>
      <c r="M3004" s="769">
        <v>1</v>
      </c>
      <c r="N3004" s="957"/>
      <c r="O3004" s="769"/>
      <c r="P3004" s="769"/>
      <c r="Q3004" s="961"/>
      <c r="R3004" s="772" t="str">
        <f t="shared" si="191"/>
        <v>p500</v>
      </c>
      <c r="S3004" s="957"/>
      <c r="T3004" s="957"/>
      <c r="U3004" s="963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69">
        <v>7</v>
      </c>
      <c r="E3005" s="769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69">
        <v>42</v>
      </c>
      <c r="M3005" s="769">
        <v>2</v>
      </c>
      <c r="N3005" s="957"/>
      <c r="O3005" s="769"/>
      <c r="P3005" s="769"/>
      <c r="Q3005" s="961"/>
      <c r="R3005" s="772" t="str">
        <f t="shared" si="191"/>
        <v>p500</v>
      </c>
      <c r="S3005" s="957"/>
      <c r="T3005" s="957"/>
      <c r="U3005" s="963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69">
        <v>7</v>
      </c>
      <c r="E3006" s="769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69">
        <v>43</v>
      </c>
      <c r="M3006" s="769">
        <v>2</v>
      </c>
      <c r="N3006" s="957"/>
      <c r="O3006" s="769"/>
      <c r="P3006" s="769"/>
      <c r="Q3006" s="961"/>
      <c r="R3006" s="772" t="str">
        <f t="shared" si="191"/>
        <v>p500</v>
      </c>
      <c r="S3006" s="957"/>
      <c r="T3006" s="957"/>
      <c r="U3006" s="963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69">
        <v>7</v>
      </c>
      <c r="E3007" s="769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69">
        <v>44</v>
      </c>
      <c r="M3007" s="769">
        <v>2</v>
      </c>
      <c r="N3007" s="958"/>
      <c r="O3007" s="769"/>
      <c r="P3007" s="769"/>
      <c r="Q3007" s="961"/>
      <c r="R3007" s="772" t="str">
        <f t="shared" si="191"/>
        <v>p500</v>
      </c>
      <c r="S3007" s="957"/>
      <c r="T3007" s="957"/>
      <c r="U3007" s="963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0">
        <v>7</v>
      </c>
      <c r="E3008" s="770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0">
        <v>39</v>
      </c>
      <c r="M3008" s="770">
        <v>2</v>
      </c>
      <c r="N3008" s="770">
        <v>56</v>
      </c>
      <c r="O3008" s="770"/>
      <c r="P3008" s="770"/>
      <c r="Q3008" s="965"/>
      <c r="R3008" s="151" t="str">
        <f t="shared" si="191"/>
        <v>fx</v>
      </c>
      <c r="S3008" s="964"/>
      <c r="T3008" s="964"/>
      <c r="U3008" s="966"/>
    </row>
    <row r="3009" spans="1:21" ht="15.75" thickBot="1" x14ac:dyDescent="0.3">
      <c r="A3009" s="183" t="str">
        <f t="shared" si="189"/>
        <v>روز</v>
      </c>
      <c r="B3009" s="771">
        <v>14030601</v>
      </c>
      <c r="C3009" s="771" t="s">
        <v>634</v>
      </c>
      <c r="D3009" s="771">
        <v>7</v>
      </c>
      <c r="E3009" s="771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1">
        <v>30</v>
      </c>
      <c r="M3009" s="771">
        <v>1</v>
      </c>
      <c r="N3009" s="959">
        <v>120</v>
      </c>
      <c r="O3009" s="771"/>
      <c r="P3009" s="771"/>
      <c r="Q3009" s="960">
        <f>18.552+0.281+15.488</f>
        <v>34.320999999999998</v>
      </c>
      <c r="R3009" s="150" t="str">
        <f t="shared" si="191"/>
        <v>fx</v>
      </c>
      <c r="S3009" s="959">
        <v>2.5</v>
      </c>
      <c r="T3009" s="959">
        <v>7.5</v>
      </c>
      <c r="U3009" s="962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69">
        <v>7</v>
      </c>
      <c r="E3010" s="769">
        <v>50</v>
      </c>
      <c r="F3010" s="772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69">
        <v>31</v>
      </c>
      <c r="M3010" s="769">
        <v>1</v>
      </c>
      <c r="N3010" s="957"/>
      <c r="O3010" s="769"/>
      <c r="P3010" s="769"/>
      <c r="Q3010" s="961"/>
      <c r="R3010" s="772" t="str">
        <f t="shared" si="191"/>
        <v>fx</v>
      </c>
      <c r="S3010" s="957"/>
      <c r="T3010" s="957"/>
      <c r="U3010" s="963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69">
        <v>7</v>
      </c>
      <c r="E3011" s="769">
        <v>50</v>
      </c>
      <c r="F3011" s="772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69">
        <v>32</v>
      </c>
      <c r="M3011" s="769">
        <v>1</v>
      </c>
      <c r="N3011" s="957"/>
      <c r="O3011" s="769"/>
      <c r="P3011" s="769"/>
      <c r="Q3011" s="961"/>
      <c r="R3011" s="772" t="str">
        <f t="shared" si="191"/>
        <v>fx</v>
      </c>
      <c r="S3011" s="957"/>
      <c r="T3011" s="957"/>
      <c r="U3011" s="963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69">
        <v>7</v>
      </c>
      <c r="E3012" s="769">
        <v>50</v>
      </c>
      <c r="F3012" s="772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69">
        <v>33</v>
      </c>
      <c r="M3012" s="769">
        <v>1</v>
      </c>
      <c r="N3012" s="957"/>
      <c r="O3012" s="769"/>
      <c r="P3012" s="769"/>
      <c r="Q3012" s="961"/>
      <c r="R3012" s="772" t="str">
        <f t="shared" si="191"/>
        <v>fx</v>
      </c>
      <c r="S3012" s="957"/>
      <c r="T3012" s="957"/>
      <c r="U3012" s="963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69">
        <v>7</v>
      </c>
      <c r="E3013" s="769">
        <v>50</v>
      </c>
      <c r="F3013" s="772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69">
        <v>34</v>
      </c>
      <c r="M3013" s="769">
        <v>1</v>
      </c>
      <c r="N3013" s="957"/>
      <c r="O3013" s="769"/>
      <c r="P3013" s="769"/>
      <c r="Q3013" s="961"/>
      <c r="R3013" s="772" t="str">
        <f t="shared" si="191"/>
        <v>fx</v>
      </c>
      <c r="S3013" s="957"/>
      <c r="T3013" s="957"/>
      <c r="U3013" s="963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0">
        <v>7</v>
      </c>
      <c r="E3014" s="770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0">
        <v>35</v>
      </c>
      <c r="M3014" s="770">
        <v>1</v>
      </c>
      <c r="N3014" s="964"/>
      <c r="O3014" s="770"/>
      <c r="P3014" s="770"/>
      <c r="Q3014" s="965"/>
      <c r="R3014" s="151" t="str">
        <f t="shared" si="191"/>
        <v>fx</v>
      </c>
      <c r="S3014" s="964"/>
      <c r="T3014" s="964"/>
      <c r="U3014" s="966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1">
        <v>7</v>
      </c>
      <c r="E3015" s="771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1">
        <v>36</v>
      </c>
      <c r="M3015" s="771">
        <v>1</v>
      </c>
      <c r="N3015" s="959">
        <v>284</v>
      </c>
      <c r="O3015" s="771"/>
      <c r="P3015" s="771"/>
      <c r="Q3015" s="960">
        <f>136.646+6.37+134.202</f>
        <v>277.21799999999996</v>
      </c>
      <c r="R3015" s="150" t="str">
        <f t="shared" si="191"/>
        <v>fx</v>
      </c>
      <c r="S3015" s="959">
        <v>2</v>
      </c>
      <c r="T3015" s="959">
        <v>20</v>
      </c>
      <c r="U3015" s="962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69">
        <v>7</v>
      </c>
      <c r="E3016" s="769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69">
        <v>37</v>
      </c>
      <c r="M3016" s="769">
        <v>1</v>
      </c>
      <c r="N3016" s="957"/>
      <c r="O3016" s="769"/>
      <c r="P3016" s="769"/>
      <c r="Q3016" s="961"/>
      <c r="R3016" s="772" t="str">
        <f t="shared" si="191"/>
        <v>fx</v>
      </c>
      <c r="S3016" s="957"/>
      <c r="T3016" s="957"/>
      <c r="U3016" s="963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69">
        <v>7</v>
      </c>
      <c r="E3017" s="769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69">
        <v>38</v>
      </c>
      <c r="M3017" s="769">
        <v>1</v>
      </c>
      <c r="N3017" s="957"/>
      <c r="O3017" s="769"/>
      <c r="P3017" s="769"/>
      <c r="Q3017" s="961"/>
      <c r="R3017" s="772" t="str">
        <f t="shared" ref="R3017:R3080" si="194">IF(C3017=370,"p500","fx")</f>
        <v>fx</v>
      </c>
      <c r="S3017" s="957"/>
      <c r="T3017" s="957"/>
      <c r="U3017" s="963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69">
        <v>7</v>
      </c>
      <c r="E3018" s="769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69">
        <v>39</v>
      </c>
      <c r="M3018" s="769">
        <v>2</v>
      </c>
      <c r="N3018" s="957"/>
      <c r="O3018" s="769"/>
      <c r="P3018" s="769"/>
      <c r="Q3018" s="961"/>
      <c r="R3018" s="772" t="str">
        <f t="shared" si="194"/>
        <v>fx</v>
      </c>
      <c r="S3018" s="957"/>
      <c r="T3018" s="957"/>
      <c r="U3018" s="963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69">
        <v>7</v>
      </c>
      <c r="E3019" s="769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69">
        <v>40</v>
      </c>
      <c r="M3019" s="769">
        <v>2</v>
      </c>
      <c r="N3019" s="957"/>
      <c r="O3019" s="769"/>
      <c r="P3019" s="769"/>
      <c r="Q3019" s="961"/>
      <c r="R3019" s="772" t="str">
        <f t="shared" si="194"/>
        <v>fx</v>
      </c>
      <c r="S3019" s="957"/>
      <c r="T3019" s="957"/>
      <c r="U3019" s="963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69">
        <v>7</v>
      </c>
      <c r="E3020" s="769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69">
        <v>41</v>
      </c>
      <c r="M3020" s="769">
        <v>1</v>
      </c>
      <c r="N3020" s="958"/>
      <c r="O3020" s="769"/>
      <c r="P3020" s="769"/>
      <c r="Q3020" s="961"/>
      <c r="R3020" s="772" t="str">
        <f t="shared" si="194"/>
        <v>fx</v>
      </c>
      <c r="S3020" s="957"/>
      <c r="T3020" s="957"/>
      <c r="U3020" s="963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69">
        <v>7</v>
      </c>
      <c r="E3021" s="769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69">
        <v>39</v>
      </c>
      <c r="M3021" s="769">
        <v>1</v>
      </c>
      <c r="N3021" s="956">
        <v>392</v>
      </c>
      <c r="O3021" s="769"/>
      <c r="P3021" s="769"/>
      <c r="Q3021" s="961"/>
      <c r="R3021" s="772" t="str">
        <f t="shared" si="194"/>
        <v>fx</v>
      </c>
      <c r="S3021" s="957"/>
      <c r="T3021" s="957"/>
      <c r="U3021" s="963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69">
        <v>7</v>
      </c>
      <c r="E3022" s="769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69">
        <v>40</v>
      </c>
      <c r="M3022" s="769">
        <v>1</v>
      </c>
      <c r="N3022" s="957"/>
      <c r="O3022" s="769"/>
      <c r="P3022" s="769"/>
      <c r="Q3022" s="961"/>
      <c r="R3022" s="772" t="str">
        <f t="shared" si="194"/>
        <v>fx</v>
      </c>
      <c r="S3022" s="957"/>
      <c r="T3022" s="957"/>
      <c r="U3022" s="963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69">
        <v>7</v>
      </c>
      <c r="E3023" s="769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69">
        <v>41</v>
      </c>
      <c r="M3023" s="769">
        <v>1</v>
      </c>
      <c r="N3023" s="957"/>
      <c r="O3023" s="769"/>
      <c r="P3023" s="769"/>
      <c r="Q3023" s="961"/>
      <c r="R3023" s="772" t="str">
        <f t="shared" si="194"/>
        <v>fx</v>
      </c>
      <c r="S3023" s="957"/>
      <c r="T3023" s="957"/>
      <c r="U3023" s="963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69">
        <v>7</v>
      </c>
      <c r="E3024" s="769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69">
        <v>42</v>
      </c>
      <c r="M3024" s="769">
        <v>2</v>
      </c>
      <c r="N3024" s="957"/>
      <c r="O3024" s="769"/>
      <c r="P3024" s="769"/>
      <c r="Q3024" s="961"/>
      <c r="R3024" s="772" t="str">
        <f t="shared" si="194"/>
        <v>fx</v>
      </c>
      <c r="S3024" s="957"/>
      <c r="T3024" s="957"/>
      <c r="U3024" s="963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69">
        <v>7</v>
      </c>
      <c r="E3025" s="769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69">
        <v>43</v>
      </c>
      <c r="M3025" s="769">
        <v>2</v>
      </c>
      <c r="N3025" s="957"/>
      <c r="O3025" s="769"/>
      <c r="P3025" s="769"/>
      <c r="Q3025" s="961"/>
      <c r="R3025" s="772" t="str">
        <f t="shared" si="194"/>
        <v>fx</v>
      </c>
      <c r="S3025" s="957"/>
      <c r="T3025" s="957"/>
      <c r="U3025" s="963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69">
        <v>7</v>
      </c>
      <c r="E3026" s="769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69">
        <v>44</v>
      </c>
      <c r="M3026" s="769">
        <v>1</v>
      </c>
      <c r="N3026" s="958"/>
      <c r="O3026" s="769"/>
      <c r="P3026" s="769"/>
      <c r="Q3026" s="961"/>
      <c r="R3026" s="772" t="str">
        <f t="shared" si="194"/>
        <v>fx</v>
      </c>
      <c r="S3026" s="957"/>
      <c r="T3026" s="957"/>
      <c r="U3026" s="963"/>
    </row>
    <row r="3027" spans="1:21" ht="15.75" thickBot="1" x14ac:dyDescent="0.3">
      <c r="A3027" s="187" t="str">
        <f t="shared" si="192"/>
        <v>روز</v>
      </c>
      <c r="B3027" s="787">
        <v>14030601</v>
      </c>
      <c r="C3027" s="609">
        <v>370</v>
      </c>
      <c r="D3027" s="769">
        <v>7</v>
      </c>
      <c r="E3027" s="769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69">
        <v>39</v>
      </c>
      <c r="M3027" s="769">
        <v>1</v>
      </c>
      <c r="N3027" s="956">
        <v>392</v>
      </c>
      <c r="O3027" s="769"/>
      <c r="P3027" s="769"/>
      <c r="Q3027" s="961"/>
      <c r="R3027" s="772" t="str">
        <f t="shared" si="194"/>
        <v>p500</v>
      </c>
      <c r="S3027" s="957"/>
      <c r="T3027" s="957"/>
      <c r="U3027" s="963"/>
    </row>
    <row r="3028" spans="1:21" ht="15.75" thickBot="1" x14ac:dyDescent="0.3">
      <c r="A3028" s="187" t="str">
        <f t="shared" si="192"/>
        <v>روز</v>
      </c>
      <c r="B3028" s="788">
        <v>14030601</v>
      </c>
      <c r="C3028" s="609">
        <v>370</v>
      </c>
      <c r="D3028" s="769">
        <v>7</v>
      </c>
      <c r="E3028" s="769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69">
        <v>40</v>
      </c>
      <c r="M3028" s="769">
        <v>1</v>
      </c>
      <c r="N3028" s="957"/>
      <c r="O3028" s="769"/>
      <c r="P3028" s="769"/>
      <c r="Q3028" s="961"/>
      <c r="R3028" s="772" t="str">
        <f t="shared" si="194"/>
        <v>p500</v>
      </c>
      <c r="S3028" s="957"/>
      <c r="T3028" s="957"/>
      <c r="U3028" s="963"/>
    </row>
    <row r="3029" spans="1:21" ht="15.75" thickBot="1" x14ac:dyDescent="0.3">
      <c r="A3029" s="187" t="str">
        <f t="shared" si="192"/>
        <v>روز</v>
      </c>
      <c r="B3029" s="788">
        <v>14030601</v>
      </c>
      <c r="C3029" s="609">
        <v>370</v>
      </c>
      <c r="D3029" s="769">
        <v>7</v>
      </c>
      <c r="E3029" s="769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69">
        <v>42</v>
      </c>
      <c r="M3029" s="769">
        <v>2</v>
      </c>
      <c r="N3029" s="957"/>
      <c r="O3029" s="769"/>
      <c r="P3029" s="769"/>
      <c r="Q3029" s="961"/>
      <c r="R3029" s="772" t="str">
        <f t="shared" si="194"/>
        <v>p500</v>
      </c>
      <c r="S3029" s="957"/>
      <c r="T3029" s="957"/>
      <c r="U3029" s="963"/>
    </row>
    <row r="3030" spans="1:21" ht="15.75" thickBot="1" x14ac:dyDescent="0.3">
      <c r="A3030" s="187" t="str">
        <f t="shared" si="192"/>
        <v>روز</v>
      </c>
      <c r="B3030" s="788">
        <v>14030601</v>
      </c>
      <c r="C3030" s="609">
        <v>370</v>
      </c>
      <c r="D3030" s="769">
        <v>7</v>
      </c>
      <c r="E3030" s="769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69">
        <v>43</v>
      </c>
      <c r="M3030" s="769">
        <v>2</v>
      </c>
      <c r="N3030" s="957"/>
      <c r="O3030" s="769"/>
      <c r="P3030" s="769"/>
      <c r="Q3030" s="961"/>
      <c r="R3030" s="772" t="str">
        <f t="shared" si="194"/>
        <v>p500</v>
      </c>
      <c r="S3030" s="957"/>
      <c r="T3030" s="957"/>
      <c r="U3030" s="963"/>
    </row>
    <row r="3031" spans="1:21" ht="15.75" thickBot="1" x14ac:dyDescent="0.3">
      <c r="A3031" s="768" t="str">
        <f t="shared" si="192"/>
        <v>روز</v>
      </c>
      <c r="B3031" s="789">
        <v>14030601</v>
      </c>
      <c r="C3031" s="631">
        <v>370</v>
      </c>
      <c r="D3031" s="770">
        <v>7</v>
      </c>
      <c r="E3031" s="770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0">
        <v>44</v>
      </c>
      <c r="M3031" s="770">
        <v>2</v>
      </c>
      <c r="N3031" s="964"/>
      <c r="O3031" s="770"/>
      <c r="P3031" s="770"/>
      <c r="Q3031" s="965"/>
      <c r="R3031" s="151" t="str">
        <f t="shared" si="194"/>
        <v>p500</v>
      </c>
      <c r="S3031" s="964"/>
      <c r="T3031" s="964"/>
      <c r="U3031" s="966"/>
    </row>
    <row r="3032" spans="1:21" ht="15.75" thickBot="1" x14ac:dyDescent="0.3">
      <c r="A3032" s="183" t="str">
        <f t="shared" si="192"/>
        <v>روز</v>
      </c>
      <c r="B3032" s="174">
        <v>14030605</v>
      </c>
      <c r="C3032" s="163">
        <v>309</v>
      </c>
      <c r="D3032" s="818">
        <v>7</v>
      </c>
      <c r="E3032" s="818">
        <v>50</v>
      </c>
      <c r="F3032" s="150"/>
      <c r="G3032" s="159"/>
      <c r="H3032" s="168">
        <v>0.30208333333333331</v>
      </c>
      <c r="I3032" s="168">
        <v>0.625</v>
      </c>
      <c r="J3032" s="179">
        <v>0.10416666666666667</v>
      </c>
      <c r="K3032" s="179">
        <f t="shared" si="193"/>
        <v>0.21875</v>
      </c>
      <c r="L3032" s="818">
        <v>36</v>
      </c>
      <c r="M3032" s="818">
        <v>1</v>
      </c>
      <c r="N3032" s="959">
        <v>320</v>
      </c>
      <c r="O3032" s="818"/>
      <c r="P3032" s="818"/>
      <c r="Q3032" s="960">
        <f>129.426+5.01+119.324</f>
        <v>253.76</v>
      </c>
      <c r="R3032" s="150" t="str">
        <f t="shared" si="194"/>
        <v>fx</v>
      </c>
      <c r="S3032" s="959">
        <v>2</v>
      </c>
      <c r="T3032" s="959">
        <v>20</v>
      </c>
      <c r="U3032" s="962">
        <v>1000</v>
      </c>
    </row>
    <row r="3033" spans="1:21" ht="15.75" thickBot="1" x14ac:dyDescent="0.3">
      <c r="A3033" s="187" t="str">
        <f t="shared" si="192"/>
        <v>روز</v>
      </c>
      <c r="B3033" s="175">
        <v>14030605</v>
      </c>
      <c r="C3033" s="96">
        <v>309</v>
      </c>
      <c r="D3033" s="816">
        <v>7</v>
      </c>
      <c r="E3033" s="816">
        <v>50</v>
      </c>
      <c r="F3033" s="819"/>
      <c r="G3033" s="88"/>
      <c r="H3033" s="167">
        <v>0.30208333333333331</v>
      </c>
      <c r="I3033" s="167">
        <v>0.625</v>
      </c>
      <c r="J3033" s="181">
        <v>0.10416666666666667</v>
      </c>
      <c r="K3033" s="179">
        <f t="shared" si="193"/>
        <v>0.21875</v>
      </c>
      <c r="L3033" s="816">
        <v>37</v>
      </c>
      <c r="M3033" s="816">
        <v>1</v>
      </c>
      <c r="N3033" s="957"/>
      <c r="O3033" s="816"/>
      <c r="P3033" s="816"/>
      <c r="Q3033" s="961"/>
      <c r="R3033" s="819" t="str">
        <f t="shared" si="194"/>
        <v>fx</v>
      </c>
      <c r="S3033" s="957"/>
      <c r="T3033" s="957"/>
      <c r="U3033" s="963"/>
    </row>
    <row r="3034" spans="1:21" ht="15.75" thickBot="1" x14ac:dyDescent="0.3">
      <c r="A3034" s="187" t="str">
        <f t="shared" si="192"/>
        <v>روز</v>
      </c>
      <c r="B3034" s="175">
        <v>14030605</v>
      </c>
      <c r="C3034" s="96">
        <v>309</v>
      </c>
      <c r="D3034" s="816">
        <v>7</v>
      </c>
      <c r="E3034" s="816">
        <v>50</v>
      </c>
      <c r="F3034" s="819"/>
      <c r="G3034" s="88"/>
      <c r="H3034" s="167">
        <v>0.30208333333333331</v>
      </c>
      <c r="I3034" s="167">
        <v>0.625</v>
      </c>
      <c r="J3034" s="181">
        <v>0.10416666666666667</v>
      </c>
      <c r="K3034" s="179">
        <f t="shared" si="193"/>
        <v>0.21875</v>
      </c>
      <c r="L3034" s="816">
        <v>38</v>
      </c>
      <c r="M3034" s="816">
        <v>1</v>
      </c>
      <c r="N3034" s="957"/>
      <c r="O3034" s="816"/>
      <c r="P3034" s="816"/>
      <c r="Q3034" s="961"/>
      <c r="R3034" s="819" t="str">
        <f t="shared" si="194"/>
        <v>fx</v>
      </c>
      <c r="S3034" s="957"/>
      <c r="T3034" s="957"/>
      <c r="U3034" s="963"/>
    </row>
    <row r="3035" spans="1:21" ht="15.75" thickBot="1" x14ac:dyDescent="0.3">
      <c r="A3035" s="187" t="str">
        <f t="shared" si="192"/>
        <v>روز</v>
      </c>
      <c r="B3035" s="175">
        <v>14030605</v>
      </c>
      <c r="C3035" s="96">
        <v>309</v>
      </c>
      <c r="D3035" s="816">
        <v>7</v>
      </c>
      <c r="E3035" s="816">
        <v>50</v>
      </c>
      <c r="F3035" s="819"/>
      <c r="G3035" s="88"/>
      <c r="H3035" s="167">
        <v>0.30208333333333331</v>
      </c>
      <c r="I3035" s="167">
        <v>0.625</v>
      </c>
      <c r="J3035" s="181">
        <v>0.10416666666666667</v>
      </c>
      <c r="K3035" s="179">
        <f t="shared" si="193"/>
        <v>0.21875</v>
      </c>
      <c r="L3035" s="816">
        <v>39</v>
      </c>
      <c r="M3035" s="816">
        <v>2</v>
      </c>
      <c r="N3035" s="957"/>
      <c r="O3035" s="816"/>
      <c r="P3035" s="816"/>
      <c r="Q3035" s="961"/>
      <c r="R3035" s="819" t="str">
        <f t="shared" si="194"/>
        <v>fx</v>
      </c>
      <c r="S3035" s="957"/>
      <c r="T3035" s="957"/>
      <c r="U3035" s="963"/>
    </row>
    <row r="3036" spans="1:21" ht="15.75" thickBot="1" x14ac:dyDescent="0.3">
      <c r="A3036" s="187" t="str">
        <f t="shared" si="192"/>
        <v>روز</v>
      </c>
      <c r="B3036" s="175">
        <v>14030605</v>
      </c>
      <c r="C3036" s="96">
        <v>309</v>
      </c>
      <c r="D3036" s="816">
        <v>7</v>
      </c>
      <c r="E3036" s="816">
        <v>50</v>
      </c>
      <c r="F3036" s="819"/>
      <c r="G3036" s="88"/>
      <c r="H3036" s="167">
        <v>0.30208333333333331</v>
      </c>
      <c r="I3036" s="167">
        <v>0.625</v>
      </c>
      <c r="J3036" s="181">
        <v>0.10416666666666667</v>
      </c>
      <c r="K3036" s="179">
        <f t="shared" si="193"/>
        <v>0.21875</v>
      </c>
      <c r="L3036" s="816">
        <v>40</v>
      </c>
      <c r="M3036" s="816">
        <v>2</v>
      </c>
      <c r="N3036" s="957"/>
      <c r="O3036" s="816"/>
      <c r="P3036" s="816"/>
      <c r="Q3036" s="961"/>
      <c r="R3036" s="819" t="str">
        <f t="shared" si="194"/>
        <v>fx</v>
      </c>
      <c r="S3036" s="957"/>
      <c r="T3036" s="957"/>
      <c r="U3036" s="963"/>
    </row>
    <row r="3037" spans="1:21" ht="15.75" thickBot="1" x14ac:dyDescent="0.3">
      <c r="A3037" s="187" t="str">
        <f t="shared" si="192"/>
        <v>روز</v>
      </c>
      <c r="B3037" s="813">
        <v>14030605</v>
      </c>
      <c r="C3037" s="96">
        <v>309</v>
      </c>
      <c r="D3037" s="816">
        <v>7</v>
      </c>
      <c r="E3037" s="816">
        <v>50</v>
      </c>
      <c r="F3037" s="819"/>
      <c r="G3037" s="88"/>
      <c r="H3037" s="167">
        <v>0.30208333333333331</v>
      </c>
      <c r="I3037" s="167">
        <v>0.625</v>
      </c>
      <c r="J3037" s="181">
        <v>0.10416666666666667</v>
      </c>
      <c r="K3037" s="179">
        <f t="shared" si="193"/>
        <v>0.21875</v>
      </c>
      <c r="L3037" s="816">
        <v>41</v>
      </c>
      <c r="M3037" s="816">
        <v>1</v>
      </c>
      <c r="N3037" s="958"/>
      <c r="O3037" s="816"/>
      <c r="P3037" s="816"/>
      <c r="Q3037" s="961"/>
      <c r="R3037" s="819" t="str">
        <f t="shared" si="194"/>
        <v>fx</v>
      </c>
      <c r="S3037" s="957"/>
      <c r="T3037" s="957"/>
      <c r="U3037" s="963"/>
    </row>
    <row r="3038" spans="1:21" ht="15.75" thickBot="1" x14ac:dyDescent="0.3">
      <c r="A3038" s="187" t="str">
        <f t="shared" si="192"/>
        <v>روز</v>
      </c>
      <c r="B3038" s="174">
        <v>14030605</v>
      </c>
      <c r="C3038" s="96">
        <v>350</v>
      </c>
      <c r="D3038" s="816">
        <v>7</v>
      </c>
      <c r="E3038" s="816">
        <v>50</v>
      </c>
      <c r="F3038" s="819"/>
      <c r="G3038" s="88"/>
      <c r="H3038" s="167">
        <v>0.30208333333333331</v>
      </c>
      <c r="I3038" s="167">
        <v>0.625</v>
      </c>
      <c r="J3038" s="181">
        <v>0.10416666666666667</v>
      </c>
      <c r="K3038" s="179">
        <f t="shared" si="193"/>
        <v>0.21875</v>
      </c>
      <c r="L3038" s="816">
        <v>39</v>
      </c>
      <c r="M3038" s="816">
        <v>1</v>
      </c>
      <c r="N3038" s="956">
        <v>320</v>
      </c>
      <c r="O3038" s="816"/>
      <c r="P3038" s="816"/>
      <c r="Q3038" s="961"/>
      <c r="R3038" s="819" t="str">
        <f t="shared" si="194"/>
        <v>fx</v>
      </c>
      <c r="S3038" s="957"/>
      <c r="T3038" s="957"/>
      <c r="U3038" s="963"/>
    </row>
    <row r="3039" spans="1:21" ht="15.75" thickBot="1" x14ac:dyDescent="0.3">
      <c r="A3039" s="187" t="str">
        <f t="shared" si="192"/>
        <v>روز</v>
      </c>
      <c r="B3039" s="175">
        <v>14030605</v>
      </c>
      <c r="C3039" s="96">
        <v>350</v>
      </c>
      <c r="D3039" s="816">
        <v>7</v>
      </c>
      <c r="E3039" s="816">
        <v>50</v>
      </c>
      <c r="F3039" s="819"/>
      <c r="G3039" s="88"/>
      <c r="H3039" s="167">
        <v>0.30208333333333331</v>
      </c>
      <c r="I3039" s="167">
        <v>0.625</v>
      </c>
      <c r="J3039" s="181">
        <v>0.10416666666666667</v>
      </c>
      <c r="K3039" s="179">
        <f t="shared" si="193"/>
        <v>0.21875</v>
      </c>
      <c r="L3039" s="816">
        <v>40</v>
      </c>
      <c r="M3039" s="816">
        <v>1</v>
      </c>
      <c r="N3039" s="957"/>
      <c r="O3039" s="816"/>
      <c r="P3039" s="816"/>
      <c r="Q3039" s="961"/>
      <c r="R3039" s="819" t="str">
        <f t="shared" si="194"/>
        <v>fx</v>
      </c>
      <c r="S3039" s="957"/>
      <c r="T3039" s="957"/>
      <c r="U3039" s="963"/>
    </row>
    <row r="3040" spans="1:21" ht="15.75" thickBot="1" x14ac:dyDescent="0.3">
      <c r="A3040" s="187" t="str">
        <f t="shared" si="192"/>
        <v>روز</v>
      </c>
      <c r="B3040" s="175">
        <v>14030605</v>
      </c>
      <c r="C3040" s="96">
        <v>350</v>
      </c>
      <c r="D3040" s="816">
        <v>7</v>
      </c>
      <c r="E3040" s="816">
        <v>50</v>
      </c>
      <c r="F3040" s="819"/>
      <c r="G3040" s="88"/>
      <c r="H3040" s="167">
        <v>0.30208333333333331</v>
      </c>
      <c r="I3040" s="167">
        <v>0.625</v>
      </c>
      <c r="J3040" s="181">
        <v>0.10416666666666667</v>
      </c>
      <c r="K3040" s="179">
        <f t="shared" si="193"/>
        <v>0.21875</v>
      </c>
      <c r="L3040" s="816">
        <v>41</v>
      </c>
      <c r="M3040" s="816">
        <v>1</v>
      </c>
      <c r="N3040" s="957"/>
      <c r="O3040" s="816"/>
      <c r="P3040" s="816"/>
      <c r="Q3040" s="961"/>
      <c r="R3040" s="819" t="str">
        <f t="shared" si="194"/>
        <v>fx</v>
      </c>
      <c r="S3040" s="957"/>
      <c r="T3040" s="957"/>
      <c r="U3040" s="963"/>
    </row>
    <row r="3041" spans="1:21" ht="15.75" thickBot="1" x14ac:dyDescent="0.3">
      <c r="A3041" s="187" t="str">
        <f t="shared" si="192"/>
        <v>روز</v>
      </c>
      <c r="B3041" s="175">
        <v>14030605</v>
      </c>
      <c r="C3041" s="96">
        <v>350</v>
      </c>
      <c r="D3041" s="816">
        <v>7</v>
      </c>
      <c r="E3041" s="816">
        <v>50</v>
      </c>
      <c r="F3041" s="819"/>
      <c r="G3041" s="88"/>
      <c r="H3041" s="167">
        <v>0.30208333333333331</v>
      </c>
      <c r="I3041" s="167">
        <v>0.625</v>
      </c>
      <c r="J3041" s="181">
        <v>0.10416666666666667</v>
      </c>
      <c r="K3041" s="179">
        <f t="shared" si="193"/>
        <v>0.21875</v>
      </c>
      <c r="L3041" s="816">
        <v>42</v>
      </c>
      <c r="M3041" s="816">
        <v>2</v>
      </c>
      <c r="N3041" s="957"/>
      <c r="O3041" s="816"/>
      <c r="P3041" s="816"/>
      <c r="Q3041" s="961"/>
      <c r="R3041" s="819" t="str">
        <f t="shared" si="194"/>
        <v>fx</v>
      </c>
      <c r="S3041" s="957"/>
      <c r="T3041" s="957"/>
      <c r="U3041" s="963"/>
    </row>
    <row r="3042" spans="1:21" ht="15.75" thickBot="1" x14ac:dyDescent="0.3">
      <c r="A3042" s="187" t="str">
        <f t="shared" si="192"/>
        <v>روز</v>
      </c>
      <c r="B3042" s="175">
        <v>14030605</v>
      </c>
      <c r="C3042" s="96">
        <v>350</v>
      </c>
      <c r="D3042" s="816">
        <v>7</v>
      </c>
      <c r="E3042" s="816">
        <v>50</v>
      </c>
      <c r="F3042" s="819"/>
      <c r="G3042" s="88"/>
      <c r="H3042" s="167">
        <v>0.30208333333333331</v>
      </c>
      <c r="I3042" s="167">
        <v>0.625</v>
      </c>
      <c r="J3042" s="181">
        <v>0.10416666666666667</v>
      </c>
      <c r="K3042" s="179">
        <f t="shared" si="193"/>
        <v>0.21875</v>
      </c>
      <c r="L3042" s="816">
        <v>43</v>
      </c>
      <c r="M3042" s="816">
        <v>2</v>
      </c>
      <c r="N3042" s="957"/>
      <c r="O3042" s="816"/>
      <c r="P3042" s="816"/>
      <c r="Q3042" s="961"/>
      <c r="R3042" s="819" t="str">
        <f t="shared" si="194"/>
        <v>fx</v>
      </c>
      <c r="S3042" s="957"/>
      <c r="T3042" s="957"/>
      <c r="U3042" s="963"/>
    </row>
    <row r="3043" spans="1:21" ht="15.75" thickBot="1" x14ac:dyDescent="0.3">
      <c r="A3043" s="187" t="str">
        <f t="shared" si="192"/>
        <v>روز</v>
      </c>
      <c r="B3043" s="813">
        <v>14030605</v>
      </c>
      <c r="C3043" s="96">
        <v>350</v>
      </c>
      <c r="D3043" s="816">
        <v>7</v>
      </c>
      <c r="E3043" s="816">
        <v>50</v>
      </c>
      <c r="F3043" s="819"/>
      <c r="G3043" s="88"/>
      <c r="H3043" s="167">
        <v>0.30208333333333331</v>
      </c>
      <c r="I3043" s="167">
        <v>0.625</v>
      </c>
      <c r="J3043" s="181">
        <v>0.10416666666666667</v>
      </c>
      <c r="K3043" s="179">
        <f t="shared" si="193"/>
        <v>0.21875</v>
      </c>
      <c r="L3043" s="816">
        <v>44</v>
      </c>
      <c r="M3043" s="816">
        <v>1</v>
      </c>
      <c r="N3043" s="958"/>
      <c r="O3043" s="816"/>
      <c r="P3043" s="816"/>
      <c r="Q3043" s="961"/>
      <c r="R3043" s="819" t="str">
        <f t="shared" si="194"/>
        <v>fx</v>
      </c>
      <c r="S3043" s="957"/>
      <c r="T3043" s="957"/>
      <c r="U3043" s="963"/>
    </row>
    <row r="3044" spans="1:21" ht="15.75" thickBot="1" x14ac:dyDescent="0.3">
      <c r="A3044" s="187" t="str">
        <f t="shared" si="192"/>
        <v>روز</v>
      </c>
      <c r="B3044" s="174">
        <v>14030605</v>
      </c>
      <c r="C3044" s="96">
        <v>307</v>
      </c>
      <c r="D3044" s="816">
        <v>7</v>
      </c>
      <c r="E3044" s="816">
        <v>50</v>
      </c>
      <c r="F3044" s="819"/>
      <c r="G3044" s="88"/>
      <c r="H3044" s="167">
        <v>0.30208333333333331</v>
      </c>
      <c r="I3044" s="167">
        <v>0.625</v>
      </c>
      <c r="J3044" s="181">
        <v>0.10416666666666667</v>
      </c>
      <c r="K3044" s="179">
        <f t="shared" si="193"/>
        <v>0.21875</v>
      </c>
      <c r="L3044" s="816">
        <v>36</v>
      </c>
      <c r="M3044" s="816">
        <v>1</v>
      </c>
      <c r="N3044" s="956">
        <v>120</v>
      </c>
      <c r="O3044" s="816"/>
      <c r="P3044" s="816"/>
      <c r="Q3044" s="961"/>
      <c r="R3044" s="819" t="str">
        <f t="shared" si="194"/>
        <v>fx</v>
      </c>
      <c r="S3044" s="957"/>
      <c r="T3044" s="957"/>
      <c r="U3044" s="963"/>
    </row>
    <row r="3045" spans="1:21" ht="15.75" thickBot="1" x14ac:dyDescent="0.3">
      <c r="A3045" s="187" t="str">
        <f t="shared" si="192"/>
        <v>روز</v>
      </c>
      <c r="B3045" s="175">
        <v>14030605</v>
      </c>
      <c r="C3045" s="96">
        <v>307</v>
      </c>
      <c r="D3045" s="816">
        <v>7</v>
      </c>
      <c r="E3045" s="816">
        <v>50</v>
      </c>
      <c r="F3045" s="819"/>
      <c r="G3045" s="88"/>
      <c r="H3045" s="167">
        <v>0.30208333333333331</v>
      </c>
      <c r="I3045" s="167">
        <v>0.625</v>
      </c>
      <c r="J3045" s="181">
        <v>0.10416666666666667</v>
      </c>
      <c r="K3045" s="179">
        <f t="shared" si="193"/>
        <v>0.21875</v>
      </c>
      <c r="L3045" s="816">
        <v>37</v>
      </c>
      <c r="M3045" s="816">
        <v>1</v>
      </c>
      <c r="N3045" s="957"/>
      <c r="O3045" s="816"/>
      <c r="P3045" s="816"/>
      <c r="Q3045" s="961"/>
      <c r="R3045" s="819" t="str">
        <f t="shared" si="194"/>
        <v>fx</v>
      </c>
      <c r="S3045" s="957"/>
      <c r="T3045" s="957"/>
      <c r="U3045" s="963"/>
    </row>
    <row r="3046" spans="1:21" ht="15.75" thickBot="1" x14ac:dyDescent="0.3">
      <c r="A3046" s="187" t="str">
        <f t="shared" si="192"/>
        <v>روز</v>
      </c>
      <c r="B3046" s="175">
        <v>14030605</v>
      </c>
      <c r="C3046" s="96">
        <v>307</v>
      </c>
      <c r="D3046" s="816">
        <v>7</v>
      </c>
      <c r="E3046" s="816">
        <v>50</v>
      </c>
      <c r="F3046" s="819"/>
      <c r="G3046" s="88"/>
      <c r="H3046" s="167">
        <v>0.30208333333333331</v>
      </c>
      <c r="I3046" s="167">
        <v>0.625</v>
      </c>
      <c r="J3046" s="181">
        <v>0.10416666666666667</v>
      </c>
      <c r="K3046" s="179">
        <f t="shared" si="193"/>
        <v>0.21875</v>
      </c>
      <c r="L3046" s="816">
        <v>38</v>
      </c>
      <c r="M3046" s="816">
        <v>1</v>
      </c>
      <c r="N3046" s="957"/>
      <c r="O3046" s="816"/>
      <c r="P3046" s="816"/>
      <c r="Q3046" s="961"/>
      <c r="R3046" s="819" t="str">
        <f t="shared" si="194"/>
        <v>fx</v>
      </c>
      <c r="S3046" s="957"/>
      <c r="T3046" s="957"/>
      <c r="U3046" s="963"/>
    </row>
    <row r="3047" spans="1:21" ht="15.75" thickBot="1" x14ac:dyDescent="0.3">
      <c r="A3047" s="814" t="str">
        <f t="shared" si="192"/>
        <v>روز</v>
      </c>
      <c r="B3047" s="813">
        <v>14030605</v>
      </c>
      <c r="C3047" s="164">
        <v>307</v>
      </c>
      <c r="D3047" s="817">
        <v>7</v>
      </c>
      <c r="E3047" s="817">
        <v>50</v>
      </c>
      <c r="F3047" s="151"/>
      <c r="G3047" s="160"/>
      <c r="H3047" s="171">
        <v>0.30208333333333331</v>
      </c>
      <c r="I3047" s="171">
        <v>0.625</v>
      </c>
      <c r="J3047" s="185">
        <v>0.10416666666666667</v>
      </c>
      <c r="K3047" s="186">
        <f t="shared" si="193"/>
        <v>0.21875</v>
      </c>
      <c r="L3047" s="817">
        <v>39</v>
      </c>
      <c r="M3047" s="817">
        <v>1</v>
      </c>
      <c r="N3047" s="964"/>
      <c r="O3047" s="817"/>
      <c r="P3047" s="817"/>
      <c r="Q3047" s="965"/>
      <c r="R3047" s="151" t="str">
        <f t="shared" si="194"/>
        <v>fx</v>
      </c>
      <c r="S3047" s="964"/>
      <c r="T3047" s="964"/>
      <c r="U3047" s="966"/>
    </row>
    <row r="3048" spans="1:21" ht="15.75" thickBot="1" x14ac:dyDescent="0.3">
      <c r="A3048" s="162" t="str">
        <f t="shared" si="192"/>
        <v>روز</v>
      </c>
      <c r="B3048" s="812"/>
      <c r="C3048" s="812"/>
      <c r="D3048" s="812">
        <v>7</v>
      </c>
      <c r="E3048" s="812">
        <v>50</v>
      </c>
      <c r="F3048" s="199"/>
      <c r="G3048" s="144"/>
      <c r="H3048" s="167"/>
      <c r="I3048" s="167"/>
      <c r="J3048" s="181"/>
      <c r="K3048" s="181">
        <f t="shared" si="193"/>
        <v>0</v>
      </c>
      <c r="L3048" s="812"/>
      <c r="M3048" s="812"/>
      <c r="N3048" s="812"/>
      <c r="O3048" s="812"/>
      <c r="P3048" s="812"/>
      <c r="Q3048" s="815"/>
      <c r="R3048" s="199" t="str">
        <f t="shared" si="194"/>
        <v>fx</v>
      </c>
      <c r="S3048" s="812"/>
      <c r="T3048" s="812"/>
      <c r="U3048" s="812"/>
    </row>
    <row r="3049" spans="1:21" ht="15.75" thickBot="1" x14ac:dyDescent="0.3">
      <c r="A3049" s="162" t="str">
        <f t="shared" si="192"/>
        <v>روز</v>
      </c>
      <c r="B3049" s="812"/>
      <c r="C3049" s="726"/>
      <c r="D3049" s="726">
        <v>7</v>
      </c>
      <c r="E3049" s="726">
        <v>50</v>
      </c>
      <c r="F3049" s="730"/>
      <c r="G3049" s="88"/>
      <c r="H3049" s="169"/>
      <c r="I3049" s="169"/>
      <c r="J3049" s="178"/>
      <c r="K3049" s="179">
        <f t="shared" si="193"/>
        <v>0</v>
      </c>
      <c r="L3049" s="726"/>
      <c r="M3049" s="726"/>
      <c r="N3049" s="726"/>
      <c r="O3049" s="726"/>
      <c r="P3049" s="726"/>
      <c r="Q3049" s="727"/>
      <c r="R3049" s="730" t="str">
        <f t="shared" si="194"/>
        <v>fx</v>
      </c>
      <c r="S3049" s="726"/>
      <c r="T3049" s="726"/>
      <c r="U3049" s="726"/>
    </row>
    <row r="3050" spans="1:21" ht="15.75" thickBot="1" x14ac:dyDescent="0.3">
      <c r="A3050" s="162" t="str">
        <f t="shared" si="192"/>
        <v>روز</v>
      </c>
      <c r="B3050" s="812"/>
      <c r="C3050" s="726"/>
      <c r="D3050" s="726">
        <v>7</v>
      </c>
      <c r="E3050" s="726">
        <v>50</v>
      </c>
      <c r="F3050" s="730"/>
      <c r="G3050" s="88"/>
      <c r="H3050" s="169"/>
      <c r="I3050" s="169"/>
      <c r="J3050" s="178"/>
      <c r="K3050" s="179">
        <f t="shared" si="193"/>
        <v>0</v>
      </c>
      <c r="L3050" s="726"/>
      <c r="M3050" s="726"/>
      <c r="N3050" s="726"/>
      <c r="O3050" s="726"/>
      <c r="P3050" s="726"/>
      <c r="Q3050" s="727"/>
      <c r="R3050" s="730" t="str">
        <f t="shared" si="194"/>
        <v>fx</v>
      </c>
      <c r="S3050" s="726"/>
      <c r="T3050" s="726"/>
      <c r="U3050" s="726"/>
    </row>
    <row r="3051" spans="1:21" ht="15.75" thickBot="1" x14ac:dyDescent="0.3">
      <c r="A3051" s="162" t="str">
        <f t="shared" si="192"/>
        <v>روز</v>
      </c>
      <c r="B3051" s="812"/>
      <c r="C3051" s="726"/>
      <c r="D3051" s="726">
        <v>7</v>
      </c>
      <c r="E3051" s="726">
        <v>50</v>
      </c>
      <c r="F3051" s="730"/>
      <c r="G3051" s="88"/>
      <c r="H3051" s="169"/>
      <c r="I3051" s="169"/>
      <c r="J3051" s="178"/>
      <c r="K3051" s="179">
        <f t="shared" si="193"/>
        <v>0</v>
      </c>
      <c r="L3051" s="726"/>
      <c r="M3051" s="726"/>
      <c r="N3051" s="726"/>
      <c r="O3051" s="726"/>
      <c r="P3051" s="726"/>
      <c r="Q3051" s="727"/>
      <c r="R3051" s="730" t="str">
        <f t="shared" si="194"/>
        <v>fx</v>
      </c>
      <c r="S3051" s="726"/>
      <c r="T3051" s="726"/>
      <c r="U3051" s="726"/>
    </row>
    <row r="3052" spans="1:21" ht="15.75" thickBot="1" x14ac:dyDescent="0.3">
      <c r="A3052" s="162" t="str">
        <f t="shared" si="192"/>
        <v>روز</v>
      </c>
      <c r="B3052" s="812"/>
      <c r="C3052" s="726"/>
      <c r="D3052" s="726">
        <v>7</v>
      </c>
      <c r="E3052" s="726">
        <v>50</v>
      </c>
      <c r="F3052" s="730"/>
      <c r="G3052" s="88"/>
      <c r="H3052" s="169"/>
      <c r="I3052" s="169"/>
      <c r="J3052" s="178"/>
      <c r="K3052" s="179">
        <f t="shared" si="193"/>
        <v>0</v>
      </c>
      <c r="L3052" s="726"/>
      <c r="M3052" s="726"/>
      <c r="N3052" s="726"/>
      <c r="O3052" s="726"/>
      <c r="P3052" s="726"/>
      <c r="Q3052" s="727"/>
      <c r="R3052" s="730" t="str">
        <f t="shared" si="194"/>
        <v>fx</v>
      </c>
      <c r="S3052" s="726"/>
      <c r="T3052" s="726"/>
      <c r="U3052" s="726"/>
    </row>
    <row r="3053" spans="1:21" ht="15.75" thickBot="1" x14ac:dyDescent="0.3">
      <c r="A3053" s="162" t="str">
        <f t="shared" si="192"/>
        <v>روز</v>
      </c>
      <c r="B3053" s="812"/>
      <c r="C3053" s="726"/>
      <c r="D3053" s="726">
        <v>7</v>
      </c>
      <c r="E3053" s="726">
        <v>50</v>
      </c>
      <c r="F3053" s="730"/>
      <c r="G3053" s="88"/>
      <c r="H3053" s="169"/>
      <c r="I3053" s="169"/>
      <c r="J3053" s="178"/>
      <c r="K3053" s="179">
        <f t="shared" si="193"/>
        <v>0</v>
      </c>
      <c r="L3053" s="726"/>
      <c r="M3053" s="726"/>
      <c r="N3053" s="726"/>
      <c r="O3053" s="726"/>
      <c r="P3053" s="726"/>
      <c r="Q3053" s="727"/>
      <c r="R3053" s="730" t="str">
        <f t="shared" si="194"/>
        <v>fx</v>
      </c>
      <c r="S3053" s="726"/>
      <c r="T3053" s="726"/>
      <c r="U3053" s="726"/>
    </row>
    <row r="3054" spans="1:21" ht="15.75" thickBot="1" x14ac:dyDescent="0.3">
      <c r="A3054" s="162" t="str">
        <f t="shared" si="192"/>
        <v>روز</v>
      </c>
      <c r="B3054" s="812"/>
      <c r="C3054" s="726"/>
      <c r="D3054" s="726">
        <v>7</v>
      </c>
      <c r="E3054" s="726">
        <v>50</v>
      </c>
      <c r="F3054" s="730"/>
      <c r="G3054" s="88"/>
      <c r="H3054" s="169"/>
      <c r="I3054" s="169"/>
      <c r="J3054" s="178"/>
      <c r="K3054" s="179">
        <f t="shared" si="193"/>
        <v>0</v>
      </c>
      <c r="L3054" s="726"/>
      <c r="M3054" s="726"/>
      <c r="N3054" s="726"/>
      <c r="O3054" s="726"/>
      <c r="P3054" s="726"/>
      <c r="Q3054" s="727"/>
      <c r="R3054" s="730" t="str">
        <f t="shared" si="194"/>
        <v>fx</v>
      </c>
      <c r="S3054" s="726"/>
      <c r="T3054" s="726"/>
      <c r="U3054" s="726"/>
    </row>
    <row r="3055" spans="1:21" ht="15.75" thickBot="1" x14ac:dyDescent="0.3">
      <c r="A3055" s="162" t="str">
        <f t="shared" si="192"/>
        <v>روز</v>
      </c>
      <c r="B3055" s="812"/>
      <c r="C3055" s="726"/>
      <c r="D3055" s="726">
        <v>7</v>
      </c>
      <c r="E3055" s="726">
        <v>50</v>
      </c>
      <c r="F3055" s="730"/>
      <c r="G3055" s="88"/>
      <c r="H3055" s="169"/>
      <c r="I3055" s="169"/>
      <c r="J3055" s="178"/>
      <c r="K3055" s="179">
        <f t="shared" si="193"/>
        <v>0</v>
      </c>
      <c r="L3055" s="726"/>
      <c r="M3055" s="726"/>
      <c r="N3055" s="726"/>
      <c r="O3055" s="726"/>
      <c r="P3055" s="726"/>
      <c r="Q3055" s="727"/>
      <c r="R3055" s="730" t="str">
        <f t="shared" si="194"/>
        <v>fx</v>
      </c>
      <c r="S3055" s="726"/>
      <c r="T3055" s="726"/>
      <c r="U3055" s="726"/>
    </row>
    <row r="3056" spans="1:21" ht="15.75" thickBot="1" x14ac:dyDescent="0.3">
      <c r="A3056" s="162" t="str">
        <f t="shared" si="192"/>
        <v>روز</v>
      </c>
      <c r="B3056" s="812"/>
      <c r="C3056" s="726"/>
      <c r="D3056" s="726">
        <v>7</v>
      </c>
      <c r="E3056" s="726">
        <v>50</v>
      </c>
      <c r="F3056" s="730"/>
      <c r="G3056" s="88"/>
      <c r="H3056" s="169"/>
      <c r="I3056" s="169"/>
      <c r="J3056" s="178"/>
      <c r="K3056" s="179">
        <f t="shared" si="193"/>
        <v>0</v>
      </c>
      <c r="L3056" s="726"/>
      <c r="M3056" s="726"/>
      <c r="N3056" s="726"/>
      <c r="O3056" s="726"/>
      <c r="P3056" s="726"/>
      <c r="Q3056" s="727"/>
      <c r="R3056" s="730" t="str">
        <f t="shared" si="194"/>
        <v>fx</v>
      </c>
      <c r="S3056" s="726"/>
      <c r="T3056" s="726"/>
      <c r="U3056" s="726"/>
    </row>
    <row r="3057" spans="1:21" ht="15.75" thickBot="1" x14ac:dyDescent="0.3">
      <c r="A3057" s="162" t="str">
        <f t="shared" si="192"/>
        <v>روز</v>
      </c>
      <c r="B3057" s="726"/>
      <c r="C3057" s="726"/>
      <c r="D3057" s="726">
        <v>7</v>
      </c>
      <c r="E3057" s="726">
        <v>50</v>
      </c>
      <c r="F3057" s="730"/>
      <c r="G3057" s="88"/>
      <c r="H3057" s="169"/>
      <c r="I3057" s="169"/>
      <c r="J3057" s="178"/>
      <c r="K3057" s="179">
        <f t="shared" si="193"/>
        <v>0</v>
      </c>
      <c r="L3057" s="726"/>
      <c r="M3057" s="726"/>
      <c r="N3057" s="726"/>
      <c r="O3057" s="726"/>
      <c r="P3057" s="726"/>
      <c r="Q3057" s="727"/>
      <c r="R3057" s="730" t="str">
        <f t="shared" si="194"/>
        <v>fx</v>
      </c>
      <c r="S3057" s="726"/>
      <c r="T3057" s="726"/>
      <c r="U3057" s="726"/>
    </row>
    <row r="3058" spans="1:21" ht="15.75" thickBot="1" x14ac:dyDescent="0.3">
      <c r="A3058" s="162" t="str">
        <f t="shared" si="192"/>
        <v>روز</v>
      </c>
      <c r="B3058" s="726"/>
      <c r="C3058" s="726"/>
      <c r="D3058" s="726">
        <v>7</v>
      </c>
      <c r="E3058" s="726">
        <v>50</v>
      </c>
      <c r="F3058" s="730"/>
      <c r="G3058" s="88"/>
      <c r="H3058" s="169"/>
      <c r="I3058" s="169"/>
      <c r="J3058" s="178"/>
      <c r="K3058" s="179">
        <f t="shared" si="193"/>
        <v>0</v>
      </c>
      <c r="L3058" s="726"/>
      <c r="M3058" s="726"/>
      <c r="N3058" s="726"/>
      <c r="O3058" s="726"/>
      <c r="P3058" s="726"/>
      <c r="Q3058" s="727"/>
      <c r="R3058" s="730" t="str">
        <f t="shared" si="194"/>
        <v>fx</v>
      </c>
      <c r="S3058" s="726"/>
      <c r="T3058" s="726"/>
      <c r="U3058" s="726"/>
    </row>
    <row r="3059" spans="1:21" ht="15.75" thickBot="1" x14ac:dyDescent="0.3">
      <c r="A3059" s="162" t="str">
        <f t="shared" si="192"/>
        <v>روز</v>
      </c>
      <c r="B3059" s="726"/>
      <c r="C3059" s="726"/>
      <c r="D3059" s="726">
        <v>7</v>
      </c>
      <c r="E3059" s="726">
        <v>50</v>
      </c>
      <c r="F3059" s="730"/>
      <c r="G3059" s="88"/>
      <c r="H3059" s="169"/>
      <c r="I3059" s="169"/>
      <c r="J3059" s="178"/>
      <c r="K3059" s="179">
        <f t="shared" si="193"/>
        <v>0</v>
      </c>
      <c r="L3059" s="726"/>
      <c r="M3059" s="726"/>
      <c r="N3059" s="726"/>
      <c r="O3059" s="726"/>
      <c r="P3059" s="726"/>
      <c r="Q3059" s="727"/>
      <c r="R3059" s="730" t="str">
        <f t="shared" si="194"/>
        <v>fx</v>
      </c>
      <c r="S3059" s="726"/>
      <c r="T3059" s="726"/>
      <c r="U3059" s="726"/>
    </row>
    <row r="3060" spans="1:21" ht="15.75" thickBot="1" x14ac:dyDescent="0.3">
      <c r="A3060" s="162" t="str">
        <f t="shared" si="192"/>
        <v>روز</v>
      </c>
      <c r="B3060" s="726"/>
      <c r="C3060" s="726"/>
      <c r="D3060" s="726">
        <v>7</v>
      </c>
      <c r="E3060" s="726">
        <v>50</v>
      </c>
      <c r="F3060" s="730"/>
      <c r="G3060" s="88"/>
      <c r="H3060" s="169"/>
      <c r="I3060" s="169"/>
      <c r="J3060" s="178"/>
      <c r="K3060" s="179">
        <f t="shared" si="193"/>
        <v>0</v>
      </c>
      <c r="L3060" s="726"/>
      <c r="M3060" s="726"/>
      <c r="N3060" s="726"/>
      <c r="O3060" s="726"/>
      <c r="P3060" s="726"/>
      <c r="Q3060" s="727"/>
      <c r="R3060" s="730" t="str">
        <f t="shared" si="194"/>
        <v>fx</v>
      </c>
      <c r="S3060" s="726"/>
      <c r="T3060" s="726"/>
      <c r="U3060" s="726"/>
    </row>
    <row r="3061" spans="1:21" ht="15.75" thickBot="1" x14ac:dyDescent="0.3">
      <c r="A3061" s="162" t="str">
        <f t="shared" si="192"/>
        <v>روز</v>
      </c>
      <c r="B3061" s="726"/>
      <c r="C3061" s="726"/>
      <c r="D3061" s="726">
        <v>7</v>
      </c>
      <c r="E3061" s="726">
        <v>50</v>
      </c>
      <c r="F3061" s="730"/>
      <c r="G3061" s="88"/>
      <c r="H3061" s="169"/>
      <c r="I3061" s="169"/>
      <c r="J3061" s="178"/>
      <c r="K3061" s="179">
        <f t="shared" si="193"/>
        <v>0</v>
      </c>
      <c r="L3061" s="726"/>
      <c r="M3061" s="726"/>
      <c r="N3061" s="726"/>
      <c r="O3061" s="726"/>
      <c r="P3061" s="726"/>
      <c r="Q3061" s="727"/>
      <c r="R3061" s="730" t="str">
        <f t="shared" si="194"/>
        <v>fx</v>
      </c>
      <c r="S3061" s="726"/>
      <c r="T3061" s="726"/>
      <c r="U3061" s="726"/>
    </row>
    <row r="3062" spans="1:21" ht="15.75" thickBot="1" x14ac:dyDescent="0.3">
      <c r="A3062" s="162" t="str">
        <f t="shared" si="192"/>
        <v>روز</v>
      </c>
      <c r="B3062" s="726"/>
      <c r="C3062" s="726"/>
      <c r="D3062" s="726">
        <v>7</v>
      </c>
      <c r="E3062" s="726">
        <v>50</v>
      </c>
      <c r="F3062" s="730"/>
      <c r="G3062" s="88"/>
      <c r="H3062" s="169"/>
      <c r="I3062" s="169"/>
      <c r="J3062" s="178"/>
      <c r="K3062" s="179">
        <f t="shared" si="193"/>
        <v>0</v>
      </c>
      <c r="L3062" s="726"/>
      <c r="M3062" s="726"/>
      <c r="N3062" s="726"/>
      <c r="O3062" s="726"/>
      <c r="P3062" s="726"/>
      <c r="Q3062" s="727"/>
      <c r="R3062" s="730" t="str">
        <f t="shared" si="194"/>
        <v>fx</v>
      </c>
      <c r="S3062" s="726"/>
      <c r="T3062" s="726"/>
      <c r="U3062" s="726"/>
    </row>
    <row r="3063" spans="1:21" ht="15.75" thickBot="1" x14ac:dyDescent="0.3">
      <c r="A3063" s="162" t="str">
        <f t="shared" si="192"/>
        <v>روز</v>
      </c>
      <c r="B3063" s="726"/>
      <c r="C3063" s="726"/>
      <c r="D3063" s="726">
        <v>7</v>
      </c>
      <c r="E3063" s="726">
        <v>50</v>
      </c>
      <c r="F3063" s="730"/>
      <c r="G3063" s="88"/>
      <c r="H3063" s="169"/>
      <c r="I3063" s="169"/>
      <c r="J3063" s="178"/>
      <c r="K3063" s="179">
        <f t="shared" si="193"/>
        <v>0</v>
      </c>
      <c r="L3063" s="726"/>
      <c r="M3063" s="726"/>
      <c r="N3063" s="726"/>
      <c r="O3063" s="726"/>
      <c r="P3063" s="726"/>
      <c r="Q3063" s="727"/>
      <c r="R3063" s="730" t="str">
        <f t="shared" si="194"/>
        <v>fx</v>
      </c>
      <c r="S3063" s="726"/>
      <c r="T3063" s="726"/>
      <c r="U3063" s="726"/>
    </row>
    <row r="3064" spans="1:21" ht="15.75" thickBot="1" x14ac:dyDescent="0.3">
      <c r="A3064" s="162" t="str">
        <f t="shared" si="192"/>
        <v>روز</v>
      </c>
      <c r="B3064" s="726"/>
      <c r="C3064" s="726"/>
      <c r="D3064" s="726">
        <v>7</v>
      </c>
      <c r="E3064" s="726">
        <v>50</v>
      </c>
      <c r="F3064" s="730"/>
      <c r="G3064" s="88"/>
      <c r="H3064" s="169"/>
      <c r="I3064" s="169"/>
      <c r="J3064" s="178"/>
      <c r="K3064" s="179">
        <f t="shared" si="193"/>
        <v>0</v>
      </c>
      <c r="L3064" s="726"/>
      <c r="M3064" s="726"/>
      <c r="N3064" s="726"/>
      <c r="O3064" s="726"/>
      <c r="P3064" s="726"/>
      <c r="Q3064" s="727"/>
      <c r="R3064" s="730" t="str">
        <f t="shared" si="194"/>
        <v>fx</v>
      </c>
      <c r="S3064" s="726"/>
      <c r="T3064" s="726"/>
      <c r="U3064" s="726"/>
    </row>
    <row r="3065" spans="1:21" ht="15.75" thickBot="1" x14ac:dyDescent="0.3">
      <c r="A3065" s="162" t="str">
        <f t="shared" si="192"/>
        <v>روز</v>
      </c>
      <c r="B3065" s="726"/>
      <c r="C3065" s="726"/>
      <c r="D3065" s="726">
        <v>7</v>
      </c>
      <c r="E3065" s="726">
        <v>50</v>
      </c>
      <c r="F3065" s="730"/>
      <c r="G3065" s="88"/>
      <c r="H3065" s="169"/>
      <c r="I3065" s="169"/>
      <c r="J3065" s="178"/>
      <c r="K3065" s="179">
        <f t="shared" si="193"/>
        <v>0</v>
      </c>
      <c r="L3065" s="726"/>
      <c r="M3065" s="726"/>
      <c r="N3065" s="726"/>
      <c r="O3065" s="726"/>
      <c r="P3065" s="726"/>
      <c r="Q3065" s="727"/>
      <c r="R3065" s="730" t="str">
        <f t="shared" si="194"/>
        <v>fx</v>
      </c>
      <c r="S3065" s="726"/>
      <c r="T3065" s="726"/>
      <c r="U3065" s="726"/>
    </row>
    <row r="3066" spans="1:21" ht="15.75" thickBot="1" x14ac:dyDescent="0.3">
      <c r="A3066" s="162" t="str">
        <f t="shared" si="192"/>
        <v>روز</v>
      </c>
      <c r="B3066" s="726"/>
      <c r="C3066" s="726"/>
      <c r="D3066" s="726">
        <v>7</v>
      </c>
      <c r="E3066" s="726">
        <v>50</v>
      </c>
      <c r="F3066" s="730"/>
      <c r="G3066" s="88"/>
      <c r="H3066" s="169"/>
      <c r="I3066" s="169"/>
      <c r="J3066" s="178"/>
      <c r="K3066" s="179">
        <f t="shared" si="193"/>
        <v>0</v>
      </c>
      <c r="L3066" s="726"/>
      <c r="M3066" s="726"/>
      <c r="N3066" s="726"/>
      <c r="O3066" s="726"/>
      <c r="P3066" s="726"/>
      <c r="Q3066" s="727"/>
      <c r="R3066" s="730" t="str">
        <f t="shared" si="194"/>
        <v>fx</v>
      </c>
      <c r="S3066" s="726"/>
      <c r="T3066" s="726"/>
      <c r="U3066" s="726"/>
    </row>
    <row r="3067" spans="1:21" ht="15.75" thickBot="1" x14ac:dyDescent="0.3">
      <c r="A3067" s="162" t="str">
        <f t="shared" si="192"/>
        <v>روز</v>
      </c>
      <c r="B3067" s="726"/>
      <c r="C3067" s="726"/>
      <c r="D3067" s="726">
        <v>7</v>
      </c>
      <c r="E3067" s="726">
        <v>50</v>
      </c>
      <c r="F3067" s="730"/>
      <c r="G3067" s="88"/>
      <c r="H3067" s="169"/>
      <c r="I3067" s="169"/>
      <c r="J3067" s="178"/>
      <c r="K3067" s="179">
        <f t="shared" si="193"/>
        <v>0</v>
      </c>
      <c r="L3067" s="726"/>
      <c r="M3067" s="726"/>
      <c r="N3067" s="726"/>
      <c r="O3067" s="726"/>
      <c r="P3067" s="726"/>
      <c r="Q3067" s="727"/>
      <c r="R3067" s="730" t="str">
        <f t="shared" si="194"/>
        <v>fx</v>
      </c>
      <c r="S3067" s="726"/>
      <c r="T3067" s="726"/>
      <c r="U3067" s="726"/>
    </row>
    <row r="3068" spans="1:21" ht="15.75" thickBot="1" x14ac:dyDescent="0.3">
      <c r="A3068" s="162" t="str">
        <f t="shared" si="192"/>
        <v>روز</v>
      </c>
      <c r="B3068" s="726"/>
      <c r="C3068" s="726"/>
      <c r="D3068" s="726">
        <v>7</v>
      </c>
      <c r="E3068" s="726">
        <v>50</v>
      </c>
      <c r="F3068" s="730"/>
      <c r="G3068" s="88"/>
      <c r="H3068" s="169"/>
      <c r="I3068" s="169"/>
      <c r="J3068" s="178"/>
      <c r="K3068" s="179">
        <f t="shared" si="193"/>
        <v>0</v>
      </c>
      <c r="L3068" s="726"/>
      <c r="M3068" s="726"/>
      <c r="N3068" s="726"/>
      <c r="O3068" s="726"/>
      <c r="P3068" s="726"/>
      <c r="Q3068" s="727"/>
      <c r="R3068" s="730" t="str">
        <f t="shared" si="194"/>
        <v>fx</v>
      </c>
      <c r="S3068" s="726"/>
      <c r="T3068" s="726"/>
      <c r="U3068" s="726"/>
    </row>
    <row r="3069" spans="1:21" ht="15.75" thickBot="1" x14ac:dyDescent="0.3">
      <c r="A3069" s="162" t="str">
        <f t="shared" si="192"/>
        <v>روز</v>
      </c>
      <c r="B3069" s="726"/>
      <c r="C3069" s="726"/>
      <c r="D3069" s="726">
        <v>7</v>
      </c>
      <c r="E3069" s="726">
        <v>50</v>
      </c>
      <c r="F3069" s="730"/>
      <c r="G3069" s="88"/>
      <c r="H3069" s="169"/>
      <c r="I3069" s="169"/>
      <c r="J3069" s="178"/>
      <c r="K3069" s="179">
        <f t="shared" si="193"/>
        <v>0</v>
      </c>
      <c r="L3069" s="726"/>
      <c r="M3069" s="726"/>
      <c r="N3069" s="726"/>
      <c r="O3069" s="726"/>
      <c r="P3069" s="726"/>
      <c r="Q3069" s="727"/>
      <c r="R3069" s="730" t="str">
        <f t="shared" si="194"/>
        <v>fx</v>
      </c>
      <c r="S3069" s="726"/>
      <c r="T3069" s="726"/>
      <c r="U3069" s="726"/>
    </row>
    <row r="3070" spans="1:21" ht="15.75" thickBot="1" x14ac:dyDescent="0.3">
      <c r="A3070" s="162" t="str">
        <f t="shared" si="192"/>
        <v>روز</v>
      </c>
      <c r="B3070" s="726"/>
      <c r="C3070" s="726"/>
      <c r="D3070" s="726">
        <v>7</v>
      </c>
      <c r="E3070" s="726">
        <v>50</v>
      </c>
      <c r="F3070" s="730"/>
      <c r="G3070" s="88"/>
      <c r="H3070" s="169"/>
      <c r="I3070" s="169"/>
      <c r="J3070" s="178"/>
      <c r="K3070" s="179">
        <f t="shared" si="193"/>
        <v>0</v>
      </c>
      <c r="L3070" s="726"/>
      <c r="M3070" s="726"/>
      <c r="N3070" s="726"/>
      <c r="O3070" s="726"/>
      <c r="P3070" s="726"/>
      <c r="Q3070" s="727"/>
      <c r="R3070" s="730" t="str">
        <f t="shared" si="194"/>
        <v>fx</v>
      </c>
      <c r="S3070" s="726"/>
      <c r="T3070" s="726"/>
      <c r="U3070" s="726"/>
    </row>
    <row r="3071" spans="1:21" ht="15.75" thickBot="1" x14ac:dyDescent="0.3">
      <c r="A3071" s="162" t="str">
        <f t="shared" si="192"/>
        <v>روز</v>
      </c>
      <c r="B3071" s="726"/>
      <c r="C3071" s="726"/>
      <c r="D3071" s="726">
        <v>7</v>
      </c>
      <c r="E3071" s="726">
        <v>50</v>
      </c>
      <c r="F3071" s="730"/>
      <c r="G3071" s="88"/>
      <c r="H3071" s="169"/>
      <c r="I3071" s="169"/>
      <c r="J3071" s="178"/>
      <c r="K3071" s="179">
        <f t="shared" si="193"/>
        <v>0</v>
      </c>
      <c r="L3071" s="726"/>
      <c r="M3071" s="726"/>
      <c r="N3071" s="726"/>
      <c r="O3071" s="726"/>
      <c r="P3071" s="726"/>
      <c r="Q3071" s="727"/>
      <c r="R3071" s="730" t="str">
        <f t="shared" si="194"/>
        <v>fx</v>
      </c>
      <c r="S3071" s="726"/>
      <c r="T3071" s="726"/>
      <c r="U3071" s="726"/>
    </row>
    <row r="3072" spans="1:21" ht="15.75" thickBot="1" x14ac:dyDescent="0.3">
      <c r="A3072" s="162" t="str">
        <f t="shared" si="192"/>
        <v>روز</v>
      </c>
      <c r="B3072" s="726"/>
      <c r="C3072" s="726"/>
      <c r="D3072" s="726">
        <v>7</v>
      </c>
      <c r="E3072" s="726">
        <v>50</v>
      </c>
      <c r="F3072" s="730"/>
      <c r="G3072" s="88"/>
      <c r="H3072" s="169"/>
      <c r="I3072" s="169"/>
      <c r="J3072" s="178"/>
      <c r="K3072" s="179">
        <f t="shared" si="193"/>
        <v>0</v>
      </c>
      <c r="L3072" s="726"/>
      <c r="M3072" s="726"/>
      <c r="N3072" s="726"/>
      <c r="O3072" s="726"/>
      <c r="P3072" s="726"/>
      <c r="Q3072" s="727"/>
      <c r="R3072" s="730" t="str">
        <f t="shared" si="194"/>
        <v>fx</v>
      </c>
      <c r="S3072" s="726"/>
      <c r="T3072" s="726"/>
      <c r="U3072" s="726"/>
    </row>
    <row r="3073" spans="1:21" ht="15.75" thickBot="1" x14ac:dyDescent="0.3">
      <c r="A3073" s="162" t="str">
        <f t="shared" si="192"/>
        <v>روز</v>
      </c>
      <c r="B3073" s="726"/>
      <c r="C3073" s="726"/>
      <c r="D3073" s="726">
        <v>7</v>
      </c>
      <c r="E3073" s="726">
        <v>50</v>
      </c>
      <c r="F3073" s="730"/>
      <c r="G3073" s="88"/>
      <c r="H3073" s="169"/>
      <c r="I3073" s="169"/>
      <c r="J3073" s="178"/>
      <c r="K3073" s="179">
        <f t="shared" si="193"/>
        <v>0</v>
      </c>
      <c r="L3073" s="726"/>
      <c r="M3073" s="726"/>
      <c r="N3073" s="726"/>
      <c r="O3073" s="726"/>
      <c r="P3073" s="726"/>
      <c r="Q3073" s="727"/>
      <c r="R3073" s="730" t="str">
        <f t="shared" si="194"/>
        <v>fx</v>
      </c>
      <c r="S3073" s="726"/>
      <c r="T3073" s="726"/>
      <c r="U3073" s="726"/>
    </row>
    <row r="3074" spans="1:21" ht="15.75" thickBot="1" x14ac:dyDescent="0.3">
      <c r="A3074" s="162" t="str">
        <f t="shared" si="192"/>
        <v>روز</v>
      </c>
      <c r="B3074" s="726"/>
      <c r="C3074" s="726"/>
      <c r="D3074" s="726">
        <v>7</v>
      </c>
      <c r="E3074" s="726">
        <v>50</v>
      </c>
      <c r="F3074" s="730"/>
      <c r="G3074" s="88"/>
      <c r="H3074" s="169"/>
      <c r="I3074" s="169"/>
      <c r="J3074" s="178"/>
      <c r="K3074" s="179">
        <f t="shared" si="193"/>
        <v>0</v>
      </c>
      <c r="L3074" s="726"/>
      <c r="M3074" s="726"/>
      <c r="N3074" s="726"/>
      <c r="O3074" s="726"/>
      <c r="P3074" s="726"/>
      <c r="Q3074" s="727"/>
      <c r="R3074" s="730" t="str">
        <f t="shared" si="194"/>
        <v>fx</v>
      </c>
      <c r="S3074" s="726"/>
      <c r="T3074" s="726"/>
      <c r="U3074" s="726"/>
    </row>
    <row r="3075" spans="1:21" ht="15.75" thickBot="1" x14ac:dyDescent="0.3">
      <c r="A3075" s="162" t="str">
        <f t="shared" si="192"/>
        <v>روز</v>
      </c>
      <c r="B3075" s="726"/>
      <c r="C3075" s="726"/>
      <c r="D3075" s="726">
        <v>7</v>
      </c>
      <c r="E3075" s="726">
        <v>50</v>
      </c>
      <c r="F3075" s="730"/>
      <c r="G3075" s="88"/>
      <c r="H3075" s="169"/>
      <c r="I3075" s="169"/>
      <c r="J3075" s="178"/>
      <c r="K3075" s="179">
        <f t="shared" si="193"/>
        <v>0</v>
      </c>
      <c r="L3075" s="726"/>
      <c r="M3075" s="726"/>
      <c r="N3075" s="726"/>
      <c r="O3075" s="726"/>
      <c r="P3075" s="726"/>
      <c r="Q3075" s="727"/>
      <c r="R3075" s="730" t="str">
        <f t="shared" si="194"/>
        <v>fx</v>
      </c>
      <c r="S3075" s="726"/>
      <c r="T3075" s="726"/>
      <c r="U3075" s="726"/>
    </row>
    <row r="3076" spans="1:21" ht="15.75" thickBot="1" x14ac:dyDescent="0.3">
      <c r="A3076" s="162" t="str">
        <f t="shared" si="192"/>
        <v>روز</v>
      </c>
      <c r="B3076" s="726"/>
      <c r="C3076" s="726"/>
      <c r="D3076" s="726">
        <v>7</v>
      </c>
      <c r="E3076" s="726">
        <v>50</v>
      </c>
      <c r="F3076" s="730"/>
      <c r="G3076" s="88"/>
      <c r="H3076" s="169"/>
      <c r="I3076" s="169"/>
      <c r="J3076" s="178"/>
      <c r="K3076" s="179">
        <f t="shared" si="193"/>
        <v>0</v>
      </c>
      <c r="L3076" s="726"/>
      <c r="M3076" s="726"/>
      <c r="N3076" s="726"/>
      <c r="O3076" s="726"/>
      <c r="P3076" s="726"/>
      <c r="Q3076" s="727"/>
      <c r="R3076" s="730" t="str">
        <f t="shared" si="194"/>
        <v>fx</v>
      </c>
      <c r="S3076" s="726"/>
      <c r="T3076" s="726"/>
      <c r="U3076" s="726"/>
    </row>
    <row r="3077" spans="1:21" ht="15.75" thickBot="1" x14ac:dyDescent="0.3">
      <c r="A3077" s="162" t="str">
        <f t="shared" si="192"/>
        <v>روز</v>
      </c>
      <c r="B3077" s="726"/>
      <c r="C3077" s="726"/>
      <c r="D3077" s="726">
        <v>7</v>
      </c>
      <c r="E3077" s="726">
        <v>50</v>
      </c>
      <c r="F3077" s="730"/>
      <c r="G3077" s="88"/>
      <c r="H3077" s="169"/>
      <c r="I3077" s="169"/>
      <c r="J3077" s="178"/>
      <c r="K3077" s="179">
        <f t="shared" si="193"/>
        <v>0</v>
      </c>
      <c r="L3077" s="726"/>
      <c r="M3077" s="726"/>
      <c r="N3077" s="726"/>
      <c r="O3077" s="726"/>
      <c r="P3077" s="726"/>
      <c r="Q3077" s="727"/>
      <c r="R3077" s="730" t="str">
        <f t="shared" si="194"/>
        <v>fx</v>
      </c>
      <c r="S3077" s="726"/>
      <c r="T3077" s="726"/>
      <c r="U3077" s="726"/>
    </row>
    <row r="3078" spans="1:21" ht="15.75" thickBot="1" x14ac:dyDescent="0.3">
      <c r="A3078" s="162" t="str">
        <f t="shared" si="192"/>
        <v>روز</v>
      </c>
      <c r="B3078" s="726"/>
      <c r="C3078" s="726"/>
      <c r="D3078" s="726">
        <v>7</v>
      </c>
      <c r="E3078" s="726">
        <v>50</v>
      </c>
      <c r="F3078" s="730"/>
      <c r="G3078" s="88"/>
      <c r="H3078" s="169"/>
      <c r="I3078" s="169"/>
      <c r="J3078" s="178"/>
      <c r="K3078" s="179">
        <f t="shared" si="193"/>
        <v>0</v>
      </c>
      <c r="L3078" s="726"/>
      <c r="M3078" s="726"/>
      <c r="N3078" s="726"/>
      <c r="O3078" s="726"/>
      <c r="P3078" s="726"/>
      <c r="Q3078" s="727"/>
      <c r="R3078" s="730" t="str">
        <f t="shared" si="194"/>
        <v>fx</v>
      </c>
      <c r="S3078" s="726"/>
      <c r="T3078" s="726"/>
      <c r="U3078" s="726"/>
    </row>
    <row r="3079" spans="1:21" ht="15.75" thickBot="1" x14ac:dyDescent="0.3">
      <c r="A3079" s="162" t="str">
        <f t="shared" si="192"/>
        <v>روز</v>
      </c>
      <c r="B3079" s="726"/>
      <c r="C3079" s="726"/>
      <c r="D3079" s="726">
        <v>7</v>
      </c>
      <c r="E3079" s="726">
        <v>50</v>
      </c>
      <c r="F3079" s="730"/>
      <c r="G3079" s="88"/>
      <c r="H3079" s="169"/>
      <c r="I3079" s="169"/>
      <c r="J3079" s="178"/>
      <c r="K3079" s="179">
        <f t="shared" si="193"/>
        <v>0</v>
      </c>
      <c r="L3079" s="726"/>
      <c r="M3079" s="726"/>
      <c r="N3079" s="726"/>
      <c r="O3079" s="726"/>
      <c r="P3079" s="726"/>
      <c r="Q3079" s="727"/>
      <c r="R3079" s="730" t="str">
        <f t="shared" si="194"/>
        <v>fx</v>
      </c>
      <c r="S3079" s="726"/>
      <c r="T3079" s="726"/>
      <c r="U3079" s="726"/>
    </row>
    <row r="3080" spans="1:21" ht="15.75" thickBot="1" x14ac:dyDescent="0.3">
      <c r="A3080" s="162" t="str">
        <f t="shared" si="192"/>
        <v>روز</v>
      </c>
      <c r="B3080" s="726"/>
      <c r="C3080" s="726"/>
      <c r="D3080" s="726">
        <v>7</v>
      </c>
      <c r="E3080" s="726">
        <v>50</v>
      </c>
      <c r="F3080" s="730"/>
      <c r="G3080" s="88"/>
      <c r="H3080" s="169"/>
      <c r="I3080" s="169"/>
      <c r="J3080" s="178"/>
      <c r="K3080" s="179">
        <f t="shared" si="193"/>
        <v>0</v>
      </c>
      <c r="L3080" s="726"/>
      <c r="M3080" s="726"/>
      <c r="N3080" s="726"/>
      <c r="O3080" s="726"/>
      <c r="P3080" s="726"/>
      <c r="Q3080" s="727"/>
      <c r="R3080" s="730" t="str">
        <f t="shared" si="194"/>
        <v>fx</v>
      </c>
      <c r="S3080" s="726"/>
      <c r="T3080" s="726"/>
      <c r="U3080" s="726"/>
    </row>
    <row r="3081" spans="1:21" ht="15.75" thickBot="1" x14ac:dyDescent="0.3">
      <c r="A3081" s="162" t="str">
        <f t="shared" ref="A3081:A3144" si="195">IF(H3081&gt;I3081,"شب","روز")</f>
        <v>روز</v>
      </c>
      <c r="B3081" s="726"/>
      <c r="C3081" s="726"/>
      <c r="D3081" s="726">
        <v>7</v>
      </c>
      <c r="E3081" s="726">
        <v>50</v>
      </c>
      <c r="F3081" s="730"/>
      <c r="G3081" s="88"/>
      <c r="H3081" s="169"/>
      <c r="I3081" s="169"/>
      <c r="J3081" s="178"/>
      <c r="K3081" s="179">
        <f t="shared" ref="K3081:K3144" si="196">IF(H3081&gt;I3081,(H3081-I3081)-J3081,(I3081-H3081)-J3081)</f>
        <v>0</v>
      </c>
      <c r="L3081" s="726"/>
      <c r="M3081" s="726"/>
      <c r="N3081" s="726"/>
      <c r="O3081" s="726"/>
      <c r="P3081" s="726"/>
      <c r="Q3081" s="727"/>
      <c r="R3081" s="730" t="str">
        <f t="shared" ref="R3081:R3144" si="197">IF(C3081=370,"p500","fx")</f>
        <v>fx</v>
      </c>
      <c r="S3081" s="726"/>
      <c r="T3081" s="726"/>
      <c r="U3081" s="726"/>
    </row>
    <row r="3082" spans="1:21" ht="15.75" thickBot="1" x14ac:dyDescent="0.3">
      <c r="A3082" s="162" t="str">
        <f t="shared" si="195"/>
        <v>روز</v>
      </c>
      <c r="B3082" s="726"/>
      <c r="C3082" s="726"/>
      <c r="D3082" s="726">
        <v>7</v>
      </c>
      <c r="E3082" s="726">
        <v>50</v>
      </c>
      <c r="F3082" s="730"/>
      <c r="G3082" s="88"/>
      <c r="H3082" s="169"/>
      <c r="I3082" s="169"/>
      <c r="J3082" s="178"/>
      <c r="K3082" s="179">
        <f t="shared" si="196"/>
        <v>0</v>
      </c>
      <c r="L3082" s="726"/>
      <c r="M3082" s="726"/>
      <c r="N3082" s="726"/>
      <c r="O3082" s="726"/>
      <c r="P3082" s="726"/>
      <c r="Q3082" s="727"/>
      <c r="R3082" s="730" t="str">
        <f t="shared" si="197"/>
        <v>fx</v>
      </c>
      <c r="S3082" s="726"/>
      <c r="T3082" s="726"/>
      <c r="U3082" s="726"/>
    </row>
    <row r="3083" spans="1:21" ht="15.75" thickBot="1" x14ac:dyDescent="0.3">
      <c r="A3083" s="162" t="str">
        <f t="shared" si="195"/>
        <v>روز</v>
      </c>
      <c r="B3083" s="726"/>
      <c r="C3083" s="726"/>
      <c r="D3083" s="726">
        <v>7</v>
      </c>
      <c r="E3083" s="726">
        <v>50</v>
      </c>
      <c r="F3083" s="730"/>
      <c r="G3083" s="88"/>
      <c r="H3083" s="169"/>
      <c r="I3083" s="169"/>
      <c r="J3083" s="178"/>
      <c r="K3083" s="179">
        <f t="shared" si="196"/>
        <v>0</v>
      </c>
      <c r="L3083" s="726"/>
      <c r="M3083" s="726"/>
      <c r="N3083" s="726"/>
      <c r="O3083" s="726"/>
      <c r="P3083" s="726"/>
      <c r="Q3083" s="727"/>
      <c r="R3083" s="730" t="str">
        <f t="shared" si="197"/>
        <v>fx</v>
      </c>
      <c r="S3083" s="726"/>
      <c r="T3083" s="726"/>
      <c r="U3083" s="726"/>
    </row>
    <row r="3084" spans="1:21" ht="15.75" thickBot="1" x14ac:dyDescent="0.3">
      <c r="A3084" s="162" t="str">
        <f t="shared" si="195"/>
        <v>روز</v>
      </c>
      <c r="B3084" s="726"/>
      <c r="C3084" s="726"/>
      <c r="D3084" s="726">
        <v>7</v>
      </c>
      <c r="E3084" s="726">
        <v>50</v>
      </c>
      <c r="F3084" s="730"/>
      <c r="G3084" s="88"/>
      <c r="H3084" s="169"/>
      <c r="I3084" s="169"/>
      <c r="J3084" s="178"/>
      <c r="K3084" s="179">
        <f t="shared" si="196"/>
        <v>0</v>
      </c>
      <c r="L3084" s="726"/>
      <c r="M3084" s="726"/>
      <c r="N3084" s="726"/>
      <c r="O3084" s="726"/>
      <c r="P3084" s="726"/>
      <c r="Q3084" s="727"/>
      <c r="R3084" s="730" t="str">
        <f t="shared" si="197"/>
        <v>fx</v>
      </c>
      <c r="S3084" s="726"/>
      <c r="T3084" s="726"/>
      <c r="U3084" s="726"/>
    </row>
    <row r="3085" spans="1:21" ht="15.75" thickBot="1" x14ac:dyDescent="0.3">
      <c r="A3085" s="162" t="str">
        <f t="shared" si="195"/>
        <v>روز</v>
      </c>
      <c r="B3085" s="726"/>
      <c r="C3085" s="726"/>
      <c r="D3085" s="726">
        <v>7</v>
      </c>
      <c r="E3085" s="726">
        <v>50</v>
      </c>
      <c r="F3085" s="730"/>
      <c r="G3085" s="88"/>
      <c r="H3085" s="169"/>
      <c r="I3085" s="169"/>
      <c r="J3085" s="178"/>
      <c r="K3085" s="179">
        <f t="shared" si="196"/>
        <v>0</v>
      </c>
      <c r="L3085" s="726"/>
      <c r="M3085" s="726"/>
      <c r="N3085" s="726"/>
      <c r="O3085" s="726"/>
      <c r="P3085" s="726"/>
      <c r="Q3085" s="727"/>
      <c r="R3085" s="730" t="str">
        <f t="shared" si="197"/>
        <v>fx</v>
      </c>
      <c r="S3085" s="726"/>
      <c r="T3085" s="726"/>
      <c r="U3085" s="726"/>
    </row>
    <row r="3086" spans="1:21" ht="15.75" thickBot="1" x14ac:dyDescent="0.3">
      <c r="A3086" s="162" t="str">
        <f t="shared" si="195"/>
        <v>روز</v>
      </c>
      <c r="B3086" s="726"/>
      <c r="C3086" s="726"/>
      <c r="D3086" s="726">
        <v>7</v>
      </c>
      <c r="E3086" s="726">
        <v>50</v>
      </c>
      <c r="F3086" s="730"/>
      <c r="G3086" s="88"/>
      <c r="H3086" s="169"/>
      <c r="I3086" s="169"/>
      <c r="J3086" s="178"/>
      <c r="K3086" s="179">
        <f t="shared" si="196"/>
        <v>0</v>
      </c>
      <c r="L3086" s="726"/>
      <c r="M3086" s="726"/>
      <c r="N3086" s="726"/>
      <c r="O3086" s="726"/>
      <c r="P3086" s="726"/>
      <c r="Q3086" s="727"/>
      <c r="R3086" s="730" t="str">
        <f t="shared" si="197"/>
        <v>fx</v>
      </c>
      <c r="S3086" s="726"/>
      <c r="T3086" s="726"/>
      <c r="U3086" s="726"/>
    </row>
    <row r="3087" spans="1:21" ht="15.75" thickBot="1" x14ac:dyDescent="0.3">
      <c r="A3087" s="162" t="str">
        <f t="shared" si="195"/>
        <v>روز</v>
      </c>
      <c r="B3087" s="726"/>
      <c r="C3087" s="726"/>
      <c r="D3087" s="726">
        <v>7</v>
      </c>
      <c r="E3087" s="726">
        <v>50</v>
      </c>
      <c r="F3087" s="730"/>
      <c r="G3087" s="88"/>
      <c r="H3087" s="169"/>
      <c r="I3087" s="169"/>
      <c r="J3087" s="178"/>
      <c r="K3087" s="179">
        <f t="shared" si="196"/>
        <v>0</v>
      </c>
      <c r="L3087" s="726"/>
      <c r="M3087" s="726"/>
      <c r="N3087" s="726"/>
      <c r="O3087" s="726"/>
      <c r="P3087" s="726"/>
      <c r="Q3087" s="727"/>
      <c r="R3087" s="730" t="str">
        <f t="shared" si="197"/>
        <v>fx</v>
      </c>
      <c r="S3087" s="726"/>
      <c r="T3087" s="726"/>
      <c r="U3087" s="726"/>
    </row>
    <row r="3088" spans="1:21" ht="15.75" thickBot="1" x14ac:dyDescent="0.3">
      <c r="A3088" s="162" t="str">
        <f t="shared" si="195"/>
        <v>روز</v>
      </c>
      <c r="B3088" s="726"/>
      <c r="C3088" s="726"/>
      <c r="D3088" s="726">
        <v>7</v>
      </c>
      <c r="E3088" s="726">
        <v>50</v>
      </c>
      <c r="F3088" s="730"/>
      <c r="G3088" s="88"/>
      <c r="H3088" s="169"/>
      <c r="I3088" s="169"/>
      <c r="J3088" s="178"/>
      <c r="K3088" s="179">
        <f t="shared" si="196"/>
        <v>0</v>
      </c>
      <c r="L3088" s="726"/>
      <c r="M3088" s="726"/>
      <c r="N3088" s="726"/>
      <c r="O3088" s="726"/>
      <c r="P3088" s="726"/>
      <c r="Q3088" s="727"/>
      <c r="R3088" s="730" t="str">
        <f t="shared" si="197"/>
        <v>fx</v>
      </c>
      <c r="S3088" s="726"/>
      <c r="T3088" s="726"/>
      <c r="U3088" s="726"/>
    </row>
    <row r="3089" spans="1:21" ht="15.75" thickBot="1" x14ac:dyDescent="0.3">
      <c r="A3089" s="162" t="str">
        <f t="shared" si="195"/>
        <v>روز</v>
      </c>
      <c r="B3089" s="726"/>
      <c r="C3089" s="726"/>
      <c r="D3089" s="726">
        <v>7</v>
      </c>
      <c r="E3089" s="726">
        <v>50</v>
      </c>
      <c r="F3089" s="730"/>
      <c r="G3089" s="88"/>
      <c r="H3089" s="169"/>
      <c r="I3089" s="169"/>
      <c r="J3089" s="178"/>
      <c r="K3089" s="179">
        <f t="shared" si="196"/>
        <v>0</v>
      </c>
      <c r="L3089" s="726"/>
      <c r="M3089" s="726"/>
      <c r="N3089" s="726"/>
      <c r="O3089" s="726"/>
      <c r="P3089" s="726"/>
      <c r="Q3089" s="727"/>
      <c r="R3089" s="730" t="str">
        <f t="shared" si="197"/>
        <v>fx</v>
      </c>
      <c r="S3089" s="726"/>
      <c r="T3089" s="726"/>
      <c r="U3089" s="726"/>
    </row>
    <row r="3090" spans="1:21" ht="15.75" thickBot="1" x14ac:dyDescent="0.3">
      <c r="A3090" s="162" t="str">
        <f t="shared" si="195"/>
        <v>روز</v>
      </c>
      <c r="B3090" s="726"/>
      <c r="C3090" s="726"/>
      <c r="D3090" s="726">
        <v>7</v>
      </c>
      <c r="E3090" s="726">
        <v>50</v>
      </c>
      <c r="F3090" s="730"/>
      <c r="G3090" s="88"/>
      <c r="H3090" s="169"/>
      <c r="I3090" s="169"/>
      <c r="J3090" s="178"/>
      <c r="K3090" s="179">
        <f t="shared" si="196"/>
        <v>0</v>
      </c>
      <c r="L3090" s="726"/>
      <c r="M3090" s="726"/>
      <c r="N3090" s="726"/>
      <c r="O3090" s="726"/>
      <c r="P3090" s="726"/>
      <c r="Q3090" s="727"/>
      <c r="R3090" s="730" t="str">
        <f t="shared" si="197"/>
        <v>fx</v>
      </c>
      <c r="S3090" s="726"/>
      <c r="T3090" s="726"/>
      <c r="U3090" s="726"/>
    </row>
    <row r="3091" spans="1:21" ht="15.75" thickBot="1" x14ac:dyDescent="0.3">
      <c r="A3091" s="162" t="str">
        <f t="shared" si="195"/>
        <v>روز</v>
      </c>
      <c r="B3091" s="726"/>
      <c r="C3091" s="726"/>
      <c r="D3091" s="726">
        <v>7</v>
      </c>
      <c r="E3091" s="726">
        <v>50</v>
      </c>
      <c r="F3091" s="730"/>
      <c r="G3091" s="88"/>
      <c r="H3091" s="169"/>
      <c r="I3091" s="169"/>
      <c r="J3091" s="178"/>
      <c r="K3091" s="179">
        <f t="shared" si="196"/>
        <v>0</v>
      </c>
      <c r="L3091" s="726"/>
      <c r="M3091" s="726"/>
      <c r="N3091" s="726"/>
      <c r="O3091" s="726"/>
      <c r="P3091" s="726"/>
      <c r="Q3091" s="727"/>
      <c r="R3091" s="730" t="str">
        <f t="shared" si="197"/>
        <v>fx</v>
      </c>
      <c r="S3091" s="726"/>
      <c r="T3091" s="726"/>
      <c r="U3091" s="726"/>
    </row>
    <row r="3092" spans="1:21" ht="15.75" thickBot="1" x14ac:dyDescent="0.3">
      <c r="A3092" s="162" t="str">
        <f t="shared" si="195"/>
        <v>روز</v>
      </c>
      <c r="B3092" s="726"/>
      <c r="C3092" s="726"/>
      <c r="D3092" s="726">
        <v>7</v>
      </c>
      <c r="E3092" s="726">
        <v>50</v>
      </c>
      <c r="F3092" s="730"/>
      <c r="G3092" s="88"/>
      <c r="H3092" s="169"/>
      <c r="I3092" s="169"/>
      <c r="J3092" s="178"/>
      <c r="K3092" s="179">
        <f t="shared" si="196"/>
        <v>0</v>
      </c>
      <c r="L3092" s="726"/>
      <c r="M3092" s="726"/>
      <c r="N3092" s="726"/>
      <c r="O3092" s="726"/>
      <c r="P3092" s="726"/>
      <c r="Q3092" s="727"/>
      <c r="R3092" s="730" t="str">
        <f t="shared" si="197"/>
        <v>fx</v>
      </c>
      <c r="S3092" s="726"/>
      <c r="T3092" s="726"/>
      <c r="U3092" s="726"/>
    </row>
    <row r="3093" spans="1:21" ht="15.75" thickBot="1" x14ac:dyDescent="0.3">
      <c r="A3093" s="162" t="str">
        <f t="shared" si="195"/>
        <v>روز</v>
      </c>
      <c r="B3093" s="726"/>
      <c r="C3093" s="726"/>
      <c r="D3093" s="726">
        <v>7</v>
      </c>
      <c r="E3093" s="726">
        <v>50</v>
      </c>
      <c r="F3093" s="730"/>
      <c r="G3093" s="88"/>
      <c r="H3093" s="169"/>
      <c r="I3093" s="169"/>
      <c r="J3093" s="178"/>
      <c r="K3093" s="179">
        <f t="shared" si="196"/>
        <v>0</v>
      </c>
      <c r="L3093" s="726"/>
      <c r="M3093" s="726"/>
      <c r="N3093" s="726"/>
      <c r="O3093" s="726"/>
      <c r="P3093" s="726"/>
      <c r="Q3093" s="727"/>
      <c r="R3093" s="730" t="str">
        <f t="shared" si="197"/>
        <v>fx</v>
      </c>
      <c r="S3093" s="726"/>
      <c r="T3093" s="726"/>
      <c r="U3093" s="726"/>
    </row>
    <row r="3094" spans="1:21" ht="15.75" thickBot="1" x14ac:dyDescent="0.3">
      <c r="A3094" s="162" t="str">
        <f t="shared" si="195"/>
        <v>روز</v>
      </c>
      <c r="B3094" s="726"/>
      <c r="C3094" s="726"/>
      <c r="D3094" s="726">
        <v>7</v>
      </c>
      <c r="E3094" s="726">
        <v>50</v>
      </c>
      <c r="F3094" s="730"/>
      <c r="G3094" s="88"/>
      <c r="H3094" s="169"/>
      <c r="I3094" s="169"/>
      <c r="J3094" s="178"/>
      <c r="K3094" s="179">
        <f t="shared" si="196"/>
        <v>0</v>
      </c>
      <c r="L3094" s="726"/>
      <c r="M3094" s="726"/>
      <c r="N3094" s="726"/>
      <c r="O3094" s="726"/>
      <c r="P3094" s="726"/>
      <c r="Q3094" s="727"/>
      <c r="R3094" s="730" t="str">
        <f t="shared" si="197"/>
        <v>fx</v>
      </c>
      <c r="S3094" s="726"/>
      <c r="T3094" s="726"/>
      <c r="U3094" s="726"/>
    </row>
    <row r="3095" spans="1:21" ht="15.75" thickBot="1" x14ac:dyDescent="0.3">
      <c r="A3095" s="162" t="str">
        <f t="shared" si="195"/>
        <v>روز</v>
      </c>
      <c r="B3095" s="726"/>
      <c r="C3095" s="726"/>
      <c r="D3095" s="726">
        <v>7</v>
      </c>
      <c r="E3095" s="726">
        <v>50</v>
      </c>
      <c r="F3095" s="730"/>
      <c r="G3095" s="88"/>
      <c r="H3095" s="169"/>
      <c r="I3095" s="169"/>
      <c r="J3095" s="178"/>
      <c r="K3095" s="179">
        <f t="shared" si="196"/>
        <v>0</v>
      </c>
      <c r="L3095" s="726"/>
      <c r="M3095" s="726"/>
      <c r="N3095" s="726"/>
      <c r="O3095" s="726"/>
      <c r="P3095" s="726"/>
      <c r="Q3095" s="727"/>
      <c r="R3095" s="730" t="str">
        <f t="shared" si="197"/>
        <v>fx</v>
      </c>
      <c r="S3095" s="726"/>
      <c r="T3095" s="726"/>
      <c r="U3095" s="726"/>
    </row>
    <row r="3096" spans="1:21" ht="15.75" thickBot="1" x14ac:dyDescent="0.3">
      <c r="A3096" s="162" t="str">
        <f t="shared" si="195"/>
        <v>روز</v>
      </c>
      <c r="B3096" s="726"/>
      <c r="C3096" s="726"/>
      <c r="D3096" s="726">
        <v>7</v>
      </c>
      <c r="E3096" s="726">
        <v>50</v>
      </c>
      <c r="F3096" s="730"/>
      <c r="G3096" s="88"/>
      <c r="H3096" s="169"/>
      <c r="I3096" s="169"/>
      <c r="J3096" s="178"/>
      <c r="K3096" s="179">
        <f t="shared" si="196"/>
        <v>0</v>
      </c>
      <c r="L3096" s="726"/>
      <c r="M3096" s="726"/>
      <c r="N3096" s="726"/>
      <c r="O3096" s="726"/>
      <c r="P3096" s="726"/>
      <c r="Q3096" s="727"/>
      <c r="R3096" s="730" t="str">
        <f t="shared" si="197"/>
        <v>fx</v>
      </c>
      <c r="S3096" s="726"/>
      <c r="T3096" s="726"/>
      <c r="U3096" s="726"/>
    </row>
    <row r="3097" spans="1:21" ht="15.75" thickBot="1" x14ac:dyDescent="0.3">
      <c r="A3097" s="162" t="str">
        <f t="shared" si="195"/>
        <v>روز</v>
      </c>
      <c r="B3097" s="726"/>
      <c r="C3097" s="726"/>
      <c r="D3097" s="726">
        <v>7</v>
      </c>
      <c r="E3097" s="726">
        <v>50</v>
      </c>
      <c r="F3097" s="730"/>
      <c r="G3097" s="88"/>
      <c r="H3097" s="169"/>
      <c r="I3097" s="169"/>
      <c r="J3097" s="178"/>
      <c r="K3097" s="179">
        <f t="shared" si="196"/>
        <v>0</v>
      </c>
      <c r="L3097" s="726"/>
      <c r="M3097" s="726"/>
      <c r="N3097" s="726"/>
      <c r="O3097" s="726"/>
      <c r="P3097" s="726"/>
      <c r="Q3097" s="727"/>
      <c r="R3097" s="730" t="str">
        <f t="shared" si="197"/>
        <v>fx</v>
      </c>
      <c r="S3097" s="726"/>
      <c r="T3097" s="726"/>
      <c r="U3097" s="726"/>
    </row>
    <row r="3098" spans="1:21" ht="15.75" thickBot="1" x14ac:dyDescent="0.3">
      <c r="A3098" s="162" t="str">
        <f t="shared" si="195"/>
        <v>روز</v>
      </c>
      <c r="B3098" s="726"/>
      <c r="C3098" s="726"/>
      <c r="D3098" s="726">
        <v>7</v>
      </c>
      <c r="E3098" s="726">
        <v>50</v>
      </c>
      <c r="F3098" s="730"/>
      <c r="G3098" s="88"/>
      <c r="H3098" s="169"/>
      <c r="I3098" s="169"/>
      <c r="J3098" s="178"/>
      <c r="K3098" s="179">
        <f t="shared" si="196"/>
        <v>0</v>
      </c>
      <c r="L3098" s="726"/>
      <c r="M3098" s="726"/>
      <c r="N3098" s="726"/>
      <c r="O3098" s="726"/>
      <c r="P3098" s="726"/>
      <c r="Q3098" s="727"/>
      <c r="R3098" s="730" t="str">
        <f t="shared" si="197"/>
        <v>fx</v>
      </c>
      <c r="S3098" s="726"/>
      <c r="T3098" s="726"/>
      <c r="U3098" s="726"/>
    </row>
    <row r="3099" spans="1:21" ht="15.75" thickBot="1" x14ac:dyDescent="0.3">
      <c r="A3099" s="162" t="str">
        <f t="shared" si="195"/>
        <v>روز</v>
      </c>
      <c r="B3099" s="726"/>
      <c r="C3099" s="726"/>
      <c r="D3099" s="726">
        <v>7</v>
      </c>
      <c r="E3099" s="726">
        <v>50</v>
      </c>
      <c r="F3099" s="730"/>
      <c r="G3099" s="88"/>
      <c r="H3099" s="169"/>
      <c r="I3099" s="169"/>
      <c r="J3099" s="178"/>
      <c r="K3099" s="179">
        <f t="shared" si="196"/>
        <v>0</v>
      </c>
      <c r="L3099" s="726"/>
      <c r="M3099" s="726"/>
      <c r="N3099" s="726"/>
      <c r="O3099" s="726"/>
      <c r="P3099" s="726"/>
      <c r="Q3099" s="727"/>
      <c r="R3099" s="730" t="str">
        <f t="shared" si="197"/>
        <v>fx</v>
      </c>
      <c r="S3099" s="726"/>
      <c r="T3099" s="726"/>
      <c r="U3099" s="726"/>
    </row>
    <row r="3100" spans="1:21" ht="15.75" thickBot="1" x14ac:dyDescent="0.3">
      <c r="A3100" s="162" t="str">
        <f t="shared" si="195"/>
        <v>روز</v>
      </c>
      <c r="B3100" s="726"/>
      <c r="C3100" s="726"/>
      <c r="D3100" s="726">
        <v>7</v>
      </c>
      <c r="E3100" s="726">
        <v>50</v>
      </c>
      <c r="F3100" s="730"/>
      <c r="G3100" s="88"/>
      <c r="H3100" s="169"/>
      <c r="I3100" s="169"/>
      <c r="J3100" s="178"/>
      <c r="K3100" s="179">
        <f t="shared" si="196"/>
        <v>0</v>
      </c>
      <c r="L3100" s="726"/>
      <c r="M3100" s="726"/>
      <c r="N3100" s="726"/>
      <c r="O3100" s="726"/>
      <c r="P3100" s="726"/>
      <c r="Q3100" s="727"/>
      <c r="R3100" s="730" t="str">
        <f t="shared" si="197"/>
        <v>fx</v>
      </c>
      <c r="S3100" s="726"/>
      <c r="T3100" s="726"/>
      <c r="U3100" s="726"/>
    </row>
    <row r="3101" spans="1:21" ht="15.75" thickBot="1" x14ac:dyDescent="0.3">
      <c r="A3101" s="162" t="str">
        <f t="shared" si="195"/>
        <v>روز</v>
      </c>
      <c r="B3101" s="726"/>
      <c r="C3101" s="726"/>
      <c r="D3101" s="726">
        <v>7</v>
      </c>
      <c r="E3101" s="726">
        <v>50</v>
      </c>
      <c r="F3101" s="730"/>
      <c r="G3101" s="88"/>
      <c r="H3101" s="169"/>
      <c r="I3101" s="169"/>
      <c r="J3101" s="178"/>
      <c r="K3101" s="179">
        <f t="shared" si="196"/>
        <v>0</v>
      </c>
      <c r="L3101" s="726"/>
      <c r="M3101" s="726"/>
      <c r="N3101" s="726"/>
      <c r="O3101" s="726"/>
      <c r="P3101" s="726"/>
      <c r="Q3101" s="727"/>
      <c r="R3101" s="730" t="str">
        <f t="shared" si="197"/>
        <v>fx</v>
      </c>
      <c r="S3101" s="726"/>
      <c r="T3101" s="726"/>
      <c r="U3101" s="726"/>
    </row>
    <row r="3102" spans="1:21" ht="15.75" thickBot="1" x14ac:dyDescent="0.3">
      <c r="A3102" s="162" t="str">
        <f t="shared" si="195"/>
        <v>روز</v>
      </c>
      <c r="B3102" s="726"/>
      <c r="C3102" s="726"/>
      <c r="D3102" s="726">
        <v>7</v>
      </c>
      <c r="E3102" s="726">
        <v>50</v>
      </c>
      <c r="F3102" s="730"/>
      <c r="G3102" s="88"/>
      <c r="H3102" s="169"/>
      <c r="I3102" s="169"/>
      <c r="J3102" s="178"/>
      <c r="K3102" s="179">
        <f t="shared" si="196"/>
        <v>0</v>
      </c>
      <c r="L3102" s="726"/>
      <c r="M3102" s="726"/>
      <c r="N3102" s="726"/>
      <c r="O3102" s="726"/>
      <c r="P3102" s="726"/>
      <c r="Q3102" s="727"/>
      <c r="R3102" s="730" t="str">
        <f t="shared" si="197"/>
        <v>fx</v>
      </c>
      <c r="S3102" s="726"/>
      <c r="T3102" s="726"/>
      <c r="U3102" s="726"/>
    </row>
    <row r="3103" spans="1:21" ht="15.75" thickBot="1" x14ac:dyDescent="0.3">
      <c r="A3103" s="162" t="str">
        <f t="shared" si="195"/>
        <v>روز</v>
      </c>
      <c r="B3103" s="726"/>
      <c r="C3103" s="726"/>
      <c r="D3103" s="726">
        <v>7</v>
      </c>
      <c r="E3103" s="726">
        <v>50</v>
      </c>
      <c r="F3103" s="730"/>
      <c r="G3103" s="88"/>
      <c r="H3103" s="169"/>
      <c r="I3103" s="169"/>
      <c r="J3103" s="178"/>
      <c r="K3103" s="179">
        <f t="shared" si="196"/>
        <v>0</v>
      </c>
      <c r="L3103" s="726"/>
      <c r="M3103" s="726"/>
      <c r="N3103" s="726"/>
      <c r="O3103" s="726"/>
      <c r="P3103" s="726"/>
      <c r="Q3103" s="727"/>
      <c r="R3103" s="730" t="str">
        <f t="shared" si="197"/>
        <v>fx</v>
      </c>
      <c r="S3103" s="726"/>
      <c r="T3103" s="726"/>
      <c r="U3103" s="726"/>
    </row>
    <row r="3104" spans="1:21" ht="15.75" thickBot="1" x14ac:dyDescent="0.3">
      <c r="A3104" s="162" t="str">
        <f t="shared" si="195"/>
        <v>روز</v>
      </c>
      <c r="B3104" s="726"/>
      <c r="C3104" s="726"/>
      <c r="D3104" s="726">
        <v>7</v>
      </c>
      <c r="E3104" s="726">
        <v>50</v>
      </c>
      <c r="F3104" s="730"/>
      <c r="G3104" s="88"/>
      <c r="H3104" s="169"/>
      <c r="I3104" s="169"/>
      <c r="J3104" s="178"/>
      <c r="K3104" s="179">
        <f t="shared" si="196"/>
        <v>0</v>
      </c>
      <c r="L3104" s="726"/>
      <c r="M3104" s="726"/>
      <c r="N3104" s="726"/>
      <c r="O3104" s="726"/>
      <c r="P3104" s="726"/>
      <c r="Q3104" s="727"/>
      <c r="R3104" s="730" t="str">
        <f t="shared" si="197"/>
        <v>fx</v>
      </c>
      <c r="S3104" s="726"/>
      <c r="T3104" s="726"/>
      <c r="U3104" s="726"/>
    </row>
    <row r="3105" spans="1:21" ht="15.75" thickBot="1" x14ac:dyDescent="0.3">
      <c r="A3105" s="162" t="str">
        <f t="shared" si="195"/>
        <v>روز</v>
      </c>
      <c r="B3105" s="726"/>
      <c r="C3105" s="726"/>
      <c r="D3105" s="726">
        <v>7</v>
      </c>
      <c r="E3105" s="726">
        <v>50</v>
      </c>
      <c r="F3105" s="730"/>
      <c r="G3105" s="88"/>
      <c r="H3105" s="169"/>
      <c r="I3105" s="169"/>
      <c r="J3105" s="178"/>
      <c r="K3105" s="179">
        <f t="shared" si="196"/>
        <v>0</v>
      </c>
      <c r="L3105" s="726"/>
      <c r="M3105" s="726"/>
      <c r="N3105" s="726"/>
      <c r="O3105" s="726"/>
      <c r="P3105" s="726"/>
      <c r="Q3105" s="727"/>
      <c r="R3105" s="730" t="str">
        <f t="shared" si="197"/>
        <v>fx</v>
      </c>
      <c r="S3105" s="726"/>
      <c r="T3105" s="726"/>
      <c r="U3105" s="726"/>
    </row>
    <row r="3106" spans="1:21" ht="15.75" thickBot="1" x14ac:dyDescent="0.3">
      <c r="A3106" s="162" t="str">
        <f t="shared" si="195"/>
        <v>روز</v>
      </c>
      <c r="B3106" s="726"/>
      <c r="C3106" s="726"/>
      <c r="D3106" s="726">
        <v>7</v>
      </c>
      <c r="E3106" s="726">
        <v>50</v>
      </c>
      <c r="F3106" s="730"/>
      <c r="G3106" s="88"/>
      <c r="H3106" s="169"/>
      <c r="I3106" s="169"/>
      <c r="J3106" s="178"/>
      <c r="K3106" s="179">
        <f t="shared" si="196"/>
        <v>0</v>
      </c>
      <c r="L3106" s="726"/>
      <c r="M3106" s="726"/>
      <c r="N3106" s="726"/>
      <c r="O3106" s="726"/>
      <c r="P3106" s="726"/>
      <c r="Q3106" s="727"/>
      <c r="R3106" s="730" t="str">
        <f t="shared" si="197"/>
        <v>fx</v>
      </c>
      <c r="S3106" s="726"/>
      <c r="T3106" s="726"/>
      <c r="U3106" s="726"/>
    </row>
    <row r="3107" spans="1:21" ht="15.75" thickBot="1" x14ac:dyDescent="0.3">
      <c r="A3107" s="162" t="str">
        <f t="shared" si="195"/>
        <v>روز</v>
      </c>
      <c r="B3107" s="726"/>
      <c r="C3107" s="726"/>
      <c r="D3107" s="726">
        <v>7</v>
      </c>
      <c r="E3107" s="726">
        <v>50</v>
      </c>
      <c r="F3107" s="730"/>
      <c r="G3107" s="88"/>
      <c r="H3107" s="169"/>
      <c r="I3107" s="169"/>
      <c r="J3107" s="178"/>
      <c r="K3107" s="179">
        <f t="shared" si="196"/>
        <v>0</v>
      </c>
      <c r="L3107" s="726"/>
      <c r="M3107" s="726"/>
      <c r="N3107" s="726"/>
      <c r="O3107" s="726"/>
      <c r="P3107" s="726"/>
      <c r="Q3107" s="727"/>
      <c r="R3107" s="730" t="str">
        <f t="shared" si="197"/>
        <v>fx</v>
      </c>
      <c r="S3107" s="726"/>
      <c r="T3107" s="726"/>
      <c r="U3107" s="726"/>
    </row>
    <row r="3108" spans="1:21" ht="15.75" thickBot="1" x14ac:dyDescent="0.3">
      <c r="A3108" s="162" t="str">
        <f t="shared" si="195"/>
        <v>روز</v>
      </c>
      <c r="B3108" s="726"/>
      <c r="C3108" s="726"/>
      <c r="D3108" s="726">
        <v>7</v>
      </c>
      <c r="E3108" s="726">
        <v>50</v>
      </c>
      <c r="F3108" s="730"/>
      <c r="G3108" s="88"/>
      <c r="H3108" s="169"/>
      <c r="I3108" s="169"/>
      <c r="J3108" s="178"/>
      <c r="K3108" s="179">
        <f t="shared" si="196"/>
        <v>0</v>
      </c>
      <c r="L3108" s="726"/>
      <c r="M3108" s="726"/>
      <c r="N3108" s="726"/>
      <c r="O3108" s="726"/>
      <c r="P3108" s="726"/>
      <c r="Q3108" s="727"/>
      <c r="R3108" s="730" t="str">
        <f t="shared" si="197"/>
        <v>fx</v>
      </c>
      <c r="S3108" s="726"/>
      <c r="T3108" s="726"/>
      <c r="U3108" s="726"/>
    </row>
    <row r="3109" spans="1:21" ht="15.75" thickBot="1" x14ac:dyDescent="0.3">
      <c r="A3109" s="162" t="str">
        <f t="shared" si="195"/>
        <v>روز</v>
      </c>
      <c r="B3109" s="726"/>
      <c r="C3109" s="726"/>
      <c r="D3109" s="726">
        <v>7</v>
      </c>
      <c r="E3109" s="726">
        <v>50</v>
      </c>
      <c r="F3109" s="730"/>
      <c r="G3109" s="88"/>
      <c r="H3109" s="169"/>
      <c r="I3109" s="169"/>
      <c r="J3109" s="178"/>
      <c r="K3109" s="179">
        <f t="shared" si="196"/>
        <v>0</v>
      </c>
      <c r="L3109" s="726"/>
      <c r="M3109" s="726"/>
      <c r="N3109" s="726"/>
      <c r="O3109" s="726"/>
      <c r="P3109" s="726"/>
      <c r="Q3109" s="727"/>
      <c r="R3109" s="730" t="str">
        <f t="shared" si="197"/>
        <v>fx</v>
      </c>
      <c r="S3109" s="726"/>
      <c r="T3109" s="726"/>
      <c r="U3109" s="726"/>
    </row>
    <row r="3110" spans="1:21" ht="15.75" thickBot="1" x14ac:dyDescent="0.3">
      <c r="A3110" s="162" t="str">
        <f t="shared" si="195"/>
        <v>روز</v>
      </c>
      <c r="B3110" s="726"/>
      <c r="C3110" s="726"/>
      <c r="D3110" s="726">
        <v>7</v>
      </c>
      <c r="E3110" s="726">
        <v>50</v>
      </c>
      <c r="F3110" s="730"/>
      <c r="G3110" s="88"/>
      <c r="H3110" s="169"/>
      <c r="I3110" s="169"/>
      <c r="J3110" s="178"/>
      <c r="K3110" s="179">
        <f t="shared" si="196"/>
        <v>0</v>
      </c>
      <c r="L3110" s="726"/>
      <c r="M3110" s="726"/>
      <c r="N3110" s="726"/>
      <c r="O3110" s="726"/>
      <c r="P3110" s="726"/>
      <c r="Q3110" s="727"/>
      <c r="R3110" s="730" t="str">
        <f t="shared" si="197"/>
        <v>fx</v>
      </c>
      <c r="S3110" s="726"/>
      <c r="T3110" s="726"/>
      <c r="U3110" s="726"/>
    </row>
    <row r="3111" spans="1:21" ht="15.75" thickBot="1" x14ac:dyDescent="0.3">
      <c r="A3111" s="162" t="str">
        <f t="shared" si="195"/>
        <v>روز</v>
      </c>
      <c r="B3111" s="726"/>
      <c r="C3111" s="726"/>
      <c r="D3111" s="726">
        <v>7</v>
      </c>
      <c r="E3111" s="726">
        <v>50</v>
      </c>
      <c r="F3111" s="730"/>
      <c r="G3111" s="88"/>
      <c r="H3111" s="169"/>
      <c r="I3111" s="169"/>
      <c r="J3111" s="178"/>
      <c r="K3111" s="179">
        <f t="shared" si="196"/>
        <v>0</v>
      </c>
      <c r="L3111" s="726"/>
      <c r="M3111" s="726"/>
      <c r="N3111" s="726"/>
      <c r="O3111" s="726"/>
      <c r="P3111" s="726"/>
      <c r="Q3111" s="727"/>
      <c r="R3111" s="730" t="str">
        <f t="shared" si="197"/>
        <v>fx</v>
      </c>
      <c r="S3111" s="726"/>
      <c r="T3111" s="726"/>
      <c r="U3111" s="726"/>
    </row>
    <row r="3112" spans="1:21" ht="15.75" thickBot="1" x14ac:dyDescent="0.3">
      <c r="A3112" s="162" t="str">
        <f t="shared" si="195"/>
        <v>روز</v>
      </c>
      <c r="B3112" s="726"/>
      <c r="C3112" s="726"/>
      <c r="D3112" s="726">
        <v>7</v>
      </c>
      <c r="E3112" s="726">
        <v>50</v>
      </c>
      <c r="F3112" s="730"/>
      <c r="G3112" s="88"/>
      <c r="H3112" s="169"/>
      <c r="I3112" s="169"/>
      <c r="J3112" s="178"/>
      <c r="K3112" s="179">
        <f t="shared" si="196"/>
        <v>0</v>
      </c>
      <c r="L3112" s="726"/>
      <c r="M3112" s="726"/>
      <c r="N3112" s="726"/>
      <c r="O3112" s="726"/>
      <c r="P3112" s="726"/>
      <c r="Q3112" s="727"/>
      <c r="R3112" s="730" t="str">
        <f t="shared" si="197"/>
        <v>fx</v>
      </c>
      <c r="S3112" s="726"/>
      <c r="T3112" s="726"/>
      <c r="U3112" s="726"/>
    </row>
    <row r="3113" spans="1:21" ht="15.75" thickBot="1" x14ac:dyDescent="0.3">
      <c r="A3113" s="162" t="str">
        <f t="shared" si="195"/>
        <v>روز</v>
      </c>
      <c r="B3113" s="726"/>
      <c r="C3113" s="726"/>
      <c r="D3113" s="726">
        <v>7</v>
      </c>
      <c r="E3113" s="726">
        <v>50</v>
      </c>
      <c r="F3113" s="730"/>
      <c r="G3113" s="88"/>
      <c r="H3113" s="169"/>
      <c r="I3113" s="169"/>
      <c r="J3113" s="178"/>
      <c r="K3113" s="179">
        <f t="shared" si="196"/>
        <v>0</v>
      </c>
      <c r="L3113" s="726"/>
      <c r="M3113" s="726"/>
      <c r="N3113" s="726"/>
      <c r="O3113" s="726"/>
      <c r="P3113" s="726"/>
      <c r="Q3113" s="727"/>
      <c r="R3113" s="730" t="str">
        <f t="shared" si="197"/>
        <v>fx</v>
      </c>
      <c r="S3113" s="726"/>
      <c r="T3113" s="726"/>
      <c r="U3113" s="726"/>
    </row>
    <row r="3114" spans="1:21" ht="15.75" thickBot="1" x14ac:dyDescent="0.3">
      <c r="A3114" s="162" t="str">
        <f t="shared" si="195"/>
        <v>روز</v>
      </c>
      <c r="B3114" s="726"/>
      <c r="C3114" s="726"/>
      <c r="D3114" s="726">
        <v>7</v>
      </c>
      <c r="E3114" s="726">
        <v>50</v>
      </c>
      <c r="F3114" s="730"/>
      <c r="G3114" s="88"/>
      <c r="H3114" s="169"/>
      <c r="I3114" s="169"/>
      <c r="J3114" s="178"/>
      <c r="K3114" s="179">
        <f t="shared" si="196"/>
        <v>0</v>
      </c>
      <c r="L3114" s="726"/>
      <c r="M3114" s="726"/>
      <c r="N3114" s="726"/>
      <c r="O3114" s="726"/>
      <c r="P3114" s="726"/>
      <c r="Q3114" s="727"/>
      <c r="R3114" s="730" t="str">
        <f t="shared" si="197"/>
        <v>fx</v>
      </c>
      <c r="S3114" s="726"/>
      <c r="T3114" s="726"/>
      <c r="U3114" s="726"/>
    </row>
    <row r="3115" spans="1:21" ht="15.75" thickBot="1" x14ac:dyDescent="0.3">
      <c r="A3115" s="162" t="str">
        <f t="shared" si="195"/>
        <v>روز</v>
      </c>
      <c r="B3115" s="726"/>
      <c r="C3115" s="726"/>
      <c r="D3115" s="726">
        <v>7</v>
      </c>
      <c r="E3115" s="726">
        <v>50</v>
      </c>
      <c r="F3115" s="730"/>
      <c r="G3115" s="88"/>
      <c r="H3115" s="169"/>
      <c r="I3115" s="169"/>
      <c r="J3115" s="178"/>
      <c r="K3115" s="179">
        <f t="shared" si="196"/>
        <v>0</v>
      </c>
      <c r="L3115" s="726"/>
      <c r="M3115" s="726"/>
      <c r="N3115" s="726"/>
      <c r="O3115" s="726"/>
      <c r="P3115" s="726"/>
      <c r="Q3115" s="727"/>
      <c r="R3115" s="730" t="str">
        <f t="shared" si="197"/>
        <v>fx</v>
      </c>
      <c r="S3115" s="726"/>
      <c r="T3115" s="726"/>
      <c r="U3115" s="726"/>
    </row>
    <row r="3116" spans="1:21" ht="15.75" thickBot="1" x14ac:dyDescent="0.3">
      <c r="A3116" s="162" t="str">
        <f t="shared" si="195"/>
        <v>روز</v>
      </c>
      <c r="B3116" s="726"/>
      <c r="C3116" s="726"/>
      <c r="D3116" s="726">
        <v>7</v>
      </c>
      <c r="E3116" s="726">
        <v>50</v>
      </c>
      <c r="F3116" s="730"/>
      <c r="G3116" s="88"/>
      <c r="H3116" s="169"/>
      <c r="I3116" s="169"/>
      <c r="J3116" s="178"/>
      <c r="K3116" s="179">
        <f t="shared" si="196"/>
        <v>0</v>
      </c>
      <c r="L3116" s="726"/>
      <c r="M3116" s="726"/>
      <c r="N3116" s="726"/>
      <c r="O3116" s="726"/>
      <c r="P3116" s="726"/>
      <c r="Q3116" s="727"/>
      <c r="R3116" s="730" t="str">
        <f t="shared" si="197"/>
        <v>fx</v>
      </c>
      <c r="S3116" s="726"/>
      <c r="T3116" s="726"/>
      <c r="U3116" s="726"/>
    </row>
    <row r="3117" spans="1:21" ht="15.75" thickBot="1" x14ac:dyDescent="0.3">
      <c r="A3117" s="162" t="str">
        <f t="shared" si="195"/>
        <v>روز</v>
      </c>
      <c r="B3117" s="726"/>
      <c r="C3117" s="726"/>
      <c r="D3117" s="726">
        <v>7</v>
      </c>
      <c r="E3117" s="726">
        <v>50</v>
      </c>
      <c r="F3117" s="730"/>
      <c r="G3117" s="88"/>
      <c r="H3117" s="169"/>
      <c r="I3117" s="169"/>
      <c r="J3117" s="178"/>
      <c r="K3117" s="179">
        <f t="shared" si="196"/>
        <v>0</v>
      </c>
      <c r="L3117" s="726"/>
      <c r="M3117" s="726"/>
      <c r="N3117" s="726"/>
      <c r="O3117" s="726"/>
      <c r="P3117" s="726"/>
      <c r="Q3117" s="727"/>
      <c r="R3117" s="730" t="str">
        <f t="shared" si="197"/>
        <v>fx</v>
      </c>
      <c r="S3117" s="726"/>
      <c r="T3117" s="726"/>
      <c r="U3117" s="726"/>
    </row>
    <row r="3118" spans="1:21" ht="15.75" thickBot="1" x14ac:dyDescent="0.3">
      <c r="A3118" s="162" t="str">
        <f t="shared" si="195"/>
        <v>روز</v>
      </c>
      <c r="B3118" s="726"/>
      <c r="C3118" s="726"/>
      <c r="D3118" s="726">
        <v>7</v>
      </c>
      <c r="E3118" s="726">
        <v>50</v>
      </c>
      <c r="F3118" s="730"/>
      <c r="G3118" s="88"/>
      <c r="H3118" s="169"/>
      <c r="I3118" s="169"/>
      <c r="J3118" s="178"/>
      <c r="K3118" s="179">
        <f t="shared" si="196"/>
        <v>0</v>
      </c>
      <c r="L3118" s="726"/>
      <c r="M3118" s="726"/>
      <c r="N3118" s="726"/>
      <c r="O3118" s="726"/>
      <c r="P3118" s="726"/>
      <c r="Q3118" s="727"/>
      <c r="R3118" s="730" t="str">
        <f t="shared" si="197"/>
        <v>fx</v>
      </c>
      <c r="S3118" s="726"/>
      <c r="T3118" s="726"/>
      <c r="U3118" s="726"/>
    </row>
    <row r="3119" spans="1:21" ht="15.75" thickBot="1" x14ac:dyDescent="0.3">
      <c r="A3119" s="162" t="str">
        <f t="shared" si="195"/>
        <v>روز</v>
      </c>
      <c r="B3119" s="726"/>
      <c r="C3119" s="726"/>
      <c r="D3119" s="726">
        <v>7</v>
      </c>
      <c r="E3119" s="726">
        <v>50</v>
      </c>
      <c r="F3119" s="730"/>
      <c r="G3119" s="88"/>
      <c r="H3119" s="169"/>
      <c r="I3119" s="169"/>
      <c r="J3119" s="178"/>
      <c r="K3119" s="179">
        <f t="shared" si="196"/>
        <v>0</v>
      </c>
      <c r="L3119" s="726"/>
      <c r="M3119" s="726"/>
      <c r="N3119" s="726"/>
      <c r="O3119" s="726"/>
      <c r="P3119" s="726"/>
      <c r="Q3119" s="727"/>
      <c r="R3119" s="730" t="str">
        <f t="shared" si="197"/>
        <v>fx</v>
      </c>
      <c r="S3119" s="726"/>
      <c r="T3119" s="726"/>
      <c r="U3119" s="726"/>
    </row>
    <row r="3120" spans="1:21" ht="15.75" thickBot="1" x14ac:dyDescent="0.3">
      <c r="A3120" s="162" t="str">
        <f t="shared" si="195"/>
        <v>روز</v>
      </c>
      <c r="B3120" s="726"/>
      <c r="C3120" s="726"/>
      <c r="D3120" s="726">
        <v>7</v>
      </c>
      <c r="E3120" s="726">
        <v>50</v>
      </c>
      <c r="F3120" s="730"/>
      <c r="G3120" s="88"/>
      <c r="H3120" s="169"/>
      <c r="I3120" s="169"/>
      <c r="J3120" s="178"/>
      <c r="K3120" s="179">
        <f t="shared" si="196"/>
        <v>0</v>
      </c>
      <c r="L3120" s="726"/>
      <c r="M3120" s="726"/>
      <c r="N3120" s="726"/>
      <c r="O3120" s="726"/>
      <c r="P3120" s="726"/>
      <c r="Q3120" s="727"/>
      <c r="R3120" s="730" t="str">
        <f t="shared" si="197"/>
        <v>fx</v>
      </c>
      <c r="S3120" s="726"/>
      <c r="T3120" s="726"/>
      <c r="U3120" s="726"/>
    </row>
    <row r="3121" spans="1:21" ht="15.75" thickBot="1" x14ac:dyDescent="0.3">
      <c r="A3121" s="162" t="str">
        <f t="shared" si="195"/>
        <v>روز</v>
      </c>
      <c r="B3121" s="726"/>
      <c r="C3121" s="726"/>
      <c r="D3121" s="726">
        <v>7</v>
      </c>
      <c r="E3121" s="726">
        <v>50</v>
      </c>
      <c r="F3121" s="730"/>
      <c r="G3121" s="88"/>
      <c r="H3121" s="169"/>
      <c r="I3121" s="169"/>
      <c r="J3121" s="178"/>
      <c r="K3121" s="179">
        <f t="shared" si="196"/>
        <v>0</v>
      </c>
      <c r="L3121" s="726"/>
      <c r="M3121" s="726"/>
      <c r="N3121" s="726"/>
      <c r="O3121" s="726"/>
      <c r="P3121" s="726"/>
      <c r="Q3121" s="727"/>
      <c r="R3121" s="730" t="str">
        <f t="shared" si="197"/>
        <v>fx</v>
      </c>
      <c r="S3121" s="726"/>
      <c r="T3121" s="726"/>
      <c r="U3121" s="726"/>
    </row>
    <row r="3122" spans="1:21" ht="15.75" thickBot="1" x14ac:dyDescent="0.3">
      <c r="A3122" s="162" t="str">
        <f t="shared" si="195"/>
        <v>روز</v>
      </c>
      <c r="B3122" s="726"/>
      <c r="C3122" s="726"/>
      <c r="D3122" s="726">
        <v>7</v>
      </c>
      <c r="E3122" s="726">
        <v>50</v>
      </c>
      <c r="F3122" s="730"/>
      <c r="G3122" s="88"/>
      <c r="H3122" s="169"/>
      <c r="I3122" s="169"/>
      <c r="J3122" s="178"/>
      <c r="K3122" s="179">
        <f t="shared" si="196"/>
        <v>0</v>
      </c>
      <c r="L3122" s="726"/>
      <c r="M3122" s="726"/>
      <c r="N3122" s="726"/>
      <c r="O3122" s="726"/>
      <c r="P3122" s="726"/>
      <c r="Q3122" s="727"/>
      <c r="R3122" s="730" t="str">
        <f t="shared" si="197"/>
        <v>fx</v>
      </c>
      <c r="S3122" s="726"/>
      <c r="T3122" s="726"/>
      <c r="U3122" s="726"/>
    </row>
    <row r="3123" spans="1:21" ht="15.75" thickBot="1" x14ac:dyDescent="0.3">
      <c r="A3123" s="162" t="str">
        <f t="shared" si="195"/>
        <v>روز</v>
      </c>
      <c r="B3123" s="726"/>
      <c r="C3123" s="726"/>
      <c r="D3123" s="726">
        <v>7</v>
      </c>
      <c r="E3123" s="726">
        <v>50</v>
      </c>
      <c r="F3123" s="730"/>
      <c r="G3123" s="88"/>
      <c r="H3123" s="169"/>
      <c r="I3123" s="169"/>
      <c r="J3123" s="178"/>
      <c r="K3123" s="179">
        <f t="shared" si="196"/>
        <v>0</v>
      </c>
      <c r="L3123" s="726"/>
      <c r="M3123" s="726"/>
      <c r="N3123" s="726"/>
      <c r="O3123" s="726"/>
      <c r="P3123" s="726"/>
      <c r="Q3123" s="727"/>
      <c r="R3123" s="730" t="str">
        <f t="shared" si="197"/>
        <v>fx</v>
      </c>
      <c r="S3123" s="726"/>
      <c r="T3123" s="726"/>
      <c r="U3123" s="726"/>
    </row>
    <row r="3124" spans="1:21" ht="15.75" thickBot="1" x14ac:dyDescent="0.3">
      <c r="A3124" s="162" t="str">
        <f t="shared" si="195"/>
        <v>روز</v>
      </c>
      <c r="B3124" s="726"/>
      <c r="C3124" s="726"/>
      <c r="D3124" s="726">
        <v>7</v>
      </c>
      <c r="E3124" s="726">
        <v>50</v>
      </c>
      <c r="F3124" s="730"/>
      <c r="G3124" s="88"/>
      <c r="H3124" s="169"/>
      <c r="I3124" s="169"/>
      <c r="J3124" s="178"/>
      <c r="K3124" s="179">
        <f t="shared" si="196"/>
        <v>0</v>
      </c>
      <c r="L3124" s="726"/>
      <c r="M3124" s="726"/>
      <c r="N3124" s="726"/>
      <c r="O3124" s="726"/>
      <c r="P3124" s="726"/>
      <c r="Q3124" s="727"/>
      <c r="R3124" s="730" t="str">
        <f t="shared" si="197"/>
        <v>fx</v>
      </c>
      <c r="S3124" s="726"/>
      <c r="T3124" s="726"/>
      <c r="U3124" s="726"/>
    </row>
    <row r="3125" spans="1:21" ht="15.75" thickBot="1" x14ac:dyDescent="0.3">
      <c r="A3125" s="162" t="str">
        <f t="shared" si="195"/>
        <v>روز</v>
      </c>
      <c r="B3125" s="726"/>
      <c r="C3125" s="726"/>
      <c r="D3125" s="726">
        <v>7</v>
      </c>
      <c r="E3125" s="726">
        <v>50</v>
      </c>
      <c r="F3125" s="730"/>
      <c r="G3125" s="88"/>
      <c r="H3125" s="169"/>
      <c r="I3125" s="169"/>
      <c r="J3125" s="178"/>
      <c r="K3125" s="179">
        <f t="shared" si="196"/>
        <v>0</v>
      </c>
      <c r="L3125" s="726"/>
      <c r="M3125" s="726"/>
      <c r="N3125" s="726"/>
      <c r="O3125" s="726"/>
      <c r="P3125" s="726"/>
      <c r="Q3125" s="727"/>
      <c r="R3125" s="730" t="str">
        <f t="shared" si="197"/>
        <v>fx</v>
      </c>
      <c r="S3125" s="726"/>
      <c r="T3125" s="726"/>
      <c r="U3125" s="726"/>
    </row>
    <row r="3126" spans="1:21" ht="15.75" thickBot="1" x14ac:dyDescent="0.3">
      <c r="A3126" s="162" t="str">
        <f t="shared" si="195"/>
        <v>روز</v>
      </c>
      <c r="B3126" s="726"/>
      <c r="C3126" s="726"/>
      <c r="D3126" s="726">
        <v>7</v>
      </c>
      <c r="E3126" s="726">
        <v>50</v>
      </c>
      <c r="F3126" s="730"/>
      <c r="G3126" s="88"/>
      <c r="H3126" s="169"/>
      <c r="I3126" s="169"/>
      <c r="J3126" s="178"/>
      <c r="K3126" s="179">
        <f t="shared" si="196"/>
        <v>0</v>
      </c>
      <c r="L3126" s="726"/>
      <c r="M3126" s="726"/>
      <c r="N3126" s="726"/>
      <c r="O3126" s="726"/>
      <c r="P3126" s="726"/>
      <c r="Q3126" s="727"/>
      <c r="R3126" s="730" t="str">
        <f t="shared" si="197"/>
        <v>fx</v>
      </c>
      <c r="S3126" s="726"/>
      <c r="T3126" s="726"/>
      <c r="U3126" s="726"/>
    </row>
    <row r="3127" spans="1:21" ht="15.75" thickBot="1" x14ac:dyDescent="0.3">
      <c r="A3127" s="162" t="str">
        <f t="shared" si="195"/>
        <v>روز</v>
      </c>
      <c r="B3127" s="726"/>
      <c r="C3127" s="726"/>
      <c r="D3127" s="726">
        <v>7</v>
      </c>
      <c r="E3127" s="726">
        <v>50</v>
      </c>
      <c r="F3127" s="730"/>
      <c r="G3127" s="88"/>
      <c r="H3127" s="169"/>
      <c r="I3127" s="169"/>
      <c r="J3127" s="178"/>
      <c r="K3127" s="179">
        <f t="shared" si="196"/>
        <v>0</v>
      </c>
      <c r="L3127" s="726"/>
      <c r="M3127" s="726"/>
      <c r="N3127" s="726"/>
      <c r="O3127" s="726"/>
      <c r="P3127" s="726"/>
      <c r="Q3127" s="727"/>
      <c r="R3127" s="730" t="str">
        <f t="shared" si="197"/>
        <v>fx</v>
      </c>
      <c r="S3127" s="726"/>
      <c r="T3127" s="726"/>
      <c r="U3127" s="726"/>
    </row>
    <row r="3128" spans="1:21" ht="15.75" thickBot="1" x14ac:dyDescent="0.3">
      <c r="A3128" s="162" t="str">
        <f t="shared" si="195"/>
        <v>روز</v>
      </c>
      <c r="B3128" s="726"/>
      <c r="C3128" s="726"/>
      <c r="D3128" s="726">
        <v>7</v>
      </c>
      <c r="E3128" s="726">
        <v>50</v>
      </c>
      <c r="F3128" s="730"/>
      <c r="G3128" s="88"/>
      <c r="H3128" s="169"/>
      <c r="I3128" s="169"/>
      <c r="J3128" s="178"/>
      <c r="K3128" s="179">
        <f t="shared" si="196"/>
        <v>0</v>
      </c>
      <c r="L3128" s="726"/>
      <c r="M3128" s="726"/>
      <c r="N3128" s="726"/>
      <c r="O3128" s="726"/>
      <c r="P3128" s="726"/>
      <c r="Q3128" s="727"/>
      <c r="R3128" s="730" t="str">
        <f t="shared" si="197"/>
        <v>fx</v>
      </c>
      <c r="S3128" s="726"/>
      <c r="T3128" s="726"/>
      <c r="U3128" s="726"/>
    </row>
    <row r="3129" spans="1:21" ht="15.75" thickBot="1" x14ac:dyDescent="0.3">
      <c r="A3129" s="162" t="str">
        <f t="shared" si="195"/>
        <v>روز</v>
      </c>
      <c r="B3129" s="726"/>
      <c r="C3129" s="726"/>
      <c r="D3129" s="726">
        <v>7</v>
      </c>
      <c r="E3129" s="726">
        <v>50</v>
      </c>
      <c r="F3129" s="730"/>
      <c r="G3129" s="88"/>
      <c r="H3129" s="169"/>
      <c r="I3129" s="169"/>
      <c r="J3129" s="178"/>
      <c r="K3129" s="179">
        <f t="shared" si="196"/>
        <v>0</v>
      </c>
      <c r="L3129" s="726"/>
      <c r="M3129" s="726"/>
      <c r="N3129" s="726"/>
      <c r="O3129" s="726"/>
      <c r="P3129" s="726"/>
      <c r="Q3129" s="727"/>
      <c r="R3129" s="730" t="str">
        <f t="shared" si="197"/>
        <v>fx</v>
      </c>
      <c r="S3129" s="726"/>
      <c r="T3129" s="726"/>
      <c r="U3129" s="726"/>
    </row>
    <row r="3130" spans="1:21" ht="15.75" thickBot="1" x14ac:dyDescent="0.3">
      <c r="A3130" s="162" t="str">
        <f t="shared" si="195"/>
        <v>روز</v>
      </c>
      <c r="B3130" s="726"/>
      <c r="C3130" s="726"/>
      <c r="D3130" s="726">
        <v>7</v>
      </c>
      <c r="E3130" s="726">
        <v>50</v>
      </c>
      <c r="F3130" s="730"/>
      <c r="G3130" s="88"/>
      <c r="H3130" s="169"/>
      <c r="I3130" s="169"/>
      <c r="J3130" s="178"/>
      <c r="K3130" s="179">
        <f t="shared" si="196"/>
        <v>0</v>
      </c>
      <c r="L3130" s="726"/>
      <c r="M3130" s="726"/>
      <c r="N3130" s="726"/>
      <c r="O3130" s="726"/>
      <c r="P3130" s="726"/>
      <c r="Q3130" s="727"/>
      <c r="R3130" s="730" t="str">
        <f t="shared" si="197"/>
        <v>fx</v>
      </c>
      <c r="S3130" s="726"/>
      <c r="T3130" s="726"/>
      <c r="U3130" s="726"/>
    </row>
    <row r="3131" spans="1:21" ht="15.75" thickBot="1" x14ac:dyDescent="0.3">
      <c r="A3131" s="162" t="str">
        <f t="shared" si="195"/>
        <v>روز</v>
      </c>
      <c r="B3131" s="726"/>
      <c r="C3131" s="726"/>
      <c r="D3131" s="726">
        <v>7</v>
      </c>
      <c r="E3131" s="726">
        <v>50</v>
      </c>
      <c r="F3131" s="730"/>
      <c r="G3131" s="88"/>
      <c r="H3131" s="169"/>
      <c r="I3131" s="169"/>
      <c r="J3131" s="178"/>
      <c r="K3131" s="179">
        <f t="shared" si="196"/>
        <v>0</v>
      </c>
      <c r="L3131" s="726"/>
      <c r="M3131" s="726"/>
      <c r="N3131" s="726"/>
      <c r="O3131" s="726"/>
      <c r="P3131" s="726"/>
      <c r="Q3131" s="727"/>
      <c r="R3131" s="730" t="str">
        <f t="shared" si="197"/>
        <v>fx</v>
      </c>
      <c r="S3131" s="726"/>
      <c r="T3131" s="726"/>
      <c r="U3131" s="726"/>
    </row>
    <row r="3132" spans="1:21" ht="15.75" thickBot="1" x14ac:dyDescent="0.3">
      <c r="A3132" s="162" t="str">
        <f t="shared" si="195"/>
        <v>روز</v>
      </c>
      <c r="B3132" s="726"/>
      <c r="C3132" s="726"/>
      <c r="D3132" s="726">
        <v>7</v>
      </c>
      <c r="E3132" s="726">
        <v>50</v>
      </c>
      <c r="F3132" s="730"/>
      <c r="G3132" s="88"/>
      <c r="H3132" s="169"/>
      <c r="I3132" s="169"/>
      <c r="J3132" s="178"/>
      <c r="K3132" s="179">
        <f t="shared" si="196"/>
        <v>0</v>
      </c>
      <c r="L3132" s="726"/>
      <c r="M3132" s="726"/>
      <c r="N3132" s="726"/>
      <c r="O3132" s="726"/>
      <c r="P3132" s="726"/>
      <c r="Q3132" s="727"/>
      <c r="R3132" s="730" t="str">
        <f t="shared" si="197"/>
        <v>fx</v>
      </c>
      <c r="S3132" s="726"/>
      <c r="T3132" s="726"/>
      <c r="U3132" s="726"/>
    </row>
    <row r="3133" spans="1:21" ht="15.75" thickBot="1" x14ac:dyDescent="0.3">
      <c r="A3133" s="162" t="str">
        <f t="shared" si="195"/>
        <v>روز</v>
      </c>
      <c r="B3133" s="726"/>
      <c r="C3133" s="726"/>
      <c r="D3133" s="726">
        <v>7</v>
      </c>
      <c r="E3133" s="726">
        <v>50</v>
      </c>
      <c r="F3133" s="730"/>
      <c r="G3133" s="88"/>
      <c r="H3133" s="169"/>
      <c r="I3133" s="169"/>
      <c r="J3133" s="178"/>
      <c r="K3133" s="179">
        <f t="shared" si="196"/>
        <v>0</v>
      </c>
      <c r="L3133" s="726"/>
      <c r="M3133" s="726"/>
      <c r="N3133" s="726"/>
      <c r="O3133" s="726"/>
      <c r="P3133" s="726"/>
      <c r="Q3133" s="727"/>
      <c r="R3133" s="730" t="str">
        <f t="shared" si="197"/>
        <v>fx</v>
      </c>
      <c r="S3133" s="726"/>
      <c r="T3133" s="726"/>
      <c r="U3133" s="726"/>
    </row>
    <row r="3134" spans="1:21" ht="15.75" thickBot="1" x14ac:dyDescent="0.3">
      <c r="A3134" s="162" t="str">
        <f t="shared" si="195"/>
        <v>روز</v>
      </c>
      <c r="B3134" s="726"/>
      <c r="C3134" s="726"/>
      <c r="D3134" s="726">
        <v>7</v>
      </c>
      <c r="E3134" s="726">
        <v>50</v>
      </c>
      <c r="F3134" s="730"/>
      <c r="G3134" s="88"/>
      <c r="H3134" s="169"/>
      <c r="I3134" s="169"/>
      <c r="J3134" s="178"/>
      <c r="K3134" s="179">
        <f t="shared" si="196"/>
        <v>0</v>
      </c>
      <c r="L3134" s="726"/>
      <c r="M3134" s="726"/>
      <c r="N3134" s="726"/>
      <c r="O3134" s="726"/>
      <c r="P3134" s="726"/>
      <c r="Q3134" s="727"/>
      <c r="R3134" s="730" t="str">
        <f t="shared" si="197"/>
        <v>fx</v>
      </c>
      <c r="S3134" s="726"/>
      <c r="T3134" s="726"/>
      <c r="U3134" s="726"/>
    </row>
    <row r="3135" spans="1:21" ht="15.75" thickBot="1" x14ac:dyDescent="0.3">
      <c r="A3135" s="162" t="str">
        <f t="shared" si="195"/>
        <v>روز</v>
      </c>
      <c r="B3135" s="726"/>
      <c r="C3135" s="726"/>
      <c r="D3135" s="726">
        <v>7</v>
      </c>
      <c r="E3135" s="726">
        <v>50</v>
      </c>
      <c r="F3135" s="730"/>
      <c r="G3135" s="88"/>
      <c r="H3135" s="169"/>
      <c r="I3135" s="169"/>
      <c r="J3135" s="178"/>
      <c r="K3135" s="179">
        <f t="shared" si="196"/>
        <v>0</v>
      </c>
      <c r="L3135" s="726"/>
      <c r="M3135" s="726"/>
      <c r="N3135" s="726"/>
      <c r="O3135" s="726"/>
      <c r="P3135" s="726"/>
      <c r="Q3135" s="727"/>
      <c r="R3135" s="730" t="str">
        <f t="shared" si="197"/>
        <v>fx</v>
      </c>
      <c r="S3135" s="726"/>
      <c r="T3135" s="726"/>
      <c r="U3135" s="726"/>
    </row>
    <row r="3136" spans="1:21" ht="15.75" thickBot="1" x14ac:dyDescent="0.3">
      <c r="A3136" s="162" t="str">
        <f t="shared" si="195"/>
        <v>روز</v>
      </c>
      <c r="B3136" s="726"/>
      <c r="C3136" s="726"/>
      <c r="D3136" s="726">
        <v>7</v>
      </c>
      <c r="E3136" s="726">
        <v>50</v>
      </c>
      <c r="F3136" s="730"/>
      <c r="G3136" s="88"/>
      <c r="H3136" s="169"/>
      <c r="I3136" s="169"/>
      <c r="J3136" s="178"/>
      <c r="K3136" s="179">
        <f t="shared" si="196"/>
        <v>0</v>
      </c>
      <c r="L3136" s="726"/>
      <c r="M3136" s="726"/>
      <c r="N3136" s="726"/>
      <c r="O3136" s="726"/>
      <c r="P3136" s="726"/>
      <c r="Q3136" s="727"/>
      <c r="R3136" s="730" t="str">
        <f t="shared" si="197"/>
        <v>fx</v>
      </c>
      <c r="S3136" s="726"/>
      <c r="T3136" s="726"/>
      <c r="U3136" s="726"/>
    </row>
    <row r="3137" spans="1:21" ht="15.75" thickBot="1" x14ac:dyDescent="0.3">
      <c r="A3137" s="162" t="str">
        <f t="shared" si="195"/>
        <v>روز</v>
      </c>
      <c r="B3137" s="726"/>
      <c r="C3137" s="726"/>
      <c r="D3137" s="726">
        <v>7</v>
      </c>
      <c r="E3137" s="726">
        <v>50</v>
      </c>
      <c r="F3137" s="730"/>
      <c r="G3137" s="88"/>
      <c r="H3137" s="169"/>
      <c r="I3137" s="169"/>
      <c r="J3137" s="178"/>
      <c r="K3137" s="179">
        <f t="shared" si="196"/>
        <v>0</v>
      </c>
      <c r="L3137" s="726"/>
      <c r="M3137" s="726"/>
      <c r="N3137" s="726"/>
      <c r="O3137" s="726"/>
      <c r="P3137" s="726"/>
      <c r="Q3137" s="727"/>
      <c r="R3137" s="730" t="str">
        <f t="shared" si="197"/>
        <v>fx</v>
      </c>
      <c r="S3137" s="726"/>
      <c r="T3137" s="726"/>
      <c r="U3137" s="726"/>
    </row>
    <row r="3138" spans="1:21" ht="15.75" thickBot="1" x14ac:dyDescent="0.3">
      <c r="A3138" s="162" t="str">
        <f t="shared" si="195"/>
        <v>روز</v>
      </c>
      <c r="B3138" s="726"/>
      <c r="C3138" s="726"/>
      <c r="D3138" s="726">
        <v>7</v>
      </c>
      <c r="E3138" s="726">
        <v>50</v>
      </c>
      <c r="F3138" s="730"/>
      <c r="G3138" s="88"/>
      <c r="H3138" s="169"/>
      <c r="I3138" s="169"/>
      <c r="J3138" s="178"/>
      <c r="K3138" s="179">
        <f t="shared" si="196"/>
        <v>0</v>
      </c>
      <c r="L3138" s="726"/>
      <c r="M3138" s="726"/>
      <c r="N3138" s="726"/>
      <c r="O3138" s="726"/>
      <c r="P3138" s="726"/>
      <c r="Q3138" s="727"/>
      <c r="R3138" s="730" t="str">
        <f t="shared" si="197"/>
        <v>fx</v>
      </c>
      <c r="S3138" s="726"/>
      <c r="T3138" s="726"/>
      <c r="U3138" s="726"/>
    </row>
    <row r="3139" spans="1:21" ht="15.75" thickBot="1" x14ac:dyDescent="0.3">
      <c r="A3139" s="162" t="str">
        <f t="shared" si="195"/>
        <v>روز</v>
      </c>
      <c r="B3139" s="726"/>
      <c r="C3139" s="726"/>
      <c r="D3139" s="726">
        <v>7</v>
      </c>
      <c r="E3139" s="726">
        <v>50</v>
      </c>
      <c r="F3139" s="730"/>
      <c r="G3139" s="88"/>
      <c r="H3139" s="169"/>
      <c r="I3139" s="169"/>
      <c r="J3139" s="178"/>
      <c r="K3139" s="179">
        <f t="shared" si="196"/>
        <v>0</v>
      </c>
      <c r="L3139" s="726"/>
      <c r="M3139" s="726"/>
      <c r="N3139" s="726"/>
      <c r="O3139" s="726"/>
      <c r="P3139" s="726"/>
      <c r="Q3139" s="727"/>
      <c r="R3139" s="730" t="str">
        <f t="shared" si="197"/>
        <v>fx</v>
      </c>
      <c r="S3139" s="726"/>
      <c r="T3139" s="726"/>
      <c r="U3139" s="726"/>
    </row>
    <row r="3140" spans="1:21" ht="15.75" thickBot="1" x14ac:dyDescent="0.3">
      <c r="A3140" s="162" t="str">
        <f t="shared" si="195"/>
        <v>روز</v>
      </c>
      <c r="B3140" s="726"/>
      <c r="C3140" s="726"/>
      <c r="D3140" s="726">
        <v>7</v>
      </c>
      <c r="E3140" s="726">
        <v>50</v>
      </c>
      <c r="F3140" s="730"/>
      <c r="G3140" s="88"/>
      <c r="H3140" s="169"/>
      <c r="I3140" s="169"/>
      <c r="J3140" s="178"/>
      <c r="K3140" s="179">
        <f t="shared" si="196"/>
        <v>0</v>
      </c>
      <c r="L3140" s="726"/>
      <c r="M3140" s="726"/>
      <c r="N3140" s="726"/>
      <c r="O3140" s="726"/>
      <c r="P3140" s="726"/>
      <c r="Q3140" s="727"/>
      <c r="R3140" s="730" t="str">
        <f t="shared" si="197"/>
        <v>fx</v>
      </c>
      <c r="S3140" s="726"/>
      <c r="T3140" s="726"/>
      <c r="U3140" s="726"/>
    </row>
    <row r="3141" spans="1:21" ht="15.75" thickBot="1" x14ac:dyDescent="0.3">
      <c r="A3141" s="162" t="str">
        <f t="shared" si="195"/>
        <v>روز</v>
      </c>
      <c r="B3141" s="726"/>
      <c r="C3141" s="726"/>
      <c r="D3141" s="726">
        <v>7</v>
      </c>
      <c r="E3141" s="726">
        <v>50</v>
      </c>
      <c r="F3141" s="730"/>
      <c r="G3141" s="88"/>
      <c r="H3141" s="169"/>
      <c r="I3141" s="169"/>
      <c r="J3141" s="178"/>
      <c r="K3141" s="179">
        <f t="shared" si="196"/>
        <v>0</v>
      </c>
      <c r="L3141" s="726"/>
      <c r="M3141" s="726"/>
      <c r="N3141" s="726"/>
      <c r="O3141" s="726"/>
      <c r="P3141" s="726"/>
      <c r="Q3141" s="727"/>
      <c r="R3141" s="730" t="str">
        <f t="shared" si="197"/>
        <v>fx</v>
      </c>
      <c r="S3141" s="726"/>
      <c r="T3141" s="726"/>
      <c r="U3141" s="726"/>
    </row>
    <row r="3142" spans="1:21" ht="15.75" thickBot="1" x14ac:dyDescent="0.3">
      <c r="A3142" s="162" t="str">
        <f t="shared" si="195"/>
        <v>روز</v>
      </c>
      <c r="B3142" s="726"/>
      <c r="C3142" s="726"/>
      <c r="D3142" s="726">
        <v>7</v>
      </c>
      <c r="E3142" s="726">
        <v>50</v>
      </c>
      <c r="F3142" s="730"/>
      <c r="G3142" s="88"/>
      <c r="H3142" s="169"/>
      <c r="I3142" s="169"/>
      <c r="J3142" s="178"/>
      <c r="K3142" s="179">
        <f t="shared" si="196"/>
        <v>0</v>
      </c>
      <c r="L3142" s="726"/>
      <c r="M3142" s="726"/>
      <c r="N3142" s="726"/>
      <c r="O3142" s="726"/>
      <c r="P3142" s="726"/>
      <c r="Q3142" s="727"/>
      <c r="R3142" s="730" t="str">
        <f t="shared" si="197"/>
        <v>fx</v>
      </c>
      <c r="S3142" s="726"/>
      <c r="T3142" s="726"/>
      <c r="U3142" s="726"/>
    </row>
    <row r="3143" spans="1:21" ht="15.75" thickBot="1" x14ac:dyDescent="0.3">
      <c r="A3143" s="162" t="str">
        <f t="shared" si="195"/>
        <v>روز</v>
      </c>
      <c r="B3143" s="726"/>
      <c r="C3143" s="726"/>
      <c r="D3143" s="726">
        <v>7</v>
      </c>
      <c r="E3143" s="726">
        <v>50</v>
      </c>
      <c r="F3143" s="730"/>
      <c r="G3143" s="88"/>
      <c r="H3143" s="169"/>
      <c r="I3143" s="169"/>
      <c r="J3143" s="178"/>
      <c r="K3143" s="179">
        <f t="shared" si="196"/>
        <v>0</v>
      </c>
      <c r="L3143" s="726"/>
      <c r="M3143" s="726"/>
      <c r="N3143" s="726"/>
      <c r="O3143" s="726"/>
      <c r="P3143" s="726"/>
      <c r="Q3143" s="727"/>
      <c r="R3143" s="730" t="str">
        <f t="shared" si="197"/>
        <v>fx</v>
      </c>
      <c r="S3143" s="726"/>
      <c r="T3143" s="726"/>
      <c r="U3143" s="726"/>
    </row>
    <row r="3144" spans="1:21" ht="15.75" thickBot="1" x14ac:dyDescent="0.3">
      <c r="A3144" s="162" t="str">
        <f t="shared" si="195"/>
        <v>روز</v>
      </c>
      <c r="B3144" s="726"/>
      <c r="C3144" s="726"/>
      <c r="D3144" s="726">
        <v>7</v>
      </c>
      <c r="E3144" s="726">
        <v>50</v>
      </c>
      <c r="F3144" s="730"/>
      <c r="G3144" s="88"/>
      <c r="H3144" s="169"/>
      <c r="I3144" s="169"/>
      <c r="J3144" s="178"/>
      <c r="K3144" s="179">
        <f t="shared" si="196"/>
        <v>0</v>
      </c>
      <c r="L3144" s="726"/>
      <c r="M3144" s="726"/>
      <c r="N3144" s="726"/>
      <c r="O3144" s="726"/>
      <c r="P3144" s="726"/>
      <c r="Q3144" s="727"/>
      <c r="R3144" s="730" t="str">
        <f t="shared" si="197"/>
        <v>fx</v>
      </c>
      <c r="S3144" s="726"/>
      <c r="T3144" s="726"/>
      <c r="U3144" s="726"/>
    </row>
    <row r="3145" spans="1:21" ht="15.75" thickBot="1" x14ac:dyDescent="0.3">
      <c r="A3145" s="162" t="str">
        <f t="shared" ref="A3145:A3208" si="198">IF(H3145&gt;I3145,"شب","روز")</f>
        <v>روز</v>
      </c>
      <c r="B3145" s="726"/>
      <c r="C3145" s="726"/>
      <c r="D3145" s="726">
        <v>7</v>
      </c>
      <c r="E3145" s="726">
        <v>50</v>
      </c>
      <c r="F3145" s="730"/>
      <c r="G3145" s="88"/>
      <c r="H3145" s="169"/>
      <c r="I3145" s="169"/>
      <c r="J3145" s="178"/>
      <c r="K3145" s="179">
        <f t="shared" ref="K3145:K3208" si="199">IF(H3145&gt;I3145,(H3145-I3145)-J3145,(I3145-H3145)-J3145)</f>
        <v>0</v>
      </c>
      <c r="L3145" s="726"/>
      <c r="M3145" s="726"/>
      <c r="N3145" s="726"/>
      <c r="O3145" s="726"/>
      <c r="P3145" s="726"/>
      <c r="Q3145" s="727"/>
      <c r="R3145" s="730" t="str">
        <f t="shared" ref="R3145:R3208" si="200">IF(C3145=370,"p500","fx")</f>
        <v>fx</v>
      </c>
      <c r="S3145" s="726"/>
      <c r="T3145" s="726"/>
      <c r="U3145" s="726"/>
    </row>
    <row r="3146" spans="1:21" ht="15.75" thickBot="1" x14ac:dyDescent="0.3">
      <c r="A3146" s="162" t="str">
        <f t="shared" si="198"/>
        <v>روز</v>
      </c>
      <c r="B3146" s="726"/>
      <c r="C3146" s="726"/>
      <c r="D3146" s="726">
        <v>7</v>
      </c>
      <c r="E3146" s="726">
        <v>50</v>
      </c>
      <c r="F3146" s="730"/>
      <c r="G3146" s="88"/>
      <c r="H3146" s="169"/>
      <c r="I3146" s="169"/>
      <c r="J3146" s="178"/>
      <c r="K3146" s="179">
        <f t="shared" si="199"/>
        <v>0</v>
      </c>
      <c r="L3146" s="726"/>
      <c r="M3146" s="726"/>
      <c r="N3146" s="726"/>
      <c r="O3146" s="726"/>
      <c r="P3146" s="726"/>
      <c r="Q3146" s="727"/>
      <c r="R3146" s="730" t="str">
        <f t="shared" si="200"/>
        <v>fx</v>
      </c>
      <c r="S3146" s="726"/>
      <c r="T3146" s="726"/>
      <c r="U3146" s="726"/>
    </row>
    <row r="3147" spans="1:21" ht="15.75" thickBot="1" x14ac:dyDescent="0.3">
      <c r="A3147" s="162" t="str">
        <f t="shared" si="198"/>
        <v>روز</v>
      </c>
      <c r="B3147" s="726"/>
      <c r="C3147" s="726"/>
      <c r="D3147" s="726">
        <v>7</v>
      </c>
      <c r="E3147" s="726">
        <v>50</v>
      </c>
      <c r="F3147" s="730"/>
      <c r="G3147" s="88"/>
      <c r="H3147" s="169"/>
      <c r="I3147" s="169"/>
      <c r="J3147" s="178"/>
      <c r="K3147" s="179">
        <f t="shared" si="199"/>
        <v>0</v>
      </c>
      <c r="L3147" s="726"/>
      <c r="M3147" s="726"/>
      <c r="N3147" s="726"/>
      <c r="O3147" s="726"/>
      <c r="P3147" s="726"/>
      <c r="Q3147" s="727"/>
      <c r="R3147" s="730" t="str">
        <f t="shared" si="200"/>
        <v>fx</v>
      </c>
      <c r="S3147" s="726"/>
      <c r="T3147" s="726"/>
      <c r="U3147" s="726"/>
    </row>
    <row r="3148" spans="1:21" ht="15.75" thickBot="1" x14ac:dyDescent="0.3">
      <c r="A3148" s="162" t="str">
        <f t="shared" si="198"/>
        <v>روز</v>
      </c>
      <c r="B3148" s="726"/>
      <c r="C3148" s="726"/>
      <c r="D3148" s="726">
        <v>7</v>
      </c>
      <c r="E3148" s="726">
        <v>50</v>
      </c>
      <c r="F3148" s="730"/>
      <c r="G3148" s="88"/>
      <c r="H3148" s="169"/>
      <c r="I3148" s="169"/>
      <c r="J3148" s="178"/>
      <c r="K3148" s="179">
        <f t="shared" si="199"/>
        <v>0</v>
      </c>
      <c r="L3148" s="726"/>
      <c r="M3148" s="726"/>
      <c r="N3148" s="726"/>
      <c r="O3148" s="726"/>
      <c r="P3148" s="726"/>
      <c r="Q3148" s="727"/>
      <c r="R3148" s="730" t="str">
        <f t="shared" si="200"/>
        <v>fx</v>
      </c>
      <c r="S3148" s="726"/>
      <c r="T3148" s="726"/>
      <c r="U3148" s="726"/>
    </row>
    <row r="3149" spans="1:21" ht="15.75" thickBot="1" x14ac:dyDescent="0.3">
      <c r="A3149" s="162" t="str">
        <f t="shared" si="198"/>
        <v>روز</v>
      </c>
      <c r="B3149" s="726"/>
      <c r="C3149" s="726"/>
      <c r="D3149" s="726">
        <v>7</v>
      </c>
      <c r="E3149" s="726">
        <v>50</v>
      </c>
      <c r="F3149" s="730"/>
      <c r="G3149" s="88"/>
      <c r="H3149" s="169"/>
      <c r="I3149" s="169"/>
      <c r="J3149" s="178"/>
      <c r="K3149" s="179">
        <f t="shared" si="199"/>
        <v>0</v>
      </c>
      <c r="L3149" s="726"/>
      <c r="M3149" s="726"/>
      <c r="N3149" s="726"/>
      <c r="O3149" s="726"/>
      <c r="P3149" s="726"/>
      <c r="Q3149" s="727"/>
      <c r="R3149" s="730" t="str">
        <f t="shared" si="200"/>
        <v>fx</v>
      </c>
      <c r="S3149" s="726"/>
      <c r="T3149" s="726"/>
      <c r="U3149" s="726"/>
    </row>
    <row r="3150" spans="1:21" ht="15.75" thickBot="1" x14ac:dyDescent="0.3">
      <c r="A3150" s="162" t="str">
        <f t="shared" si="198"/>
        <v>روز</v>
      </c>
      <c r="B3150" s="726"/>
      <c r="C3150" s="726"/>
      <c r="D3150" s="726">
        <v>7</v>
      </c>
      <c r="E3150" s="726">
        <v>50</v>
      </c>
      <c r="F3150" s="730"/>
      <c r="G3150" s="88"/>
      <c r="H3150" s="169"/>
      <c r="I3150" s="169"/>
      <c r="J3150" s="178"/>
      <c r="K3150" s="179">
        <f t="shared" si="199"/>
        <v>0</v>
      </c>
      <c r="L3150" s="726"/>
      <c r="M3150" s="726"/>
      <c r="N3150" s="726"/>
      <c r="O3150" s="726"/>
      <c r="P3150" s="726"/>
      <c r="Q3150" s="727"/>
      <c r="R3150" s="730" t="str">
        <f t="shared" si="200"/>
        <v>fx</v>
      </c>
      <c r="S3150" s="726"/>
      <c r="T3150" s="726"/>
      <c r="U3150" s="726"/>
    </row>
    <row r="3151" spans="1:21" ht="15.75" thickBot="1" x14ac:dyDescent="0.3">
      <c r="A3151" s="162" t="str">
        <f t="shared" si="198"/>
        <v>روز</v>
      </c>
      <c r="B3151" s="726"/>
      <c r="C3151" s="726"/>
      <c r="D3151" s="726">
        <v>7</v>
      </c>
      <c r="E3151" s="726">
        <v>50</v>
      </c>
      <c r="F3151" s="730"/>
      <c r="G3151" s="88"/>
      <c r="H3151" s="169"/>
      <c r="I3151" s="169"/>
      <c r="J3151" s="178"/>
      <c r="K3151" s="179">
        <f t="shared" si="199"/>
        <v>0</v>
      </c>
      <c r="L3151" s="726"/>
      <c r="M3151" s="726"/>
      <c r="N3151" s="726"/>
      <c r="O3151" s="726"/>
      <c r="P3151" s="726"/>
      <c r="Q3151" s="727"/>
      <c r="R3151" s="730" t="str">
        <f t="shared" si="200"/>
        <v>fx</v>
      </c>
      <c r="S3151" s="726"/>
      <c r="T3151" s="726"/>
      <c r="U3151" s="726"/>
    </row>
    <row r="3152" spans="1:21" ht="15.75" thickBot="1" x14ac:dyDescent="0.3">
      <c r="A3152" s="162" t="str">
        <f t="shared" si="198"/>
        <v>روز</v>
      </c>
      <c r="B3152" s="726"/>
      <c r="C3152" s="726"/>
      <c r="D3152" s="726">
        <v>7</v>
      </c>
      <c r="E3152" s="726">
        <v>50</v>
      </c>
      <c r="F3152" s="730"/>
      <c r="G3152" s="88"/>
      <c r="H3152" s="169"/>
      <c r="I3152" s="169"/>
      <c r="J3152" s="178"/>
      <c r="K3152" s="179">
        <f t="shared" si="199"/>
        <v>0</v>
      </c>
      <c r="L3152" s="726"/>
      <c r="M3152" s="726"/>
      <c r="N3152" s="726"/>
      <c r="O3152" s="726"/>
      <c r="P3152" s="726"/>
      <c r="Q3152" s="727"/>
      <c r="R3152" s="730" t="str">
        <f t="shared" si="200"/>
        <v>fx</v>
      </c>
      <c r="S3152" s="726"/>
      <c r="T3152" s="726"/>
      <c r="U3152" s="726"/>
    </row>
    <row r="3153" spans="1:21" ht="15.75" thickBot="1" x14ac:dyDescent="0.3">
      <c r="A3153" s="162" t="str">
        <f t="shared" si="198"/>
        <v>روز</v>
      </c>
      <c r="B3153" s="726"/>
      <c r="C3153" s="726"/>
      <c r="D3153" s="726">
        <v>7</v>
      </c>
      <c r="E3153" s="726">
        <v>50</v>
      </c>
      <c r="F3153" s="730"/>
      <c r="G3153" s="88"/>
      <c r="H3153" s="169"/>
      <c r="I3153" s="169"/>
      <c r="J3153" s="178"/>
      <c r="K3153" s="179">
        <f t="shared" si="199"/>
        <v>0</v>
      </c>
      <c r="L3153" s="726"/>
      <c r="M3153" s="726"/>
      <c r="N3153" s="726"/>
      <c r="O3153" s="726"/>
      <c r="P3153" s="726"/>
      <c r="Q3153" s="727"/>
      <c r="R3153" s="730" t="str">
        <f t="shared" si="200"/>
        <v>fx</v>
      </c>
      <c r="S3153" s="726"/>
      <c r="T3153" s="726"/>
      <c r="U3153" s="726"/>
    </row>
    <row r="3154" spans="1:21" ht="15.75" thickBot="1" x14ac:dyDescent="0.3">
      <c r="A3154" s="162" t="str">
        <f t="shared" si="198"/>
        <v>روز</v>
      </c>
      <c r="B3154" s="726"/>
      <c r="C3154" s="726"/>
      <c r="D3154" s="726">
        <v>7</v>
      </c>
      <c r="E3154" s="726">
        <v>50</v>
      </c>
      <c r="F3154" s="730"/>
      <c r="G3154" s="88"/>
      <c r="H3154" s="169"/>
      <c r="I3154" s="169"/>
      <c r="J3154" s="178"/>
      <c r="K3154" s="179">
        <f t="shared" si="199"/>
        <v>0</v>
      </c>
      <c r="L3154" s="726"/>
      <c r="M3154" s="726"/>
      <c r="N3154" s="726"/>
      <c r="O3154" s="726"/>
      <c r="P3154" s="726"/>
      <c r="Q3154" s="727"/>
      <c r="R3154" s="730" t="str">
        <f t="shared" si="200"/>
        <v>fx</v>
      </c>
      <c r="S3154" s="726"/>
      <c r="T3154" s="726"/>
      <c r="U3154" s="726"/>
    </row>
    <row r="3155" spans="1:21" ht="15.75" thickBot="1" x14ac:dyDescent="0.3">
      <c r="A3155" s="162" t="str">
        <f t="shared" si="198"/>
        <v>روز</v>
      </c>
      <c r="B3155" s="726"/>
      <c r="C3155" s="726"/>
      <c r="D3155" s="726">
        <v>7</v>
      </c>
      <c r="E3155" s="726">
        <v>50</v>
      </c>
      <c r="F3155" s="730"/>
      <c r="G3155" s="88"/>
      <c r="H3155" s="169"/>
      <c r="I3155" s="169"/>
      <c r="J3155" s="178"/>
      <c r="K3155" s="179">
        <f t="shared" si="199"/>
        <v>0</v>
      </c>
      <c r="L3155" s="726"/>
      <c r="M3155" s="726"/>
      <c r="N3155" s="726"/>
      <c r="O3155" s="726"/>
      <c r="P3155" s="726"/>
      <c r="Q3155" s="727"/>
      <c r="R3155" s="730" t="str">
        <f t="shared" si="200"/>
        <v>fx</v>
      </c>
      <c r="S3155" s="726"/>
      <c r="T3155" s="726"/>
      <c r="U3155" s="726"/>
    </row>
    <row r="3156" spans="1:21" ht="15.75" thickBot="1" x14ac:dyDescent="0.3">
      <c r="A3156" s="162" t="str">
        <f t="shared" si="198"/>
        <v>روز</v>
      </c>
      <c r="B3156" s="726"/>
      <c r="C3156" s="726"/>
      <c r="D3156" s="726">
        <v>7</v>
      </c>
      <c r="E3156" s="726">
        <v>50</v>
      </c>
      <c r="F3156" s="730"/>
      <c r="G3156" s="88"/>
      <c r="H3156" s="169"/>
      <c r="I3156" s="169"/>
      <c r="J3156" s="178"/>
      <c r="K3156" s="179">
        <f t="shared" si="199"/>
        <v>0</v>
      </c>
      <c r="L3156" s="726"/>
      <c r="M3156" s="726"/>
      <c r="N3156" s="726"/>
      <c r="O3156" s="726"/>
      <c r="P3156" s="726"/>
      <c r="Q3156" s="727"/>
      <c r="R3156" s="730" t="str">
        <f t="shared" si="200"/>
        <v>fx</v>
      </c>
      <c r="S3156" s="726"/>
      <c r="T3156" s="726"/>
      <c r="U3156" s="726"/>
    </row>
    <row r="3157" spans="1:21" ht="15.75" thickBot="1" x14ac:dyDescent="0.3">
      <c r="A3157" s="162" t="str">
        <f t="shared" si="198"/>
        <v>روز</v>
      </c>
      <c r="B3157" s="726"/>
      <c r="C3157" s="726"/>
      <c r="D3157" s="726">
        <v>7</v>
      </c>
      <c r="E3157" s="726">
        <v>50</v>
      </c>
      <c r="F3157" s="730"/>
      <c r="G3157" s="88"/>
      <c r="H3157" s="169"/>
      <c r="I3157" s="169"/>
      <c r="J3157" s="178"/>
      <c r="K3157" s="179">
        <f t="shared" si="199"/>
        <v>0</v>
      </c>
      <c r="L3157" s="726"/>
      <c r="M3157" s="726"/>
      <c r="N3157" s="726"/>
      <c r="O3157" s="726"/>
      <c r="P3157" s="726"/>
      <c r="Q3157" s="727"/>
      <c r="R3157" s="730" t="str">
        <f t="shared" si="200"/>
        <v>fx</v>
      </c>
      <c r="S3157" s="726"/>
      <c r="T3157" s="726"/>
      <c r="U3157" s="726"/>
    </row>
    <row r="3158" spans="1:21" ht="15.75" thickBot="1" x14ac:dyDescent="0.3">
      <c r="A3158" s="162" t="str">
        <f t="shared" si="198"/>
        <v>روز</v>
      </c>
      <c r="B3158" s="726"/>
      <c r="C3158" s="726"/>
      <c r="D3158" s="726">
        <v>7</v>
      </c>
      <c r="E3158" s="726">
        <v>50</v>
      </c>
      <c r="F3158" s="730"/>
      <c r="G3158" s="88"/>
      <c r="H3158" s="169"/>
      <c r="I3158" s="169"/>
      <c r="J3158" s="178"/>
      <c r="K3158" s="179">
        <f t="shared" si="199"/>
        <v>0</v>
      </c>
      <c r="L3158" s="726"/>
      <c r="M3158" s="726"/>
      <c r="N3158" s="726"/>
      <c r="O3158" s="726"/>
      <c r="P3158" s="726"/>
      <c r="Q3158" s="727"/>
      <c r="R3158" s="730" t="str">
        <f t="shared" si="200"/>
        <v>fx</v>
      </c>
      <c r="S3158" s="726"/>
      <c r="T3158" s="726"/>
      <c r="U3158" s="726"/>
    </row>
    <row r="3159" spans="1:21" ht="15.75" thickBot="1" x14ac:dyDescent="0.3">
      <c r="A3159" s="162" t="str">
        <f t="shared" si="198"/>
        <v>روز</v>
      </c>
      <c r="B3159" s="726"/>
      <c r="C3159" s="726"/>
      <c r="D3159" s="726">
        <v>7</v>
      </c>
      <c r="E3159" s="726">
        <v>50</v>
      </c>
      <c r="F3159" s="730"/>
      <c r="G3159" s="88"/>
      <c r="H3159" s="169"/>
      <c r="I3159" s="169"/>
      <c r="J3159" s="178"/>
      <c r="K3159" s="179">
        <f t="shared" si="199"/>
        <v>0</v>
      </c>
      <c r="L3159" s="726"/>
      <c r="M3159" s="726"/>
      <c r="N3159" s="726"/>
      <c r="O3159" s="726"/>
      <c r="P3159" s="726"/>
      <c r="Q3159" s="727"/>
      <c r="R3159" s="730" t="str">
        <f t="shared" si="200"/>
        <v>fx</v>
      </c>
      <c r="S3159" s="726"/>
      <c r="T3159" s="726"/>
      <c r="U3159" s="726"/>
    </row>
    <row r="3160" spans="1:21" ht="15.75" thickBot="1" x14ac:dyDescent="0.3">
      <c r="A3160" s="162" t="str">
        <f t="shared" si="198"/>
        <v>روز</v>
      </c>
      <c r="B3160" s="726"/>
      <c r="C3160" s="726"/>
      <c r="D3160" s="726">
        <v>7</v>
      </c>
      <c r="E3160" s="726">
        <v>50</v>
      </c>
      <c r="F3160" s="730"/>
      <c r="G3160" s="88"/>
      <c r="H3160" s="169"/>
      <c r="I3160" s="169"/>
      <c r="J3160" s="178"/>
      <c r="K3160" s="179">
        <f t="shared" si="199"/>
        <v>0</v>
      </c>
      <c r="L3160" s="726"/>
      <c r="M3160" s="726"/>
      <c r="N3160" s="726"/>
      <c r="O3160" s="726"/>
      <c r="P3160" s="726"/>
      <c r="Q3160" s="727"/>
      <c r="R3160" s="730" t="str">
        <f t="shared" si="200"/>
        <v>fx</v>
      </c>
      <c r="S3160" s="726"/>
      <c r="T3160" s="726"/>
      <c r="U3160" s="726"/>
    </row>
    <row r="3161" spans="1:21" ht="15.75" thickBot="1" x14ac:dyDescent="0.3">
      <c r="A3161" s="162" t="str">
        <f t="shared" si="198"/>
        <v>روز</v>
      </c>
      <c r="B3161" s="726"/>
      <c r="C3161" s="726"/>
      <c r="D3161" s="726">
        <v>7</v>
      </c>
      <c r="E3161" s="726">
        <v>50</v>
      </c>
      <c r="F3161" s="730"/>
      <c r="G3161" s="88"/>
      <c r="H3161" s="169"/>
      <c r="I3161" s="169"/>
      <c r="J3161" s="178"/>
      <c r="K3161" s="179">
        <f t="shared" si="199"/>
        <v>0</v>
      </c>
      <c r="L3161" s="726"/>
      <c r="M3161" s="726"/>
      <c r="N3161" s="726"/>
      <c r="O3161" s="726"/>
      <c r="P3161" s="726"/>
      <c r="Q3161" s="727"/>
      <c r="R3161" s="730" t="str">
        <f t="shared" si="200"/>
        <v>fx</v>
      </c>
      <c r="S3161" s="726"/>
      <c r="T3161" s="726"/>
      <c r="U3161" s="726"/>
    </row>
    <row r="3162" spans="1:21" ht="15.75" thickBot="1" x14ac:dyDescent="0.3">
      <c r="A3162" s="162" t="str">
        <f t="shared" si="198"/>
        <v>روز</v>
      </c>
      <c r="B3162" s="726"/>
      <c r="C3162" s="726"/>
      <c r="D3162" s="726">
        <v>7</v>
      </c>
      <c r="E3162" s="726">
        <v>50</v>
      </c>
      <c r="F3162" s="730"/>
      <c r="G3162" s="88"/>
      <c r="H3162" s="169"/>
      <c r="I3162" s="169"/>
      <c r="J3162" s="178"/>
      <c r="K3162" s="179">
        <f t="shared" si="199"/>
        <v>0</v>
      </c>
      <c r="L3162" s="726"/>
      <c r="M3162" s="726"/>
      <c r="N3162" s="726"/>
      <c r="O3162" s="726"/>
      <c r="P3162" s="726"/>
      <c r="Q3162" s="727"/>
      <c r="R3162" s="730" t="str">
        <f t="shared" si="200"/>
        <v>fx</v>
      </c>
      <c r="S3162" s="726"/>
      <c r="T3162" s="726"/>
      <c r="U3162" s="726"/>
    </row>
    <row r="3163" spans="1:21" ht="15.75" thickBot="1" x14ac:dyDescent="0.3">
      <c r="A3163" s="162" t="str">
        <f t="shared" si="198"/>
        <v>روز</v>
      </c>
      <c r="B3163" s="726"/>
      <c r="C3163" s="726"/>
      <c r="D3163" s="726">
        <v>7</v>
      </c>
      <c r="E3163" s="726">
        <v>50</v>
      </c>
      <c r="F3163" s="730"/>
      <c r="G3163" s="88"/>
      <c r="H3163" s="169"/>
      <c r="I3163" s="169"/>
      <c r="J3163" s="178"/>
      <c r="K3163" s="179">
        <f t="shared" si="199"/>
        <v>0</v>
      </c>
      <c r="L3163" s="726"/>
      <c r="M3163" s="726"/>
      <c r="N3163" s="726"/>
      <c r="O3163" s="726"/>
      <c r="P3163" s="726"/>
      <c r="Q3163" s="727"/>
      <c r="R3163" s="730" t="str">
        <f t="shared" si="200"/>
        <v>fx</v>
      </c>
      <c r="S3163" s="726"/>
      <c r="T3163" s="726"/>
      <c r="U3163" s="726"/>
    </row>
    <row r="3164" spans="1:21" ht="15.75" thickBot="1" x14ac:dyDescent="0.3">
      <c r="A3164" s="162" t="str">
        <f t="shared" si="198"/>
        <v>روز</v>
      </c>
      <c r="B3164" s="726"/>
      <c r="C3164" s="726"/>
      <c r="D3164" s="726">
        <v>7</v>
      </c>
      <c r="E3164" s="726">
        <v>50</v>
      </c>
      <c r="F3164" s="730"/>
      <c r="G3164" s="88"/>
      <c r="H3164" s="169"/>
      <c r="I3164" s="169"/>
      <c r="J3164" s="178"/>
      <c r="K3164" s="179">
        <f t="shared" si="199"/>
        <v>0</v>
      </c>
      <c r="L3164" s="726"/>
      <c r="M3164" s="726"/>
      <c r="N3164" s="726"/>
      <c r="O3164" s="726"/>
      <c r="P3164" s="726"/>
      <c r="Q3164" s="727"/>
      <c r="R3164" s="730" t="str">
        <f t="shared" si="200"/>
        <v>fx</v>
      </c>
      <c r="S3164" s="726"/>
      <c r="T3164" s="726"/>
      <c r="U3164" s="726"/>
    </row>
    <row r="3165" spans="1:21" ht="15.75" thickBot="1" x14ac:dyDescent="0.3">
      <c r="A3165" s="162" t="str">
        <f t="shared" si="198"/>
        <v>روز</v>
      </c>
      <c r="B3165" s="726"/>
      <c r="C3165" s="726"/>
      <c r="D3165" s="726">
        <v>7</v>
      </c>
      <c r="E3165" s="726">
        <v>50</v>
      </c>
      <c r="F3165" s="730"/>
      <c r="G3165" s="88"/>
      <c r="H3165" s="169"/>
      <c r="I3165" s="169"/>
      <c r="J3165" s="178"/>
      <c r="K3165" s="179">
        <f t="shared" si="199"/>
        <v>0</v>
      </c>
      <c r="L3165" s="726"/>
      <c r="M3165" s="726"/>
      <c r="N3165" s="726"/>
      <c r="O3165" s="726"/>
      <c r="P3165" s="726"/>
      <c r="Q3165" s="727"/>
      <c r="R3165" s="730" t="str">
        <f t="shared" si="200"/>
        <v>fx</v>
      </c>
      <c r="S3165" s="726"/>
      <c r="T3165" s="726"/>
      <c r="U3165" s="726"/>
    </row>
    <row r="3166" spans="1:21" ht="15.75" thickBot="1" x14ac:dyDescent="0.3">
      <c r="A3166" s="162" t="str">
        <f t="shared" si="198"/>
        <v>روز</v>
      </c>
      <c r="B3166" s="726"/>
      <c r="C3166" s="726"/>
      <c r="D3166" s="726">
        <v>7</v>
      </c>
      <c r="E3166" s="726">
        <v>50</v>
      </c>
      <c r="F3166" s="730"/>
      <c r="G3166" s="88"/>
      <c r="H3166" s="169"/>
      <c r="I3166" s="169"/>
      <c r="J3166" s="178"/>
      <c r="K3166" s="179">
        <f t="shared" si="199"/>
        <v>0</v>
      </c>
      <c r="L3166" s="726"/>
      <c r="M3166" s="726"/>
      <c r="N3166" s="726"/>
      <c r="O3166" s="726"/>
      <c r="P3166" s="726"/>
      <c r="Q3166" s="727"/>
      <c r="R3166" s="730" t="str">
        <f t="shared" si="200"/>
        <v>fx</v>
      </c>
      <c r="S3166" s="726"/>
      <c r="T3166" s="726"/>
      <c r="U3166" s="726"/>
    </row>
    <row r="3167" spans="1:21" ht="15.75" thickBot="1" x14ac:dyDescent="0.3">
      <c r="A3167" s="162" t="str">
        <f t="shared" si="198"/>
        <v>روز</v>
      </c>
      <c r="B3167" s="726"/>
      <c r="C3167" s="726"/>
      <c r="D3167" s="726">
        <v>7</v>
      </c>
      <c r="E3167" s="726">
        <v>50</v>
      </c>
      <c r="F3167" s="730"/>
      <c r="G3167" s="88"/>
      <c r="H3167" s="169"/>
      <c r="I3167" s="169"/>
      <c r="J3167" s="178"/>
      <c r="K3167" s="179">
        <f t="shared" si="199"/>
        <v>0</v>
      </c>
      <c r="L3167" s="726"/>
      <c r="M3167" s="726"/>
      <c r="N3167" s="726"/>
      <c r="O3167" s="726"/>
      <c r="P3167" s="726"/>
      <c r="Q3167" s="727"/>
      <c r="R3167" s="730" t="str">
        <f t="shared" si="200"/>
        <v>fx</v>
      </c>
      <c r="S3167" s="726"/>
      <c r="T3167" s="726"/>
      <c r="U3167" s="726"/>
    </row>
    <row r="3168" spans="1:21" ht="15.75" thickBot="1" x14ac:dyDescent="0.3">
      <c r="A3168" s="162" t="str">
        <f t="shared" si="198"/>
        <v>روز</v>
      </c>
      <c r="B3168" s="726"/>
      <c r="C3168" s="726"/>
      <c r="D3168" s="726">
        <v>7</v>
      </c>
      <c r="E3168" s="726">
        <v>50</v>
      </c>
      <c r="F3168" s="730"/>
      <c r="G3168" s="88"/>
      <c r="H3168" s="169"/>
      <c r="I3168" s="169"/>
      <c r="J3168" s="178"/>
      <c r="K3168" s="179">
        <f t="shared" si="199"/>
        <v>0</v>
      </c>
      <c r="L3168" s="726"/>
      <c r="M3168" s="726"/>
      <c r="N3168" s="726"/>
      <c r="O3168" s="726"/>
      <c r="P3168" s="726"/>
      <c r="Q3168" s="727"/>
      <c r="R3168" s="730" t="str">
        <f t="shared" si="200"/>
        <v>fx</v>
      </c>
      <c r="S3168" s="726"/>
      <c r="T3168" s="726"/>
      <c r="U3168" s="726"/>
    </row>
    <row r="3169" spans="1:21" ht="15.75" thickBot="1" x14ac:dyDescent="0.3">
      <c r="A3169" s="162" t="str">
        <f t="shared" si="198"/>
        <v>روز</v>
      </c>
      <c r="B3169" s="726"/>
      <c r="C3169" s="726"/>
      <c r="D3169" s="726">
        <v>7</v>
      </c>
      <c r="E3169" s="726">
        <v>50</v>
      </c>
      <c r="F3169" s="730"/>
      <c r="G3169" s="88"/>
      <c r="H3169" s="169"/>
      <c r="I3169" s="169"/>
      <c r="J3169" s="178"/>
      <c r="K3169" s="179">
        <f t="shared" si="199"/>
        <v>0</v>
      </c>
      <c r="L3169" s="726"/>
      <c r="M3169" s="726"/>
      <c r="N3169" s="726"/>
      <c r="O3169" s="726"/>
      <c r="P3169" s="726"/>
      <c r="Q3169" s="727"/>
      <c r="R3169" s="730" t="str">
        <f t="shared" si="200"/>
        <v>fx</v>
      </c>
      <c r="S3169" s="726"/>
      <c r="T3169" s="726"/>
      <c r="U3169" s="726"/>
    </row>
    <row r="3170" spans="1:21" ht="15.75" thickBot="1" x14ac:dyDescent="0.3">
      <c r="A3170" s="162" t="str">
        <f t="shared" si="198"/>
        <v>روز</v>
      </c>
      <c r="B3170" s="726"/>
      <c r="C3170" s="726"/>
      <c r="D3170" s="726">
        <v>7</v>
      </c>
      <c r="E3170" s="726">
        <v>50</v>
      </c>
      <c r="F3170" s="730"/>
      <c r="G3170" s="88"/>
      <c r="H3170" s="169"/>
      <c r="I3170" s="169"/>
      <c r="J3170" s="178"/>
      <c r="K3170" s="179">
        <f t="shared" si="199"/>
        <v>0</v>
      </c>
      <c r="L3170" s="726"/>
      <c r="M3170" s="726"/>
      <c r="N3170" s="726"/>
      <c r="O3170" s="726"/>
      <c r="P3170" s="726"/>
      <c r="Q3170" s="727"/>
      <c r="R3170" s="730" t="str">
        <f t="shared" si="200"/>
        <v>fx</v>
      </c>
      <c r="S3170" s="726"/>
      <c r="T3170" s="726"/>
      <c r="U3170" s="726"/>
    </row>
    <row r="3171" spans="1:21" ht="15.75" thickBot="1" x14ac:dyDescent="0.3">
      <c r="A3171" s="162" t="str">
        <f t="shared" si="198"/>
        <v>روز</v>
      </c>
      <c r="B3171" s="726"/>
      <c r="C3171" s="726"/>
      <c r="D3171" s="726">
        <v>7</v>
      </c>
      <c r="E3171" s="726">
        <v>50</v>
      </c>
      <c r="F3171" s="730"/>
      <c r="G3171" s="88"/>
      <c r="H3171" s="169"/>
      <c r="I3171" s="169"/>
      <c r="J3171" s="178"/>
      <c r="K3171" s="179">
        <f t="shared" si="199"/>
        <v>0</v>
      </c>
      <c r="L3171" s="726"/>
      <c r="M3171" s="726"/>
      <c r="N3171" s="726"/>
      <c r="O3171" s="726"/>
      <c r="P3171" s="726"/>
      <c r="Q3171" s="727"/>
      <c r="R3171" s="730" t="str">
        <f t="shared" si="200"/>
        <v>fx</v>
      </c>
      <c r="S3171" s="726"/>
      <c r="T3171" s="726"/>
      <c r="U3171" s="726"/>
    </row>
    <row r="3172" spans="1:21" ht="15.75" thickBot="1" x14ac:dyDescent="0.3">
      <c r="A3172" s="162" t="str">
        <f t="shared" si="198"/>
        <v>روز</v>
      </c>
      <c r="B3172" s="726"/>
      <c r="C3172" s="726"/>
      <c r="D3172" s="726">
        <v>7</v>
      </c>
      <c r="E3172" s="726">
        <v>50</v>
      </c>
      <c r="F3172" s="730"/>
      <c r="G3172" s="88"/>
      <c r="H3172" s="169"/>
      <c r="I3172" s="169"/>
      <c r="J3172" s="178"/>
      <c r="K3172" s="179">
        <f t="shared" si="199"/>
        <v>0</v>
      </c>
      <c r="L3172" s="726"/>
      <c r="M3172" s="726"/>
      <c r="N3172" s="726"/>
      <c r="O3172" s="726"/>
      <c r="P3172" s="726"/>
      <c r="Q3172" s="727"/>
      <c r="R3172" s="730" t="str">
        <f t="shared" si="200"/>
        <v>fx</v>
      </c>
      <c r="S3172" s="726"/>
      <c r="T3172" s="726"/>
      <c r="U3172" s="726"/>
    </row>
    <row r="3173" spans="1:21" ht="15.75" thickBot="1" x14ac:dyDescent="0.3">
      <c r="A3173" s="162" t="str">
        <f t="shared" si="198"/>
        <v>روز</v>
      </c>
      <c r="B3173" s="726"/>
      <c r="C3173" s="726"/>
      <c r="D3173" s="726">
        <v>7</v>
      </c>
      <c r="E3173" s="726">
        <v>50</v>
      </c>
      <c r="F3173" s="730"/>
      <c r="G3173" s="88"/>
      <c r="H3173" s="169"/>
      <c r="I3173" s="169"/>
      <c r="J3173" s="178"/>
      <c r="K3173" s="179">
        <f t="shared" si="199"/>
        <v>0</v>
      </c>
      <c r="L3173" s="726"/>
      <c r="M3173" s="726"/>
      <c r="N3173" s="726"/>
      <c r="O3173" s="726"/>
      <c r="P3173" s="726"/>
      <c r="Q3173" s="727"/>
      <c r="R3173" s="730" t="str">
        <f t="shared" si="200"/>
        <v>fx</v>
      </c>
      <c r="S3173" s="726"/>
      <c r="T3173" s="726"/>
      <c r="U3173" s="726"/>
    </row>
    <row r="3174" spans="1:21" ht="15.75" thickBot="1" x14ac:dyDescent="0.3">
      <c r="A3174" s="162" t="str">
        <f t="shared" si="198"/>
        <v>روز</v>
      </c>
      <c r="B3174" s="726"/>
      <c r="C3174" s="726"/>
      <c r="D3174" s="726">
        <v>7</v>
      </c>
      <c r="E3174" s="726">
        <v>50</v>
      </c>
      <c r="F3174" s="730"/>
      <c r="G3174" s="88"/>
      <c r="H3174" s="169"/>
      <c r="I3174" s="169"/>
      <c r="J3174" s="178"/>
      <c r="K3174" s="179">
        <f t="shared" si="199"/>
        <v>0</v>
      </c>
      <c r="L3174" s="726"/>
      <c r="M3174" s="726"/>
      <c r="N3174" s="726"/>
      <c r="O3174" s="726"/>
      <c r="P3174" s="726"/>
      <c r="Q3174" s="727"/>
      <c r="R3174" s="730" t="str">
        <f t="shared" si="200"/>
        <v>fx</v>
      </c>
      <c r="S3174" s="726"/>
      <c r="T3174" s="726"/>
      <c r="U3174" s="726"/>
    </row>
    <row r="3175" spans="1:21" ht="15.75" thickBot="1" x14ac:dyDescent="0.3">
      <c r="A3175" s="162" t="str">
        <f t="shared" si="198"/>
        <v>روز</v>
      </c>
      <c r="B3175" s="726"/>
      <c r="C3175" s="726"/>
      <c r="D3175" s="726">
        <v>7</v>
      </c>
      <c r="E3175" s="726">
        <v>50</v>
      </c>
      <c r="F3175" s="730"/>
      <c r="G3175" s="88"/>
      <c r="H3175" s="169"/>
      <c r="I3175" s="169"/>
      <c r="J3175" s="178"/>
      <c r="K3175" s="179">
        <f t="shared" si="199"/>
        <v>0</v>
      </c>
      <c r="L3175" s="726"/>
      <c r="M3175" s="726"/>
      <c r="N3175" s="726"/>
      <c r="O3175" s="726"/>
      <c r="P3175" s="726"/>
      <c r="Q3175" s="727"/>
      <c r="R3175" s="730" t="str">
        <f t="shared" si="200"/>
        <v>fx</v>
      </c>
      <c r="S3175" s="726"/>
      <c r="T3175" s="726"/>
      <c r="U3175" s="726"/>
    </row>
    <row r="3176" spans="1:21" ht="15.75" thickBot="1" x14ac:dyDescent="0.3">
      <c r="A3176" s="162" t="str">
        <f t="shared" si="198"/>
        <v>روز</v>
      </c>
      <c r="B3176" s="726"/>
      <c r="C3176" s="726"/>
      <c r="D3176" s="726">
        <v>7</v>
      </c>
      <c r="E3176" s="726">
        <v>50</v>
      </c>
      <c r="F3176" s="730"/>
      <c r="G3176" s="88"/>
      <c r="H3176" s="169"/>
      <c r="I3176" s="169"/>
      <c r="J3176" s="178"/>
      <c r="K3176" s="179">
        <f t="shared" si="199"/>
        <v>0</v>
      </c>
      <c r="L3176" s="726"/>
      <c r="M3176" s="726"/>
      <c r="N3176" s="726"/>
      <c r="O3176" s="726"/>
      <c r="P3176" s="726"/>
      <c r="Q3176" s="727"/>
      <c r="R3176" s="730" t="str">
        <f t="shared" si="200"/>
        <v>fx</v>
      </c>
      <c r="S3176" s="726"/>
      <c r="T3176" s="726"/>
      <c r="U3176" s="726"/>
    </row>
    <row r="3177" spans="1:21" ht="15.75" thickBot="1" x14ac:dyDescent="0.3">
      <c r="A3177" s="162" t="str">
        <f t="shared" si="198"/>
        <v>روز</v>
      </c>
      <c r="B3177" s="726"/>
      <c r="C3177" s="726"/>
      <c r="D3177" s="726">
        <v>7</v>
      </c>
      <c r="E3177" s="726">
        <v>50</v>
      </c>
      <c r="F3177" s="730"/>
      <c r="G3177" s="88"/>
      <c r="H3177" s="169"/>
      <c r="I3177" s="169"/>
      <c r="J3177" s="178"/>
      <c r="K3177" s="179">
        <f t="shared" si="199"/>
        <v>0</v>
      </c>
      <c r="L3177" s="726"/>
      <c r="M3177" s="726"/>
      <c r="N3177" s="726"/>
      <c r="O3177" s="726"/>
      <c r="P3177" s="726"/>
      <c r="Q3177" s="727"/>
      <c r="R3177" s="730" t="str">
        <f t="shared" si="200"/>
        <v>fx</v>
      </c>
      <c r="S3177" s="726"/>
      <c r="T3177" s="726"/>
      <c r="U3177" s="726"/>
    </row>
    <row r="3178" spans="1:21" ht="15.75" thickBot="1" x14ac:dyDescent="0.3">
      <c r="A3178" s="162" t="str">
        <f t="shared" si="198"/>
        <v>روز</v>
      </c>
      <c r="B3178" s="726"/>
      <c r="C3178" s="726"/>
      <c r="D3178" s="726">
        <v>7</v>
      </c>
      <c r="E3178" s="726">
        <v>50</v>
      </c>
      <c r="F3178" s="730"/>
      <c r="G3178" s="88"/>
      <c r="H3178" s="169"/>
      <c r="I3178" s="169"/>
      <c r="J3178" s="178"/>
      <c r="K3178" s="179">
        <f t="shared" si="199"/>
        <v>0</v>
      </c>
      <c r="L3178" s="726"/>
      <c r="M3178" s="726"/>
      <c r="N3178" s="726"/>
      <c r="O3178" s="726"/>
      <c r="P3178" s="726"/>
      <c r="Q3178" s="727"/>
      <c r="R3178" s="730" t="str">
        <f t="shared" si="200"/>
        <v>fx</v>
      </c>
      <c r="S3178" s="726"/>
      <c r="T3178" s="726"/>
      <c r="U3178" s="726"/>
    </row>
    <row r="3179" spans="1:21" ht="15.75" thickBot="1" x14ac:dyDescent="0.3">
      <c r="A3179" s="162" t="str">
        <f t="shared" si="198"/>
        <v>روز</v>
      </c>
      <c r="B3179" s="726"/>
      <c r="C3179" s="726"/>
      <c r="D3179" s="726">
        <v>7</v>
      </c>
      <c r="E3179" s="726">
        <v>50</v>
      </c>
      <c r="F3179" s="730"/>
      <c r="G3179" s="88"/>
      <c r="H3179" s="169"/>
      <c r="I3179" s="169"/>
      <c r="J3179" s="178"/>
      <c r="K3179" s="179">
        <f t="shared" si="199"/>
        <v>0</v>
      </c>
      <c r="L3179" s="726"/>
      <c r="M3179" s="726"/>
      <c r="N3179" s="726"/>
      <c r="O3179" s="726"/>
      <c r="P3179" s="726"/>
      <c r="Q3179" s="727"/>
      <c r="R3179" s="730" t="str">
        <f t="shared" si="200"/>
        <v>fx</v>
      </c>
      <c r="S3179" s="726"/>
      <c r="T3179" s="726"/>
      <c r="U3179" s="726"/>
    </row>
    <row r="3180" spans="1:21" ht="15.75" thickBot="1" x14ac:dyDescent="0.3">
      <c r="A3180" s="162" t="str">
        <f t="shared" si="198"/>
        <v>روز</v>
      </c>
      <c r="B3180" s="726"/>
      <c r="C3180" s="726"/>
      <c r="D3180" s="726">
        <v>7</v>
      </c>
      <c r="E3180" s="726">
        <v>50</v>
      </c>
      <c r="F3180" s="730"/>
      <c r="G3180" s="88"/>
      <c r="H3180" s="169"/>
      <c r="I3180" s="169"/>
      <c r="J3180" s="178"/>
      <c r="K3180" s="179">
        <f t="shared" si="199"/>
        <v>0</v>
      </c>
      <c r="L3180" s="726"/>
      <c r="M3180" s="726"/>
      <c r="N3180" s="726"/>
      <c r="O3180" s="726"/>
      <c r="P3180" s="726"/>
      <c r="Q3180" s="727"/>
      <c r="R3180" s="730" t="str">
        <f t="shared" si="200"/>
        <v>fx</v>
      </c>
      <c r="S3180" s="726"/>
      <c r="T3180" s="726"/>
      <c r="U3180" s="726"/>
    </row>
    <row r="3181" spans="1:21" ht="15.75" thickBot="1" x14ac:dyDescent="0.3">
      <c r="A3181" s="162" t="str">
        <f t="shared" si="198"/>
        <v>روز</v>
      </c>
      <c r="B3181" s="726"/>
      <c r="C3181" s="726"/>
      <c r="D3181" s="726">
        <v>7</v>
      </c>
      <c r="E3181" s="726">
        <v>50</v>
      </c>
      <c r="F3181" s="730"/>
      <c r="G3181" s="88"/>
      <c r="H3181" s="169"/>
      <c r="I3181" s="169"/>
      <c r="J3181" s="178"/>
      <c r="K3181" s="179">
        <f t="shared" si="199"/>
        <v>0</v>
      </c>
      <c r="L3181" s="726"/>
      <c r="M3181" s="726"/>
      <c r="N3181" s="726"/>
      <c r="O3181" s="726"/>
      <c r="P3181" s="726"/>
      <c r="Q3181" s="727"/>
      <c r="R3181" s="730" t="str">
        <f t="shared" si="200"/>
        <v>fx</v>
      </c>
      <c r="S3181" s="726"/>
      <c r="T3181" s="726"/>
      <c r="U3181" s="726"/>
    </row>
    <row r="3182" spans="1:21" ht="15.75" thickBot="1" x14ac:dyDescent="0.3">
      <c r="A3182" s="162" t="str">
        <f t="shared" si="198"/>
        <v>روز</v>
      </c>
      <c r="B3182" s="726"/>
      <c r="C3182" s="726"/>
      <c r="D3182" s="726">
        <v>7</v>
      </c>
      <c r="E3182" s="726">
        <v>50</v>
      </c>
      <c r="F3182" s="730"/>
      <c r="G3182" s="88"/>
      <c r="H3182" s="169"/>
      <c r="I3182" s="169"/>
      <c r="J3182" s="178"/>
      <c r="K3182" s="179">
        <f t="shared" si="199"/>
        <v>0</v>
      </c>
      <c r="L3182" s="726"/>
      <c r="M3182" s="726"/>
      <c r="N3182" s="726"/>
      <c r="O3182" s="726"/>
      <c r="P3182" s="726"/>
      <c r="Q3182" s="727"/>
      <c r="R3182" s="730" t="str">
        <f t="shared" si="200"/>
        <v>fx</v>
      </c>
      <c r="S3182" s="726"/>
      <c r="T3182" s="726"/>
      <c r="U3182" s="726"/>
    </row>
    <row r="3183" spans="1:21" ht="15.75" thickBot="1" x14ac:dyDescent="0.3">
      <c r="A3183" s="162" t="str">
        <f t="shared" si="198"/>
        <v>روز</v>
      </c>
      <c r="B3183" s="726"/>
      <c r="C3183" s="726"/>
      <c r="D3183" s="726">
        <v>7</v>
      </c>
      <c r="E3183" s="726">
        <v>50</v>
      </c>
      <c r="F3183" s="730"/>
      <c r="G3183" s="88"/>
      <c r="H3183" s="169"/>
      <c r="I3183" s="169"/>
      <c r="J3183" s="178"/>
      <c r="K3183" s="179">
        <f t="shared" si="199"/>
        <v>0</v>
      </c>
      <c r="L3183" s="726"/>
      <c r="M3183" s="726"/>
      <c r="N3183" s="726"/>
      <c r="O3183" s="726"/>
      <c r="P3183" s="726"/>
      <c r="Q3183" s="727"/>
      <c r="R3183" s="730" t="str">
        <f t="shared" si="200"/>
        <v>fx</v>
      </c>
      <c r="S3183" s="726"/>
      <c r="T3183" s="726"/>
      <c r="U3183" s="726"/>
    </row>
    <row r="3184" spans="1:21" ht="15.75" thickBot="1" x14ac:dyDescent="0.3">
      <c r="A3184" s="162" t="str">
        <f t="shared" si="198"/>
        <v>روز</v>
      </c>
      <c r="B3184" s="726"/>
      <c r="C3184" s="726"/>
      <c r="D3184" s="726">
        <v>7</v>
      </c>
      <c r="E3184" s="726">
        <v>50</v>
      </c>
      <c r="F3184" s="730"/>
      <c r="G3184" s="88"/>
      <c r="H3184" s="169"/>
      <c r="I3184" s="169"/>
      <c r="J3184" s="178"/>
      <c r="K3184" s="179">
        <f t="shared" si="199"/>
        <v>0</v>
      </c>
      <c r="L3184" s="726"/>
      <c r="M3184" s="726"/>
      <c r="N3184" s="726"/>
      <c r="O3184" s="726"/>
      <c r="P3184" s="726"/>
      <c r="Q3184" s="727"/>
      <c r="R3184" s="730" t="str">
        <f t="shared" si="200"/>
        <v>fx</v>
      </c>
      <c r="S3184" s="726"/>
      <c r="T3184" s="726"/>
      <c r="U3184" s="726"/>
    </row>
    <row r="3185" spans="1:21" ht="15.75" thickBot="1" x14ac:dyDescent="0.3">
      <c r="A3185" s="162" t="str">
        <f t="shared" si="198"/>
        <v>روز</v>
      </c>
      <c r="B3185" s="726"/>
      <c r="C3185" s="726"/>
      <c r="D3185" s="726">
        <v>7</v>
      </c>
      <c r="E3185" s="726">
        <v>50</v>
      </c>
      <c r="F3185" s="730"/>
      <c r="G3185" s="88"/>
      <c r="H3185" s="169"/>
      <c r="I3185" s="169"/>
      <c r="J3185" s="178"/>
      <c r="K3185" s="179">
        <f t="shared" si="199"/>
        <v>0</v>
      </c>
      <c r="L3185" s="726"/>
      <c r="M3185" s="726"/>
      <c r="N3185" s="726"/>
      <c r="O3185" s="726"/>
      <c r="P3185" s="726"/>
      <c r="Q3185" s="727"/>
      <c r="R3185" s="730" t="str">
        <f t="shared" si="200"/>
        <v>fx</v>
      </c>
      <c r="S3185" s="726"/>
      <c r="T3185" s="726"/>
      <c r="U3185" s="726"/>
    </row>
    <row r="3186" spans="1:21" ht="15.75" thickBot="1" x14ac:dyDescent="0.3">
      <c r="A3186" s="162" t="str">
        <f t="shared" si="198"/>
        <v>روز</v>
      </c>
      <c r="B3186" s="726"/>
      <c r="C3186" s="726"/>
      <c r="D3186" s="726">
        <v>7</v>
      </c>
      <c r="E3186" s="726">
        <v>50</v>
      </c>
      <c r="F3186" s="730"/>
      <c r="G3186" s="88"/>
      <c r="H3186" s="169"/>
      <c r="I3186" s="169"/>
      <c r="J3186" s="178"/>
      <c r="K3186" s="179">
        <f t="shared" si="199"/>
        <v>0</v>
      </c>
      <c r="L3186" s="726"/>
      <c r="M3186" s="726"/>
      <c r="N3186" s="726"/>
      <c r="O3186" s="726"/>
      <c r="P3186" s="726"/>
      <c r="Q3186" s="727"/>
      <c r="R3186" s="730" t="str">
        <f t="shared" si="200"/>
        <v>fx</v>
      </c>
      <c r="S3186" s="726"/>
      <c r="T3186" s="726"/>
      <c r="U3186" s="726"/>
    </row>
    <row r="3187" spans="1:21" ht="15.75" thickBot="1" x14ac:dyDescent="0.3">
      <c r="A3187" s="162" t="str">
        <f t="shared" si="198"/>
        <v>روز</v>
      </c>
      <c r="B3187" s="726"/>
      <c r="C3187" s="726"/>
      <c r="D3187" s="726">
        <v>7</v>
      </c>
      <c r="E3187" s="726">
        <v>50</v>
      </c>
      <c r="F3187" s="730"/>
      <c r="G3187" s="88"/>
      <c r="H3187" s="169"/>
      <c r="I3187" s="169"/>
      <c r="J3187" s="178"/>
      <c r="K3187" s="179">
        <f t="shared" si="199"/>
        <v>0</v>
      </c>
      <c r="L3187" s="726"/>
      <c r="M3187" s="726"/>
      <c r="N3187" s="726"/>
      <c r="O3187" s="726"/>
      <c r="P3187" s="726"/>
      <c r="Q3187" s="727"/>
      <c r="R3187" s="730" t="str">
        <f t="shared" si="200"/>
        <v>fx</v>
      </c>
      <c r="S3187" s="726"/>
      <c r="T3187" s="726"/>
      <c r="U3187" s="726"/>
    </row>
    <row r="3188" spans="1:21" ht="15.75" thickBot="1" x14ac:dyDescent="0.3">
      <c r="A3188" s="162" t="str">
        <f t="shared" si="198"/>
        <v>روز</v>
      </c>
      <c r="B3188" s="726"/>
      <c r="C3188" s="726"/>
      <c r="D3188" s="726">
        <v>7</v>
      </c>
      <c r="E3188" s="726">
        <v>50</v>
      </c>
      <c r="F3188" s="730"/>
      <c r="G3188" s="88"/>
      <c r="H3188" s="169"/>
      <c r="I3188" s="169"/>
      <c r="J3188" s="178"/>
      <c r="K3188" s="179">
        <f t="shared" si="199"/>
        <v>0</v>
      </c>
      <c r="L3188" s="726"/>
      <c r="M3188" s="726"/>
      <c r="N3188" s="726"/>
      <c r="O3188" s="726"/>
      <c r="P3188" s="726"/>
      <c r="Q3188" s="727"/>
      <c r="R3188" s="730" t="str">
        <f t="shared" si="200"/>
        <v>fx</v>
      </c>
      <c r="S3188" s="726"/>
      <c r="T3188" s="726"/>
      <c r="U3188" s="726"/>
    </row>
    <row r="3189" spans="1:21" ht="15.75" thickBot="1" x14ac:dyDescent="0.3">
      <c r="A3189" s="162" t="str">
        <f t="shared" si="198"/>
        <v>روز</v>
      </c>
      <c r="B3189" s="726"/>
      <c r="C3189" s="726"/>
      <c r="D3189" s="726">
        <v>7</v>
      </c>
      <c r="E3189" s="726">
        <v>50</v>
      </c>
      <c r="F3189" s="730"/>
      <c r="G3189" s="88"/>
      <c r="H3189" s="169"/>
      <c r="I3189" s="169"/>
      <c r="J3189" s="178"/>
      <c r="K3189" s="179">
        <f t="shared" si="199"/>
        <v>0</v>
      </c>
      <c r="L3189" s="726"/>
      <c r="M3189" s="726"/>
      <c r="N3189" s="726"/>
      <c r="O3189" s="726"/>
      <c r="P3189" s="726"/>
      <c r="Q3189" s="727"/>
      <c r="R3189" s="730" t="str">
        <f t="shared" si="200"/>
        <v>fx</v>
      </c>
      <c r="S3189" s="726"/>
      <c r="T3189" s="726"/>
      <c r="U3189" s="726"/>
    </row>
    <row r="3190" spans="1:21" ht="15.75" thickBot="1" x14ac:dyDescent="0.3">
      <c r="A3190" s="162" t="str">
        <f t="shared" si="198"/>
        <v>روز</v>
      </c>
      <c r="B3190" s="726"/>
      <c r="C3190" s="726"/>
      <c r="D3190" s="726">
        <v>7</v>
      </c>
      <c r="E3190" s="726">
        <v>50</v>
      </c>
      <c r="F3190" s="730"/>
      <c r="G3190" s="88"/>
      <c r="H3190" s="169"/>
      <c r="I3190" s="169"/>
      <c r="J3190" s="178"/>
      <c r="K3190" s="179">
        <f t="shared" si="199"/>
        <v>0</v>
      </c>
      <c r="L3190" s="726"/>
      <c r="M3190" s="726"/>
      <c r="N3190" s="726"/>
      <c r="O3190" s="726"/>
      <c r="P3190" s="726"/>
      <c r="Q3190" s="727"/>
      <c r="R3190" s="730" t="str">
        <f t="shared" si="200"/>
        <v>fx</v>
      </c>
      <c r="S3190" s="726"/>
      <c r="T3190" s="726"/>
      <c r="U3190" s="726"/>
    </row>
    <row r="3191" spans="1:21" ht="15.75" thickBot="1" x14ac:dyDescent="0.3">
      <c r="A3191" s="162" t="str">
        <f t="shared" si="198"/>
        <v>روز</v>
      </c>
      <c r="B3191" s="726"/>
      <c r="C3191" s="726"/>
      <c r="D3191" s="726">
        <v>7</v>
      </c>
      <c r="E3191" s="726">
        <v>50</v>
      </c>
      <c r="F3191" s="730"/>
      <c r="G3191" s="88"/>
      <c r="H3191" s="169"/>
      <c r="I3191" s="169"/>
      <c r="J3191" s="178"/>
      <c r="K3191" s="179">
        <f t="shared" si="199"/>
        <v>0</v>
      </c>
      <c r="L3191" s="726"/>
      <c r="M3191" s="726"/>
      <c r="N3191" s="726"/>
      <c r="O3191" s="726"/>
      <c r="P3191" s="726"/>
      <c r="Q3191" s="727"/>
      <c r="R3191" s="730" t="str">
        <f t="shared" si="200"/>
        <v>fx</v>
      </c>
      <c r="S3191" s="726"/>
      <c r="T3191" s="726"/>
      <c r="U3191" s="726"/>
    </row>
    <row r="3192" spans="1:21" ht="15.75" thickBot="1" x14ac:dyDescent="0.3">
      <c r="A3192" s="162" t="str">
        <f t="shared" si="198"/>
        <v>روز</v>
      </c>
      <c r="B3192" s="726"/>
      <c r="C3192" s="726"/>
      <c r="D3192" s="726">
        <v>7</v>
      </c>
      <c r="E3192" s="726">
        <v>50</v>
      </c>
      <c r="F3192" s="730"/>
      <c r="G3192" s="88"/>
      <c r="H3192" s="169"/>
      <c r="I3192" s="169"/>
      <c r="J3192" s="178"/>
      <c r="K3192" s="179">
        <f t="shared" si="199"/>
        <v>0</v>
      </c>
      <c r="L3192" s="726"/>
      <c r="M3192" s="726"/>
      <c r="N3192" s="726"/>
      <c r="O3192" s="726"/>
      <c r="P3192" s="726"/>
      <c r="Q3192" s="727"/>
      <c r="R3192" s="730" t="str">
        <f t="shared" si="200"/>
        <v>fx</v>
      </c>
      <c r="S3192" s="726"/>
      <c r="T3192" s="726"/>
      <c r="U3192" s="726"/>
    </row>
    <row r="3193" spans="1:21" ht="15.75" thickBot="1" x14ac:dyDescent="0.3">
      <c r="A3193" s="162" t="str">
        <f t="shared" si="198"/>
        <v>روز</v>
      </c>
      <c r="B3193" s="726"/>
      <c r="C3193" s="726"/>
      <c r="D3193" s="726">
        <v>7</v>
      </c>
      <c r="E3193" s="726">
        <v>50</v>
      </c>
      <c r="F3193" s="730"/>
      <c r="G3193" s="88"/>
      <c r="H3193" s="169"/>
      <c r="I3193" s="169"/>
      <c r="J3193" s="178"/>
      <c r="K3193" s="179">
        <f t="shared" si="199"/>
        <v>0</v>
      </c>
      <c r="L3193" s="726"/>
      <c r="M3193" s="726"/>
      <c r="N3193" s="726"/>
      <c r="O3193" s="726"/>
      <c r="P3193" s="726"/>
      <c r="Q3193" s="727"/>
      <c r="R3193" s="730" t="str">
        <f t="shared" si="200"/>
        <v>fx</v>
      </c>
      <c r="S3193" s="726"/>
      <c r="T3193" s="726"/>
      <c r="U3193" s="726"/>
    </row>
    <row r="3194" spans="1:21" ht="15.75" thickBot="1" x14ac:dyDescent="0.3">
      <c r="A3194" s="162" t="str">
        <f t="shared" si="198"/>
        <v>روز</v>
      </c>
      <c r="B3194" s="726"/>
      <c r="C3194" s="726"/>
      <c r="D3194" s="726">
        <v>7</v>
      </c>
      <c r="E3194" s="726">
        <v>50</v>
      </c>
      <c r="F3194" s="730"/>
      <c r="G3194" s="88"/>
      <c r="H3194" s="169"/>
      <c r="I3194" s="169"/>
      <c r="J3194" s="178"/>
      <c r="K3194" s="179">
        <f t="shared" si="199"/>
        <v>0</v>
      </c>
      <c r="L3194" s="726"/>
      <c r="M3194" s="726"/>
      <c r="N3194" s="726"/>
      <c r="O3194" s="726"/>
      <c r="P3194" s="726"/>
      <c r="Q3194" s="727"/>
      <c r="R3194" s="730" t="str">
        <f t="shared" si="200"/>
        <v>fx</v>
      </c>
      <c r="S3194" s="726"/>
      <c r="T3194" s="726"/>
      <c r="U3194" s="726"/>
    </row>
    <row r="3195" spans="1:21" ht="15.75" thickBot="1" x14ac:dyDescent="0.3">
      <c r="A3195" s="162" t="str">
        <f t="shared" si="198"/>
        <v>روز</v>
      </c>
      <c r="B3195" s="726"/>
      <c r="C3195" s="726"/>
      <c r="D3195" s="726">
        <v>7</v>
      </c>
      <c r="E3195" s="726">
        <v>50</v>
      </c>
      <c r="F3195" s="730"/>
      <c r="G3195" s="88"/>
      <c r="H3195" s="169"/>
      <c r="I3195" s="169"/>
      <c r="J3195" s="178"/>
      <c r="K3195" s="179">
        <f t="shared" si="199"/>
        <v>0</v>
      </c>
      <c r="L3195" s="726"/>
      <c r="M3195" s="726"/>
      <c r="N3195" s="726"/>
      <c r="O3195" s="726"/>
      <c r="P3195" s="726"/>
      <c r="Q3195" s="727"/>
      <c r="R3195" s="730" t="str">
        <f t="shared" si="200"/>
        <v>fx</v>
      </c>
      <c r="S3195" s="726"/>
      <c r="T3195" s="726"/>
      <c r="U3195" s="726"/>
    </row>
    <row r="3196" spans="1:21" ht="15.75" thickBot="1" x14ac:dyDescent="0.3">
      <c r="A3196" s="162" t="str">
        <f t="shared" si="198"/>
        <v>روز</v>
      </c>
      <c r="B3196" s="726"/>
      <c r="C3196" s="726"/>
      <c r="D3196" s="726">
        <v>7</v>
      </c>
      <c r="E3196" s="726">
        <v>50</v>
      </c>
      <c r="F3196" s="730"/>
      <c r="G3196" s="88"/>
      <c r="H3196" s="169"/>
      <c r="I3196" s="169"/>
      <c r="J3196" s="178"/>
      <c r="K3196" s="179">
        <f t="shared" si="199"/>
        <v>0</v>
      </c>
      <c r="L3196" s="726"/>
      <c r="M3196" s="726"/>
      <c r="N3196" s="726"/>
      <c r="O3196" s="726"/>
      <c r="P3196" s="726"/>
      <c r="Q3196" s="727"/>
      <c r="R3196" s="730" t="str">
        <f t="shared" si="200"/>
        <v>fx</v>
      </c>
      <c r="S3196" s="726"/>
      <c r="T3196" s="726"/>
      <c r="U3196" s="726"/>
    </row>
    <row r="3197" spans="1:21" ht="15.75" thickBot="1" x14ac:dyDescent="0.3">
      <c r="A3197" s="162" t="str">
        <f t="shared" si="198"/>
        <v>روز</v>
      </c>
      <c r="B3197" s="726"/>
      <c r="C3197" s="726"/>
      <c r="D3197" s="726">
        <v>7</v>
      </c>
      <c r="E3197" s="726">
        <v>50</v>
      </c>
      <c r="F3197" s="730"/>
      <c r="G3197" s="88"/>
      <c r="H3197" s="169"/>
      <c r="I3197" s="169"/>
      <c r="J3197" s="178"/>
      <c r="K3197" s="179">
        <f t="shared" si="199"/>
        <v>0</v>
      </c>
      <c r="L3197" s="726"/>
      <c r="M3197" s="726"/>
      <c r="N3197" s="726"/>
      <c r="O3197" s="726"/>
      <c r="P3197" s="726"/>
      <c r="Q3197" s="727"/>
      <c r="R3197" s="730" t="str">
        <f t="shared" si="200"/>
        <v>fx</v>
      </c>
      <c r="S3197" s="726"/>
      <c r="T3197" s="726"/>
      <c r="U3197" s="726"/>
    </row>
    <row r="3198" spans="1:21" ht="15.75" thickBot="1" x14ac:dyDescent="0.3">
      <c r="A3198" s="162" t="str">
        <f t="shared" si="198"/>
        <v>روز</v>
      </c>
      <c r="B3198" s="726"/>
      <c r="C3198" s="726"/>
      <c r="D3198" s="726">
        <v>7</v>
      </c>
      <c r="E3198" s="726">
        <v>50</v>
      </c>
      <c r="F3198" s="730"/>
      <c r="G3198" s="88"/>
      <c r="H3198" s="169"/>
      <c r="I3198" s="169"/>
      <c r="J3198" s="178"/>
      <c r="K3198" s="179">
        <f t="shared" si="199"/>
        <v>0</v>
      </c>
      <c r="L3198" s="726"/>
      <c r="M3198" s="726"/>
      <c r="N3198" s="726"/>
      <c r="O3198" s="726"/>
      <c r="P3198" s="726"/>
      <c r="Q3198" s="727"/>
      <c r="R3198" s="730" t="str">
        <f t="shared" si="200"/>
        <v>fx</v>
      </c>
      <c r="S3198" s="726"/>
      <c r="T3198" s="726"/>
      <c r="U3198" s="726"/>
    </row>
    <row r="3199" spans="1:21" ht="15.75" thickBot="1" x14ac:dyDescent="0.3">
      <c r="A3199" s="162" t="str">
        <f t="shared" si="198"/>
        <v>روز</v>
      </c>
      <c r="B3199" s="726"/>
      <c r="C3199" s="726"/>
      <c r="D3199" s="726">
        <v>7</v>
      </c>
      <c r="E3199" s="726">
        <v>50</v>
      </c>
      <c r="F3199" s="730"/>
      <c r="G3199" s="88"/>
      <c r="H3199" s="169"/>
      <c r="I3199" s="169"/>
      <c r="J3199" s="178"/>
      <c r="K3199" s="179">
        <f t="shared" si="199"/>
        <v>0</v>
      </c>
      <c r="L3199" s="726"/>
      <c r="M3199" s="726"/>
      <c r="N3199" s="726"/>
      <c r="O3199" s="726"/>
      <c r="P3199" s="726"/>
      <c r="Q3199" s="727"/>
      <c r="R3199" s="730" t="str">
        <f t="shared" si="200"/>
        <v>fx</v>
      </c>
      <c r="S3199" s="726"/>
      <c r="T3199" s="726"/>
      <c r="U3199" s="726"/>
    </row>
    <row r="3200" spans="1:21" ht="15.75" thickBot="1" x14ac:dyDescent="0.3">
      <c r="A3200" s="162" t="str">
        <f t="shared" si="198"/>
        <v>روز</v>
      </c>
      <c r="B3200" s="726"/>
      <c r="C3200" s="726"/>
      <c r="D3200" s="726">
        <v>7</v>
      </c>
      <c r="E3200" s="726">
        <v>50</v>
      </c>
      <c r="F3200" s="730"/>
      <c r="G3200" s="88"/>
      <c r="H3200" s="169"/>
      <c r="I3200" s="169"/>
      <c r="J3200" s="178"/>
      <c r="K3200" s="179">
        <f t="shared" si="199"/>
        <v>0</v>
      </c>
      <c r="L3200" s="726"/>
      <c r="M3200" s="726"/>
      <c r="N3200" s="726"/>
      <c r="O3200" s="726"/>
      <c r="P3200" s="726"/>
      <c r="Q3200" s="727"/>
      <c r="R3200" s="730" t="str">
        <f t="shared" si="200"/>
        <v>fx</v>
      </c>
      <c r="S3200" s="726"/>
      <c r="T3200" s="726"/>
      <c r="U3200" s="726"/>
    </row>
    <row r="3201" spans="1:21" ht="15.75" thickBot="1" x14ac:dyDescent="0.3">
      <c r="A3201" s="162" t="str">
        <f t="shared" si="198"/>
        <v>روز</v>
      </c>
      <c r="B3201" s="726"/>
      <c r="C3201" s="726"/>
      <c r="D3201" s="726">
        <v>7</v>
      </c>
      <c r="E3201" s="726">
        <v>50</v>
      </c>
      <c r="F3201" s="730"/>
      <c r="G3201" s="88"/>
      <c r="H3201" s="169"/>
      <c r="I3201" s="169"/>
      <c r="J3201" s="178"/>
      <c r="K3201" s="179">
        <f t="shared" si="199"/>
        <v>0</v>
      </c>
      <c r="L3201" s="726"/>
      <c r="M3201" s="726"/>
      <c r="N3201" s="726"/>
      <c r="O3201" s="726"/>
      <c r="P3201" s="726"/>
      <c r="Q3201" s="727"/>
      <c r="R3201" s="730" t="str">
        <f t="shared" si="200"/>
        <v>fx</v>
      </c>
      <c r="S3201" s="726"/>
      <c r="T3201" s="726"/>
      <c r="U3201" s="726"/>
    </row>
    <row r="3202" spans="1:21" ht="15.75" thickBot="1" x14ac:dyDescent="0.3">
      <c r="A3202" s="162" t="str">
        <f t="shared" si="198"/>
        <v>روز</v>
      </c>
      <c r="B3202" s="726"/>
      <c r="C3202" s="726"/>
      <c r="D3202" s="726">
        <v>7</v>
      </c>
      <c r="E3202" s="726">
        <v>50</v>
      </c>
      <c r="F3202" s="730"/>
      <c r="G3202" s="88"/>
      <c r="H3202" s="169"/>
      <c r="I3202" s="169"/>
      <c r="J3202" s="178"/>
      <c r="K3202" s="179">
        <f t="shared" si="199"/>
        <v>0</v>
      </c>
      <c r="L3202" s="726"/>
      <c r="M3202" s="726"/>
      <c r="N3202" s="726"/>
      <c r="O3202" s="726"/>
      <c r="P3202" s="726"/>
      <c r="Q3202" s="727"/>
      <c r="R3202" s="730" t="str">
        <f t="shared" si="200"/>
        <v>fx</v>
      </c>
      <c r="S3202" s="726"/>
      <c r="T3202" s="726"/>
      <c r="U3202" s="726"/>
    </row>
    <row r="3203" spans="1:21" ht="15.75" thickBot="1" x14ac:dyDescent="0.3">
      <c r="A3203" s="162" t="str">
        <f t="shared" si="198"/>
        <v>روز</v>
      </c>
      <c r="B3203" s="726"/>
      <c r="C3203" s="726"/>
      <c r="D3203" s="726">
        <v>7</v>
      </c>
      <c r="E3203" s="726">
        <v>50</v>
      </c>
      <c r="F3203" s="730"/>
      <c r="G3203" s="88"/>
      <c r="H3203" s="169"/>
      <c r="I3203" s="169"/>
      <c r="J3203" s="178"/>
      <c r="K3203" s="179">
        <f t="shared" si="199"/>
        <v>0</v>
      </c>
      <c r="L3203" s="726"/>
      <c r="M3203" s="726"/>
      <c r="N3203" s="726"/>
      <c r="O3203" s="726"/>
      <c r="P3203" s="726"/>
      <c r="Q3203" s="727"/>
      <c r="R3203" s="730" t="str">
        <f t="shared" si="200"/>
        <v>fx</v>
      </c>
      <c r="S3203" s="726"/>
      <c r="T3203" s="726"/>
      <c r="U3203" s="726"/>
    </row>
    <row r="3204" spans="1:21" ht="15.75" thickBot="1" x14ac:dyDescent="0.3">
      <c r="A3204" s="162" t="str">
        <f t="shared" si="198"/>
        <v>روز</v>
      </c>
      <c r="B3204" s="726"/>
      <c r="C3204" s="726"/>
      <c r="D3204" s="726">
        <v>7</v>
      </c>
      <c r="E3204" s="726">
        <v>50</v>
      </c>
      <c r="F3204" s="730"/>
      <c r="G3204" s="88"/>
      <c r="H3204" s="169"/>
      <c r="I3204" s="169"/>
      <c r="J3204" s="178"/>
      <c r="K3204" s="179">
        <f t="shared" si="199"/>
        <v>0</v>
      </c>
      <c r="L3204" s="726"/>
      <c r="M3204" s="726"/>
      <c r="N3204" s="726"/>
      <c r="O3204" s="726"/>
      <c r="P3204" s="726"/>
      <c r="Q3204" s="727"/>
      <c r="R3204" s="730" t="str">
        <f t="shared" si="200"/>
        <v>fx</v>
      </c>
      <c r="S3204" s="726"/>
      <c r="T3204" s="726"/>
      <c r="U3204" s="726"/>
    </row>
    <row r="3205" spans="1:21" ht="15.75" thickBot="1" x14ac:dyDescent="0.3">
      <c r="A3205" s="162" t="str">
        <f t="shared" si="198"/>
        <v>روز</v>
      </c>
      <c r="B3205" s="726"/>
      <c r="C3205" s="726"/>
      <c r="D3205" s="726">
        <v>7</v>
      </c>
      <c r="E3205" s="726">
        <v>50</v>
      </c>
      <c r="F3205" s="730"/>
      <c r="G3205" s="88"/>
      <c r="H3205" s="169"/>
      <c r="I3205" s="169"/>
      <c r="J3205" s="178"/>
      <c r="K3205" s="179">
        <f t="shared" si="199"/>
        <v>0</v>
      </c>
      <c r="L3205" s="726"/>
      <c r="M3205" s="726"/>
      <c r="N3205" s="726"/>
      <c r="O3205" s="726"/>
      <c r="P3205" s="726"/>
      <c r="Q3205" s="727"/>
      <c r="R3205" s="730" t="str">
        <f t="shared" si="200"/>
        <v>fx</v>
      </c>
      <c r="S3205" s="726"/>
      <c r="T3205" s="726"/>
      <c r="U3205" s="726"/>
    </row>
    <row r="3206" spans="1:21" ht="15.75" thickBot="1" x14ac:dyDescent="0.3">
      <c r="A3206" s="162" t="str">
        <f t="shared" si="198"/>
        <v>روز</v>
      </c>
      <c r="B3206" s="726"/>
      <c r="C3206" s="726"/>
      <c r="D3206" s="726">
        <v>7</v>
      </c>
      <c r="E3206" s="726">
        <v>50</v>
      </c>
      <c r="F3206" s="730"/>
      <c r="G3206" s="88"/>
      <c r="H3206" s="169"/>
      <c r="I3206" s="169"/>
      <c r="J3206" s="178"/>
      <c r="K3206" s="179">
        <f t="shared" si="199"/>
        <v>0</v>
      </c>
      <c r="L3206" s="726"/>
      <c r="M3206" s="726"/>
      <c r="N3206" s="726"/>
      <c r="O3206" s="726"/>
      <c r="P3206" s="726"/>
      <c r="Q3206" s="727"/>
      <c r="R3206" s="730" t="str">
        <f t="shared" si="200"/>
        <v>fx</v>
      </c>
      <c r="S3206" s="726"/>
      <c r="T3206" s="726"/>
      <c r="U3206" s="726"/>
    </row>
    <row r="3207" spans="1:21" ht="15.75" thickBot="1" x14ac:dyDescent="0.3">
      <c r="A3207" s="162" t="str">
        <f t="shared" si="198"/>
        <v>روز</v>
      </c>
      <c r="B3207" s="726"/>
      <c r="C3207" s="726"/>
      <c r="D3207" s="726">
        <v>7</v>
      </c>
      <c r="E3207" s="726">
        <v>50</v>
      </c>
      <c r="F3207" s="730"/>
      <c r="G3207" s="88"/>
      <c r="H3207" s="169"/>
      <c r="I3207" s="169"/>
      <c r="J3207" s="178"/>
      <c r="K3207" s="179">
        <f t="shared" si="199"/>
        <v>0</v>
      </c>
      <c r="L3207" s="726"/>
      <c r="M3207" s="726"/>
      <c r="N3207" s="726"/>
      <c r="O3207" s="726"/>
      <c r="P3207" s="726"/>
      <c r="Q3207" s="727"/>
      <c r="R3207" s="730" t="str">
        <f t="shared" si="200"/>
        <v>fx</v>
      </c>
      <c r="S3207" s="726"/>
      <c r="T3207" s="726"/>
      <c r="U3207" s="726"/>
    </row>
    <row r="3208" spans="1:21" ht="15.75" thickBot="1" x14ac:dyDescent="0.3">
      <c r="A3208" s="162" t="str">
        <f t="shared" si="198"/>
        <v>روز</v>
      </c>
      <c r="B3208" s="726"/>
      <c r="C3208" s="726"/>
      <c r="D3208" s="726">
        <v>7</v>
      </c>
      <c r="E3208" s="726">
        <v>50</v>
      </c>
      <c r="F3208" s="730"/>
      <c r="G3208" s="88"/>
      <c r="H3208" s="169"/>
      <c r="I3208" s="169"/>
      <c r="J3208" s="178"/>
      <c r="K3208" s="179">
        <f t="shared" si="199"/>
        <v>0</v>
      </c>
      <c r="L3208" s="726"/>
      <c r="M3208" s="726"/>
      <c r="N3208" s="726"/>
      <c r="O3208" s="726"/>
      <c r="P3208" s="726"/>
      <c r="Q3208" s="727"/>
      <c r="R3208" s="730" t="str">
        <f t="shared" si="200"/>
        <v>fx</v>
      </c>
      <c r="S3208" s="726"/>
      <c r="T3208" s="726"/>
      <c r="U3208" s="726"/>
    </row>
    <row r="3209" spans="1:21" ht="15.75" thickBot="1" x14ac:dyDescent="0.3">
      <c r="A3209" s="162" t="str">
        <f t="shared" ref="A3209:A3272" si="201">IF(H3209&gt;I3209,"شب","روز")</f>
        <v>روز</v>
      </c>
      <c r="B3209" s="726"/>
      <c r="C3209" s="726"/>
      <c r="D3209" s="726">
        <v>7</v>
      </c>
      <c r="E3209" s="726">
        <v>50</v>
      </c>
      <c r="F3209" s="730"/>
      <c r="G3209" s="88"/>
      <c r="H3209" s="169"/>
      <c r="I3209" s="169"/>
      <c r="J3209" s="178"/>
      <c r="K3209" s="179">
        <f t="shared" ref="K3209:K3272" si="202">IF(H3209&gt;I3209,(H3209-I3209)-J3209,(I3209-H3209)-J3209)</f>
        <v>0</v>
      </c>
      <c r="L3209" s="726"/>
      <c r="M3209" s="726"/>
      <c r="N3209" s="726"/>
      <c r="O3209" s="726"/>
      <c r="P3209" s="726"/>
      <c r="Q3209" s="727"/>
      <c r="R3209" s="730" t="str">
        <f t="shared" ref="R3209:R3272" si="203">IF(C3209=370,"p500","fx")</f>
        <v>fx</v>
      </c>
      <c r="S3209" s="726"/>
      <c r="T3209" s="726"/>
      <c r="U3209" s="726"/>
    </row>
    <row r="3210" spans="1:21" ht="15.75" thickBot="1" x14ac:dyDescent="0.3">
      <c r="A3210" s="162" t="str">
        <f t="shared" si="201"/>
        <v>روز</v>
      </c>
      <c r="B3210" s="726"/>
      <c r="C3210" s="726"/>
      <c r="D3210" s="726">
        <v>7</v>
      </c>
      <c r="E3210" s="726">
        <v>50</v>
      </c>
      <c r="F3210" s="730"/>
      <c r="G3210" s="88"/>
      <c r="H3210" s="169"/>
      <c r="I3210" s="169"/>
      <c r="J3210" s="178"/>
      <c r="K3210" s="179">
        <f t="shared" si="202"/>
        <v>0</v>
      </c>
      <c r="L3210" s="726"/>
      <c r="M3210" s="726"/>
      <c r="N3210" s="726"/>
      <c r="O3210" s="726"/>
      <c r="P3210" s="726"/>
      <c r="Q3210" s="727"/>
      <c r="R3210" s="730" t="str">
        <f t="shared" si="203"/>
        <v>fx</v>
      </c>
      <c r="S3210" s="726"/>
      <c r="T3210" s="726"/>
      <c r="U3210" s="726"/>
    </row>
    <row r="3211" spans="1:21" ht="15.75" thickBot="1" x14ac:dyDescent="0.3">
      <c r="A3211" s="162" t="str">
        <f t="shared" si="201"/>
        <v>روز</v>
      </c>
      <c r="B3211" s="726"/>
      <c r="C3211" s="726"/>
      <c r="D3211" s="726">
        <v>7</v>
      </c>
      <c r="E3211" s="726">
        <v>50</v>
      </c>
      <c r="F3211" s="730"/>
      <c r="G3211" s="88"/>
      <c r="H3211" s="169"/>
      <c r="I3211" s="169"/>
      <c r="J3211" s="178"/>
      <c r="K3211" s="179">
        <f t="shared" si="202"/>
        <v>0</v>
      </c>
      <c r="L3211" s="726"/>
      <c r="M3211" s="726"/>
      <c r="N3211" s="726"/>
      <c r="O3211" s="726"/>
      <c r="P3211" s="726"/>
      <c r="Q3211" s="727"/>
      <c r="R3211" s="730" t="str">
        <f t="shared" si="203"/>
        <v>fx</v>
      </c>
      <c r="S3211" s="726"/>
      <c r="T3211" s="726"/>
      <c r="U3211" s="726"/>
    </row>
    <row r="3212" spans="1:21" ht="15.75" thickBot="1" x14ac:dyDescent="0.3">
      <c r="A3212" s="162" t="str">
        <f t="shared" si="201"/>
        <v>روز</v>
      </c>
      <c r="B3212" s="726"/>
      <c r="C3212" s="726"/>
      <c r="D3212" s="726">
        <v>7</v>
      </c>
      <c r="E3212" s="726">
        <v>50</v>
      </c>
      <c r="F3212" s="730"/>
      <c r="G3212" s="88"/>
      <c r="H3212" s="169"/>
      <c r="I3212" s="169"/>
      <c r="J3212" s="178"/>
      <c r="K3212" s="179">
        <f t="shared" si="202"/>
        <v>0</v>
      </c>
      <c r="L3212" s="726"/>
      <c r="M3212" s="726"/>
      <c r="N3212" s="726"/>
      <c r="O3212" s="726"/>
      <c r="P3212" s="726"/>
      <c r="Q3212" s="727"/>
      <c r="R3212" s="730" t="str">
        <f t="shared" si="203"/>
        <v>fx</v>
      </c>
      <c r="S3212" s="726"/>
      <c r="T3212" s="726"/>
      <c r="U3212" s="726"/>
    </row>
    <row r="3213" spans="1:21" ht="15.75" thickBot="1" x14ac:dyDescent="0.3">
      <c r="A3213" s="162" t="str">
        <f t="shared" si="201"/>
        <v>روز</v>
      </c>
      <c r="B3213" s="726"/>
      <c r="C3213" s="726"/>
      <c r="D3213" s="726">
        <v>7</v>
      </c>
      <c r="E3213" s="726">
        <v>50</v>
      </c>
      <c r="F3213" s="730"/>
      <c r="G3213" s="88"/>
      <c r="H3213" s="169"/>
      <c r="I3213" s="169"/>
      <c r="J3213" s="178"/>
      <c r="K3213" s="179">
        <f t="shared" si="202"/>
        <v>0</v>
      </c>
      <c r="L3213" s="726"/>
      <c r="M3213" s="726"/>
      <c r="N3213" s="726"/>
      <c r="O3213" s="726"/>
      <c r="P3213" s="726"/>
      <c r="Q3213" s="727"/>
      <c r="R3213" s="730" t="str">
        <f t="shared" si="203"/>
        <v>fx</v>
      </c>
      <c r="S3213" s="726"/>
      <c r="T3213" s="726"/>
      <c r="U3213" s="726"/>
    </row>
    <row r="3214" spans="1:21" ht="15.75" thickBot="1" x14ac:dyDescent="0.3">
      <c r="A3214" s="162" t="str">
        <f t="shared" si="201"/>
        <v>روز</v>
      </c>
      <c r="B3214" s="726"/>
      <c r="C3214" s="726"/>
      <c r="D3214" s="726">
        <v>7</v>
      </c>
      <c r="E3214" s="726">
        <v>50</v>
      </c>
      <c r="F3214" s="730"/>
      <c r="G3214" s="88"/>
      <c r="H3214" s="169"/>
      <c r="I3214" s="169"/>
      <c r="J3214" s="178"/>
      <c r="K3214" s="179">
        <f t="shared" si="202"/>
        <v>0</v>
      </c>
      <c r="L3214" s="726"/>
      <c r="M3214" s="726"/>
      <c r="N3214" s="726"/>
      <c r="O3214" s="726"/>
      <c r="P3214" s="726"/>
      <c r="Q3214" s="727"/>
      <c r="R3214" s="730" t="str">
        <f t="shared" si="203"/>
        <v>fx</v>
      </c>
      <c r="S3214" s="726"/>
      <c r="T3214" s="726"/>
      <c r="U3214" s="726"/>
    </row>
    <row r="3215" spans="1:21" ht="15.75" thickBot="1" x14ac:dyDescent="0.3">
      <c r="A3215" s="162" t="str">
        <f t="shared" si="201"/>
        <v>روز</v>
      </c>
      <c r="B3215" s="726"/>
      <c r="C3215" s="726"/>
      <c r="D3215" s="726">
        <v>7</v>
      </c>
      <c r="E3215" s="726">
        <v>50</v>
      </c>
      <c r="F3215" s="730"/>
      <c r="G3215" s="88"/>
      <c r="H3215" s="169"/>
      <c r="I3215" s="169"/>
      <c r="J3215" s="178"/>
      <c r="K3215" s="179">
        <f t="shared" si="202"/>
        <v>0</v>
      </c>
      <c r="L3215" s="726"/>
      <c r="M3215" s="726"/>
      <c r="N3215" s="726"/>
      <c r="O3215" s="726"/>
      <c r="P3215" s="726"/>
      <c r="Q3215" s="727"/>
      <c r="R3215" s="730" t="str">
        <f t="shared" si="203"/>
        <v>fx</v>
      </c>
      <c r="S3215" s="726"/>
      <c r="T3215" s="726"/>
      <c r="U3215" s="726"/>
    </row>
    <row r="3216" spans="1:21" ht="15.75" thickBot="1" x14ac:dyDescent="0.3">
      <c r="A3216" s="162" t="str">
        <f t="shared" si="201"/>
        <v>روز</v>
      </c>
      <c r="B3216" s="726"/>
      <c r="C3216" s="726"/>
      <c r="D3216" s="726">
        <v>7</v>
      </c>
      <c r="E3216" s="726">
        <v>50</v>
      </c>
      <c r="F3216" s="730"/>
      <c r="G3216" s="88"/>
      <c r="H3216" s="169"/>
      <c r="I3216" s="169"/>
      <c r="J3216" s="178"/>
      <c r="K3216" s="179">
        <f t="shared" si="202"/>
        <v>0</v>
      </c>
      <c r="L3216" s="726"/>
      <c r="M3216" s="726"/>
      <c r="N3216" s="726"/>
      <c r="O3216" s="726"/>
      <c r="P3216" s="726"/>
      <c r="Q3216" s="727"/>
      <c r="R3216" s="730" t="str">
        <f t="shared" si="203"/>
        <v>fx</v>
      </c>
      <c r="S3216" s="726"/>
      <c r="T3216" s="726"/>
      <c r="U3216" s="726"/>
    </row>
    <row r="3217" spans="1:21" ht="15.75" thickBot="1" x14ac:dyDescent="0.3">
      <c r="A3217" s="162" t="str">
        <f t="shared" si="201"/>
        <v>روز</v>
      </c>
      <c r="B3217" s="726"/>
      <c r="C3217" s="726"/>
      <c r="D3217" s="726">
        <v>7</v>
      </c>
      <c r="E3217" s="726">
        <v>50</v>
      </c>
      <c r="F3217" s="730"/>
      <c r="G3217" s="88"/>
      <c r="H3217" s="169"/>
      <c r="I3217" s="169"/>
      <c r="J3217" s="178"/>
      <c r="K3217" s="179">
        <f t="shared" si="202"/>
        <v>0</v>
      </c>
      <c r="L3217" s="726"/>
      <c r="M3217" s="726"/>
      <c r="N3217" s="726"/>
      <c r="O3217" s="726"/>
      <c r="P3217" s="726"/>
      <c r="Q3217" s="727"/>
      <c r="R3217" s="730" t="str">
        <f t="shared" si="203"/>
        <v>fx</v>
      </c>
      <c r="S3217" s="726"/>
      <c r="T3217" s="726"/>
      <c r="U3217" s="726"/>
    </row>
    <row r="3218" spans="1:21" ht="15.75" thickBot="1" x14ac:dyDescent="0.3">
      <c r="A3218" s="162" t="str">
        <f t="shared" si="201"/>
        <v>روز</v>
      </c>
      <c r="B3218" s="726"/>
      <c r="C3218" s="726"/>
      <c r="D3218" s="726">
        <v>7</v>
      </c>
      <c r="E3218" s="726">
        <v>50</v>
      </c>
      <c r="F3218" s="730"/>
      <c r="G3218" s="88"/>
      <c r="H3218" s="169"/>
      <c r="I3218" s="169"/>
      <c r="J3218" s="178"/>
      <c r="K3218" s="179">
        <f t="shared" si="202"/>
        <v>0</v>
      </c>
      <c r="L3218" s="726"/>
      <c r="M3218" s="726"/>
      <c r="N3218" s="726"/>
      <c r="O3218" s="726"/>
      <c r="P3218" s="726"/>
      <c r="Q3218" s="727"/>
      <c r="R3218" s="730" t="str">
        <f t="shared" si="203"/>
        <v>fx</v>
      </c>
      <c r="S3218" s="726"/>
      <c r="T3218" s="726"/>
      <c r="U3218" s="726"/>
    </row>
    <row r="3219" spans="1:21" ht="15.75" thickBot="1" x14ac:dyDescent="0.3">
      <c r="A3219" s="162" t="str">
        <f t="shared" si="201"/>
        <v>روز</v>
      </c>
      <c r="B3219" s="726"/>
      <c r="C3219" s="726"/>
      <c r="D3219" s="726">
        <v>7</v>
      </c>
      <c r="E3219" s="726">
        <v>50</v>
      </c>
      <c r="F3219" s="730"/>
      <c r="G3219" s="88"/>
      <c r="H3219" s="169"/>
      <c r="I3219" s="169"/>
      <c r="J3219" s="178"/>
      <c r="K3219" s="179">
        <f t="shared" si="202"/>
        <v>0</v>
      </c>
      <c r="L3219" s="726"/>
      <c r="M3219" s="726"/>
      <c r="N3219" s="726"/>
      <c r="O3219" s="726"/>
      <c r="P3219" s="726"/>
      <c r="Q3219" s="727"/>
      <c r="R3219" s="730" t="str">
        <f t="shared" si="203"/>
        <v>fx</v>
      </c>
      <c r="S3219" s="726"/>
      <c r="T3219" s="726"/>
      <c r="U3219" s="726"/>
    </row>
    <row r="3220" spans="1:21" ht="15.75" thickBot="1" x14ac:dyDescent="0.3">
      <c r="A3220" s="162" t="str">
        <f t="shared" si="201"/>
        <v>روز</v>
      </c>
      <c r="B3220" s="726"/>
      <c r="C3220" s="726"/>
      <c r="D3220" s="726">
        <v>7</v>
      </c>
      <c r="E3220" s="726">
        <v>50</v>
      </c>
      <c r="F3220" s="730"/>
      <c r="G3220" s="88"/>
      <c r="H3220" s="169"/>
      <c r="I3220" s="169"/>
      <c r="J3220" s="178"/>
      <c r="K3220" s="179">
        <f t="shared" si="202"/>
        <v>0</v>
      </c>
      <c r="L3220" s="726"/>
      <c r="M3220" s="726"/>
      <c r="N3220" s="726"/>
      <c r="O3220" s="726"/>
      <c r="P3220" s="726"/>
      <c r="Q3220" s="727"/>
      <c r="R3220" s="730" t="str">
        <f t="shared" si="203"/>
        <v>fx</v>
      </c>
      <c r="S3220" s="726"/>
      <c r="T3220" s="726"/>
      <c r="U3220" s="726"/>
    </row>
    <row r="3221" spans="1:21" ht="15.75" thickBot="1" x14ac:dyDescent="0.3">
      <c r="A3221" s="162" t="str">
        <f t="shared" si="201"/>
        <v>روز</v>
      </c>
      <c r="B3221" s="726"/>
      <c r="C3221" s="726"/>
      <c r="D3221" s="726">
        <v>7</v>
      </c>
      <c r="E3221" s="726">
        <v>50</v>
      </c>
      <c r="F3221" s="730"/>
      <c r="G3221" s="88"/>
      <c r="H3221" s="169"/>
      <c r="I3221" s="169"/>
      <c r="J3221" s="178"/>
      <c r="K3221" s="179">
        <f t="shared" si="202"/>
        <v>0</v>
      </c>
      <c r="L3221" s="726"/>
      <c r="M3221" s="726"/>
      <c r="N3221" s="726"/>
      <c r="O3221" s="726"/>
      <c r="P3221" s="726"/>
      <c r="Q3221" s="727"/>
      <c r="R3221" s="730" t="str">
        <f t="shared" si="203"/>
        <v>fx</v>
      </c>
      <c r="S3221" s="726"/>
      <c r="T3221" s="726"/>
      <c r="U3221" s="726"/>
    </row>
    <row r="3222" spans="1:21" ht="15.75" thickBot="1" x14ac:dyDescent="0.3">
      <c r="A3222" s="162" t="str">
        <f t="shared" si="201"/>
        <v>روز</v>
      </c>
      <c r="B3222" s="726"/>
      <c r="C3222" s="726"/>
      <c r="D3222" s="726">
        <v>7</v>
      </c>
      <c r="E3222" s="726">
        <v>50</v>
      </c>
      <c r="F3222" s="730"/>
      <c r="G3222" s="88"/>
      <c r="H3222" s="169"/>
      <c r="I3222" s="169"/>
      <c r="J3222" s="178"/>
      <c r="K3222" s="179">
        <f t="shared" si="202"/>
        <v>0</v>
      </c>
      <c r="L3222" s="726"/>
      <c r="M3222" s="726"/>
      <c r="N3222" s="726"/>
      <c r="O3222" s="726"/>
      <c r="P3222" s="726"/>
      <c r="Q3222" s="727"/>
      <c r="R3222" s="730" t="str">
        <f t="shared" si="203"/>
        <v>fx</v>
      </c>
      <c r="S3222" s="726"/>
      <c r="T3222" s="726"/>
      <c r="U3222" s="726"/>
    </row>
    <row r="3223" spans="1:21" ht="15.75" thickBot="1" x14ac:dyDescent="0.3">
      <c r="A3223" s="162" t="str">
        <f t="shared" si="201"/>
        <v>روز</v>
      </c>
      <c r="B3223" s="726"/>
      <c r="C3223" s="726"/>
      <c r="D3223" s="726">
        <v>7</v>
      </c>
      <c r="E3223" s="726">
        <v>50</v>
      </c>
      <c r="F3223" s="730"/>
      <c r="G3223" s="88"/>
      <c r="H3223" s="169"/>
      <c r="I3223" s="169"/>
      <c r="J3223" s="178"/>
      <c r="K3223" s="179">
        <f t="shared" si="202"/>
        <v>0</v>
      </c>
      <c r="L3223" s="726"/>
      <c r="M3223" s="726"/>
      <c r="N3223" s="726"/>
      <c r="O3223" s="726"/>
      <c r="P3223" s="726"/>
      <c r="Q3223" s="727"/>
      <c r="R3223" s="730" t="str">
        <f t="shared" si="203"/>
        <v>fx</v>
      </c>
      <c r="S3223" s="726"/>
      <c r="T3223" s="726"/>
      <c r="U3223" s="726"/>
    </row>
    <row r="3224" spans="1:21" ht="15.75" thickBot="1" x14ac:dyDescent="0.3">
      <c r="A3224" s="162" t="str">
        <f t="shared" si="201"/>
        <v>روز</v>
      </c>
      <c r="B3224" s="726"/>
      <c r="C3224" s="726"/>
      <c r="D3224" s="726">
        <v>7</v>
      </c>
      <c r="E3224" s="726">
        <v>50</v>
      </c>
      <c r="F3224" s="730"/>
      <c r="G3224" s="88"/>
      <c r="H3224" s="169"/>
      <c r="I3224" s="169"/>
      <c r="J3224" s="178"/>
      <c r="K3224" s="179">
        <f t="shared" si="202"/>
        <v>0</v>
      </c>
      <c r="L3224" s="726"/>
      <c r="M3224" s="726"/>
      <c r="N3224" s="726"/>
      <c r="O3224" s="726"/>
      <c r="P3224" s="726"/>
      <c r="Q3224" s="727"/>
      <c r="R3224" s="730" t="str">
        <f t="shared" si="203"/>
        <v>fx</v>
      </c>
      <c r="S3224" s="726"/>
      <c r="T3224" s="726"/>
      <c r="U3224" s="726"/>
    </row>
    <row r="3225" spans="1:21" ht="15.75" thickBot="1" x14ac:dyDescent="0.3">
      <c r="A3225" s="162" t="str">
        <f t="shared" si="201"/>
        <v>روز</v>
      </c>
      <c r="B3225" s="726"/>
      <c r="C3225" s="726"/>
      <c r="D3225" s="726">
        <v>7</v>
      </c>
      <c r="E3225" s="726">
        <v>50</v>
      </c>
      <c r="F3225" s="730"/>
      <c r="G3225" s="88"/>
      <c r="H3225" s="169"/>
      <c r="I3225" s="169"/>
      <c r="J3225" s="178"/>
      <c r="K3225" s="179">
        <f t="shared" si="202"/>
        <v>0</v>
      </c>
      <c r="L3225" s="726"/>
      <c r="M3225" s="726"/>
      <c r="N3225" s="726"/>
      <c r="O3225" s="726"/>
      <c r="P3225" s="726"/>
      <c r="Q3225" s="727"/>
      <c r="R3225" s="730" t="str">
        <f t="shared" si="203"/>
        <v>fx</v>
      </c>
      <c r="S3225" s="726"/>
      <c r="T3225" s="726"/>
      <c r="U3225" s="726"/>
    </row>
    <row r="3226" spans="1:21" ht="15.75" thickBot="1" x14ac:dyDescent="0.3">
      <c r="A3226" s="162" t="str">
        <f t="shared" si="201"/>
        <v>روز</v>
      </c>
      <c r="B3226" s="726"/>
      <c r="C3226" s="726"/>
      <c r="D3226" s="726">
        <v>7</v>
      </c>
      <c r="E3226" s="726">
        <v>50</v>
      </c>
      <c r="F3226" s="730"/>
      <c r="G3226" s="88"/>
      <c r="H3226" s="169"/>
      <c r="I3226" s="169"/>
      <c r="J3226" s="178"/>
      <c r="K3226" s="179">
        <f t="shared" si="202"/>
        <v>0</v>
      </c>
      <c r="L3226" s="726"/>
      <c r="M3226" s="726"/>
      <c r="N3226" s="726"/>
      <c r="O3226" s="726"/>
      <c r="P3226" s="726"/>
      <c r="Q3226" s="727"/>
      <c r="R3226" s="730" t="str">
        <f t="shared" si="203"/>
        <v>fx</v>
      </c>
      <c r="S3226" s="726"/>
      <c r="T3226" s="726"/>
      <c r="U3226" s="726"/>
    </row>
    <row r="3227" spans="1:21" ht="15.75" thickBot="1" x14ac:dyDescent="0.3">
      <c r="A3227" s="162" t="str">
        <f t="shared" si="201"/>
        <v>روز</v>
      </c>
      <c r="B3227" s="726"/>
      <c r="C3227" s="726"/>
      <c r="D3227" s="726">
        <v>7</v>
      </c>
      <c r="E3227" s="726">
        <v>50</v>
      </c>
      <c r="F3227" s="730"/>
      <c r="G3227" s="88"/>
      <c r="H3227" s="169"/>
      <c r="I3227" s="169"/>
      <c r="J3227" s="178"/>
      <c r="K3227" s="179">
        <f t="shared" si="202"/>
        <v>0</v>
      </c>
      <c r="L3227" s="726"/>
      <c r="M3227" s="726"/>
      <c r="N3227" s="726"/>
      <c r="O3227" s="726"/>
      <c r="P3227" s="726"/>
      <c r="Q3227" s="727"/>
      <c r="R3227" s="730" t="str">
        <f t="shared" si="203"/>
        <v>fx</v>
      </c>
      <c r="S3227" s="726"/>
      <c r="T3227" s="726"/>
      <c r="U3227" s="726"/>
    </row>
    <row r="3228" spans="1:21" ht="15.75" thickBot="1" x14ac:dyDescent="0.3">
      <c r="A3228" s="162" t="str">
        <f t="shared" si="201"/>
        <v>روز</v>
      </c>
      <c r="B3228" s="726"/>
      <c r="C3228" s="726"/>
      <c r="D3228" s="726">
        <v>7</v>
      </c>
      <c r="E3228" s="726">
        <v>50</v>
      </c>
      <c r="F3228" s="730"/>
      <c r="G3228" s="88"/>
      <c r="H3228" s="169"/>
      <c r="I3228" s="169"/>
      <c r="J3228" s="178"/>
      <c r="K3228" s="179">
        <f t="shared" si="202"/>
        <v>0</v>
      </c>
      <c r="L3228" s="726"/>
      <c r="M3228" s="726"/>
      <c r="N3228" s="726"/>
      <c r="O3228" s="726"/>
      <c r="P3228" s="726"/>
      <c r="Q3228" s="727"/>
      <c r="R3228" s="730" t="str">
        <f t="shared" si="203"/>
        <v>fx</v>
      </c>
      <c r="S3228" s="726"/>
      <c r="T3228" s="726"/>
      <c r="U3228" s="726"/>
    </row>
    <row r="3229" spans="1:21" ht="15.75" thickBot="1" x14ac:dyDescent="0.3">
      <c r="A3229" s="162" t="str">
        <f t="shared" si="201"/>
        <v>روز</v>
      </c>
      <c r="B3229" s="726"/>
      <c r="C3229" s="726"/>
      <c r="D3229" s="726">
        <v>7</v>
      </c>
      <c r="E3229" s="726">
        <v>50</v>
      </c>
      <c r="F3229" s="730"/>
      <c r="G3229" s="88"/>
      <c r="H3229" s="169"/>
      <c r="I3229" s="169"/>
      <c r="J3229" s="178"/>
      <c r="K3229" s="179">
        <f t="shared" si="202"/>
        <v>0</v>
      </c>
      <c r="L3229" s="726"/>
      <c r="M3229" s="726"/>
      <c r="N3229" s="726"/>
      <c r="O3229" s="726"/>
      <c r="P3229" s="726"/>
      <c r="Q3229" s="727"/>
      <c r="R3229" s="730" t="str">
        <f t="shared" si="203"/>
        <v>fx</v>
      </c>
      <c r="S3229" s="726"/>
      <c r="T3229" s="726"/>
      <c r="U3229" s="726"/>
    </row>
    <row r="3230" spans="1:21" ht="15.75" thickBot="1" x14ac:dyDescent="0.3">
      <c r="A3230" s="162" t="str">
        <f t="shared" si="201"/>
        <v>روز</v>
      </c>
      <c r="B3230" s="726"/>
      <c r="C3230" s="726"/>
      <c r="D3230" s="726">
        <v>7</v>
      </c>
      <c r="E3230" s="726">
        <v>50</v>
      </c>
      <c r="F3230" s="730"/>
      <c r="G3230" s="88"/>
      <c r="H3230" s="169"/>
      <c r="I3230" s="169"/>
      <c r="J3230" s="178"/>
      <c r="K3230" s="179">
        <f t="shared" si="202"/>
        <v>0</v>
      </c>
      <c r="L3230" s="726"/>
      <c r="M3230" s="726"/>
      <c r="N3230" s="726"/>
      <c r="O3230" s="726"/>
      <c r="P3230" s="726"/>
      <c r="Q3230" s="727"/>
      <c r="R3230" s="730" t="str">
        <f t="shared" si="203"/>
        <v>fx</v>
      </c>
      <c r="S3230" s="726"/>
      <c r="T3230" s="726"/>
      <c r="U3230" s="726"/>
    </row>
    <row r="3231" spans="1:21" ht="15.75" thickBot="1" x14ac:dyDescent="0.3">
      <c r="A3231" s="162" t="str">
        <f t="shared" si="201"/>
        <v>روز</v>
      </c>
      <c r="B3231" s="726"/>
      <c r="C3231" s="726"/>
      <c r="D3231" s="726">
        <v>7</v>
      </c>
      <c r="E3231" s="726">
        <v>50</v>
      </c>
      <c r="F3231" s="730"/>
      <c r="G3231" s="88"/>
      <c r="H3231" s="169"/>
      <c r="I3231" s="169"/>
      <c r="J3231" s="178"/>
      <c r="K3231" s="179">
        <f t="shared" si="202"/>
        <v>0</v>
      </c>
      <c r="L3231" s="726"/>
      <c r="M3231" s="726"/>
      <c r="N3231" s="726"/>
      <c r="O3231" s="726"/>
      <c r="P3231" s="726"/>
      <c r="Q3231" s="727"/>
      <c r="R3231" s="730" t="str">
        <f t="shared" si="203"/>
        <v>fx</v>
      </c>
      <c r="S3231" s="726"/>
      <c r="T3231" s="726"/>
      <c r="U3231" s="726"/>
    </row>
    <row r="3232" spans="1:21" ht="15.75" thickBot="1" x14ac:dyDescent="0.3">
      <c r="A3232" s="162" t="str">
        <f t="shared" si="201"/>
        <v>روز</v>
      </c>
      <c r="B3232" s="726"/>
      <c r="C3232" s="726"/>
      <c r="D3232" s="726">
        <v>7</v>
      </c>
      <c r="E3232" s="726">
        <v>50</v>
      </c>
      <c r="F3232" s="730"/>
      <c r="G3232" s="88"/>
      <c r="H3232" s="169"/>
      <c r="I3232" s="169"/>
      <c r="J3232" s="178"/>
      <c r="K3232" s="179">
        <f t="shared" si="202"/>
        <v>0</v>
      </c>
      <c r="L3232" s="726"/>
      <c r="M3232" s="726"/>
      <c r="N3232" s="726"/>
      <c r="O3232" s="726"/>
      <c r="P3232" s="726"/>
      <c r="Q3232" s="727"/>
      <c r="R3232" s="730" t="str">
        <f t="shared" si="203"/>
        <v>fx</v>
      </c>
      <c r="S3232" s="726"/>
      <c r="T3232" s="726"/>
      <c r="U3232" s="726"/>
    </row>
    <row r="3233" spans="1:21" ht="15.75" thickBot="1" x14ac:dyDescent="0.3">
      <c r="A3233" s="162" t="str">
        <f t="shared" si="201"/>
        <v>روز</v>
      </c>
      <c r="B3233" s="726"/>
      <c r="C3233" s="726"/>
      <c r="D3233" s="726">
        <v>7</v>
      </c>
      <c r="E3233" s="726">
        <v>50</v>
      </c>
      <c r="F3233" s="730"/>
      <c r="G3233" s="88"/>
      <c r="H3233" s="169"/>
      <c r="I3233" s="169"/>
      <c r="J3233" s="178"/>
      <c r="K3233" s="179">
        <f t="shared" si="202"/>
        <v>0</v>
      </c>
      <c r="L3233" s="726"/>
      <c r="M3233" s="726"/>
      <c r="N3233" s="726"/>
      <c r="O3233" s="726"/>
      <c r="P3233" s="726"/>
      <c r="Q3233" s="727"/>
      <c r="R3233" s="730" t="str">
        <f t="shared" si="203"/>
        <v>fx</v>
      </c>
      <c r="S3233" s="726"/>
      <c r="T3233" s="726"/>
      <c r="U3233" s="726"/>
    </row>
    <row r="3234" spans="1:21" ht="15.75" thickBot="1" x14ac:dyDescent="0.3">
      <c r="A3234" s="162" t="str">
        <f t="shared" si="201"/>
        <v>روز</v>
      </c>
      <c r="B3234" s="726"/>
      <c r="C3234" s="726"/>
      <c r="D3234" s="726">
        <v>7</v>
      </c>
      <c r="E3234" s="726">
        <v>50</v>
      </c>
      <c r="F3234" s="730"/>
      <c r="G3234" s="88"/>
      <c r="H3234" s="169"/>
      <c r="I3234" s="169"/>
      <c r="J3234" s="178"/>
      <c r="K3234" s="179">
        <f t="shared" si="202"/>
        <v>0</v>
      </c>
      <c r="L3234" s="726"/>
      <c r="M3234" s="726"/>
      <c r="N3234" s="726"/>
      <c r="O3234" s="726"/>
      <c r="P3234" s="726"/>
      <c r="Q3234" s="727"/>
      <c r="R3234" s="730" t="str">
        <f t="shared" si="203"/>
        <v>fx</v>
      </c>
      <c r="S3234" s="726"/>
      <c r="T3234" s="726"/>
      <c r="U3234" s="726"/>
    </row>
    <row r="3235" spans="1:21" ht="15.75" thickBot="1" x14ac:dyDescent="0.3">
      <c r="A3235" s="162" t="str">
        <f t="shared" si="201"/>
        <v>روز</v>
      </c>
      <c r="B3235" s="726"/>
      <c r="C3235" s="726"/>
      <c r="D3235" s="726">
        <v>7</v>
      </c>
      <c r="E3235" s="726">
        <v>50</v>
      </c>
      <c r="F3235" s="730"/>
      <c r="G3235" s="88"/>
      <c r="H3235" s="169"/>
      <c r="I3235" s="169"/>
      <c r="J3235" s="178"/>
      <c r="K3235" s="179">
        <f t="shared" si="202"/>
        <v>0</v>
      </c>
      <c r="L3235" s="726"/>
      <c r="M3235" s="726"/>
      <c r="N3235" s="726"/>
      <c r="O3235" s="726"/>
      <c r="P3235" s="726"/>
      <c r="Q3235" s="727"/>
      <c r="R3235" s="730" t="str">
        <f t="shared" si="203"/>
        <v>fx</v>
      </c>
      <c r="S3235" s="726"/>
      <c r="T3235" s="726"/>
      <c r="U3235" s="726"/>
    </row>
    <row r="3236" spans="1:21" ht="15.75" thickBot="1" x14ac:dyDescent="0.3">
      <c r="A3236" s="162" t="str">
        <f t="shared" si="201"/>
        <v>روز</v>
      </c>
      <c r="B3236" s="726"/>
      <c r="C3236" s="726"/>
      <c r="D3236" s="726">
        <v>7</v>
      </c>
      <c r="E3236" s="726">
        <v>50</v>
      </c>
      <c r="F3236" s="730"/>
      <c r="G3236" s="88"/>
      <c r="H3236" s="169"/>
      <c r="I3236" s="169"/>
      <c r="J3236" s="178"/>
      <c r="K3236" s="179">
        <f t="shared" si="202"/>
        <v>0</v>
      </c>
      <c r="L3236" s="726"/>
      <c r="M3236" s="726"/>
      <c r="N3236" s="726"/>
      <c r="O3236" s="726"/>
      <c r="P3236" s="726"/>
      <c r="Q3236" s="727"/>
      <c r="R3236" s="730" t="str">
        <f t="shared" si="203"/>
        <v>fx</v>
      </c>
      <c r="S3236" s="726"/>
      <c r="T3236" s="726"/>
      <c r="U3236" s="726"/>
    </row>
    <row r="3237" spans="1:21" ht="15.75" thickBot="1" x14ac:dyDescent="0.3">
      <c r="A3237" s="162" t="str">
        <f t="shared" si="201"/>
        <v>روز</v>
      </c>
      <c r="B3237" s="726"/>
      <c r="C3237" s="726"/>
      <c r="D3237" s="726">
        <v>7</v>
      </c>
      <c r="E3237" s="726">
        <v>50</v>
      </c>
      <c r="F3237" s="730"/>
      <c r="G3237" s="88"/>
      <c r="H3237" s="169"/>
      <c r="I3237" s="169"/>
      <c r="J3237" s="178"/>
      <c r="K3237" s="179">
        <f t="shared" si="202"/>
        <v>0</v>
      </c>
      <c r="L3237" s="726"/>
      <c r="M3237" s="726"/>
      <c r="N3237" s="726"/>
      <c r="O3237" s="726"/>
      <c r="P3237" s="726"/>
      <c r="Q3237" s="727"/>
      <c r="R3237" s="730" t="str">
        <f t="shared" si="203"/>
        <v>fx</v>
      </c>
      <c r="S3237" s="726"/>
      <c r="T3237" s="726"/>
      <c r="U3237" s="726"/>
    </row>
    <row r="3238" spans="1:21" ht="15.75" thickBot="1" x14ac:dyDescent="0.3">
      <c r="A3238" s="162" t="str">
        <f t="shared" si="201"/>
        <v>روز</v>
      </c>
      <c r="B3238" s="726"/>
      <c r="C3238" s="726"/>
      <c r="D3238" s="726">
        <v>7</v>
      </c>
      <c r="E3238" s="726">
        <v>50</v>
      </c>
      <c r="F3238" s="730"/>
      <c r="G3238" s="88"/>
      <c r="H3238" s="169"/>
      <c r="I3238" s="169"/>
      <c r="J3238" s="178"/>
      <c r="K3238" s="179">
        <f t="shared" si="202"/>
        <v>0</v>
      </c>
      <c r="L3238" s="726"/>
      <c r="M3238" s="726"/>
      <c r="N3238" s="726"/>
      <c r="O3238" s="726"/>
      <c r="P3238" s="726"/>
      <c r="Q3238" s="727"/>
      <c r="R3238" s="730" t="str">
        <f t="shared" si="203"/>
        <v>fx</v>
      </c>
      <c r="S3238" s="726"/>
      <c r="T3238" s="726"/>
      <c r="U3238" s="726"/>
    </row>
    <row r="3239" spans="1:21" ht="15.75" thickBot="1" x14ac:dyDescent="0.3">
      <c r="A3239" s="162" t="str">
        <f t="shared" si="201"/>
        <v>روز</v>
      </c>
      <c r="B3239" s="726"/>
      <c r="C3239" s="726"/>
      <c r="D3239" s="726">
        <v>7</v>
      </c>
      <c r="E3239" s="726">
        <v>50</v>
      </c>
      <c r="F3239" s="730"/>
      <c r="G3239" s="88"/>
      <c r="H3239" s="169"/>
      <c r="I3239" s="169"/>
      <c r="J3239" s="178"/>
      <c r="K3239" s="179">
        <f t="shared" si="202"/>
        <v>0</v>
      </c>
      <c r="L3239" s="726"/>
      <c r="M3239" s="726"/>
      <c r="N3239" s="726"/>
      <c r="O3239" s="726"/>
      <c r="P3239" s="726"/>
      <c r="Q3239" s="727"/>
      <c r="R3239" s="730" t="str">
        <f t="shared" si="203"/>
        <v>fx</v>
      </c>
      <c r="S3239" s="726"/>
      <c r="T3239" s="726"/>
      <c r="U3239" s="726"/>
    </row>
    <row r="3240" spans="1:21" ht="15.75" thickBot="1" x14ac:dyDescent="0.3">
      <c r="A3240" s="162" t="str">
        <f t="shared" si="201"/>
        <v>روز</v>
      </c>
      <c r="B3240" s="726"/>
      <c r="C3240" s="726"/>
      <c r="D3240" s="726">
        <v>7</v>
      </c>
      <c r="E3240" s="726">
        <v>50</v>
      </c>
      <c r="F3240" s="730"/>
      <c r="G3240" s="88"/>
      <c r="H3240" s="169"/>
      <c r="I3240" s="169"/>
      <c r="J3240" s="178"/>
      <c r="K3240" s="179">
        <f t="shared" si="202"/>
        <v>0</v>
      </c>
      <c r="L3240" s="726"/>
      <c r="M3240" s="726"/>
      <c r="N3240" s="726"/>
      <c r="O3240" s="726"/>
      <c r="P3240" s="726"/>
      <c r="Q3240" s="727"/>
      <c r="R3240" s="730" t="str">
        <f t="shared" si="203"/>
        <v>fx</v>
      </c>
      <c r="S3240" s="726"/>
      <c r="T3240" s="726"/>
      <c r="U3240" s="726"/>
    </row>
    <row r="3241" spans="1:21" ht="15.75" thickBot="1" x14ac:dyDescent="0.3">
      <c r="A3241" s="162" t="str">
        <f t="shared" si="201"/>
        <v>روز</v>
      </c>
      <c r="B3241" s="726"/>
      <c r="C3241" s="726"/>
      <c r="D3241" s="726">
        <v>7</v>
      </c>
      <c r="E3241" s="726">
        <v>50</v>
      </c>
      <c r="F3241" s="730"/>
      <c r="G3241" s="88"/>
      <c r="H3241" s="169"/>
      <c r="I3241" s="169"/>
      <c r="J3241" s="178"/>
      <c r="K3241" s="179">
        <f t="shared" si="202"/>
        <v>0</v>
      </c>
      <c r="L3241" s="726"/>
      <c r="M3241" s="726"/>
      <c r="N3241" s="726"/>
      <c r="O3241" s="726"/>
      <c r="P3241" s="726"/>
      <c r="Q3241" s="727"/>
      <c r="R3241" s="730" t="str">
        <f t="shared" si="203"/>
        <v>fx</v>
      </c>
      <c r="S3241" s="726"/>
      <c r="T3241" s="726"/>
      <c r="U3241" s="726"/>
    </row>
    <row r="3242" spans="1:21" ht="15.75" thickBot="1" x14ac:dyDescent="0.3">
      <c r="A3242" s="162" t="str">
        <f t="shared" si="201"/>
        <v>روز</v>
      </c>
      <c r="B3242" s="726"/>
      <c r="C3242" s="726"/>
      <c r="D3242" s="726">
        <v>7</v>
      </c>
      <c r="E3242" s="726">
        <v>50</v>
      </c>
      <c r="F3242" s="730"/>
      <c r="G3242" s="88"/>
      <c r="H3242" s="169"/>
      <c r="I3242" s="169"/>
      <c r="J3242" s="178"/>
      <c r="K3242" s="179">
        <f t="shared" si="202"/>
        <v>0</v>
      </c>
      <c r="L3242" s="726"/>
      <c r="M3242" s="726"/>
      <c r="N3242" s="726"/>
      <c r="O3242" s="726"/>
      <c r="P3242" s="726"/>
      <c r="Q3242" s="727"/>
      <c r="R3242" s="730" t="str">
        <f t="shared" si="203"/>
        <v>fx</v>
      </c>
      <c r="S3242" s="726"/>
      <c r="T3242" s="726"/>
      <c r="U3242" s="726"/>
    </row>
    <row r="3243" spans="1:21" ht="15.75" thickBot="1" x14ac:dyDescent="0.3">
      <c r="A3243" s="162" t="str">
        <f t="shared" si="201"/>
        <v>روز</v>
      </c>
      <c r="B3243" s="726"/>
      <c r="C3243" s="726"/>
      <c r="D3243" s="726">
        <v>7</v>
      </c>
      <c r="E3243" s="726">
        <v>50</v>
      </c>
      <c r="F3243" s="730"/>
      <c r="G3243" s="88"/>
      <c r="H3243" s="169"/>
      <c r="I3243" s="169"/>
      <c r="J3243" s="178"/>
      <c r="K3243" s="179">
        <f t="shared" si="202"/>
        <v>0</v>
      </c>
      <c r="L3243" s="726"/>
      <c r="M3243" s="726"/>
      <c r="N3243" s="726"/>
      <c r="O3243" s="726"/>
      <c r="P3243" s="726"/>
      <c r="Q3243" s="727"/>
      <c r="R3243" s="730" t="str">
        <f t="shared" si="203"/>
        <v>fx</v>
      </c>
      <c r="S3243" s="726"/>
      <c r="T3243" s="726"/>
      <c r="U3243" s="726"/>
    </row>
    <row r="3244" spans="1:21" ht="15.75" thickBot="1" x14ac:dyDescent="0.3">
      <c r="A3244" s="162" t="str">
        <f t="shared" si="201"/>
        <v>روز</v>
      </c>
      <c r="B3244" s="726"/>
      <c r="C3244" s="726"/>
      <c r="D3244" s="726">
        <v>7</v>
      </c>
      <c r="E3244" s="726">
        <v>50</v>
      </c>
      <c r="F3244" s="730"/>
      <c r="G3244" s="88"/>
      <c r="H3244" s="169"/>
      <c r="I3244" s="169"/>
      <c r="J3244" s="178"/>
      <c r="K3244" s="179">
        <f t="shared" si="202"/>
        <v>0</v>
      </c>
      <c r="L3244" s="726"/>
      <c r="M3244" s="726"/>
      <c r="N3244" s="726"/>
      <c r="O3244" s="726"/>
      <c r="P3244" s="726"/>
      <c r="Q3244" s="727"/>
      <c r="R3244" s="730" t="str">
        <f t="shared" si="203"/>
        <v>fx</v>
      </c>
      <c r="S3244" s="726"/>
      <c r="T3244" s="726"/>
      <c r="U3244" s="726"/>
    </row>
    <row r="3245" spans="1:21" ht="15.75" thickBot="1" x14ac:dyDescent="0.3">
      <c r="A3245" s="162" t="str">
        <f t="shared" si="201"/>
        <v>روز</v>
      </c>
      <c r="B3245" s="726"/>
      <c r="C3245" s="726"/>
      <c r="D3245" s="726">
        <v>7</v>
      </c>
      <c r="E3245" s="726">
        <v>50</v>
      </c>
      <c r="F3245" s="730"/>
      <c r="G3245" s="88"/>
      <c r="H3245" s="169"/>
      <c r="I3245" s="169"/>
      <c r="J3245" s="178"/>
      <c r="K3245" s="179">
        <f t="shared" si="202"/>
        <v>0</v>
      </c>
      <c r="L3245" s="726"/>
      <c r="M3245" s="726"/>
      <c r="N3245" s="726"/>
      <c r="O3245" s="726"/>
      <c r="P3245" s="726"/>
      <c r="Q3245" s="727"/>
      <c r="R3245" s="730" t="str">
        <f t="shared" si="203"/>
        <v>fx</v>
      </c>
      <c r="S3245" s="726"/>
      <c r="T3245" s="726"/>
      <c r="U3245" s="726"/>
    </row>
    <row r="3246" spans="1:21" ht="15.75" thickBot="1" x14ac:dyDescent="0.3">
      <c r="A3246" s="162" t="str">
        <f t="shared" si="201"/>
        <v>روز</v>
      </c>
      <c r="B3246" s="726"/>
      <c r="C3246" s="726"/>
      <c r="D3246" s="726">
        <v>7</v>
      </c>
      <c r="E3246" s="726">
        <v>50</v>
      </c>
      <c r="F3246" s="730"/>
      <c r="G3246" s="88"/>
      <c r="H3246" s="169"/>
      <c r="I3246" s="169"/>
      <c r="J3246" s="178"/>
      <c r="K3246" s="179">
        <f t="shared" si="202"/>
        <v>0</v>
      </c>
      <c r="L3246" s="726"/>
      <c r="M3246" s="726"/>
      <c r="N3246" s="726"/>
      <c r="O3246" s="726"/>
      <c r="P3246" s="726"/>
      <c r="Q3246" s="727"/>
      <c r="R3246" s="730" t="str">
        <f t="shared" si="203"/>
        <v>fx</v>
      </c>
      <c r="S3246" s="726"/>
      <c r="T3246" s="726"/>
      <c r="U3246" s="726"/>
    </row>
    <row r="3247" spans="1:21" ht="15.75" thickBot="1" x14ac:dyDescent="0.3">
      <c r="A3247" s="162" t="str">
        <f t="shared" si="201"/>
        <v>روز</v>
      </c>
      <c r="B3247" s="726"/>
      <c r="C3247" s="726"/>
      <c r="D3247" s="726">
        <v>7</v>
      </c>
      <c r="E3247" s="726">
        <v>50</v>
      </c>
      <c r="F3247" s="730"/>
      <c r="G3247" s="88"/>
      <c r="H3247" s="169"/>
      <c r="I3247" s="169"/>
      <c r="J3247" s="178"/>
      <c r="K3247" s="179">
        <f t="shared" si="202"/>
        <v>0</v>
      </c>
      <c r="L3247" s="726"/>
      <c r="M3247" s="726"/>
      <c r="N3247" s="726"/>
      <c r="O3247" s="726"/>
      <c r="P3247" s="726"/>
      <c r="Q3247" s="727"/>
      <c r="R3247" s="730" t="str">
        <f t="shared" si="203"/>
        <v>fx</v>
      </c>
      <c r="S3247" s="726"/>
      <c r="T3247" s="726"/>
      <c r="U3247" s="726"/>
    </row>
    <row r="3248" spans="1:21" ht="15.75" thickBot="1" x14ac:dyDescent="0.3">
      <c r="A3248" s="162" t="str">
        <f t="shared" si="201"/>
        <v>روز</v>
      </c>
      <c r="B3248" s="726"/>
      <c r="C3248" s="726"/>
      <c r="D3248" s="726">
        <v>7</v>
      </c>
      <c r="E3248" s="726">
        <v>50</v>
      </c>
      <c r="F3248" s="730"/>
      <c r="G3248" s="88"/>
      <c r="H3248" s="169"/>
      <c r="I3248" s="169"/>
      <c r="J3248" s="178"/>
      <c r="K3248" s="179">
        <f t="shared" si="202"/>
        <v>0</v>
      </c>
      <c r="L3248" s="726"/>
      <c r="M3248" s="726"/>
      <c r="N3248" s="726"/>
      <c r="O3248" s="726"/>
      <c r="P3248" s="726"/>
      <c r="Q3248" s="727"/>
      <c r="R3248" s="730" t="str">
        <f t="shared" si="203"/>
        <v>fx</v>
      </c>
      <c r="S3248" s="726"/>
      <c r="T3248" s="726"/>
      <c r="U3248" s="726"/>
    </row>
    <row r="3249" spans="1:21" ht="15.75" thickBot="1" x14ac:dyDescent="0.3">
      <c r="A3249" s="162" t="str">
        <f t="shared" si="201"/>
        <v>روز</v>
      </c>
      <c r="B3249" s="726"/>
      <c r="C3249" s="726"/>
      <c r="D3249" s="726">
        <v>7</v>
      </c>
      <c r="E3249" s="726">
        <v>50</v>
      </c>
      <c r="F3249" s="730"/>
      <c r="G3249" s="88"/>
      <c r="H3249" s="169"/>
      <c r="I3249" s="169"/>
      <c r="J3249" s="178"/>
      <c r="K3249" s="179">
        <f t="shared" si="202"/>
        <v>0</v>
      </c>
      <c r="L3249" s="726"/>
      <c r="M3249" s="726"/>
      <c r="N3249" s="726"/>
      <c r="O3249" s="726"/>
      <c r="P3249" s="726"/>
      <c r="Q3249" s="727"/>
      <c r="R3249" s="730" t="str">
        <f t="shared" si="203"/>
        <v>fx</v>
      </c>
      <c r="S3249" s="726"/>
      <c r="T3249" s="726"/>
      <c r="U3249" s="726"/>
    </row>
    <row r="3250" spans="1:21" ht="15.75" thickBot="1" x14ac:dyDescent="0.3">
      <c r="A3250" s="162" t="str">
        <f t="shared" si="201"/>
        <v>روز</v>
      </c>
      <c r="B3250" s="726"/>
      <c r="C3250" s="726"/>
      <c r="D3250" s="726">
        <v>7</v>
      </c>
      <c r="E3250" s="726">
        <v>50</v>
      </c>
      <c r="F3250" s="730"/>
      <c r="G3250" s="88"/>
      <c r="H3250" s="169"/>
      <c r="I3250" s="169"/>
      <c r="J3250" s="178"/>
      <c r="K3250" s="179">
        <f t="shared" si="202"/>
        <v>0</v>
      </c>
      <c r="L3250" s="726"/>
      <c r="M3250" s="726"/>
      <c r="N3250" s="726"/>
      <c r="O3250" s="726"/>
      <c r="P3250" s="726"/>
      <c r="Q3250" s="727"/>
      <c r="R3250" s="730" t="str">
        <f t="shared" si="203"/>
        <v>fx</v>
      </c>
      <c r="S3250" s="726"/>
      <c r="T3250" s="726"/>
      <c r="U3250" s="726"/>
    </row>
    <row r="3251" spans="1:21" ht="15.75" thickBot="1" x14ac:dyDescent="0.3">
      <c r="A3251" s="162" t="str">
        <f t="shared" si="201"/>
        <v>روز</v>
      </c>
      <c r="B3251" s="726"/>
      <c r="C3251" s="726"/>
      <c r="D3251" s="726">
        <v>7</v>
      </c>
      <c r="E3251" s="726">
        <v>50</v>
      </c>
      <c r="F3251" s="730"/>
      <c r="G3251" s="88"/>
      <c r="H3251" s="169"/>
      <c r="I3251" s="169"/>
      <c r="J3251" s="178"/>
      <c r="K3251" s="179">
        <f t="shared" si="202"/>
        <v>0</v>
      </c>
      <c r="L3251" s="726"/>
      <c r="M3251" s="726"/>
      <c r="N3251" s="726"/>
      <c r="O3251" s="726"/>
      <c r="P3251" s="726"/>
      <c r="Q3251" s="727"/>
      <c r="R3251" s="730" t="str">
        <f t="shared" si="203"/>
        <v>fx</v>
      </c>
      <c r="S3251" s="726"/>
      <c r="T3251" s="726"/>
      <c r="U3251" s="726"/>
    </row>
    <row r="3252" spans="1:21" ht="15.75" thickBot="1" x14ac:dyDescent="0.3">
      <c r="A3252" s="162" t="str">
        <f t="shared" si="201"/>
        <v>روز</v>
      </c>
      <c r="B3252" s="726"/>
      <c r="C3252" s="726"/>
      <c r="D3252" s="726">
        <v>7</v>
      </c>
      <c r="E3252" s="726">
        <v>50</v>
      </c>
      <c r="F3252" s="730"/>
      <c r="G3252" s="88"/>
      <c r="H3252" s="169"/>
      <c r="I3252" s="169"/>
      <c r="J3252" s="178"/>
      <c r="K3252" s="179">
        <f t="shared" si="202"/>
        <v>0</v>
      </c>
      <c r="L3252" s="726"/>
      <c r="M3252" s="726"/>
      <c r="N3252" s="726"/>
      <c r="O3252" s="726"/>
      <c r="P3252" s="726"/>
      <c r="Q3252" s="727"/>
      <c r="R3252" s="730" t="str">
        <f t="shared" si="203"/>
        <v>fx</v>
      </c>
      <c r="S3252" s="726"/>
      <c r="T3252" s="726"/>
      <c r="U3252" s="726"/>
    </row>
    <row r="3253" spans="1:21" ht="15.75" thickBot="1" x14ac:dyDescent="0.3">
      <c r="A3253" s="162" t="str">
        <f t="shared" si="201"/>
        <v>روز</v>
      </c>
      <c r="B3253" s="726"/>
      <c r="C3253" s="726"/>
      <c r="D3253" s="726">
        <v>7</v>
      </c>
      <c r="E3253" s="726">
        <v>50</v>
      </c>
      <c r="F3253" s="730"/>
      <c r="G3253" s="88"/>
      <c r="H3253" s="169"/>
      <c r="I3253" s="169"/>
      <c r="J3253" s="178"/>
      <c r="K3253" s="179">
        <f t="shared" si="202"/>
        <v>0</v>
      </c>
      <c r="L3253" s="726"/>
      <c r="M3253" s="726"/>
      <c r="N3253" s="726"/>
      <c r="O3253" s="726"/>
      <c r="P3253" s="726"/>
      <c r="Q3253" s="727"/>
      <c r="R3253" s="730" t="str">
        <f t="shared" si="203"/>
        <v>fx</v>
      </c>
      <c r="S3253" s="726"/>
      <c r="T3253" s="726"/>
      <c r="U3253" s="726"/>
    </row>
    <row r="3254" spans="1:21" ht="15.75" thickBot="1" x14ac:dyDescent="0.3">
      <c r="A3254" s="162" t="str">
        <f t="shared" si="201"/>
        <v>روز</v>
      </c>
      <c r="B3254" s="726"/>
      <c r="C3254" s="726"/>
      <c r="D3254" s="726">
        <v>7</v>
      </c>
      <c r="E3254" s="726">
        <v>50</v>
      </c>
      <c r="F3254" s="730"/>
      <c r="G3254" s="88"/>
      <c r="H3254" s="169"/>
      <c r="I3254" s="169"/>
      <c r="J3254" s="178"/>
      <c r="K3254" s="179">
        <f t="shared" si="202"/>
        <v>0</v>
      </c>
      <c r="L3254" s="726"/>
      <c r="M3254" s="726"/>
      <c r="N3254" s="726"/>
      <c r="O3254" s="726"/>
      <c r="P3254" s="726"/>
      <c r="Q3254" s="727"/>
      <c r="R3254" s="730" t="str">
        <f t="shared" si="203"/>
        <v>fx</v>
      </c>
      <c r="S3254" s="726"/>
      <c r="T3254" s="726"/>
      <c r="U3254" s="726"/>
    </row>
    <row r="3255" spans="1:21" ht="15.75" thickBot="1" x14ac:dyDescent="0.3">
      <c r="A3255" s="162" t="str">
        <f t="shared" si="201"/>
        <v>روز</v>
      </c>
      <c r="B3255" s="726"/>
      <c r="C3255" s="726"/>
      <c r="D3255" s="726">
        <v>7</v>
      </c>
      <c r="E3255" s="726">
        <v>50</v>
      </c>
      <c r="F3255" s="730"/>
      <c r="G3255" s="88"/>
      <c r="H3255" s="169"/>
      <c r="I3255" s="169"/>
      <c r="J3255" s="178"/>
      <c r="K3255" s="179">
        <f t="shared" si="202"/>
        <v>0</v>
      </c>
      <c r="L3255" s="726"/>
      <c r="M3255" s="726"/>
      <c r="N3255" s="726"/>
      <c r="O3255" s="726"/>
      <c r="P3255" s="726"/>
      <c r="Q3255" s="727"/>
      <c r="R3255" s="730" t="str">
        <f t="shared" si="203"/>
        <v>fx</v>
      </c>
      <c r="S3255" s="726"/>
      <c r="T3255" s="726"/>
      <c r="U3255" s="726"/>
    </row>
    <row r="3256" spans="1:21" ht="15.75" thickBot="1" x14ac:dyDescent="0.3">
      <c r="A3256" s="162" t="str">
        <f t="shared" si="201"/>
        <v>روز</v>
      </c>
      <c r="B3256" s="726"/>
      <c r="C3256" s="726"/>
      <c r="D3256" s="726">
        <v>7</v>
      </c>
      <c r="E3256" s="726">
        <v>50</v>
      </c>
      <c r="F3256" s="730"/>
      <c r="G3256" s="88"/>
      <c r="H3256" s="169"/>
      <c r="I3256" s="169"/>
      <c r="J3256" s="178"/>
      <c r="K3256" s="179">
        <f t="shared" si="202"/>
        <v>0</v>
      </c>
      <c r="L3256" s="726"/>
      <c r="M3256" s="726"/>
      <c r="N3256" s="726"/>
      <c r="O3256" s="726"/>
      <c r="P3256" s="726"/>
      <c r="Q3256" s="727"/>
      <c r="R3256" s="730" t="str">
        <f t="shared" si="203"/>
        <v>fx</v>
      </c>
      <c r="S3256" s="726"/>
      <c r="T3256" s="726"/>
      <c r="U3256" s="726"/>
    </row>
    <row r="3257" spans="1:21" ht="15.75" thickBot="1" x14ac:dyDescent="0.3">
      <c r="A3257" s="162" t="str">
        <f t="shared" si="201"/>
        <v>روز</v>
      </c>
      <c r="B3257" s="726"/>
      <c r="C3257" s="726"/>
      <c r="D3257" s="726">
        <v>7</v>
      </c>
      <c r="E3257" s="726">
        <v>50</v>
      </c>
      <c r="F3257" s="730"/>
      <c r="G3257" s="88"/>
      <c r="H3257" s="169"/>
      <c r="I3257" s="169"/>
      <c r="J3257" s="178"/>
      <c r="K3257" s="179">
        <f t="shared" si="202"/>
        <v>0</v>
      </c>
      <c r="L3257" s="726"/>
      <c r="M3257" s="726"/>
      <c r="N3257" s="726"/>
      <c r="O3257" s="726"/>
      <c r="P3257" s="726"/>
      <c r="Q3257" s="727"/>
      <c r="R3257" s="730" t="str">
        <f t="shared" si="203"/>
        <v>fx</v>
      </c>
      <c r="S3257" s="726"/>
      <c r="T3257" s="726"/>
      <c r="U3257" s="726"/>
    </row>
    <row r="3258" spans="1:21" ht="15.75" thickBot="1" x14ac:dyDescent="0.3">
      <c r="A3258" s="162" t="str">
        <f t="shared" si="201"/>
        <v>روز</v>
      </c>
      <c r="B3258" s="726"/>
      <c r="C3258" s="726"/>
      <c r="D3258" s="726">
        <v>7</v>
      </c>
      <c r="E3258" s="726">
        <v>50</v>
      </c>
      <c r="F3258" s="730"/>
      <c r="G3258" s="88"/>
      <c r="H3258" s="169"/>
      <c r="I3258" s="169"/>
      <c r="J3258" s="178"/>
      <c r="K3258" s="179">
        <f t="shared" si="202"/>
        <v>0</v>
      </c>
      <c r="L3258" s="726"/>
      <c r="M3258" s="726"/>
      <c r="N3258" s="726"/>
      <c r="O3258" s="726"/>
      <c r="P3258" s="726"/>
      <c r="Q3258" s="727"/>
      <c r="R3258" s="730" t="str">
        <f t="shared" si="203"/>
        <v>fx</v>
      </c>
      <c r="S3258" s="726"/>
      <c r="T3258" s="726"/>
      <c r="U3258" s="726"/>
    </row>
    <row r="3259" spans="1:21" ht="15.75" thickBot="1" x14ac:dyDescent="0.3">
      <c r="A3259" s="162" t="str">
        <f t="shared" si="201"/>
        <v>روز</v>
      </c>
      <c r="B3259" s="726"/>
      <c r="C3259" s="726"/>
      <c r="D3259" s="726">
        <v>7</v>
      </c>
      <c r="E3259" s="726">
        <v>50</v>
      </c>
      <c r="F3259" s="730"/>
      <c r="G3259" s="88"/>
      <c r="H3259" s="169"/>
      <c r="I3259" s="169"/>
      <c r="J3259" s="178"/>
      <c r="K3259" s="179">
        <f t="shared" si="202"/>
        <v>0</v>
      </c>
      <c r="L3259" s="726"/>
      <c r="M3259" s="726"/>
      <c r="N3259" s="726"/>
      <c r="O3259" s="726"/>
      <c r="P3259" s="726"/>
      <c r="Q3259" s="727"/>
      <c r="R3259" s="730" t="str">
        <f t="shared" si="203"/>
        <v>fx</v>
      </c>
      <c r="S3259" s="726"/>
      <c r="T3259" s="726"/>
      <c r="U3259" s="726"/>
    </row>
    <row r="3260" spans="1:21" ht="15.75" thickBot="1" x14ac:dyDescent="0.3">
      <c r="A3260" s="162" t="str">
        <f t="shared" si="201"/>
        <v>روز</v>
      </c>
      <c r="B3260" s="726"/>
      <c r="C3260" s="726"/>
      <c r="D3260" s="726">
        <v>7</v>
      </c>
      <c r="E3260" s="726">
        <v>50</v>
      </c>
      <c r="F3260" s="730"/>
      <c r="G3260" s="88"/>
      <c r="H3260" s="169"/>
      <c r="I3260" s="169"/>
      <c r="J3260" s="178"/>
      <c r="K3260" s="179">
        <f t="shared" si="202"/>
        <v>0</v>
      </c>
      <c r="L3260" s="726"/>
      <c r="M3260" s="726"/>
      <c r="N3260" s="726"/>
      <c r="O3260" s="726"/>
      <c r="P3260" s="726"/>
      <c r="Q3260" s="727"/>
      <c r="R3260" s="730" t="str">
        <f t="shared" si="203"/>
        <v>fx</v>
      </c>
      <c r="S3260" s="726"/>
      <c r="T3260" s="726"/>
      <c r="U3260" s="726"/>
    </row>
    <row r="3261" spans="1:21" ht="15.75" thickBot="1" x14ac:dyDescent="0.3">
      <c r="A3261" s="162" t="str">
        <f t="shared" si="201"/>
        <v>روز</v>
      </c>
      <c r="B3261" s="726"/>
      <c r="C3261" s="726"/>
      <c r="D3261" s="726">
        <v>7</v>
      </c>
      <c r="E3261" s="726">
        <v>50</v>
      </c>
      <c r="F3261" s="730"/>
      <c r="G3261" s="88"/>
      <c r="H3261" s="169"/>
      <c r="I3261" s="169"/>
      <c r="J3261" s="178"/>
      <c r="K3261" s="179">
        <f t="shared" si="202"/>
        <v>0</v>
      </c>
      <c r="L3261" s="726"/>
      <c r="M3261" s="726"/>
      <c r="N3261" s="726"/>
      <c r="O3261" s="726"/>
      <c r="P3261" s="726"/>
      <c r="Q3261" s="727"/>
      <c r="R3261" s="730" t="str">
        <f t="shared" si="203"/>
        <v>fx</v>
      </c>
      <c r="S3261" s="726"/>
      <c r="T3261" s="726"/>
      <c r="U3261" s="726"/>
    </row>
    <row r="3262" spans="1:21" ht="15.75" thickBot="1" x14ac:dyDescent="0.3">
      <c r="A3262" s="162" t="str">
        <f t="shared" si="201"/>
        <v>روز</v>
      </c>
      <c r="B3262" s="726"/>
      <c r="C3262" s="726"/>
      <c r="D3262" s="726">
        <v>7</v>
      </c>
      <c r="E3262" s="726">
        <v>50</v>
      </c>
      <c r="F3262" s="730"/>
      <c r="G3262" s="88"/>
      <c r="H3262" s="169"/>
      <c r="I3262" s="169"/>
      <c r="J3262" s="178"/>
      <c r="K3262" s="179">
        <f t="shared" si="202"/>
        <v>0</v>
      </c>
      <c r="L3262" s="726"/>
      <c r="M3262" s="726"/>
      <c r="N3262" s="726"/>
      <c r="O3262" s="726"/>
      <c r="P3262" s="726"/>
      <c r="Q3262" s="727"/>
      <c r="R3262" s="730" t="str">
        <f t="shared" si="203"/>
        <v>fx</v>
      </c>
      <c r="S3262" s="726"/>
      <c r="T3262" s="726"/>
      <c r="U3262" s="726"/>
    </row>
    <row r="3263" spans="1:21" ht="15.75" thickBot="1" x14ac:dyDescent="0.3">
      <c r="A3263" s="162" t="str">
        <f t="shared" si="201"/>
        <v>روز</v>
      </c>
      <c r="B3263" s="726"/>
      <c r="C3263" s="726"/>
      <c r="D3263" s="726">
        <v>7</v>
      </c>
      <c r="E3263" s="726">
        <v>50</v>
      </c>
      <c r="F3263" s="730"/>
      <c r="G3263" s="88"/>
      <c r="H3263" s="169"/>
      <c r="I3263" s="169"/>
      <c r="J3263" s="178"/>
      <c r="K3263" s="179">
        <f t="shared" si="202"/>
        <v>0</v>
      </c>
      <c r="L3263" s="726"/>
      <c r="M3263" s="726"/>
      <c r="N3263" s="726"/>
      <c r="O3263" s="726"/>
      <c r="P3263" s="726"/>
      <c r="Q3263" s="727"/>
      <c r="R3263" s="730" t="str">
        <f t="shared" si="203"/>
        <v>fx</v>
      </c>
      <c r="S3263" s="726"/>
      <c r="T3263" s="726"/>
      <c r="U3263" s="726"/>
    </row>
    <row r="3264" spans="1:21" ht="15.75" thickBot="1" x14ac:dyDescent="0.3">
      <c r="A3264" s="162" t="str">
        <f t="shared" si="201"/>
        <v>روز</v>
      </c>
      <c r="B3264" s="726"/>
      <c r="C3264" s="726"/>
      <c r="D3264" s="726">
        <v>7</v>
      </c>
      <c r="E3264" s="726">
        <v>50</v>
      </c>
      <c r="F3264" s="730"/>
      <c r="G3264" s="88"/>
      <c r="H3264" s="169"/>
      <c r="I3264" s="169"/>
      <c r="J3264" s="178"/>
      <c r="K3264" s="179">
        <f t="shared" si="202"/>
        <v>0</v>
      </c>
      <c r="L3264" s="726"/>
      <c r="M3264" s="726"/>
      <c r="N3264" s="726"/>
      <c r="O3264" s="726"/>
      <c r="P3264" s="726"/>
      <c r="Q3264" s="727"/>
      <c r="R3264" s="730" t="str">
        <f t="shared" si="203"/>
        <v>fx</v>
      </c>
      <c r="S3264" s="726"/>
      <c r="T3264" s="726"/>
      <c r="U3264" s="726"/>
    </row>
    <row r="3265" spans="1:21" ht="15.75" thickBot="1" x14ac:dyDescent="0.3">
      <c r="A3265" s="162" t="str">
        <f t="shared" si="201"/>
        <v>روز</v>
      </c>
      <c r="B3265" s="726"/>
      <c r="C3265" s="726"/>
      <c r="D3265" s="726">
        <v>7</v>
      </c>
      <c r="E3265" s="726">
        <v>50</v>
      </c>
      <c r="F3265" s="730"/>
      <c r="G3265" s="88"/>
      <c r="H3265" s="169"/>
      <c r="I3265" s="169"/>
      <c r="J3265" s="178"/>
      <c r="K3265" s="179">
        <f t="shared" si="202"/>
        <v>0</v>
      </c>
      <c r="L3265" s="726"/>
      <c r="M3265" s="726"/>
      <c r="N3265" s="726"/>
      <c r="O3265" s="726"/>
      <c r="P3265" s="726"/>
      <c r="Q3265" s="727"/>
      <c r="R3265" s="730" t="str">
        <f t="shared" si="203"/>
        <v>fx</v>
      </c>
      <c r="S3265" s="726"/>
      <c r="T3265" s="726"/>
      <c r="U3265" s="726"/>
    </row>
    <row r="3266" spans="1:21" ht="15.75" thickBot="1" x14ac:dyDescent="0.3">
      <c r="A3266" s="162" t="str">
        <f t="shared" si="201"/>
        <v>روز</v>
      </c>
      <c r="B3266" s="726"/>
      <c r="C3266" s="726"/>
      <c r="D3266" s="726">
        <v>7</v>
      </c>
      <c r="E3266" s="726">
        <v>50</v>
      </c>
      <c r="F3266" s="730"/>
      <c r="G3266" s="88"/>
      <c r="H3266" s="169"/>
      <c r="I3266" s="169"/>
      <c r="J3266" s="178"/>
      <c r="K3266" s="179">
        <f t="shared" si="202"/>
        <v>0</v>
      </c>
      <c r="L3266" s="726"/>
      <c r="M3266" s="726"/>
      <c r="N3266" s="726"/>
      <c r="O3266" s="726"/>
      <c r="P3266" s="726"/>
      <c r="Q3266" s="727"/>
      <c r="R3266" s="730" t="str">
        <f t="shared" si="203"/>
        <v>fx</v>
      </c>
      <c r="S3266" s="726"/>
      <c r="T3266" s="726"/>
      <c r="U3266" s="726"/>
    </row>
    <row r="3267" spans="1:21" ht="15.75" thickBot="1" x14ac:dyDescent="0.3">
      <c r="A3267" s="162" t="str">
        <f t="shared" si="201"/>
        <v>روز</v>
      </c>
      <c r="B3267" s="726"/>
      <c r="C3267" s="726"/>
      <c r="D3267" s="726">
        <v>7</v>
      </c>
      <c r="E3267" s="726">
        <v>50</v>
      </c>
      <c r="F3267" s="730"/>
      <c r="G3267" s="88"/>
      <c r="H3267" s="169"/>
      <c r="I3267" s="169"/>
      <c r="J3267" s="178"/>
      <c r="K3267" s="179">
        <f t="shared" si="202"/>
        <v>0</v>
      </c>
      <c r="L3267" s="726"/>
      <c r="M3267" s="726"/>
      <c r="N3267" s="726"/>
      <c r="O3267" s="726"/>
      <c r="P3267" s="726"/>
      <c r="Q3267" s="727"/>
      <c r="R3267" s="730" t="str">
        <f t="shared" si="203"/>
        <v>fx</v>
      </c>
      <c r="S3267" s="726"/>
      <c r="T3267" s="726"/>
      <c r="U3267" s="726"/>
    </row>
    <row r="3268" spans="1:21" ht="15.75" thickBot="1" x14ac:dyDescent="0.3">
      <c r="A3268" s="162" t="str">
        <f t="shared" si="201"/>
        <v>روز</v>
      </c>
      <c r="B3268" s="726"/>
      <c r="C3268" s="726"/>
      <c r="D3268" s="726">
        <v>7</v>
      </c>
      <c r="E3268" s="726">
        <v>50</v>
      </c>
      <c r="F3268" s="730"/>
      <c r="G3268" s="88"/>
      <c r="H3268" s="169"/>
      <c r="I3268" s="169"/>
      <c r="J3268" s="178"/>
      <c r="K3268" s="179">
        <f t="shared" si="202"/>
        <v>0</v>
      </c>
      <c r="L3268" s="726"/>
      <c r="M3268" s="726"/>
      <c r="N3268" s="726"/>
      <c r="O3268" s="726"/>
      <c r="P3268" s="726"/>
      <c r="Q3268" s="727"/>
      <c r="R3268" s="730" t="str">
        <f t="shared" si="203"/>
        <v>fx</v>
      </c>
      <c r="S3268" s="726"/>
      <c r="T3268" s="726"/>
      <c r="U3268" s="726"/>
    </row>
    <row r="3269" spans="1:21" ht="15.75" thickBot="1" x14ac:dyDescent="0.3">
      <c r="A3269" s="162" t="str">
        <f t="shared" si="201"/>
        <v>روز</v>
      </c>
      <c r="B3269" s="726"/>
      <c r="C3269" s="726"/>
      <c r="D3269" s="726">
        <v>7</v>
      </c>
      <c r="E3269" s="726">
        <v>50</v>
      </c>
      <c r="F3269" s="730"/>
      <c r="G3269" s="88"/>
      <c r="H3269" s="169"/>
      <c r="I3269" s="169"/>
      <c r="J3269" s="178"/>
      <c r="K3269" s="179">
        <f t="shared" si="202"/>
        <v>0</v>
      </c>
      <c r="L3269" s="726"/>
      <c r="M3269" s="726"/>
      <c r="N3269" s="726"/>
      <c r="O3269" s="726"/>
      <c r="P3269" s="726"/>
      <c r="Q3269" s="727"/>
      <c r="R3269" s="730" t="str">
        <f t="shared" si="203"/>
        <v>fx</v>
      </c>
      <c r="S3269" s="726"/>
      <c r="T3269" s="726"/>
      <c r="U3269" s="726"/>
    </row>
    <row r="3270" spans="1:21" ht="15.75" thickBot="1" x14ac:dyDescent="0.3">
      <c r="A3270" s="162" t="str">
        <f t="shared" si="201"/>
        <v>روز</v>
      </c>
      <c r="B3270" s="726"/>
      <c r="C3270" s="726"/>
      <c r="D3270" s="726">
        <v>7</v>
      </c>
      <c r="E3270" s="726">
        <v>50</v>
      </c>
      <c r="F3270" s="730"/>
      <c r="G3270" s="88"/>
      <c r="H3270" s="169"/>
      <c r="I3270" s="169"/>
      <c r="J3270" s="178"/>
      <c r="K3270" s="179">
        <f t="shared" si="202"/>
        <v>0</v>
      </c>
      <c r="L3270" s="726"/>
      <c r="M3270" s="726"/>
      <c r="N3270" s="726"/>
      <c r="O3270" s="726"/>
      <c r="P3270" s="726"/>
      <c r="Q3270" s="727"/>
      <c r="R3270" s="730" t="str">
        <f t="shared" si="203"/>
        <v>fx</v>
      </c>
      <c r="S3270" s="726"/>
      <c r="T3270" s="726"/>
      <c r="U3270" s="726"/>
    </row>
    <row r="3271" spans="1:21" ht="15.75" thickBot="1" x14ac:dyDescent="0.3">
      <c r="A3271" s="162" t="str">
        <f t="shared" si="201"/>
        <v>روز</v>
      </c>
      <c r="B3271" s="726"/>
      <c r="C3271" s="726"/>
      <c r="D3271" s="726">
        <v>7</v>
      </c>
      <c r="E3271" s="726">
        <v>50</v>
      </c>
      <c r="F3271" s="730"/>
      <c r="G3271" s="88"/>
      <c r="H3271" s="169"/>
      <c r="I3271" s="169"/>
      <c r="J3271" s="178"/>
      <c r="K3271" s="179">
        <f t="shared" si="202"/>
        <v>0</v>
      </c>
      <c r="L3271" s="726"/>
      <c r="M3271" s="726"/>
      <c r="N3271" s="726"/>
      <c r="O3271" s="726"/>
      <c r="P3271" s="726"/>
      <c r="Q3271" s="727"/>
      <c r="R3271" s="730" t="str">
        <f t="shared" si="203"/>
        <v>fx</v>
      </c>
      <c r="S3271" s="726"/>
      <c r="T3271" s="726"/>
      <c r="U3271" s="726"/>
    </row>
    <row r="3272" spans="1:21" ht="15.75" thickBot="1" x14ac:dyDescent="0.3">
      <c r="A3272" s="162" t="str">
        <f t="shared" si="201"/>
        <v>روز</v>
      </c>
      <c r="B3272" s="726"/>
      <c r="C3272" s="726"/>
      <c r="D3272" s="726">
        <v>7</v>
      </c>
      <c r="E3272" s="726">
        <v>50</v>
      </c>
      <c r="F3272" s="730"/>
      <c r="G3272" s="88"/>
      <c r="H3272" s="169"/>
      <c r="I3272" s="169"/>
      <c r="J3272" s="178"/>
      <c r="K3272" s="179">
        <f t="shared" si="202"/>
        <v>0</v>
      </c>
      <c r="L3272" s="726"/>
      <c r="M3272" s="726"/>
      <c r="N3272" s="726"/>
      <c r="O3272" s="726"/>
      <c r="P3272" s="726"/>
      <c r="Q3272" s="727"/>
      <c r="R3272" s="730" t="str">
        <f t="shared" si="203"/>
        <v>fx</v>
      </c>
      <c r="S3272" s="726"/>
      <c r="T3272" s="726"/>
      <c r="U3272" s="726"/>
    </row>
    <row r="3273" spans="1:21" ht="15.75" thickBot="1" x14ac:dyDescent="0.3">
      <c r="A3273" s="162" t="str">
        <f t="shared" ref="A3273:A3336" si="204">IF(H3273&gt;I3273,"شب","روز")</f>
        <v>روز</v>
      </c>
      <c r="B3273" s="726"/>
      <c r="C3273" s="726"/>
      <c r="D3273" s="726">
        <v>7</v>
      </c>
      <c r="E3273" s="726">
        <v>50</v>
      </c>
      <c r="F3273" s="730"/>
      <c r="G3273" s="88"/>
      <c r="H3273" s="169"/>
      <c r="I3273" s="169"/>
      <c r="J3273" s="178"/>
      <c r="K3273" s="179">
        <f t="shared" ref="K3273:K3336" si="205">IF(H3273&gt;I3273,(H3273-I3273)-J3273,(I3273-H3273)-J3273)</f>
        <v>0</v>
      </c>
      <c r="L3273" s="726"/>
      <c r="M3273" s="726"/>
      <c r="N3273" s="726"/>
      <c r="O3273" s="726"/>
      <c r="P3273" s="726"/>
      <c r="Q3273" s="727"/>
      <c r="R3273" s="730" t="str">
        <f t="shared" ref="R3273:R3336" si="206">IF(C3273=370,"p500","fx")</f>
        <v>fx</v>
      </c>
      <c r="S3273" s="726"/>
      <c r="T3273" s="726"/>
      <c r="U3273" s="726"/>
    </row>
    <row r="3274" spans="1:21" ht="15.75" thickBot="1" x14ac:dyDescent="0.3">
      <c r="A3274" s="162" t="str">
        <f t="shared" si="204"/>
        <v>روز</v>
      </c>
      <c r="B3274" s="726"/>
      <c r="C3274" s="726"/>
      <c r="D3274" s="726">
        <v>7</v>
      </c>
      <c r="E3274" s="726">
        <v>50</v>
      </c>
      <c r="F3274" s="730"/>
      <c r="G3274" s="88"/>
      <c r="H3274" s="169"/>
      <c r="I3274" s="169"/>
      <c r="J3274" s="178"/>
      <c r="K3274" s="179">
        <f t="shared" si="205"/>
        <v>0</v>
      </c>
      <c r="L3274" s="726"/>
      <c r="M3274" s="726"/>
      <c r="N3274" s="726"/>
      <c r="O3274" s="726"/>
      <c r="P3274" s="726"/>
      <c r="Q3274" s="727"/>
      <c r="R3274" s="730" t="str">
        <f t="shared" si="206"/>
        <v>fx</v>
      </c>
      <c r="S3274" s="726"/>
      <c r="T3274" s="726"/>
      <c r="U3274" s="726"/>
    </row>
    <row r="3275" spans="1:21" ht="15.75" thickBot="1" x14ac:dyDescent="0.3">
      <c r="A3275" s="162" t="str">
        <f t="shared" si="204"/>
        <v>روز</v>
      </c>
      <c r="B3275" s="726"/>
      <c r="C3275" s="726"/>
      <c r="D3275" s="726">
        <v>7</v>
      </c>
      <c r="E3275" s="726">
        <v>50</v>
      </c>
      <c r="F3275" s="730"/>
      <c r="G3275" s="88"/>
      <c r="H3275" s="169"/>
      <c r="I3275" s="169"/>
      <c r="J3275" s="178"/>
      <c r="K3275" s="179">
        <f t="shared" si="205"/>
        <v>0</v>
      </c>
      <c r="L3275" s="726"/>
      <c r="M3275" s="726"/>
      <c r="N3275" s="726"/>
      <c r="O3275" s="726"/>
      <c r="P3275" s="726"/>
      <c r="Q3275" s="727"/>
      <c r="R3275" s="730" t="str">
        <f t="shared" si="206"/>
        <v>fx</v>
      </c>
      <c r="S3275" s="726"/>
      <c r="T3275" s="726"/>
      <c r="U3275" s="726"/>
    </row>
    <row r="3276" spans="1:21" ht="15.75" thickBot="1" x14ac:dyDescent="0.3">
      <c r="A3276" s="162" t="str">
        <f t="shared" si="204"/>
        <v>روز</v>
      </c>
      <c r="B3276" s="726"/>
      <c r="C3276" s="726"/>
      <c r="D3276" s="726">
        <v>7</v>
      </c>
      <c r="E3276" s="726">
        <v>50</v>
      </c>
      <c r="F3276" s="730"/>
      <c r="G3276" s="88"/>
      <c r="H3276" s="169"/>
      <c r="I3276" s="169"/>
      <c r="J3276" s="178"/>
      <c r="K3276" s="179">
        <f t="shared" si="205"/>
        <v>0</v>
      </c>
      <c r="L3276" s="726"/>
      <c r="M3276" s="726"/>
      <c r="N3276" s="726"/>
      <c r="O3276" s="726"/>
      <c r="P3276" s="726"/>
      <c r="Q3276" s="727"/>
      <c r="R3276" s="730" t="str">
        <f t="shared" si="206"/>
        <v>fx</v>
      </c>
      <c r="S3276" s="726"/>
      <c r="T3276" s="726"/>
      <c r="U3276" s="726"/>
    </row>
    <row r="3277" spans="1:21" ht="15.75" thickBot="1" x14ac:dyDescent="0.3">
      <c r="A3277" s="162" t="str">
        <f t="shared" si="204"/>
        <v>روز</v>
      </c>
      <c r="B3277" s="726"/>
      <c r="C3277" s="726"/>
      <c r="D3277" s="726">
        <v>7</v>
      </c>
      <c r="E3277" s="726">
        <v>50</v>
      </c>
      <c r="F3277" s="730"/>
      <c r="G3277" s="88"/>
      <c r="H3277" s="169"/>
      <c r="I3277" s="169"/>
      <c r="J3277" s="178"/>
      <c r="K3277" s="179">
        <f t="shared" si="205"/>
        <v>0</v>
      </c>
      <c r="L3277" s="726"/>
      <c r="M3277" s="726"/>
      <c r="N3277" s="726"/>
      <c r="O3277" s="726"/>
      <c r="P3277" s="726"/>
      <c r="Q3277" s="727"/>
      <c r="R3277" s="730" t="str">
        <f t="shared" si="206"/>
        <v>fx</v>
      </c>
      <c r="S3277" s="726"/>
      <c r="T3277" s="726"/>
      <c r="U3277" s="726"/>
    </row>
    <row r="3278" spans="1:21" ht="15.75" thickBot="1" x14ac:dyDescent="0.3">
      <c r="A3278" s="162" t="str">
        <f t="shared" si="204"/>
        <v>روز</v>
      </c>
      <c r="B3278" s="726"/>
      <c r="C3278" s="726"/>
      <c r="D3278" s="726">
        <v>7</v>
      </c>
      <c r="E3278" s="726">
        <v>50</v>
      </c>
      <c r="F3278" s="730"/>
      <c r="G3278" s="88"/>
      <c r="H3278" s="169"/>
      <c r="I3278" s="169"/>
      <c r="J3278" s="178"/>
      <c r="K3278" s="179">
        <f t="shared" si="205"/>
        <v>0</v>
      </c>
      <c r="L3278" s="726"/>
      <c r="M3278" s="726"/>
      <c r="N3278" s="726"/>
      <c r="O3278" s="726"/>
      <c r="P3278" s="726"/>
      <c r="Q3278" s="727"/>
      <c r="R3278" s="730" t="str">
        <f t="shared" si="206"/>
        <v>fx</v>
      </c>
      <c r="S3278" s="726"/>
      <c r="T3278" s="726"/>
      <c r="U3278" s="726"/>
    </row>
    <row r="3279" spans="1:21" ht="15.75" thickBot="1" x14ac:dyDescent="0.3">
      <c r="A3279" s="162" t="str">
        <f t="shared" si="204"/>
        <v>روز</v>
      </c>
      <c r="B3279" s="726"/>
      <c r="C3279" s="726"/>
      <c r="D3279" s="726">
        <v>7</v>
      </c>
      <c r="E3279" s="726">
        <v>50</v>
      </c>
      <c r="F3279" s="730"/>
      <c r="G3279" s="88"/>
      <c r="H3279" s="169"/>
      <c r="I3279" s="169"/>
      <c r="J3279" s="178"/>
      <c r="K3279" s="179">
        <f t="shared" si="205"/>
        <v>0</v>
      </c>
      <c r="L3279" s="726"/>
      <c r="M3279" s="726"/>
      <c r="N3279" s="726"/>
      <c r="O3279" s="726"/>
      <c r="P3279" s="726"/>
      <c r="Q3279" s="727"/>
      <c r="R3279" s="730" t="str">
        <f t="shared" si="206"/>
        <v>fx</v>
      </c>
      <c r="S3279" s="726"/>
      <c r="T3279" s="726"/>
      <c r="U3279" s="726"/>
    </row>
    <row r="3280" spans="1:21" ht="15.75" thickBot="1" x14ac:dyDescent="0.3">
      <c r="A3280" s="162" t="str">
        <f t="shared" si="204"/>
        <v>روز</v>
      </c>
      <c r="B3280" s="726"/>
      <c r="C3280" s="726"/>
      <c r="D3280" s="726">
        <v>7</v>
      </c>
      <c r="E3280" s="726">
        <v>50</v>
      </c>
      <c r="F3280" s="730"/>
      <c r="G3280" s="88"/>
      <c r="H3280" s="169"/>
      <c r="I3280" s="169"/>
      <c r="J3280" s="178"/>
      <c r="K3280" s="179">
        <f t="shared" si="205"/>
        <v>0</v>
      </c>
      <c r="L3280" s="726"/>
      <c r="M3280" s="726"/>
      <c r="N3280" s="726"/>
      <c r="O3280" s="726"/>
      <c r="P3280" s="726"/>
      <c r="Q3280" s="727"/>
      <c r="R3280" s="730" t="str">
        <f t="shared" si="206"/>
        <v>fx</v>
      </c>
      <c r="S3280" s="726"/>
      <c r="T3280" s="726"/>
      <c r="U3280" s="726"/>
    </row>
    <row r="3281" spans="1:21" ht="15.75" thickBot="1" x14ac:dyDescent="0.3">
      <c r="A3281" s="162" t="str">
        <f t="shared" si="204"/>
        <v>روز</v>
      </c>
      <c r="B3281" s="726"/>
      <c r="C3281" s="726"/>
      <c r="D3281" s="726">
        <v>7</v>
      </c>
      <c r="E3281" s="726">
        <v>50</v>
      </c>
      <c r="F3281" s="730"/>
      <c r="G3281" s="88"/>
      <c r="H3281" s="169"/>
      <c r="I3281" s="169"/>
      <c r="J3281" s="178"/>
      <c r="K3281" s="179">
        <f t="shared" si="205"/>
        <v>0</v>
      </c>
      <c r="L3281" s="726"/>
      <c r="M3281" s="726"/>
      <c r="N3281" s="726"/>
      <c r="O3281" s="726"/>
      <c r="P3281" s="726"/>
      <c r="Q3281" s="727"/>
      <c r="R3281" s="730" t="str">
        <f t="shared" si="206"/>
        <v>fx</v>
      </c>
      <c r="S3281" s="726"/>
      <c r="T3281" s="726"/>
      <c r="U3281" s="726"/>
    </row>
    <row r="3282" spans="1:21" ht="15.75" thickBot="1" x14ac:dyDescent="0.3">
      <c r="A3282" s="162" t="str">
        <f t="shared" si="204"/>
        <v>روز</v>
      </c>
      <c r="B3282" s="726"/>
      <c r="C3282" s="726"/>
      <c r="D3282" s="726">
        <v>7</v>
      </c>
      <c r="E3282" s="726">
        <v>50</v>
      </c>
      <c r="F3282" s="730"/>
      <c r="G3282" s="88"/>
      <c r="H3282" s="169"/>
      <c r="I3282" s="169"/>
      <c r="J3282" s="178"/>
      <c r="K3282" s="179">
        <f t="shared" si="205"/>
        <v>0</v>
      </c>
      <c r="L3282" s="726"/>
      <c r="M3282" s="726"/>
      <c r="N3282" s="726"/>
      <c r="O3282" s="726"/>
      <c r="P3282" s="726"/>
      <c r="Q3282" s="727"/>
      <c r="R3282" s="730" t="str">
        <f t="shared" si="206"/>
        <v>fx</v>
      </c>
      <c r="S3282" s="726"/>
      <c r="T3282" s="726"/>
      <c r="U3282" s="726"/>
    </row>
    <row r="3283" spans="1:21" ht="15.75" thickBot="1" x14ac:dyDescent="0.3">
      <c r="A3283" s="162" t="str">
        <f t="shared" si="204"/>
        <v>روز</v>
      </c>
      <c r="B3283" s="726"/>
      <c r="C3283" s="726"/>
      <c r="D3283" s="726">
        <v>7</v>
      </c>
      <c r="E3283" s="726">
        <v>50</v>
      </c>
      <c r="F3283" s="730"/>
      <c r="G3283" s="88"/>
      <c r="H3283" s="169"/>
      <c r="I3283" s="169"/>
      <c r="J3283" s="178"/>
      <c r="K3283" s="179">
        <f t="shared" si="205"/>
        <v>0</v>
      </c>
      <c r="L3283" s="726"/>
      <c r="M3283" s="726"/>
      <c r="N3283" s="726"/>
      <c r="O3283" s="726"/>
      <c r="P3283" s="726"/>
      <c r="Q3283" s="727"/>
      <c r="R3283" s="730" t="str">
        <f t="shared" si="206"/>
        <v>fx</v>
      </c>
      <c r="S3283" s="726"/>
      <c r="T3283" s="726"/>
      <c r="U3283" s="726"/>
    </row>
    <row r="3284" spans="1:21" ht="15.75" thickBot="1" x14ac:dyDescent="0.3">
      <c r="A3284" s="162" t="str">
        <f t="shared" si="204"/>
        <v>روز</v>
      </c>
      <c r="B3284" s="726"/>
      <c r="C3284" s="726"/>
      <c r="D3284" s="726">
        <v>7</v>
      </c>
      <c r="E3284" s="726">
        <v>50</v>
      </c>
      <c r="F3284" s="730"/>
      <c r="G3284" s="88"/>
      <c r="H3284" s="169"/>
      <c r="I3284" s="169"/>
      <c r="J3284" s="178"/>
      <c r="K3284" s="179">
        <f t="shared" si="205"/>
        <v>0</v>
      </c>
      <c r="L3284" s="726"/>
      <c r="M3284" s="726"/>
      <c r="N3284" s="726"/>
      <c r="O3284" s="726"/>
      <c r="P3284" s="726"/>
      <c r="Q3284" s="727"/>
      <c r="R3284" s="730" t="str">
        <f t="shared" si="206"/>
        <v>fx</v>
      </c>
      <c r="S3284" s="726"/>
      <c r="T3284" s="726"/>
      <c r="U3284" s="726"/>
    </row>
    <row r="3285" spans="1:21" ht="15.75" thickBot="1" x14ac:dyDescent="0.3">
      <c r="A3285" s="162" t="str">
        <f t="shared" si="204"/>
        <v>روز</v>
      </c>
      <c r="B3285" s="726"/>
      <c r="C3285" s="726"/>
      <c r="D3285" s="726">
        <v>7</v>
      </c>
      <c r="E3285" s="726">
        <v>50</v>
      </c>
      <c r="F3285" s="730"/>
      <c r="G3285" s="88"/>
      <c r="H3285" s="169"/>
      <c r="I3285" s="169"/>
      <c r="J3285" s="178"/>
      <c r="K3285" s="179">
        <f t="shared" si="205"/>
        <v>0</v>
      </c>
      <c r="L3285" s="726"/>
      <c r="M3285" s="726"/>
      <c r="N3285" s="726"/>
      <c r="O3285" s="726"/>
      <c r="P3285" s="726"/>
      <c r="Q3285" s="727"/>
      <c r="R3285" s="730" t="str">
        <f t="shared" si="206"/>
        <v>fx</v>
      </c>
      <c r="S3285" s="726"/>
      <c r="T3285" s="726"/>
      <c r="U3285" s="726"/>
    </row>
    <row r="3286" spans="1:21" ht="15.75" thickBot="1" x14ac:dyDescent="0.3">
      <c r="A3286" s="162" t="str">
        <f t="shared" si="204"/>
        <v>روز</v>
      </c>
      <c r="B3286" s="726"/>
      <c r="C3286" s="726"/>
      <c r="D3286" s="726">
        <v>7</v>
      </c>
      <c r="E3286" s="726">
        <v>50</v>
      </c>
      <c r="F3286" s="730"/>
      <c r="G3286" s="88"/>
      <c r="H3286" s="169"/>
      <c r="I3286" s="169"/>
      <c r="J3286" s="178"/>
      <c r="K3286" s="179">
        <f t="shared" si="205"/>
        <v>0</v>
      </c>
      <c r="L3286" s="726"/>
      <c r="M3286" s="726"/>
      <c r="N3286" s="726"/>
      <c r="O3286" s="726"/>
      <c r="P3286" s="726"/>
      <c r="Q3286" s="727"/>
      <c r="R3286" s="730" t="str">
        <f t="shared" si="206"/>
        <v>fx</v>
      </c>
      <c r="S3286" s="726"/>
      <c r="T3286" s="726"/>
      <c r="U3286" s="726"/>
    </row>
    <row r="3287" spans="1:21" ht="15.75" thickBot="1" x14ac:dyDescent="0.3">
      <c r="A3287" s="162" t="str">
        <f t="shared" si="204"/>
        <v>روز</v>
      </c>
      <c r="B3287" s="726"/>
      <c r="C3287" s="726"/>
      <c r="D3287" s="726">
        <v>7</v>
      </c>
      <c r="E3287" s="726">
        <v>50</v>
      </c>
      <c r="F3287" s="730"/>
      <c r="G3287" s="88"/>
      <c r="H3287" s="169"/>
      <c r="I3287" s="169"/>
      <c r="J3287" s="178"/>
      <c r="K3287" s="179">
        <f t="shared" si="205"/>
        <v>0</v>
      </c>
      <c r="L3287" s="726"/>
      <c r="M3287" s="726"/>
      <c r="N3287" s="726"/>
      <c r="O3287" s="726"/>
      <c r="P3287" s="726"/>
      <c r="Q3287" s="727"/>
      <c r="R3287" s="730" t="str">
        <f t="shared" si="206"/>
        <v>fx</v>
      </c>
      <c r="S3287" s="726"/>
      <c r="T3287" s="726"/>
      <c r="U3287" s="726"/>
    </row>
    <row r="3288" spans="1:21" ht="15.75" thickBot="1" x14ac:dyDescent="0.3">
      <c r="A3288" s="162" t="str">
        <f t="shared" si="204"/>
        <v>روز</v>
      </c>
      <c r="B3288" s="726"/>
      <c r="C3288" s="726"/>
      <c r="D3288" s="726">
        <v>7</v>
      </c>
      <c r="E3288" s="726">
        <v>50</v>
      </c>
      <c r="F3288" s="730"/>
      <c r="G3288" s="88"/>
      <c r="H3288" s="169"/>
      <c r="I3288" s="169"/>
      <c r="J3288" s="178"/>
      <c r="K3288" s="179">
        <f t="shared" si="205"/>
        <v>0</v>
      </c>
      <c r="L3288" s="726"/>
      <c r="M3288" s="726"/>
      <c r="N3288" s="726"/>
      <c r="O3288" s="726"/>
      <c r="P3288" s="726"/>
      <c r="Q3288" s="727"/>
      <c r="R3288" s="730" t="str">
        <f t="shared" si="206"/>
        <v>fx</v>
      </c>
      <c r="S3288" s="726"/>
      <c r="T3288" s="726"/>
      <c r="U3288" s="726"/>
    </row>
    <row r="3289" spans="1:21" ht="15.75" thickBot="1" x14ac:dyDescent="0.3">
      <c r="A3289" s="162" t="str">
        <f t="shared" si="204"/>
        <v>روز</v>
      </c>
      <c r="B3289" s="726"/>
      <c r="C3289" s="726"/>
      <c r="D3289" s="726">
        <v>7</v>
      </c>
      <c r="E3289" s="726">
        <v>50</v>
      </c>
      <c r="F3289" s="730"/>
      <c r="G3289" s="88"/>
      <c r="H3289" s="169"/>
      <c r="I3289" s="169"/>
      <c r="J3289" s="178"/>
      <c r="K3289" s="179">
        <f t="shared" si="205"/>
        <v>0</v>
      </c>
      <c r="L3289" s="726"/>
      <c r="M3289" s="726"/>
      <c r="N3289" s="726"/>
      <c r="O3289" s="726"/>
      <c r="P3289" s="726"/>
      <c r="Q3289" s="727"/>
      <c r="R3289" s="730" t="str">
        <f t="shared" si="206"/>
        <v>fx</v>
      </c>
      <c r="S3289" s="726"/>
      <c r="T3289" s="726"/>
      <c r="U3289" s="726"/>
    </row>
    <row r="3290" spans="1:21" ht="15.75" thickBot="1" x14ac:dyDescent="0.3">
      <c r="A3290" s="162" t="str">
        <f t="shared" si="204"/>
        <v>روز</v>
      </c>
      <c r="B3290" s="726"/>
      <c r="C3290" s="726"/>
      <c r="D3290" s="726">
        <v>7</v>
      </c>
      <c r="E3290" s="726">
        <v>50</v>
      </c>
      <c r="F3290" s="730"/>
      <c r="G3290" s="88"/>
      <c r="H3290" s="169"/>
      <c r="I3290" s="169"/>
      <c r="J3290" s="178"/>
      <c r="K3290" s="179">
        <f t="shared" si="205"/>
        <v>0</v>
      </c>
      <c r="L3290" s="726"/>
      <c r="M3290" s="726"/>
      <c r="N3290" s="726"/>
      <c r="O3290" s="726"/>
      <c r="P3290" s="726"/>
      <c r="Q3290" s="727"/>
      <c r="R3290" s="730" t="str">
        <f t="shared" si="206"/>
        <v>fx</v>
      </c>
      <c r="S3290" s="726"/>
      <c r="T3290" s="726"/>
      <c r="U3290" s="726"/>
    </row>
    <row r="3291" spans="1:21" ht="15.75" thickBot="1" x14ac:dyDescent="0.3">
      <c r="A3291" s="162" t="str">
        <f t="shared" si="204"/>
        <v>روز</v>
      </c>
      <c r="B3291" s="726"/>
      <c r="C3291" s="726"/>
      <c r="D3291" s="726">
        <v>7</v>
      </c>
      <c r="E3291" s="726">
        <v>50</v>
      </c>
      <c r="F3291" s="730"/>
      <c r="G3291" s="88"/>
      <c r="H3291" s="169"/>
      <c r="I3291" s="169"/>
      <c r="J3291" s="178"/>
      <c r="K3291" s="179">
        <f t="shared" si="205"/>
        <v>0</v>
      </c>
      <c r="L3291" s="726"/>
      <c r="M3291" s="726"/>
      <c r="N3291" s="726"/>
      <c r="O3291" s="726"/>
      <c r="P3291" s="726"/>
      <c r="Q3291" s="727"/>
      <c r="R3291" s="730" t="str">
        <f t="shared" si="206"/>
        <v>fx</v>
      </c>
      <c r="S3291" s="726"/>
      <c r="T3291" s="726"/>
      <c r="U3291" s="726"/>
    </row>
    <row r="3292" spans="1:21" ht="15.75" thickBot="1" x14ac:dyDescent="0.3">
      <c r="A3292" s="162" t="str">
        <f t="shared" si="204"/>
        <v>روز</v>
      </c>
      <c r="B3292" s="726"/>
      <c r="C3292" s="726"/>
      <c r="D3292" s="726">
        <v>7</v>
      </c>
      <c r="E3292" s="726">
        <v>50</v>
      </c>
      <c r="F3292" s="730"/>
      <c r="G3292" s="88"/>
      <c r="H3292" s="169"/>
      <c r="I3292" s="169"/>
      <c r="J3292" s="178"/>
      <c r="K3292" s="179">
        <f t="shared" si="205"/>
        <v>0</v>
      </c>
      <c r="L3292" s="726"/>
      <c r="M3292" s="726"/>
      <c r="N3292" s="726"/>
      <c r="O3292" s="726"/>
      <c r="P3292" s="726"/>
      <c r="Q3292" s="727"/>
      <c r="R3292" s="730" t="str">
        <f t="shared" si="206"/>
        <v>fx</v>
      </c>
      <c r="S3292" s="726"/>
      <c r="T3292" s="726"/>
      <c r="U3292" s="726"/>
    </row>
    <row r="3293" spans="1:21" ht="15.75" thickBot="1" x14ac:dyDescent="0.3">
      <c r="A3293" s="162" t="str">
        <f t="shared" si="204"/>
        <v>روز</v>
      </c>
      <c r="B3293" s="726"/>
      <c r="C3293" s="726"/>
      <c r="D3293" s="726">
        <v>7</v>
      </c>
      <c r="E3293" s="726">
        <v>50</v>
      </c>
      <c r="F3293" s="730"/>
      <c r="G3293" s="88"/>
      <c r="H3293" s="169"/>
      <c r="I3293" s="169"/>
      <c r="J3293" s="178"/>
      <c r="K3293" s="179">
        <f t="shared" si="205"/>
        <v>0</v>
      </c>
      <c r="L3293" s="726"/>
      <c r="M3293" s="726"/>
      <c r="N3293" s="726"/>
      <c r="O3293" s="726"/>
      <c r="P3293" s="726"/>
      <c r="Q3293" s="727"/>
      <c r="R3293" s="730" t="str">
        <f t="shared" si="206"/>
        <v>fx</v>
      </c>
      <c r="S3293" s="726"/>
      <c r="T3293" s="726"/>
      <c r="U3293" s="726"/>
    </row>
    <row r="3294" spans="1:21" ht="15.75" thickBot="1" x14ac:dyDescent="0.3">
      <c r="A3294" s="162" t="str">
        <f t="shared" si="204"/>
        <v>روز</v>
      </c>
      <c r="B3294" s="726"/>
      <c r="C3294" s="726"/>
      <c r="D3294" s="726">
        <v>7</v>
      </c>
      <c r="E3294" s="726">
        <v>50</v>
      </c>
      <c r="F3294" s="730"/>
      <c r="G3294" s="88"/>
      <c r="H3294" s="169"/>
      <c r="I3294" s="169"/>
      <c r="J3294" s="178"/>
      <c r="K3294" s="179">
        <f t="shared" si="205"/>
        <v>0</v>
      </c>
      <c r="L3294" s="726"/>
      <c r="M3294" s="726"/>
      <c r="N3294" s="726"/>
      <c r="O3294" s="726"/>
      <c r="P3294" s="726"/>
      <c r="Q3294" s="727"/>
      <c r="R3294" s="730" t="str">
        <f t="shared" si="206"/>
        <v>fx</v>
      </c>
      <c r="S3294" s="726"/>
      <c r="T3294" s="726"/>
      <c r="U3294" s="726"/>
    </row>
    <row r="3295" spans="1:21" ht="15.75" thickBot="1" x14ac:dyDescent="0.3">
      <c r="A3295" s="162" t="str">
        <f t="shared" si="204"/>
        <v>روز</v>
      </c>
      <c r="B3295" s="726"/>
      <c r="C3295" s="726"/>
      <c r="D3295" s="726">
        <v>7</v>
      </c>
      <c r="E3295" s="726">
        <v>50</v>
      </c>
      <c r="F3295" s="730"/>
      <c r="G3295" s="88"/>
      <c r="H3295" s="169"/>
      <c r="I3295" s="169"/>
      <c r="J3295" s="178"/>
      <c r="K3295" s="179">
        <f t="shared" si="205"/>
        <v>0</v>
      </c>
      <c r="L3295" s="726"/>
      <c r="M3295" s="726"/>
      <c r="N3295" s="726"/>
      <c r="O3295" s="726"/>
      <c r="P3295" s="726"/>
      <c r="Q3295" s="727"/>
      <c r="R3295" s="730" t="str">
        <f t="shared" si="206"/>
        <v>fx</v>
      </c>
      <c r="S3295" s="726"/>
      <c r="T3295" s="726"/>
      <c r="U3295" s="726"/>
    </row>
    <row r="3296" spans="1:21" ht="15.75" thickBot="1" x14ac:dyDescent="0.3">
      <c r="A3296" s="162" t="str">
        <f t="shared" si="204"/>
        <v>روز</v>
      </c>
      <c r="B3296" s="726"/>
      <c r="C3296" s="726"/>
      <c r="D3296" s="726">
        <v>7</v>
      </c>
      <c r="E3296" s="726">
        <v>50</v>
      </c>
      <c r="F3296" s="730"/>
      <c r="G3296" s="88"/>
      <c r="H3296" s="169"/>
      <c r="I3296" s="169"/>
      <c r="J3296" s="178"/>
      <c r="K3296" s="179">
        <f t="shared" si="205"/>
        <v>0</v>
      </c>
      <c r="L3296" s="726"/>
      <c r="M3296" s="726"/>
      <c r="N3296" s="726"/>
      <c r="O3296" s="726"/>
      <c r="P3296" s="726"/>
      <c r="Q3296" s="727"/>
      <c r="R3296" s="730" t="str">
        <f t="shared" si="206"/>
        <v>fx</v>
      </c>
      <c r="S3296" s="726"/>
      <c r="T3296" s="726"/>
      <c r="U3296" s="726"/>
    </row>
    <row r="3297" spans="1:21" ht="15.75" thickBot="1" x14ac:dyDescent="0.3">
      <c r="A3297" s="162" t="str">
        <f t="shared" si="204"/>
        <v>روز</v>
      </c>
      <c r="B3297" s="726"/>
      <c r="C3297" s="726"/>
      <c r="D3297" s="726">
        <v>7</v>
      </c>
      <c r="E3297" s="726">
        <v>50</v>
      </c>
      <c r="F3297" s="730"/>
      <c r="G3297" s="88"/>
      <c r="H3297" s="169"/>
      <c r="I3297" s="169"/>
      <c r="J3297" s="178"/>
      <c r="K3297" s="179">
        <f t="shared" si="205"/>
        <v>0</v>
      </c>
      <c r="L3297" s="726"/>
      <c r="M3297" s="726"/>
      <c r="N3297" s="726"/>
      <c r="O3297" s="726"/>
      <c r="P3297" s="726"/>
      <c r="Q3297" s="727"/>
      <c r="R3297" s="730" t="str">
        <f t="shared" si="206"/>
        <v>fx</v>
      </c>
      <c r="S3297" s="726"/>
      <c r="T3297" s="726"/>
      <c r="U3297" s="726"/>
    </row>
    <row r="3298" spans="1:21" ht="15.75" thickBot="1" x14ac:dyDescent="0.3">
      <c r="A3298" s="162" t="str">
        <f t="shared" si="204"/>
        <v>روز</v>
      </c>
      <c r="B3298" s="726"/>
      <c r="C3298" s="726"/>
      <c r="D3298" s="726">
        <v>7</v>
      </c>
      <c r="E3298" s="726">
        <v>50</v>
      </c>
      <c r="F3298" s="730"/>
      <c r="G3298" s="88"/>
      <c r="H3298" s="169"/>
      <c r="I3298" s="169"/>
      <c r="J3298" s="178"/>
      <c r="K3298" s="179">
        <f t="shared" si="205"/>
        <v>0</v>
      </c>
      <c r="L3298" s="726"/>
      <c r="M3298" s="726"/>
      <c r="N3298" s="726"/>
      <c r="O3298" s="726"/>
      <c r="P3298" s="726"/>
      <c r="Q3298" s="727"/>
      <c r="R3298" s="730" t="str">
        <f t="shared" si="206"/>
        <v>fx</v>
      </c>
      <c r="S3298" s="726"/>
      <c r="T3298" s="726"/>
      <c r="U3298" s="726"/>
    </row>
    <row r="3299" spans="1:21" ht="15.75" thickBot="1" x14ac:dyDescent="0.3">
      <c r="A3299" s="162" t="str">
        <f t="shared" si="204"/>
        <v>روز</v>
      </c>
      <c r="B3299" s="726"/>
      <c r="C3299" s="726"/>
      <c r="D3299" s="726">
        <v>7</v>
      </c>
      <c r="E3299" s="726">
        <v>50</v>
      </c>
      <c r="F3299" s="730"/>
      <c r="G3299" s="88"/>
      <c r="H3299" s="169"/>
      <c r="I3299" s="169"/>
      <c r="J3299" s="178"/>
      <c r="K3299" s="179">
        <f t="shared" si="205"/>
        <v>0</v>
      </c>
      <c r="L3299" s="726"/>
      <c r="M3299" s="726"/>
      <c r="N3299" s="726"/>
      <c r="O3299" s="726"/>
      <c r="P3299" s="726"/>
      <c r="Q3299" s="727"/>
      <c r="R3299" s="730" t="str">
        <f t="shared" si="206"/>
        <v>fx</v>
      </c>
      <c r="S3299" s="726"/>
      <c r="T3299" s="726"/>
      <c r="U3299" s="726"/>
    </row>
    <row r="3300" spans="1:21" ht="15.75" thickBot="1" x14ac:dyDescent="0.3">
      <c r="A3300" s="162" t="str">
        <f t="shared" si="204"/>
        <v>روز</v>
      </c>
      <c r="B3300" s="726"/>
      <c r="C3300" s="726"/>
      <c r="D3300" s="726">
        <v>7</v>
      </c>
      <c r="E3300" s="726">
        <v>50</v>
      </c>
      <c r="F3300" s="730"/>
      <c r="G3300" s="88"/>
      <c r="H3300" s="169"/>
      <c r="I3300" s="169"/>
      <c r="J3300" s="178"/>
      <c r="K3300" s="179">
        <f t="shared" si="205"/>
        <v>0</v>
      </c>
      <c r="L3300" s="726"/>
      <c r="M3300" s="726"/>
      <c r="N3300" s="726"/>
      <c r="O3300" s="726"/>
      <c r="P3300" s="726"/>
      <c r="Q3300" s="727"/>
      <c r="R3300" s="730" t="str">
        <f t="shared" si="206"/>
        <v>fx</v>
      </c>
      <c r="S3300" s="726"/>
      <c r="T3300" s="726"/>
      <c r="U3300" s="726"/>
    </row>
    <row r="3301" spans="1:21" ht="15.75" thickBot="1" x14ac:dyDescent="0.3">
      <c r="A3301" s="162" t="str">
        <f t="shared" si="204"/>
        <v>روز</v>
      </c>
      <c r="B3301" s="726"/>
      <c r="C3301" s="726"/>
      <c r="D3301" s="726">
        <v>7</v>
      </c>
      <c r="E3301" s="726">
        <v>50</v>
      </c>
      <c r="F3301" s="730"/>
      <c r="G3301" s="88"/>
      <c r="H3301" s="169"/>
      <c r="I3301" s="169"/>
      <c r="J3301" s="178"/>
      <c r="K3301" s="179">
        <f t="shared" si="205"/>
        <v>0</v>
      </c>
      <c r="L3301" s="726"/>
      <c r="M3301" s="726"/>
      <c r="N3301" s="726"/>
      <c r="O3301" s="726"/>
      <c r="P3301" s="726"/>
      <c r="Q3301" s="727"/>
      <c r="R3301" s="730" t="str">
        <f t="shared" si="206"/>
        <v>fx</v>
      </c>
      <c r="S3301" s="726"/>
      <c r="T3301" s="726"/>
      <c r="U3301" s="726"/>
    </row>
    <row r="3302" spans="1:21" ht="15.75" thickBot="1" x14ac:dyDescent="0.3">
      <c r="A3302" s="162" t="str">
        <f t="shared" si="204"/>
        <v>روز</v>
      </c>
      <c r="B3302" s="726"/>
      <c r="C3302" s="726"/>
      <c r="D3302" s="726">
        <v>7</v>
      </c>
      <c r="E3302" s="726">
        <v>50</v>
      </c>
      <c r="F3302" s="730"/>
      <c r="G3302" s="88"/>
      <c r="H3302" s="169"/>
      <c r="I3302" s="169"/>
      <c r="J3302" s="178"/>
      <c r="K3302" s="179">
        <f t="shared" si="205"/>
        <v>0</v>
      </c>
      <c r="L3302" s="726"/>
      <c r="M3302" s="726"/>
      <c r="N3302" s="726"/>
      <c r="O3302" s="726"/>
      <c r="P3302" s="726"/>
      <c r="Q3302" s="727"/>
      <c r="R3302" s="730" t="str">
        <f t="shared" si="206"/>
        <v>fx</v>
      </c>
      <c r="S3302" s="726"/>
      <c r="T3302" s="726"/>
      <c r="U3302" s="726"/>
    </row>
    <row r="3303" spans="1:21" ht="15.75" thickBot="1" x14ac:dyDescent="0.3">
      <c r="A3303" s="162" t="str">
        <f t="shared" si="204"/>
        <v>روز</v>
      </c>
      <c r="B3303" s="726"/>
      <c r="C3303" s="726"/>
      <c r="D3303" s="726">
        <v>7</v>
      </c>
      <c r="E3303" s="726">
        <v>50</v>
      </c>
      <c r="F3303" s="730"/>
      <c r="G3303" s="88"/>
      <c r="H3303" s="169"/>
      <c r="I3303" s="169"/>
      <c r="J3303" s="178"/>
      <c r="K3303" s="179">
        <f t="shared" si="205"/>
        <v>0</v>
      </c>
      <c r="L3303" s="726"/>
      <c r="M3303" s="726"/>
      <c r="N3303" s="726"/>
      <c r="O3303" s="726"/>
      <c r="P3303" s="726"/>
      <c r="Q3303" s="727"/>
      <c r="R3303" s="730" t="str">
        <f t="shared" si="206"/>
        <v>fx</v>
      </c>
      <c r="S3303" s="726"/>
      <c r="T3303" s="726"/>
      <c r="U3303" s="726"/>
    </row>
    <row r="3304" spans="1:21" ht="15.75" thickBot="1" x14ac:dyDescent="0.3">
      <c r="A3304" s="162" t="str">
        <f t="shared" si="204"/>
        <v>روز</v>
      </c>
      <c r="B3304" s="726"/>
      <c r="C3304" s="726"/>
      <c r="D3304" s="726">
        <v>7</v>
      </c>
      <c r="E3304" s="726">
        <v>50</v>
      </c>
      <c r="F3304" s="730"/>
      <c r="G3304" s="88"/>
      <c r="H3304" s="169"/>
      <c r="I3304" s="169"/>
      <c r="J3304" s="178"/>
      <c r="K3304" s="179">
        <f t="shared" si="205"/>
        <v>0</v>
      </c>
      <c r="L3304" s="726"/>
      <c r="M3304" s="726"/>
      <c r="N3304" s="726"/>
      <c r="O3304" s="726"/>
      <c r="P3304" s="726"/>
      <c r="Q3304" s="727"/>
      <c r="R3304" s="730" t="str">
        <f t="shared" si="206"/>
        <v>fx</v>
      </c>
      <c r="S3304" s="726"/>
      <c r="T3304" s="726"/>
      <c r="U3304" s="726"/>
    </row>
    <row r="3305" spans="1:21" ht="15.75" thickBot="1" x14ac:dyDescent="0.3">
      <c r="A3305" s="162" t="str">
        <f t="shared" si="204"/>
        <v>روز</v>
      </c>
      <c r="B3305" s="726"/>
      <c r="C3305" s="726"/>
      <c r="D3305" s="726">
        <v>7</v>
      </c>
      <c r="E3305" s="726">
        <v>50</v>
      </c>
      <c r="F3305" s="730"/>
      <c r="G3305" s="88"/>
      <c r="H3305" s="169"/>
      <c r="I3305" s="169"/>
      <c r="J3305" s="178"/>
      <c r="K3305" s="179">
        <f t="shared" si="205"/>
        <v>0</v>
      </c>
      <c r="L3305" s="726"/>
      <c r="M3305" s="726"/>
      <c r="N3305" s="726"/>
      <c r="O3305" s="726"/>
      <c r="P3305" s="726"/>
      <c r="Q3305" s="727"/>
      <c r="R3305" s="730" t="str">
        <f t="shared" si="206"/>
        <v>fx</v>
      </c>
      <c r="S3305" s="726"/>
      <c r="T3305" s="726"/>
      <c r="U3305" s="726"/>
    </row>
    <row r="3306" spans="1:21" ht="15.75" thickBot="1" x14ac:dyDescent="0.3">
      <c r="A3306" s="162" t="str">
        <f t="shared" si="204"/>
        <v>روز</v>
      </c>
      <c r="B3306" s="726"/>
      <c r="C3306" s="726"/>
      <c r="D3306" s="726">
        <v>7</v>
      </c>
      <c r="E3306" s="726">
        <v>50</v>
      </c>
      <c r="F3306" s="730"/>
      <c r="G3306" s="88"/>
      <c r="H3306" s="169"/>
      <c r="I3306" s="169"/>
      <c r="J3306" s="178"/>
      <c r="K3306" s="179">
        <f t="shared" si="205"/>
        <v>0</v>
      </c>
      <c r="L3306" s="726"/>
      <c r="M3306" s="726"/>
      <c r="N3306" s="726"/>
      <c r="O3306" s="726"/>
      <c r="P3306" s="726"/>
      <c r="Q3306" s="727"/>
      <c r="R3306" s="730" t="str">
        <f t="shared" si="206"/>
        <v>fx</v>
      </c>
      <c r="S3306" s="726"/>
      <c r="T3306" s="726"/>
      <c r="U3306" s="726"/>
    </row>
    <row r="3307" spans="1:21" ht="15.75" thickBot="1" x14ac:dyDescent="0.3">
      <c r="A3307" s="162" t="str">
        <f t="shared" si="204"/>
        <v>روز</v>
      </c>
      <c r="B3307" s="726"/>
      <c r="C3307" s="726"/>
      <c r="D3307" s="726">
        <v>7</v>
      </c>
      <c r="E3307" s="726">
        <v>50</v>
      </c>
      <c r="F3307" s="730"/>
      <c r="G3307" s="88"/>
      <c r="H3307" s="169"/>
      <c r="I3307" s="169"/>
      <c r="J3307" s="178"/>
      <c r="K3307" s="179">
        <f t="shared" si="205"/>
        <v>0</v>
      </c>
      <c r="L3307" s="726"/>
      <c r="M3307" s="726"/>
      <c r="N3307" s="726"/>
      <c r="O3307" s="726"/>
      <c r="P3307" s="726"/>
      <c r="Q3307" s="727"/>
      <c r="R3307" s="730" t="str">
        <f t="shared" si="206"/>
        <v>fx</v>
      </c>
      <c r="S3307" s="726"/>
      <c r="T3307" s="726"/>
      <c r="U3307" s="726"/>
    </row>
    <row r="3308" spans="1:21" ht="15.75" thickBot="1" x14ac:dyDescent="0.3">
      <c r="A3308" s="162" t="str">
        <f t="shared" si="204"/>
        <v>روز</v>
      </c>
      <c r="B3308" s="726"/>
      <c r="C3308" s="726"/>
      <c r="D3308" s="726">
        <v>7</v>
      </c>
      <c r="E3308" s="726">
        <v>50</v>
      </c>
      <c r="F3308" s="730"/>
      <c r="G3308" s="88"/>
      <c r="H3308" s="169"/>
      <c r="I3308" s="169"/>
      <c r="J3308" s="178"/>
      <c r="K3308" s="179">
        <f t="shared" si="205"/>
        <v>0</v>
      </c>
      <c r="L3308" s="726"/>
      <c r="M3308" s="726"/>
      <c r="N3308" s="726"/>
      <c r="O3308" s="726"/>
      <c r="P3308" s="726"/>
      <c r="Q3308" s="727"/>
      <c r="R3308" s="730" t="str">
        <f t="shared" si="206"/>
        <v>fx</v>
      </c>
      <c r="S3308" s="726"/>
      <c r="T3308" s="726"/>
      <c r="U3308" s="726"/>
    </row>
    <row r="3309" spans="1:21" ht="15.75" thickBot="1" x14ac:dyDescent="0.3">
      <c r="A3309" s="162" t="str">
        <f t="shared" si="204"/>
        <v>روز</v>
      </c>
      <c r="B3309" s="726"/>
      <c r="C3309" s="726"/>
      <c r="D3309" s="726">
        <v>7</v>
      </c>
      <c r="E3309" s="726">
        <v>50</v>
      </c>
      <c r="F3309" s="730"/>
      <c r="G3309" s="88"/>
      <c r="H3309" s="169"/>
      <c r="I3309" s="169"/>
      <c r="J3309" s="178"/>
      <c r="K3309" s="179">
        <f t="shared" si="205"/>
        <v>0</v>
      </c>
      <c r="L3309" s="726"/>
      <c r="M3309" s="726"/>
      <c r="N3309" s="726"/>
      <c r="O3309" s="726"/>
      <c r="P3309" s="726"/>
      <c r="Q3309" s="727"/>
      <c r="R3309" s="730" t="str">
        <f t="shared" si="206"/>
        <v>fx</v>
      </c>
      <c r="S3309" s="726"/>
      <c r="T3309" s="726"/>
      <c r="U3309" s="726"/>
    </row>
    <row r="3310" spans="1:21" ht="15.75" thickBot="1" x14ac:dyDescent="0.3">
      <c r="A3310" s="162" t="str">
        <f t="shared" si="204"/>
        <v>روز</v>
      </c>
      <c r="B3310" s="726"/>
      <c r="C3310" s="726"/>
      <c r="D3310" s="726">
        <v>7</v>
      </c>
      <c r="E3310" s="726">
        <v>50</v>
      </c>
      <c r="F3310" s="730"/>
      <c r="G3310" s="88"/>
      <c r="H3310" s="169"/>
      <c r="I3310" s="169"/>
      <c r="J3310" s="178"/>
      <c r="K3310" s="179">
        <f t="shared" si="205"/>
        <v>0</v>
      </c>
      <c r="L3310" s="726"/>
      <c r="M3310" s="726"/>
      <c r="N3310" s="726"/>
      <c r="O3310" s="726"/>
      <c r="P3310" s="726"/>
      <c r="Q3310" s="727"/>
      <c r="R3310" s="730" t="str">
        <f t="shared" si="206"/>
        <v>fx</v>
      </c>
      <c r="S3310" s="726"/>
      <c r="T3310" s="726"/>
      <c r="U3310" s="726"/>
    </row>
    <row r="3311" spans="1:21" ht="15.75" thickBot="1" x14ac:dyDescent="0.3">
      <c r="A3311" s="162" t="str">
        <f t="shared" si="204"/>
        <v>روز</v>
      </c>
      <c r="B3311" s="726"/>
      <c r="C3311" s="726"/>
      <c r="D3311" s="726">
        <v>7</v>
      </c>
      <c r="E3311" s="726">
        <v>50</v>
      </c>
      <c r="F3311" s="730"/>
      <c r="G3311" s="88"/>
      <c r="H3311" s="169"/>
      <c r="I3311" s="169"/>
      <c r="J3311" s="178"/>
      <c r="K3311" s="179">
        <f t="shared" si="205"/>
        <v>0</v>
      </c>
      <c r="L3311" s="726"/>
      <c r="M3311" s="726"/>
      <c r="N3311" s="726"/>
      <c r="O3311" s="726"/>
      <c r="P3311" s="726"/>
      <c r="Q3311" s="727"/>
      <c r="R3311" s="730" t="str">
        <f t="shared" si="206"/>
        <v>fx</v>
      </c>
      <c r="S3311" s="726"/>
      <c r="T3311" s="726"/>
      <c r="U3311" s="726"/>
    </row>
    <row r="3312" spans="1:21" ht="15.75" thickBot="1" x14ac:dyDescent="0.3">
      <c r="A3312" s="162" t="str">
        <f t="shared" si="204"/>
        <v>روز</v>
      </c>
      <c r="B3312" s="726"/>
      <c r="C3312" s="726"/>
      <c r="D3312" s="726">
        <v>7</v>
      </c>
      <c r="E3312" s="726">
        <v>50</v>
      </c>
      <c r="F3312" s="730"/>
      <c r="G3312" s="88"/>
      <c r="H3312" s="169"/>
      <c r="I3312" s="169"/>
      <c r="J3312" s="178"/>
      <c r="K3312" s="179">
        <f t="shared" si="205"/>
        <v>0</v>
      </c>
      <c r="L3312" s="726"/>
      <c r="M3312" s="726"/>
      <c r="N3312" s="726"/>
      <c r="O3312" s="726"/>
      <c r="P3312" s="726"/>
      <c r="Q3312" s="727"/>
      <c r="R3312" s="730" t="str">
        <f t="shared" si="206"/>
        <v>fx</v>
      </c>
      <c r="S3312" s="726"/>
      <c r="T3312" s="726"/>
      <c r="U3312" s="726"/>
    </row>
    <row r="3313" spans="1:21" ht="15.75" thickBot="1" x14ac:dyDescent="0.3">
      <c r="A3313" s="162" t="str">
        <f t="shared" si="204"/>
        <v>روز</v>
      </c>
      <c r="B3313" s="726"/>
      <c r="C3313" s="726"/>
      <c r="D3313" s="726">
        <v>7</v>
      </c>
      <c r="E3313" s="726">
        <v>50</v>
      </c>
      <c r="F3313" s="730"/>
      <c r="G3313" s="88"/>
      <c r="H3313" s="169"/>
      <c r="I3313" s="169"/>
      <c r="J3313" s="178"/>
      <c r="K3313" s="179">
        <f t="shared" si="205"/>
        <v>0</v>
      </c>
      <c r="L3313" s="726"/>
      <c r="M3313" s="726"/>
      <c r="N3313" s="726"/>
      <c r="O3313" s="726"/>
      <c r="P3313" s="726"/>
      <c r="Q3313" s="727"/>
      <c r="R3313" s="730" t="str">
        <f t="shared" si="206"/>
        <v>fx</v>
      </c>
      <c r="S3313" s="726"/>
      <c r="T3313" s="726"/>
      <c r="U3313" s="726"/>
    </row>
    <row r="3314" spans="1:21" ht="15.75" thickBot="1" x14ac:dyDescent="0.3">
      <c r="A3314" s="162" t="str">
        <f t="shared" si="204"/>
        <v>روز</v>
      </c>
      <c r="B3314" s="726"/>
      <c r="C3314" s="726"/>
      <c r="D3314" s="726">
        <v>7</v>
      </c>
      <c r="E3314" s="726">
        <v>50</v>
      </c>
      <c r="F3314" s="730"/>
      <c r="G3314" s="88"/>
      <c r="H3314" s="169"/>
      <c r="I3314" s="169"/>
      <c r="J3314" s="178"/>
      <c r="K3314" s="179">
        <f t="shared" si="205"/>
        <v>0</v>
      </c>
      <c r="L3314" s="726"/>
      <c r="M3314" s="726"/>
      <c r="N3314" s="726"/>
      <c r="O3314" s="726"/>
      <c r="P3314" s="726"/>
      <c r="Q3314" s="727"/>
      <c r="R3314" s="730" t="str">
        <f t="shared" si="206"/>
        <v>fx</v>
      </c>
      <c r="S3314" s="726"/>
      <c r="T3314" s="726"/>
      <c r="U3314" s="726"/>
    </row>
    <row r="3315" spans="1:21" ht="15.75" thickBot="1" x14ac:dyDescent="0.3">
      <c r="A3315" s="162" t="str">
        <f t="shared" si="204"/>
        <v>روز</v>
      </c>
      <c r="B3315" s="726"/>
      <c r="C3315" s="726"/>
      <c r="D3315" s="726">
        <v>7</v>
      </c>
      <c r="E3315" s="726">
        <v>50</v>
      </c>
      <c r="F3315" s="730"/>
      <c r="G3315" s="88"/>
      <c r="H3315" s="169"/>
      <c r="I3315" s="169"/>
      <c r="J3315" s="178"/>
      <c r="K3315" s="179">
        <f t="shared" si="205"/>
        <v>0</v>
      </c>
      <c r="L3315" s="726"/>
      <c r="M3315" s="726"/>
      <c r="N3315" s="726"/>
      <c r="O3315" s="726"/>
      <c r="P3315" s="726"/>
      <c r="Q3315" s="727"/>
      <c r="R3315" s="730" t="str">
        <f t="shared" si="206"/>
        <v>fx</v>
      </c>
      <c r="S3315" s="726"/>
      <c r="T3315" s="726"/>
      <c r="U3315" s="726"/>
    </row>
    <row r="3316" spans="1:21" ht="15.75" thickBot="1" x14ac:dyDescent="0.3">
      <c r="A3316" s="162" t="str">
        <f t="shared" si="204"/>
        <v>روز</v>
      </c>
      <c r="B3316" s="726"/>
      <c r="C3316" s="726"/>
      <c r="D3316" s="726">
        <v>7</v>
      </c>
      <c r="E3316" s="726">
        <v>50</v>
      </c>
      <c r="F3316" s="730"/>
      <c r="G3316" s="88"/>
      <c r="H3316" s="169"/>
      <c r="I3316" s="169"/>
      <c r="J3316" s="178"/>
      <c r="K3316" s="179">
        <f t="shared" si="205"/>
        <v>0</v>
      </c>
      <c r="L3316" s="726"/>
      <c r="M3316" s="726"/>
      <c r="N3316" s="726"/>
      <c r="O3316" s="726"/>
      <c r="P3316" s="726"/>
      <c r="Q3316" s="727"/>
      <c r="R3316" s="730" t="str">
        <f t="shared" si="206"/>
        <v>fx</v>
      </c>
      <c r="S3316" s="726"/>
      <c r="T3316" s="726"/>
      <c r="U3316" s="726"/>
    </row>
    <row r="3317" spans="1:21" ht="15.75" thickBot="1" x14ac:dyDescent="0.3">
      <c r="A3317" s="162" t="str">
        <f t="shared" si="204"/>
        <v>روز</v>
      </c>
      <c r="B3317" s="726"/>
      <c r="C3317" s="726"/>
      <c r="D3317" s="726">
        <v>7</v>
      </c>
      <c r="E3317" s="726">
        <v>50</v>
      </c>
      <c r="F3317" s="730"/>
      <c r="G3317" s="88"/>
      <c r="H3317" s="169"/>
      <c r="I3317" s="169"/>
      <c r="J3317" s="178"/>
      <c r="K3317" s="179">
        <f t="shared" si="205"/>
        <v>0</v>
      </c>
      <c r="L3317" s="726"/>
      <c r="M3317" s="726"/>
      <c r="N3317" s="726"/>
      <c r="O3317" s="726"/>
      <c r="P3317" s="726"/>
      <c r="Q3317" s="727"/>
      <c r="R3317" s="730" t="str">
        <f t="shared" si="206"/>
        <v>fx</v>
      </c>
      <c r="S3317" s="726"/>
      <c r="T3317" s="726"/>
      <c r="U3317" s="726"/>
    </row>
    <row r="3318" spans="1:21" ht="15.75" thickBot="1" x14ac:dyDescent="0.3">
      <c r="A3318" s="162" t="str">
        <f t="shared" si="204"/>
        <v>روز</v>
      </c>
      <c r="B3318" s="726"/>
      <c r="C3318" s="726"/>
      <c r="D3318" s="726">
        <v>7</v>
      </c>
      <c r="E3318" s="726">
        <v>50</v>
      </c>
      <c r="F3318" s="730"/>
      <c r="G3318" s="88"/>
      <c r="H3318" s="169"/>
      <c r="I3318" s="169"/>
      <c r="J3318" s="178"/>
      <c r="K3318" s="179">
        <f t="shared" si="205"/>
        <v>0</v>
      </c>
      <c r="L3318" s="726"/>
      <c r="M3318" s="726"/>
      <c r="N3318" s="726"/>
      <c r="O3318" s="726"/>
      <c r="P3318" s="726"/>
      <c r="Q3318" s="727"/>
      <c r="R3318" s="730" t="str">
        <f t="shared" si="206"/>
        <v>fx</v>
      </c>
      <c r="S3318" s="726"/>
      <c r="T3318" s="726"/>
      <c r="U3318" s="726"/>
    </row>
    <row r="3319" spans="1:21" ht="15.75" thickBot="1" x14ac:dyDescent="0.3">
      <c r="A3319" s="162" t="str">
        <f t="shared" si="204"/>
        <v>روز</v>
      </c>
      <c r="B3319" s="726"/>
      <c r="C3319" s="726"/>
      <c r="D3319" s="726">
        <v>7</v>
      </c>
      <c r="E3319" s="726">
        <v>50</v>
      </c>
      <c r="F3319" s="730"/>
      <c r="G3319" s="88"/>
      <c r="H3319" s="169"/>
      <c r="I3319" s="169"/>
      <c r="J3319" s="178"/>
      <c r="K3319" s="179">
        <f t="shared" si="205"/>
        <v>0</v>
      </c>
      <c r="L3319" s="726"/>
      <c r="M3319" s="726"/>
      <c r="N3319" s="726"/>
      <c r="O3319" s="726"/>
      <c r="P3319" s="726"/>
      <c r="Q3319" s="727"/>
      <c r="R3319" s="730" t="str">
        <f t="shared" si="206"/>
        <v>fx</v>
      </c>
      <c r="S3319" s="726"/>
      <c r="T3319" s="726"/>
      <c r="U3319" s="726"/>
    </row>
    <row r="3320" spans="1:21" ht="15.75" thickBot="1" x14ac:dyDescent="0.3">
      <c r="A3320" s="162" t="str">
        <f t="shared" si="204"/>
        <v>روز</v>
      </c>
      <c r="B3320" s="726"/>
      <c r="C3320" s="726"/>
      <c r="D3320" s="726">
        <v>7</v>
      </c>
      <c r="E3320" s="726">
        <v>50</v>
      </c>
      <c r="F3320" s="730"/>
      <c r="G3320" s="88"/>
      <c r="H3320" s="169"/>
      <c r="I3320" s="169"/>
      <c r="J3320" s="178"/>
      <c r="K3320" s="179">
        <f t="shared" si="205"/>
        <v>0</v>
      </c>
      <c r="L3320" s="726"/>
      <c r="M3320" s="726"/>
      <c r="N3320" s="726"/>
      <c r="O3320" s="726"/>
      <c r="P3320" s="726"/>
      <c r="Q3320" s="727"/>
      <c r="R3320" s="730" t="str">
        <f t="shared" si="206"/>
        <v>fx</v>
      </c>
      <c r="S3320" s="726"/>
      <c r="T3320" s="726"/>
      <c r="U3320" s="726"/>
    </row>
    <row r="3321" spans="1:21" ht="15.75" thickBot="1" x14ac:dyDescent="0.3">
      <c r="A3321" s="162" t="str">
        <f t="shared" si="204"/>
        <v>روز</v>
      </c>
      <c r="B3321" s="726"/>
      <c r="C3321" s="726"/>
      <c r="D3321" s="726">
        <v>7</v>
      </c>
      <c r="E3321" s="726">
        <v>50</v>
      </c>
      <c r="F3321" s="730"/>
      <c r="G3321" s="88"/>
      <c r="H3321" s="169"/>
      <c r="I3321" s="169"/>
      <c r="J3321" s="178"/>
      <c r="K3321" s="179">
        <f t="shared" si="205"/>
        <v>0</v>
      </c>
      <c r="L3321" s="726"/>
      <c r="M3321" s="726"/>
      <c r="N3321" s="726"/>
      <c r="O3321" s="726"/>
      <c r="P3321" s="726"/>
      <c r="Q3321" s="727"/>
      <c r="R3321" s="730" t="str">
        <f t="shared" si="206"/>
        <v>fx</v>
      </c>
      <c r="S3321" s="726"/>
      <c r="T3321" s="726"/>
      <c r="U3321" s="726"/>
    </row>
    <row r="3322" spans="1:21" ht="15.75" thickBot="1" x14ac:dyDescent="0.3">
      <c r="A3322" s="162" t="str">
        <f t="shared" si="204"/>
        <v>روز</v>
      </c>
      <c r="B3322" s="726"/>
      <c r="C3322" s="726"/>
      <c r="D3322" s="726">
        <v>7</v>
      </c>
      <c r="E3322" s="726">
        <v>50</v>
      </c>
      <c r="F3322" s="730"/>
      <c r="G3322" s="88"/>
      <c r="H3322" s="169"/>
      <c r="I3322" s="169"/>
      <c r="J3322" s="178"/>
      <c r="K3322" s="179">
        <f t="shared" si="205"/>
        <v>0</v>
      </c>
      <c r="L3322" s="726"/>
      <c r="M3322" s="726"/>
      <c r="N3322" s="726"/>
      <c r="O3322" s="726"/>
      <c r="P3322" s="726"/>
      <c r="Q3322" s="727"/>
      <c r="R3322" s="730" t="str">
        <f t="shared" si="206"/>
        <v>fx</v>
      </c>
      <c r="S3322" s="726"/>
      <c r="T3322" s="726"/>
      <c r="U3322" s="726"/>
    </row>
    <row r="3323" spans="1:21" ht="15.75" thickBot="1" x14ac:dyDescent="0.3">
      <c r="A3323" s="162" t="str">
        <f t="shared" si="204"/>
        <v>روز</v>
      </c>
      <c r="B3323" s="726"/>
      <c r="C3323" s="726"/>
      <c r="D3323" s="726">
        <v>7</v>
      </c>
      <c r="E3323" s="726">
        <v>50</v>
      </c>
      <c r="F3323" s="730"/>
      <c r="G3323" s="88"/>
      <c r="H3323" s="169"/>
      <c r="I3323" s="169"/>
      <c r="J3323" s="178"/>
      <c r="K3323" s="179">
        <f t="shared" si="205"/>
        <v>0</v>
      </c>
      <c r="L3323" s="726"/>
      <c r="M3323" s="726"/>
      <c r="N3323" s="726"/>
      <c r="O3323" s="726"/>
      <c r="P3323" s="726"/>
      <c r="Q3323" s="727"/>
      <c r="R3323" s="730" t="str">
        <f t="shared" si="206"/>
        <v>fx</v>
      </c>
      <c r="S3323" s="726"/>
      <c r="T3323" s="726"/>
      <c r="U3323" s="726"/>
    </row>
    <row r="3324" spans="1:21" ht="15.75" thickBot="1" x14ac:dyDescent="0.3">
      <c r="A3324" s="162" t="str">
        <f t="shared" si="204"/>
        <v>روز</v>
      </c>
      <c r="B3324" s="726"/>
      <c r="C3324" s="726"/>
      <c r="D3324" s="726">
        <v>7</v>
      </c>
      <c r="E3324" s="726">
        <v>50</v>
      </c>
      <c r="F3324" s="730"/>
      <c r="G3324" s="88"/>
      <c r="H3324" s="169"/>
      <c r="I3324" s="169"/>
      <c r="J3324" s="178"/>
      <c r="K3324" s="179">
        <f t="shared" si="205"/>
        <v>0</v>
      </c>
      <c r="L3324" s="726"/>
      <c r="M3324" s="726"/>
      <c r="N3324" s="726"/>
      <c r="O3324" s="726"/>
      <c r="P3324" s="726"/>
      <c r="Q3324" s="727"/>
      <c r="R3324" s="730" t="str">
        <f t="shared" si="206"/>
        <v>fx</v>
      </c>
      <c r="S3324" s="726"/>
      <c r="T3324" s="726"/>
      <c r="U3324" s="726"/>
    </row>
    <row r="3325" spans="1:21" ht="15.75" thickBot="1" x14ac:dyDescent="0.3">
      <c r="A3325" s="162" t="str">
        <f t="shared" si="204"/>
        <v>روز</v>
      </c>
      <c r="B3325" s="726"/>
      <c r="C3325" s="726"/>
      <c r="D3325" s="726">
        <v>7</v>
      </c>
      <c r="E3325" s="726">
        <v>50</v>
      </c>
      <c r="F3325" s="730"/>
      <c r="G3325" s="88"/>
      <c r="H3325" s="169"/>
      <c r="I3325" s="169"/>
      <c r="J3325" s="178"/>
      <c r="K3325" s="179">
        <f t="shared" si="205"/>
        <v>0</v>
      </c>
      <c r="L3325" s="726"/>
      <c r="M3325" s="726"/>
      <c r="N3325" s="726"/>
      <c r="O3325" s="726"/>
      <c r="P3325" s="726"/>
      <c r="Q3325" s="727"/>
      <c r="R3325" s="730" t="str">
        <f t="shared" si="206"/>
        <v>fx</v>
      </c>
      <c r="S3325" s="726"/>
      <c r="T3325" s="726"/>
      <c r="U3325" s="726"/>
    </row>
    <row r="3326" spans="1:21" ht="15.75" thickBot="1" x14ac:dyDescent="0.3">
      <c r="A3326" s="162" t="str">
        <f t="shared" si="204"/>
        <v>روز</v>
      </c>
      <c r="B3326" s="726"/>
      <c r="C3326" s="726"/>
      <c r="D3326" s="726">
        <v>7</v>
      </c>
      <c r="E3326" s="726">
        <v>50</v>
      </c>
      <c r="F3326" s="730"/>
      <c r="G3326" s="88"/>
      <c r="H3326" s="169"/>
      <c r="I3326" s="169"/>
      <c r="J3326" s="178"/>
      <c r="K3326" s="179">
        <f t="shared" si="205"/>
        <v>0</v>
      </c>
      <c r="L3326" s="726"/>
      <c r="M3326" s="726"/>
      <c r="N3326" s="726"/>
      <c r="O3326" s="726"/>
      <c r="P3326" s="726"/>
      <c r="Q3326" s="727"/>
      <c r="R3326" s="730" t="str">
        <f t="shared" si="206"/>
        <v>fx</v>
      </c>
      <c r="S3326" s="726"/>
      <c r="T3326" s="726"/>
      <c r="U3326" s="726"/>
    </row>
    <row r="3327" spans="1:21" ht="15.75" thickBot="1" x14ac:dyDescent="0.3">
      <c r="A3327" s="162" t="str">
        <f t="shared" si="204"/>
        <v>روز</v>
      </c>
      <c r="B3327" s="726"/>
      <c r="C3327" s="726"/>
      <c r="D3327" s="726">
        <v>7</v>
      </c>
      <c r="E3327" s="726">
        <v>50</v>
      </c>
      <c r="F3327" s="730"/>
      <c r="G3327" s="88"/>
      <c r="H3327" s="169"/>
      <c r="I3327" s="169"/>
      <c r="J3327" s="178"/>
      <c r="K3327" s="179">
        <f t="shared" si="205"/>
        <v>0</v>
      </c>
      <c r="L3327" s="726"/>
      <c r="M3327" s="726"/>
      <c r="N3327" s="726"/>
      <c r="O3327" s="726"/>
      <c r="P3327" s="726"/>
      <c r="Q3327" s="727"/>
      <c r="R3327" s="730" t="str">
        <f t="shared" si="206"/>
        <v>fx</v>
      </c>
      <c r="S3327" s="726"/>
      <c r="T3327" s="726"/>
      <c r="U3327" s="726"/>
    </row>
    <row r="3328" spans="1:21" ht="15.75" thickBot="1" x14ac:dyDescent="0.3">
      <c r="A3328" s="162" t="str">
        <f t="shared" si="204"/>
        <v>روز</v>
      </c>
      <c r="B3328" s="726"/>
      <c r="C3328" s="726"/>
      <c r="D3328" s="726">
        <v>7</v>
      </c>
      <c r="E3328" s="726">
        <v>50</v>
      </c>
      <c r="F3328" s="730"/>
      <c r="G3328" s="88"/>
      <c r="H3328" s="169"/>
      <c r="I3328" s="169"/>
      <c r="J3328" s="178"/>
      <c r="K3328" s="179">
        <f t="shared" si="205"/>
        <v>0</v>
      </c>
      <c r="L3328" s="726"/>
      <c r="M3328" s="726"/>
      <c r="N3328" s="726"/>
      <c r="O3328" s="726"/>
      <c r="P3328" s="726"/>
      <c r="Q3328" s="727"/>
      <c r="R3328" s="730" t="str">
        <f t="shared" si="206"/>
        <v>fx</v>
      </c>
      <c r="S3328" s="726"/>
      <c r="T3328" s="726"/>
      <c r="U3328" s="726"/>
    </row>
    <row r="3329" spans="1:21" ht="15.75" thickBot="1" x14ac:dyDescent="0.3">
      <c r="A3329" s="162" t="str">
        <f t="shared" si="204"/>
        <v>روز</v>
      </c>
      <c r="B3329" s="726"/>
      <c r="C3329" s="726"/>
      <c r="D3329" s="726">
        <v>7</v>
      </c>
      <c r="E3329" s="726">
        <v>50</v>
      </c>
      <c r="F3329" s="730"/>
      <c r="G3329" s="88"/>
      <c r="H3329" s="169"/>
      <c r="I3329" s="169"/>
      <c r="J3329" s="178"/>
      <c r="K3329" s="179">
        <f t="shared" si="205"/>
        <v>0</v>
      </c>
      <c r="L3329" s="726"/>
      <c r="M3329" s="726"/>
      <c r="N3329" s="726"/>
      <c r="O3329" s="726"/>
      <c r="P3329" s="726"/>
      <c r="Q3329" s="727"/>
      <c r="R3329" s="730" t="str">
        <f t="shared" si="206"/>
        <v>fx</v>
      </c>
      <c r="S3329" s="726"/>
      <c r="T3329" s="726"/>
      <c r="U3329" s="726"/>
    </row>
    <row r="3330" spans="1:21" ht="15.75" thickBot="1" x14ac:dyDescent="0.3">
      <c r="A3330" s="162" t="str">
        <f t="shared" si="204"/>
        <v>روز</v>
      </c>
      <c r="B3330" s="726"/>
      <c r="C3330" s="726"/>
      <c r="D3330" s="726">
        <v>7</v>
      </c>
      <c r="E3330" s="726">
        <v>50</v>
      </c>
      <c r="F3330" s="730"/>
      <c r="G3330" s="88"/>
      <c r="H3330" s="169"/>
      <c r="I3330" s="169"/>
      <c r="J3330" s="178"/>
      <c r="K3330" s="179">
        <f t="shared" si="205"/>
        <v>0</v>
      </c>
      <c r="L3330" s="726"/>
      <c r="M3330" s="726"/>
      <c r="N3330" s="726"/>
      <c r="O3330" s="726"/>
      <c r="P3330" s="726"/>
      <c r="Q3330" s="727"/>
      <c r="R3330" s="730" t="str">
        <f t="shared" si="206"/>
        <v>fx</v>
      </c>
      <c r="S3330" s="726"/>
      <c r="T3330" s="726"/>
      <c r="U3330" s="726"/>
    </row>
    <row r="3331" spans="1:21" ht="15.75" thickBot="1" x14ac:dyDescent="0.3">
      <c r="A3331" s="162" t="str">
        <f t="shared" si="204"/>
        <v>روز</v>
      </c>
      <c r="B3331" s="726"/>
      <c r="C3331" s="726"/>
      <c r="D3331" s="726">
        <v>7</v>
      </c>
      <c r="E3331" s="726">
        <v>50</v>
      </c>
      <c r="F3331" s="730"/>
      <c r="G3331" s="88"/>
      <c r="H3331" s="169"/>
      <c r="I3331" s="169"/>
      <c r="J3331" s="178"/>
      <c r="K3331" s="179">
        <f t="shared" si="205"/>
        <v>0</v>
      </c>
      <c r="L3331" s="726"/>
      <c r="M3331" s="726"/>
      <c r="N3331" s="726"/>
      <c r="O3331" s="726"/>
      <c r="P3331" s="726"/>
      <c r="Q3331" s="727"/>
      <c r="R3331" s="730" t="str">
        <f t="shared" si="206"/>
        <v>fx</v>
      </c>
      <c r="S3331" s="726"/>
      <c r="T3331" s="726"/>
      <c r="U3331" s="726"/>
    </row>
    <row r="3332" spans="1:21" ht="15.75" thickBot="1" x14ac:dyDescent="0.3">
      <c r="A3332" s="162" t="str">
        <f t="shared" si="204"/>
        <v>روز</v>
      </c>
      <c r="B3332" s="726"/>
      <c r="C3332" s="726"/>
      <c r="D3332" s="726">
        <v>7</v>
      </c>
      <c r="E3332" s="726">
        <v>50</v>
      </c>
      <c r="F3332" s="730"/>
      <c r="G3332" s="88"/>
      <c r="H3332" s="169"/>
      <c r="I3332" s="169"/>
      <c r="J3332" s="178"/>
      <c r="K3332" s="179">
        <f t="shared" si="205"/>
        <v>0</v>
      </c>
      <c r="L3332" s="726"/>
      <c r="M3332" s="726"/>
      <c r="N3332" s="726"/>
      <c r="O3332" s="726"/>
      <c r="P3332" s="726"/>
      <c r="Q3332" s="727"/>
      <c r="R3332" s="730" t="str">
        <f t="shared" si="206"/>
        <v>fx</v>
      </c>
      <c r="S3332" s="726"/>
      <c r="T3332" s="726"/>
      <c r="U3332" s="726"/>
    </row>
    <row r="3333" spans="1:21" ht="15.75" thickBot="1" x14ac:dyDescent="0.3">
      <c r="A3333" s="162" t="str">
        <f t="shared" si="204"/>
        <v>روز</v>
      </c>
      <c r="B3333" s="726"/>
      <c r="C3333" s="726"/>
      <c r="D3333" s="726">
        <v>7</v>
      </c>
      <c r="E3333" s="726">
        <v>50</v>
      </c>
      <c r="F3333" s="730"/>
      <c r="G3333" s="88"/>
      <c r="H3333" s="169"/>
      <c r="I3333" s="169"/>
      <c r="J3333" s="178"/>
      <c r="K3333" s="179">
        <f t="shared" si="205"/>
        <v>0</v>
      </c>
      <c r="L3333" s="726"/>
      <c r="M3333" s="726"/>
      <c r="N3333" s="726"/>
      <c r="O3333" s="726"/>
      <c r="P3333" s="726"/>
      <c r="Q3333" s="727"/>
      <c r="R3333" s="730" t="str">
        <f t="shared" si="206"/>
        <v>fx</v>
      </c>
      <c r="S3333" s="726"/>
      <c r="T3333" s="726"/>
      <c r="U3333" s="726"/>
    </row>
    <row r="3334" spans="1:21" ht="15.75" thickBot="1" x14ac:dyDescent="0.3">
      <c r="A3334" s="162" t="str">
        <f t="shared" si="204"/>
        <v>روز</v>
      </c>
      <c r="B3334" s="726"/>
      <c r="C3334" s="726"/>
      <c r="D3334" s="726">
        <v>7</v>
      </c>
      <c r="E3334" s="726">
        <v>50</v>
      </c>
      <c r="F3334" s="730"/>
      <c r="G3334" s="88"/>
      <c r="H3334" s="169"/>
      <c r="I3334" s="169"/>
      <c r="J3334" s="178"/>
      <c r="K3334" s="179">
        <f t="shared" si="205"/>
        <v>0</v>
      </c>
      <c r="L3334" s="726"/>
      <c r="M3334" s="726"/>
      <c r="N3334" s="726"/>
      <c r="O3334" s="726"/>
      <c r="P3334" s="726"/>
      <c r="Q3334" s="727"/>
      <c r="R3334" s="730" t="str">
        <f t="shared" si="206"/>
        <v>fx</v>
      </c>
      <c r="S3334" s="726"/>
      <c r="T3334" s="726"/>
      <c r="U3334" s="726"/>
    </row>
    <row r="3335" spans="1:21" ht="15.75" thickBot="1" x14ac:dyDescent="0.3">
      <c r="A3335" s="162" t="str">
        <f t="shared" si="204"/>
        <v>روز</v>
      </c>
      <c r="B3335" s="726"/>
      <c r="C3335" s="726"/>
      <c r="D3335" s="726">
        <v>7</v>
      </c>
      <c r="E3335" s="726">
        <v>50</v>
      </c>
      <c r="F3335" s="730"/>
      <c r="G3335" s="88"/>
      <c r="H3335" s="169"/>
      <c r="I3335" s="169"/>
      <c r="J3335" s="178"/>
      <c r="K3335" s="179">
        <f t="shared" si="205"/>
        <v>0</v>
      </c>
      <c r="L3335" s="726"/>
      <c r="M3335" s="726"/>
      <c r="N3335" s="726"/>
      <c r="O3335" s="726"/>
      <c r="P3335" s="726"/>
      <c r="Q3335" s="727"/>
      <c r="R3335" s="730" t="str">
        <f t="shared" si="206"/>
        <v>fx</v>
      </c>
      <c r="S3335" s="726"/>
      <c r="T3335" s="726"/>
      <c r="U3335" s="726"/>
    </row>
    <row r="3336" spans="1:21" ht="15.75" thickBot="1" x14ac:dyDescent="0.3">
      <c r="A3336" s="162" t="str">
        <f t="shared" si="204"/>
        <v>روز</v>
      </c>
      <c r="B3336" s="726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05"/>
        <v>0</v>
      </c>
      <c r="L3336" s="726"/>
      <c r="M3336" s="726"/>
      <c r="N3336" s="726"/>
      <c r="O3336" s="726"/>
      <c r="P3336" s="726"/>
      <c r="Q3336" s="727"/>
      <c r="R3336" s="730" t="str">
        <f t="shared" si="206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07">IF(H3337&gt;I3337,"شب","روز")</f>
        <v>روز</v>
      </c>
      <c r="B3337" s="726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08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09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07"/>
        <v>روز</v>
      </c>
      <c r="B3338" s="726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08"/>
        <v>0</v>
      </c>
      <c r="L3338" s="726"/>
      <c r="M3338" s="726"/>
      <c r="N3338" s="726"/>
      <c r="O3338" s="726"/>
      <c r="P3338" s="726"/>
      <c r="Q3338" s="727"/>
      <c r="R3338" s="730" t="str">
        <f t="shared" si="209"/>
        <v>fx</v>
      </c>
      <c r="S3338" s="726"/>
      <c r="T3338" s="726"/>
      <c r="U3338" s="726"/>
    </row>
    <row r="3339" spans="1:21" ht="15.75" thickBot="1" x14ac:dyDescent="0.3">
      <c r="A3339" s="162" t="str">
        <f t="shared" si="207"/>
        <v>روز</v>
      </c>
      <c r="B3339" s="726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08"/>
        <v>0</v>
      </c>
      <c r="L3339" s="726"/>
      <c r="M3339" s="726"/>
      <c r="N3339" s="726"/>
      <c r="O3339" s="726"/>
      <c r="P3339" s="726"/>
      <c r="Q3339" s="727"/>
      <c r="R3339" s="730" t="str">
        <f t="shared" si="209"/>
        <v>fx</v>
      </c>
      <c r="S3339" s="726"/>
      <c r="T3339" s="726"/>
      <c r="U3339" s="726"/>
    </row>
    <row r="3340" spans="1:21" ht="15.75" thickBot="1" x14ac:dyDescent="0.3">
      <c r="A3340" s="162" t="str">
        <f t="shared" si="207"/>
        <v>روز</v>
      </c>
      <c r="B3340" s="726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08"/>
        <v>0</v>
      </c>
      <c r="L3340" s="726"/>
      <c r="M3340" s="726"/>
      <c r="N3340" s="726"/>
      <c r="O3340" s="726"/>
      <c r="P3340" s="726"/>
      <c r="Q3340" s="727"/>
      <c r="R3340" s="730" t="str">
        <f t="shared" si="209"/>
        <v>fx</v>
      </c>
      <c r="S3340" s="726"/>
      <c r="T3340" s="726"/>
      <c r="U3340" s="726"/>
    </row>
    <row r="3341" spans="1:21" ht="15.75" thickBot="1" x14ac:dyDescent="0.3">
      <c r="A3341" s="162" t="str">
        <f t="shared" si="207"/>
        <v>روز</v>
      </c>
      <c r="B3341" s="726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08"/>
        <v>0</v>
      </c>
      <c r="L3341" s="726"/>
      <c r="M3341" s="726"/>
      <c r="N3341" s="726"/>
      <c r="O3341" s="726"/>
      <c r="P3341" s="726"/>
      <c r="Q3341" s="727"/>
      <c r="R3341" s="730" t="str">
        <f t="shared" si="209"/>
        <v>fx</v>
      </c>
      <c r="S3341" s="726"/>
      <c r="T3341" s="726"/>
      <c r="U3341" s="726"/>
    </row>
    <row r="3342" spans="1:21" ht="15.75" thickBot="1" x14ac:dyDescent="0.3">
      <c r="A3342" s="162" t="str">
        <f t="shared" si="207"/>
        <v>روز</v>
      </c>
      <c r="B3342" s="726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08"/>
        <v>0</v>
      </c>
      <c r="L3342" s="726"/>
      <c r="M3342" s="726"/>
      <c r="N3342" s="726"/>
      <c r="O3342" s="726"/>
      <c r="P3342" s="726"/>
      <c r="Q3342" s="727"/>
      <c r="R3342" s="730" t="str">
        <f t="shared" si="209"/>
        <v>fx</v>
      </c>
      <c r="S3342" s="726"/>
      <c r="T3342" s="726"/>
      <c r="U3342" s="726"/>
    </row>
    <row r="3343" spans="1:21" ht="15.75" thickBot="1" x14ac:dyDescent="0.3">
      <c r="A3343" s="162" t="str">
        <f t="shared" si="207"/>
        <v>روز</v>
      </c>
      <c r="B3343" s="726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08"/>
        <v>0</v>
      </c>
      <c r="L3343" s="726"/>
      <c r="M3343" s="726"/>
      <c r="N3343" s="726"/>
      <c r="O3343" s="726"/>
      <c r="P3343" s="726"/>
      <c r="Q3343" s="727"/>
      <c r="R3343" s="730" t="str">
        <f t="shared" si="209"/>
        <v>fx</v>
      </c>
      <c r="S3343" s="726"/>
      <c r="T3343" s="726"/>
      <c r="U3343" s="726"/>
    </row>
    <row r="3344" spans="1:21" ht="15.75" thickBot="1" x14ac:dyDescent="0.3">
      <c r="A3344" s="162" t="str">
        <f t="shared" si="207"/>
        <v>روز</v>
      </c>
      <c r="B3344" s="726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08"/>
        <v>0</v>
      </c>
      <c r="L3344" s="726"/>
      <c r="M3344" s="726"/>
      <c r="N3344" s="726"/>
      <c r="O3344" s="726"/>
      <c r="P3344" s="726"/>
      <c r="Q3344" s="727"/>
      <c r="R3344" s="730" t="str">
        <f t="shared" si="209"/>
        <v>fx</v>
      </c>
      <c r="S3344" s="726"/>
      <c r="T3344" s="726"/>
      <c r="U3344" s="726"/>
    </row>
    <row r="3345" spans="1:21" ht="15.75" thickBot="1" x14ac:dyDescent="0.3">
      <c r="A3345" s="162" t="str">
        <f t="shared" si="207"/>
        <v>روز</v>
      </c>
      <c r="B3345" s="726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08"/>
        <v>0</v>
      </c>
      <c r="L3345" s="726"/>
      <c r="M3345" s="726"/>
      <c r="N3345" s="726"/>
      <c r="O3345" s="726"/>
      <c r="P3345" s="726"/>
      <c r="Q3345" s="727"/>
      <c r="R3345" s="730" t="str">
        <f t="shared" si="209"/>
        <v>fx</v>
      </c>
      <c r="S3345" s="726"/>
      <c r="T3345" s="726"/>
      <c r="U3345" s="726"/>
    </row>
    <row r="3346" spans="1:21" ht="15.75" thickBot="1" x14ac:dyDescent="0.3">
      <c r="A3346" s="162" t="str">
        <f t="shared" si="207"/>
        <v>روز</v>
      </c>
      <c r="B3346" s="726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08"/>
        <v>0</v>
      </c>
      <c r="L3346" s="726"/>
      <c r="M3346" s="726"/>
      <c r="N3346" s="726"/>
      <c r="O3346" s="726"/>
      <c r="P3346" s="726"/>
      <c r="Q3346" s="727"/>
      <c r="R3346" s="730" t="str">
        <f t="shared" si="209"/>
        <v>fx</v>
      </c>
      <c r="S3346" s="726"/>
      <c r="T3346" s="726"/>
      <c r="U3346" s="726"/>
    </row>
    <row r="3347" spans="1:21" ht="15.75" thickBot="1" x14ac:dyDescent="0.3">
      <c r="A3347" s="162" t="str">
        <f t="shared" si="207"/>
        <v>روز</v>
      </c>
      <c r="B3347" s="726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08"/>
        <v>0</v>
      </c>
      <c r="L3347" s="726"/>
      <c r="M3347" s="726"/>
      <c r="N3347" s="726"/>
      <c r="O3347" s="726"/>
      <c r="P3347" s="726"/>
      <c r="Q3347" s="727"/>
      <c r="R3347" s="730" t="str">
        <f t="shared" si="209"/>
        <v>fx</v>
      </c>
      <c r="S3347" s="726"/>
      <c r="T3347" s="726"/>
      <c r="U3347" s="726"/>
    </row>
    <row r="3348" spans="1:21" ht="15.75" thickBot="1" x14ac:dyDescent="0.3">
      <c r="A3348" s="162" t="str">
        <f t="shared" si="207"/>
        <v>روز</v>
      </c>
      <c r="B3348" s="726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08"/>
        <v>0</v>
      </c>
      <c r="L3348" s="726"/>
      <c r="M3348" s="726"/>
      <c r="N3348" s="726"/>
      <c r="O3348" s="726"/>
      <c r="P3348" s="726"/>
      <c r="Q3348" s="727"/>
      <c r="R3348" s="730" t="str">
        <f t="shared" si="209"/>
        <v>fx</v>
      </c>
      <c r="S3348" s="726"/>
      <c r="T3348" s="726"/>
      <c r="U3348" s="726"/>
    </row>
    <row r="3349" spans="1:21" ht="15.75" thickBot="1" x14ac:dyDescent="0.3">
      <c r="A3349" s="162" t="str">
        <f t="shared" si="207"/>
        <v>روز</v>
      </c>
      <c r="B3349" s="726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08"/>
        <v>0</v>
      </c>
      <c r="L3349" s="726"/>
      <c r="M3349" s="726"/>
      <c r="N3349" s="726"/>
      <c r="O3349" s="726"/>
      <c r="P3349" s="726"/>
      <c r="Q3349" s="727"/>
      <c r="R3349" s="730" t="str">
        <f t="shared" si="209"/>
        <v>fx</v>
      </c>
      <c r="S3349" s="726"/>
      <c r="T3349" s="726"/>
      <c r="U3349" s="726"/>
    </row>
    <row r="3350" spans="1:21" ht="15.75" thickBot="1" x14ac:dyDescent="0.3">
      <c r="A3350" s="162" t="str">
        <f t="shared" si="207"/>
        <v>روز</v>
      </c>
      <c r="B3350" s="726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08"/>
        <v>0</v>
      </c>
      <c r="L3350" s="726"/>
      <c r="M3350" s="726"/>
      <c r="N3350" s="726"/>
      <c r="O3350" s="726"/>
      <c r="P3350" s="726"/>
      <c r="Q3350" s="727"/>
      <c r="R3350" s="730" t="str">
        <f t="shared" si="209"/>
        <v>fx</v>
      </c>
      <c r="S3350" s="726"/>
      <c r="T3350" s="726"/>
      <c r="U3350" s="726"/>
    </row>
    <row r="3351" spans="1:21" ht="15.75" thickBot="1" x14ac:dyDescent="0.3">
      <c r="A3351" s="162" t="str">
        <f t="shared" si="207"/>
        <v>روز</v>
      </c>
      <c r="B3351" s="726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08"/>
        <v>0</v>
      </c>
      <c r="L3351" s="726"/>
      <c r="M3351" s="726"/>
      <c r="N3351" s="726"/>
      <c r="O3351" s="726"/>
      <c r="P3351" s="726"/>
      <c r="Q3351" s="727"/>
      <c r="R3351" s="730" t="str">
        <f t="shared" si="209"/>
        <v>fx</v>
      </c>
      <c r="S3351" s="726"/>
      <c r="T3351" s="726"/>
      <c r="U3351" s="726"/>
    </row>
    <row r="3352" spans="1:21" ht="15.75" thickBot="1" x14ac:dyDescent="0.3">
      <c r="A3352" s="162" t="str">
        <f t="shared" si="207"/>
        <v>روز</v>
      </c>
      <c r="B3352" s="726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08"/>
        <v>0</v>
      </c>
      <c r="L3352" s="726"/>
      <c r="M3352" s="726"/>
      <c r="N3352" s="726"/>
      <c r="O3352" s="726"/>
      <c r="P3352" s="726"/>
      <c r="Q3352" s="727"/>
      <c r="R3352" s="730" t="str">
        <f t="shared" si="209"/>
        <v>fx</v>
      </c>
      <c r="S3352" s="726"/>
      <c r="T3352" s="726"/>
      <c r="U3352" s="726"/>
    </row>
    <row r="3353" spans="1:21" ht="15.75" thickBot="1" x14ac:dyDescent="0.3">
      <c r="A3353" s="162" t="str">
        <f t="shared" si="207"/>
        <v>روز</v>
      </c>
      <c r="B3353" s="726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08"/>
        <v>0</v>
      </c>
      <c r="L3353" s="726"/>
      <c r="M3353" s="726"/>
      <c r="N3353" s="726"/>
      <c r="O3353" s="726"/>
      <c r="P3353" s="726"/>
      <c r="Q3353" s="727"/>
      <c r="R3353" s="730" t="str">
        <f t="shared" si="209"/>
        <v>fx</v>
      </c>
      <c r="S3353" s="726"/>
      <c r="T3353" s="726"/>
      <c r="U3353" s="726"/>
    </row>
    <row r="3354" spans="1:21" ht="15.75" thickBot="1" x14ac:dyDescent="0.3">
      <c r="A3354" s="162" t="str">
        <f t="shared" si="207"/>
        <v>روز</v>
      </c>
      <c r="B3354" s="726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08"/>
        <v>0</v>
      </c>
      <c r="L3354" s="726"/>
      <c r="M3354" s="726"/>
      <c r="N3354" s="726"/>
      <c r="O3354" s="726"/>
      <c r="P3354" s="726"/>
      <c r="Q3354" s="727"/>
      <c r="R3354" s="730" t="str">
        <f t="shared" si="209"/>
        <v>fx</v>
      </c>
      <c r="S3354" s="726"/>
      <c r="T3354" s="726"/>
      <c r="U3354" s="726"/>
    </row>
    <row r="3355" spans="1:21" ht="15.75" thickBot="1" x14ac:dyDescent="0.3">
      <c r="A3355" s="162" t="str">
        <f t="shared" si="207"/>
        <v>روز</v>
      </c>
      <c r="B3355" s="726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08"/>
        <v>0</v>
      </c>
      <c r="L3355" s="726"/>
      <c r="M3355" s="726"/>
      <c r="N3355" s="726"/>
      <c r="O3355" s="726"/>
      <c r="P3355" s="726"/>
      <c r="Q3355" s="727"/>
      <c r="R3355" s="730" t="str">
        <f t="shared" si="209"/>
        <v>fx</v>
      </c>
      <c r="S3355" s="726"/>
      <c r="T3355" s="726"/>
      <c r="U3355" s="726"/>
    </row>
    <row r="3356" spans="1:21" ht="15.75" thickBot="1" x14ac:dyDescent="0.3">
      <c r="A3356" s="162" t="str">
        <f t="shared" si="207"/>
        <v>روز</v>
      </c>
      <c r="B3356" s="726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08"/>
        <v>0</v>
      </c>
      <c r="L3356" s="726"/>
      <c r="M3356" s="726"/>
      <c r="N3356" s="726"/>
      <c r="O3356" s="726"/>
      <c r="P3356" s="726"/>
      <c r="Q3356" s="727"/>
      <c r="R3356" s="730" t="str">
        <f t="shared" si="209"/>
        <v>fx</v>
      </c>
      <c r="S3356" s="726"/>
      <c r="T3356" s="726"/>
      <c r="U3356" s="726"/>
    </row>
    <row r="3357" spans="1:21" ht="15.75" thickBot="1" x14ac:dyDescent="0.3">
      <c r="A3357" s="162" t="str">
        <f t="shared" si="207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08"/>
        <v>0</v>
      </c>
      <c r="L3357" s="726"/>
      <c r="M3357" s="726"/>
      <c r="N3357" s="726"/>
      <c r="O3357" s="726"/>
      <c r="P3357" s="726"/>
      <c r="Q3357" s="727"/>
      <c r="R3357" s="730" t="str">
        <f t="shared" si="209"/>
        <v>fx</v>
      </c>
      <c r="S3357" s="726"/>
      <c r="T3357" s="726"/>
      <c r="U3357" s="726"/>
    </row>
    <row r="3358" spans="1:21" ht="15.75" thickBot="1" x14ac:dyDescent="0.3">
      <c r="A3358" s="162" t="str">
        <f t="shared" si="207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08"/>
        <v>0</v>
      </c>
      <c r="L3358" s="726"/>
      <c r="M3358" s="726"/>
      <c r="N3358" s="726"/>
      <c r="O3358" s="726"/>
      <c r="P3358" s="726"/>
      <c r="Q3358" s="727"/>
      <c r="R3358" s="730" t="str">
        <f t="shared" si="209"/>
        <v>fx</v>
      </c>
      <c r="S3358" s="726"/>
      <c r="T3358" s="726"/>
      <c r="U3358" s="726"/>
    </row>
    <row r="3359" spans="1:21" ht="15.75" thickBot="1" x14ac:dyDescent="0.3">
      <c r="A3359" s="162" t="str">
        <f t="shared" si="207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08"/>
        <v>0</v>
      </c>
      <c r="L3359" s="726"/>
      <c r="M3359" s="726"/>
      <c r="N3359" s="726"/>
      <c r="O3359" s="726"/>
      <c r="P3359" s="726"/>
      <c r="Q3359" s="727"/>
      <c r="R3359" s="730" t="str">
        <f t="shared" si="209"/>
        <v>fx</v>
      </c>
      <c r="S3359" s="726"/>
      <c r="T3359" s="726"/>
      <c r="U3359" s="726"/>
    </row>
    <row r="3360" spans="1:21" ht="15.75" thickBot="1" x14ac:dyDescent="0.3">
      <c r="A3360" s="162" t="str">
        <f t="shared" si="207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08"/>
        <v>0</v>
      </c>
      <c r="L3360" s="726"/>
      <c r="M3360" s="726"/>
      <c r="N3360" s="726"/>
      <c r="O3360" s="726"/>
      <c r="P3360" s="726"/>
      <c r="Q3360" s="727"/>
      <c r="R3360" s="730" t="str">
        <f t="shared" si="209"/>
        <v>fx</v>
      </c>
      <c r="S3360" s="726"/>
      <c r="T3360" s="726"/>
      <c r="U3360" s="726"/>
    </row>
    <row r="3361" spans="1:21" ht="15.75" thickBot="1" x14ac:dyDescent="0.3">
      <c r="A3361" s="162" t="str">
        <f t="shared" si="207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08"/>
        <v>0</v>
      </c>
      <c r="L3361" s="726"/>
      <c r="M3361" s="726"/>
      <c r="N3361" s="726"/>
      <c r="O3361" s="726"/>
      <c r="P3361" s="726"/>
      <c r="Q3361" s="727"/>
      <c r="R3361" s="730" t="str">
        <f t="shared" si="209"/>
        <v>fx</v>
      </c>
      <c r="S3361" s="726"/>
      <c r="T3361" s="726"/>
      <c r="U3361" s="726"/>
    </row>
    <row r="3362" spans="1:21" ht="15.75" thickBot="1" x14ac:dyDescent="0.3">
      <c r="A3362" s="162" t="str">
        <f t="shared" si="207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08"/>
        <v>0</v>
      </c>
      <c r="L3362" s="726"/>
      <c r="M3362" s="726"/>
      <c r="N3362" s="726"/>
      <c r="O3362" s="726"/>
      <c r="P3362" s="726"/>
      <c r="Q3362" s="727"/>
      <c r="R3362" s="730" t="str">
        <f t="shared" si="209"/>
        <v>fx</v>
      </c>
      <c r="S3362" s="726"/>
      <c r="T3362" s="726"/>
      <c r="U3362" s="726"/>
    </row>
    <row r="3363" spans="1:21" ht="15.75" thickBot="1" x14ac:dyDescent="0.3">
      <c r="A3363" s="162" t="str">
        <f t="shared" si="207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08"/>
        <v>0</v>
      </c>
      <c r="L3363" s="726"/>
      <c r="M3363" s="726"/>
      <c r="N3363" s="726"/>
      <c r="O3363" s="726"/>
      <c r="P3363" s="726"/>
      <c r="Q3363" s="727"/>
      <c r="R3363" s="730" t="str">
        <f t="shared" si="209"/>
        <v>fx</v>
      </c>
      <c r="S3363" s="726"/>
      <c r="T3363" s="726"/>
      <c r="U3363" s="726"/>
    </row>
    <row r="3364" spans="1:21" ht="15.75" thickBot="1" x14ac:dyDescent="0.3">
      <c r="A3364" s="162" t="str">
        <f t="shared" si="207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08"/>
        <v>0</v>
      </c>
      <c r="L3364" s="726"/>
      <c r="M3364" s="726"/>
      <c r="N3364" s="726"/>
      <c r="O3364" s="726"/>
      <c r="P3364" s="726"/>
      <c r="Q3364" s="727"/>
      <c r="R3364" s="730" t="str">
        <f t="shared" si="209"/>
        <v>fx</v>
      </c>
      <c r="S3364" s="726"/>
      <c r="T3364" s="726"/>
      <c r="U3364" s="726"/>
    </row>
    <row r="3365" spans="1:21" ht="15.75" thickBot="1" x14ac:dyDescent="0.3">
      <c r="A3365" s="162" t="str">
        <f t="shared" si="207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08"/>
        <v>0</v>
      </c>
      <c r="L3365" s="726"/>
      <c r="M3365" s="726"/>
      <c r="N3365" s="726"/>
      <c r="O3365" s="726"/>
      <c r="P3365" s="726"/>
      <c r="Q3365" s="727"/>
      <c r="R3365" s="730" t="str">
        <f t="shared" si="209"/>
        <v>fx</v>
      </c>
      <c r="S3365" s="726"/>
      <c r="T3365" s="726"/>
      <c r="U3365" s="726"/>
    </row>
    <row r="3366" spans="1:21" ht="15.75" thickBot="1" x14ac:dyDescent="0.3">
      <c r="A3366" s="162" t="str">
        <f t="shared" si="207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08"/>
        <v>0</v>
      </c>
      <c r="L3366" s="726"/>
      <c r="M3366" s="726"/>
      <c r="N3366" s="726"/>
      <c r="O3366" s="726"/>
      <c r="P3366" s="726"/>
      <c r="Q3366" s="727"/>
      <c r="R3366" s="730" t="str">
        <f t="shared" si="209"/>
        <v>fx</v>
      </c>
      <c r="S3366" s="726"/>
      <c r="T3366" s="726"/>
      <c r="U3366" s="726"/>
    </row>
    <row r="3367" spans="1:21" ht="15.75" thickBot="1" x14ac:dyDescent="0.3">
      <c r="A3367" s="162" t="str">
        <f t="shared" si="207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08"/>
        <v>0</v>
      </c>
      <c r="L3367" s="726"/>
      <c r="M3367" s="726"/>
      <c r="N3367" s="726"/>
      <c r="O3367" s="726"/>
      <c r="P3367" s="726"/>
      <c r="Q3367" s="727"/>
      <c r="R3367" s="730" t="str">
        <f t="shared" si="209"/>
        <v>fx</v>
      </c>
      <c r="S3367" s="726"/>
      <c r="T3367" s="726"/>
      <c r="U3367" s="726"/>
    </row>
    <row r="3368" spans="1:21" ht="15.75" thickBot="1" x14ac:dyDescent="0.3">
      <c r="A3368" s="162" t="str">
        <f t="shared" si="207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08"/>
        <v>0</v>
      </c>
      <c r="L3368" s="726"/>
      <c r="M3368" s="726"/>
      <c r="N3368" s="726"/>
      <c r="O3368" s="726"/>
      <c r="P3368" s="726"/>
      <c r="Q3368" s="727"/>
      <c r="R3368" s="730" t="str">
        <f t="shared" si="209"/>
        <v>fx</v>
      </c>
      <c r="S3368" s="726"/>
      <c r="T3368" s="726"/>
      <c r="U3368" s="726"/>
    </row>
    <row r="3369" spans="1:21" ht="15.75" thickBot="1" x14ac:dyDescent="0.3">
      <c r="A3369" s="162" t="str">
        <f t="shared" si="207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08"/>
        <v>0</v>
      </c>
      <c r="L3369" s="726"/>
      <c r="M3369" s="726"/>
      <c r="N3369" s="726"/>
      <c r="O3369" s="726"/>
      <c r="P3369" s="726"/>
      <c r="Q3369" s="727"/>
      <c r="R3369" s="730" t="str">
        <f t="shared" si="209"/>
        <v>fx</v>
      </c>
      <c r="S3369" s="726"/>
      <c r="T3369" s="726"/>
      <c r="U3369" s="726"/>
    </row>
    <row r="3370" spans="1:21" ht="15.75" thickBot="1" x14ac:dyDescent="0.3">
      <c r="A3370" s="162" t="str">
        <f t="shared" si="207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08"/>
        <v>0</v>
      </c>
      <c r="L3370" s="726"/>
      <c r="M3370" s="726"/>
      <c r="N3370" s="726"/>
      <c r="O3370" s="726"/>
      <c r="P3370" s="726"/>
      <c r="Q3370" s="727"/>
      <c r="R3370" s="730" t="str">
        <f t="shared" si="209"/>
        <v>fx</v>
      </c>
      <c r="S3370" s="726"/>
      <c r="T3370" s="726"/>
      <c r="U3370" s="726"/>
    </row>
    <row r="3371" spans="1:21" x14ac:dyDescent="0.25">
      <c r="A3371" s="162" t="str">
        <f t="shared" si="207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08"/>
        <v>0</v>
      </c>
      <c r="L3371" s="726"/>
      <c r="M3371" s="726"/>
      <c r="N3371" s="726"/>
      <c r="O3371" s="726"/>
      <c r="P3371" s="726"/>
      <c r="Q3371" s="727"/>
      <c r="R3371" s="730" t="str">
        <f t="shared" si="209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417">
    <mergeCell ref="N3044:N3047"/>
    <mergeCell ref="N3038:N3043"/>
    <mergeCell ref="N3032:N3037"/>
    <mergeCell ref="Q3032:Q3047"/>
    <mergeCell ref="S3032:S3047"/>
    <mergeCell ref="T3032:T3047"/>
    <mergeCell ref="U3032:U3047"/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769" activePane="bottomLeft" state="frozen"/>
      <selection pane="bottomLeft" activeCell="A783" sqref="A783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1027" t="s">
        <v>1</v>
      </c>
      <c r="D1" s="1027"/>
      <c r="E1" s="1027"/>
      <c r="F1" s="1027"/>
      <c r="G1" s="1027"/>
      <c r="H1" s="1027"/>
      <c r="I1" s="1027"/>
      <c r="J1" s="1027"/>
      <c r="K1" s="1028"/>
      <c r="L1" s="1027"/>
      <c r="M1" s="1027"/>
      <c r="N1" s="1027"/>
      <c r="O1" s="1027"/>
      <c r="P1" s="1027"/>
      <c r="Q1" s="1027"/>
      <c r="R1" s="1027"/>
      <c r="S1" s="265"/>
      <c r="T1" s="265"/>
    </row>
    <row r="2" spans="1:20" ht="36" customHeight="1" x14ac:dyDescent="0.25">
      <c r="A2" s="1044" t="s">
        <v>128</v>
      </c>
      <c r="B2" s="1033" t="s">
        <v>116</v>
      </c>
      <c r="C2" s="1046" t="s">
        <v>35</v>
      </c>
      <c r="D2" s="1031" t="s">
        <v>36</v>
      </c>
      <c r="E2" s="1031" t="s">
        <v>37</v>
      </c>
      <c r="F2" s="1033" t="s">
        <v>329</v>
      </c>
      <c r="G2" s="1033" t="s">
        <v>38</v>
      </c>
      <c r="H2" s="1031" t="s">
        <v>24</v>
      </c>
      <c r="I2" s="1031"/>
      <c r="J2" s="1031"/>
      <c r="K2" s="1035"/>
      <c r="L2" s="1033" t="s">
        <v>39</v>
      </c>
      <c r="M2" s="1033" t="s">
        <v>40</v>
      </c>
      <c r="N2" s="1031" t="s">
        <v>41</v>
      </c>
      <c r="O2" s="1033" t="s">
        <v>30</v>
      </c>
      <c r="P2" s="1033" t="s">
        <v>32</v>
      </c>
      <c r="Q2" s="1037" t="s">
        <v>333</v>
      </c>
      <c r="R2" s="1033" t="s">
        <v>157</v>
      </c>
      <c r="S2" s="1039" t="s">
        <v>330</v>
      </c>
      <c r="T2" s="1029" t="s">
        <v>332</v>
      </c>
    </row>
    <row r="3" spans="1:20" ht="41.25" thickBot="1" x14ac:dyDescent="0.3">
      <c r="A3" s="1045"/>
      <c r="B3" s="1036"/>
      <c r="C3" s="1047"/>
      <c r="D3" s="1032"/>
      <c r="E3" s="1032"/>
      <c r="F3" s="1036"/>
      <c r="G3" s="1034"/>
      <c r="H3" s="266" t="s">
        <v>91</v>
      </c>
      <c r="I3" s="266" t="s">
        <v>92</v>
      </c>
      <c r="J3" s="267" t="s">
        <v>151</v>
      </c>
      <c r="K3" s="268" t="s">
        <v>331</v>
      </c>
      <c r="L3" s="1034"/>
      <c r="M3" s="1034"/>
      <c r="N3" s="1032"/>
      <c r="O3" s="1034"/>
      <c r="P3" s="1034"/>
      <c r="Q3" s="1038"/>
      <c r="R3" s="1034"/>
      <c r="S3" s="1040"/>
      <c r="T3" s="1030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1020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1043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1021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1019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1021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1019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1021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1019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1021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1019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1021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1019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1021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1019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1021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1019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1023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1022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1020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1018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1021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1019"/>
    </row>
    <row r="15" spans="1:20" x14ac:dyDescent="0.25">
      <c r="A15" s="208" t="s">
        <v>135</v>
      </c>
      <c r="B15" s="260" t="s">
        <v>97</v>
      </c>
      <c r="C15" s="260">
        <v>14030219</v>
      </c>
      <c r="D15" s="1021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1019"/>
    </row>
    <row r="16" spans="1:20" x14ac:dyDescent="0.25">
      <c r="A16" s="208" t="s">
        <v>135</v>
      </c>
      <c r="B16" s="260" t="s">
        <v>97</v>
      </c>
      <c r="C16" s="260">
        <v>14030219</v>
      </c>
      <c r="D16" s="1021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1019"/>
    </row>
    <row r="17" spans="1:20" x14ac:dyDescent="0.25">
      <c r="A17" s="208" t="s">
        <v>135</v>
      </c>
      <c r="B17" s="260" t="s">
        <v>97</v>
      </c>
      <c r="C17" s="260">
        <v>14030219</v>
      </c>
      <c r="D17" s="1021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1019"/>
    </row>
    <row r="18" spans="1:20" x14ac:dyDescent="0.25">
      <c r="A18" s="208" t="s">
        <v>135</v>
      </c>
      <c r="B18" s="260" t="s">
        <v>97</v>
      </c>
      <c r="C18" s="260">
        <v>14030219</v>
      </c>
      <c r="D18" s="1021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1019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1023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1022"/>
    </row>
    <row r="20" spans="1:20" x14ac:dyDescent="0.25">
      <c r="A20" s="206" t="s">
        <v>213</v>
      </c>
      <c r="B20" s="260" t="s">
        <v>97</v>
      </c>
      <c r="C20" s="259">
        <v>14030219</v>
      </c>
      <c r="D20" s="1020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1018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1021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1019"/>
    </row>
    <row r="22" spans="1:20" x14ac:dyDescent="0.25">
      <c r="A22" s="208" t="s">
        <v>107</v>
      </c>
      <c r="B22" s="260" t="s">
        <v>97</v>
      </c>
      <c r="C22" s="260">
        <v>14030219</v>
      </c>
      <c r="D22" s="1021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1019"/>
    </row>
    <row r="23" spans="1:20" x14ac:dyDescent="0.25">
      <c r="A23" s="208" t="s">
        <v>118</v>
      </c>
      <c r="B23" s="260" t="s">
        <v>97</v>
      </c>
      <c r="C23" s="260">
        <v>14030219</v>
      </c>
      <c r="D23" s="1021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1019"/>
    </row>
    <row r="24" spans="1:20" x14ac:dyDescent="0.25">
      <c r="A24" s="208" t="s">
        <v>135</v>
      </c>
      <c r="B24" s="260" t="s">
        <v>97</v>
      </c>
      <c r="C24" s="260">
        <v>14030219</v>
      </c>
      <c r="D24" s="1021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1019"/>
    </row>
    <row r="25" spans="1:20" x14ac:dyDescent="0.25">
      <c r="A25" s="208" t="s">
        <v>135</v>
      </c>
      <c r="B25" s="260" t="s">
        <v>97</v>
      </c>
      <c r="C25" s="260">
        <v>14030219</v>
      </c>
      <c r="D25" s="1021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1019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1023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1022"/>
    </row>
    <row r="27" spans="1:20" x14ac:dyDescent="0.25">
      <c r="A27" s="206" t="s">
        <v>135</v>
      </c>
      <c r="B27" s="260" t="s">
        <v>97</v>
      </c>
      <c r="C27" s="259">
        <v>14030220</v>
      </c>
      <c r="D27" s="1020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1018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1021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1019"/>
    </row>
    <row r="29" spans="1:20" x14ac:dyDescent="0.25">
      <c r="A29" s="208" t="s">
        <v>118</v>
      </c>
      <c r="B29" s="260" t="s">
        <v>97</v>
      </c>
      <c r="C29" s="213">
        <v>14030220</v>
      </c>
      <c r="D29" s="1021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1019"/>
    </row>
    <row r="30" spans="1:20" x14ac:dyDescent="0.25">
      <c r="A30" s="208" t="s">
        <v>118</v>
      </c>
      <c r="B30" s="260" t="s">
        <v>97</v>
      </c>
      <c r="C30" s="213">
        <v>14030220</v>
      </c>
      <c r="D30" s="1021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1019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1023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1022"/>
    </row>
    <row r="32" spans="1:20" x14ac:dyDescent="0.25">
      <c r="A32" s="206" t="s">
        <v>118</v>
      </c>
      <c r="B32" s="259" t="s">
        <v>97</v>
      </c>
      <c r="C32" s="259">
        <v>14030220</v>
      </c>
      <c r="D32" s="1020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1018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1021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1019"/>
    </row>
    <row r="34" spans="1:20" x14ac:dyDescent="0.25">
      <c r="A34" s="208" t="s">
        <v>118</v>
      </c>
      <c r="B34" s="260" t="s">
        <v>97</v>
      </c>
      <c r="C34" s="213">
        <v>14030220</v>
      </c>
      <c r="D34" s="1021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1019"/>
    </row>
    <row r="35" spans="1:20" x14ac:dyDescent="0.25">
      <c r="A35" s="208" t="s">
        <v>118</v>
      </c>
      <c r="B35" s="260" t="s">
        <v>97</v>
      </c>
      <c r="C35" s="213">
        <v>14030220</v>
      </c>
      <c r="D35" s="1021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1019"/>
    </row>
    <row r="36" spans="1:20" x14ac:dyDescent="0.25">
      <c r="A36" s="208" t="s">
        <v>118</v>
      </c>
      <c r="B36" s="260" t="s">
        <v>97</v>
      </c>
      <c r="C36" s="213">
        <v>14030220</v>
      </c>
      <c r="D36" s="1021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1019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1023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1022"/>
    </row>
    <row r="38" spans="1:20" x14ac:dyDescent="0.25">
      <c r="A38" s="206" t="s">
        <v>118</v>
      </c>
      <c r="B38" s="259" t="s">
        <v>97</v>
      </c>
      <c r="C38" s="259">
        <v>14030220</v>
      </c>
      <c r="D38" s="1020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1018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1021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1019"/>
    </row>
    <row r="40" spans="1:20" x14ac:dyDescent="0.25">
      <c r="A40" s="208" t="s">
        <v>118</v>
      </c>
      <c r="B40" s="260" t="s">
        <v>97</v>
      </c>
      <c r="C40" s="213">
        <v>14030220</v>
      </c>
      <c r="D40" s="1021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1019"/>
    </row>
    <row r="41" spans="1:20" x14ac:dyDescent="0.25">
      <c r="A41" s="208" t="s">
        <v>118</v>
      </c>
      <c r="B41" s="260" t="s">
        <v>97</v>
      </c>
      <c r="C41" s="213">
        <v>14030220</v>
      </c>
      <c r="D41" s="1021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1019"/>
    </row>
    <row r="42" spans="1:20" x14ac:dyDescent="0.25">
      <c r="A42" s="208" t="s">
        <v>118</v>
      </c>
      <c r="B42" s="260" t="s">
        <v>97</v>
      </c>
      <c r="C42" s="213">
        <v>14030220</v>
      </c>
      <c r="D42" s="1021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1019"/>
    </row>
    <row r="43" spans="1:20" x14ac:dyDescent="0.25">
      <c r="A43" s="208" t="s">
        <v>117</v>
      </c>
      <c r="B43" s="260" t="s">
        <v>97</v>
      </c>
      <c r="C43" s="213">
        <v>14030220</v>
      </c>
      <c r="D43" s="1021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1019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1023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1022"/>
    </row>
    <row r="45" spans="1:20" x14ac:dyDescent="0.25">
      <c r="A45" s="206" t="s">
        <v>374</v>
      </c>
      <c r="B45" s="259" t="s">
        <v>97</v>
      </c>
      <c r="C45" s="259">
        <v>14030220</v>
      </c>
      <c r="D45" s="1020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1018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1021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1019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1023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1022"/>
    </row>
    <row r="48" spans="1:20" x14ac:dyDescent="0.25">
      <c r="A48" s="206" t="s">
        <v>213</v>
      </c>
      <c r="B48" s="259" t="s">
        <v>97</v>
      </c>
      <c r="C48" s="259">
        <v>14030221</v>
      </c>
      <c r="D48" s="1020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1018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1021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1019"/>
    </row>
    <row r="50" spans="1:20" x14ac:dyDescent="0.25">
      <c r="A50" s="208" t="s">
        <v>107</v>
      </c>
      <c r="B50" s="213" t="s">
        <v>97</v>
      </c>
      <c r="C50" s="213">
        <v>14030221</v>
      </c>
      <c r="D50" s="1021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1019"/>
    </row>
    <row r="51" spans="1:20" x14ac:dyDescent="0.25">
      <c r="A51" s="208" t="s">
        <v>121</v>
      </c>
      <c r="B51" s="213" t="s">
        <v>97</v>
      </c>
      <c r="C51" s="213">
        <v>14030221</v>
      </c>
      <c r="D51" s="1021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1019"/>
    </row>
    <row r="52" spans="1:20" x14ac:dyDescent="0.25">
      <c r="A52" s="208" t="s">
        <v>121</v>
      </c>
      <c r="B52" s="213" t="s">
        <v>97</v>
      </c>
      <c r="C52" s="213">
        <v>14030221</v>
      </c>
      <c r="D52" s="1021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1019"/>
    </row>
    <row r="53" spans="1:20" x14ac:dyDescent="0.25">
      <c r="A53" s="208" t="s">
        <v>121</v>
      </c>
      <c r="B53" s="213" t="s">
        <v>97</v>
      </c>
      <c r="C53" s="213">
        <v>14030221</v>
      </c>
      <c r="D53" s="1021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1019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1023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1022"/>
    </row>
    <row r="55" spans="1:20" x14ac:dyDescent="0.25">
      <c r="A55" s="206" t="s">
        <v>121</v>
      </c>
      <c r="B55" s="259" t="s">
        <v>97</v>
      </c>
      <c r="C55" s="259">
        <v>14030222</v>
      </c>
      <c r="D55" s="1020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1018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1021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1019"/>
    </row>
    <row r="57" spans="1:20" x14ac:dyDescent="0.25">
      <c r="A57" s="208" t="s">
        <v>121</v>
      </c>
      <c r="B57" s="213" t="s">
        <v>97</v>
      </c>
      <c r="C57" s="213">
        <v>14030222</v>
      </c>
      <c r="D57" s="1021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1019"/>
    </row>
    <row r="58" spans="1:20" x14ac:dyDescent="0.25">
      <c r="A58" s="208" t="s">
        <v>118</v>
      </c>
      <c r="B58" s="213" t="s">
        <v>97</v>
      </c>
      <c r="C58" s="213">
        <v>14030222</v>
      </c>
      <c r="D58" s="1021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1019"/>
    </row>
    <row r="59" spans="1:20" x14ac:dyDescent="0.25">
      <c r="A59" s="208" t="s">
        <v>118</v>
      </c>
      <c r="B59" s="213" t="s">
        <v>97</v>
      </c>
      <c r="C59" s="213">
        <v>14030222</v>
      </c>
      <c r="D59" s="1021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1019"/>
    </row>
    <row r="60" spans="1:20" x14ac:dyDescent="0.25">
      <c r="A60" s="208" t="s">
        <v>121</v>
      </c>
      <c r="B60" s="213" t="s">
        <v>97</v>
      </c>
      <c r="C60" s="213">
        <v>14030222</v>
      </c>
      <c r="D60" s="1021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1019"/>
    </row>
    <row r="61" spans="1:20" x14ac:dyDescent="0.25">
      <c r="A61" s="208" t="s">
        <v>121</v>
      </c>
      <c r="B61" s="213" t="s">
        <v>97</v>
      </c>
      <c r="C61" s="213">
        <v>14030222</v>
      </c>
      <c r="D61" s="1021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1019"/>
    </row>
    <row r="62" spans="1:20" x14ac:dyDescent="0.25">
      <c r="A62" s="208" t="s">
        <v>135</v>
      </c>
      <c r="B62" s="213" t="s">
        <v>97</v>
      </c>
      <c r="C62" s="213">
        <v>14030222</v>
      </c>
      <c r="D62" s="1021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1019"/>
    </row>
    <row r="63" spans="1:20" x14ac:dyDescent="0.25">
      <c r="A63" s="208" t="s">
        <v>213</v>
      </c>
      <c r="B63" s="213" t="s">
        <v>97</v>
      </c>
      <c r="C63" s="213">
        <v>14030222</v>
      </c>
      <c r="D63" s="1021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1019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1023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1022"/>
    </row>
    <row r="65" spans="1:20" x14ac:dyDescent="0.25">
      <c r="A65" s="206" t="s">
        <v>135</v>
      </c>
      <c r="B65" s="259" t="s">
        <v>97</v>
      </c>
      <c r="C65" s="259">
        <v>14030222</v>
      </c>
      <c r="D65" s="1020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1018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1021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1019"/>
    </row>
    <row r="67" spans="1:20" x14ac:dyDescent="0.25">
      <c r="A67" s="208" t="s">
        <v>118</v>
      </c>
      <c r="B67" s="213" t="s">
        <v>97</v>
      </c>
      <c r="C67" s="213">
        <v>14030222</v>
      </c>
      <c r="D67" s="1021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1019"/>
    </row>
    <row r="68" spans="1:20" x14ac:dyDescent="0.25">
      <c r="A68" s="208" t="s">
        <v>118</v>
      </c>
      <c r="B68" s="213" t="s">
        <v>97</v>
      </c>
      <c r="C68" s="213">
        <v>14030222</v>
      </c>
      <c r="D68" s="1021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1019"/>
    </row>
    <row r="69" spans="1:20" x14ac:dyDescent="0.25">
      <c r="A69" s="208" t="s">
        <v>118</v>
      </c>
      <c r="B69" s="213" t="s">
        <v>97</v>
      </c>
      <c r="C69" s="213">
        <v>14030222</v>
      </c>
      <c r="D69" s="1021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1019"/>
    </row>
    <row r="70" spans="1:20" x14ac:dyDescent="0.25">
      <c r="A70" s="208" t="s">
        <v>121</v>
      </c>
      <c r="B70" s="213" t="s">
        <v>97</v>
      </c>
      <c r="C70" s="213">
        <v>14030222</v>
      </c>
      <c r="D70" s="1021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1019"/>
    </row>
    <row r="71" spans="1:20" x14ac:dyDescent="0.25">
      <c r="A71" s="208" t="s">
        <v>121</v>
      </c>
      <c r="B71" s="213" t="s">
        <v>97</v>
      </c>
      <c r="C71" s="213">
        <v>14030222</v>
      </c>
      <c r="D71" s="1021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1019"/>
    </row>
    <row r="72" spans="1:20" x14ac:dyDescent="0.25">
      <c r="A72" s="208" t="s">
        <v>213</v>
      </c>
      <c r="B72" s="213" t="s">
        <v>97</v>
      </c>
      <c r="C72" s="213">
        <v>14030222</v>
      </c>
      <c r="D72" s="1021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1019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1021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1019"/>
    </row>
    <row r="74" spans="1:20" x14ac:dyDescent="0.25">
      <c r="A74" s="206" t="s">
        <v>248</v>
      </c>
      <c r="B74" s="213" t="s">
        <v>97</v>
      </c>
      <c r="C74" s="259">
        <v>14030224</v>
      </c>
      <c r="D74" s="1020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1018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1021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1019"/>
    </row>
    <row r="76" spans="1:20" x14ac:dyDescent="0.25">
      <c r="A76" s="208" t="s">
        <v>279</v>
      </c>
      <c r="B76" s="213" t="s">
        <v>97</v>
      </c>
      <c r="C76" s="213">
        <v>14030224</v>
      </c>
      <c r="D76" s="1021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1019"/>
    </row>
    <row r="77" spans="1:20" x14ac:dyDescent="0.25">
      <c r="A77" s="208" t="s">
        <v>281</v>
      </c>
      <c r="B77" s="213" t="s">
        <v>97</v>
      </c>
      <c r="C77" s="213">
        <v>14030224</v>
      </c>
      <c r="D77" s="1021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1019"/>
    </row>
    <row r="78" spans="1:20" x14ac:dyDescent="0.25">
      <c r="A78" s="208" t="s">
        <v>281</v>
      </c>
      <c r="B78" s="213" t="s">
        <v>97</v>
      </c>
      <c r="C78" s="213">
        <v>14030224</v>
      </c>
      <c r="D78" s="1021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1019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1023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1022"/>
    </row>
    <row r="80" spans="1:20" x14ac:dyDescent="0.25">
      <c r="A80" s="206" t="s">
        <v>135</v>
      </c>
      <c r="B80" s="213" t="s">
        <v>97</v>
      </c>
      <c r="C80" s="259">
        <v>14030224</v>
      </c>
      <c r="D80" s="1020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1018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1021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1019"/>
    </row>
    <row r="82" spans="1:20" x14ac:dyDescent="0.25">
      <c r="A82" s="208" t="s">
        <v>281</v>
      </c>
      <c r="B82" s="213" t="s">
        <v>97</v>
      </c>
      <c r="C82" s="213">
        <v>14030224</v>
      </c>
      <c r="D82" s="1021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1019"/>
    </row>
    <row r="83" spans="1:20" x14ac:dyDescent="0.25">
      <c r="A83" s="208" t="s">
        <v>281</v>
      </c>
      <c r="B83" s="213" t="s">
        <v>97</v>
      </c>
      <c r="C83" s="213">
        <v>14030224</v>
      </c>
      <c r="D83" s="1021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1019"/>
    </row>
    <row r="84" spans="1:20" x14ac:dyDescent="0.25">
      <c r="A84" s="208" t="s">
        <v>279</v>
      </c>
      <c r="B84" s="213" t="s">
        <v>97</v>
      </c>
      <c r="C84" s="213">
        <v>14030224</v>
      </c>
      <c r="D84" s="1021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1019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1023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1022"/>
    </row>
    <row r="86" spans="1:20" x14ac:dyDescent="0.25">
      <c r="A86" s="206" t="s">
        <v>135</v>
      </c>
      <c r="B86" s="213" t="s">
        <v>97</v>
      </c>
      <c r="C86" s="259">
        <v>14030224</v>
      </c>
      <c r="D86" s="1020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1018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1021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1019"/>
    </row>
    <row r="88" spans="1:20" x14ac:dyDescent="0.25">
      <c r="A88" s="208" t="s">
        <v>281</v>
      </c>
      <c r="B88" s="213" t="s">
        <v>97</v>
      </c>
      <c r="C88" s="213">
        <v>14030224</v>
      </c>
      <c r="D88" s="1021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1019"/>
    </row>
    <row r="89" spans="1:20" x14ac:dyDescent="0.25">
      <c r="A89" s="208" t="s">
        <v>281</v>
      </c>
      <c r="B89" s="213" t="s">
        <v>97</v>
      </c>
      <c r="C89" s="213">
        <v>14030224</v>
      </c>
      <c r="D89" s="1021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1019"/>
    </row>
    <row r="90" spans="1:20" x14ac:dyDescent="0.25">
      <c r="A90" s="208" t="s">
        <v>281</v>
      </c>
      <c r="B90" s="213" t="s">
        <v>97</v>
      </c>
      <c r="C90" s="213">
        <v>14030224</v>
      </c>
      <c r="D90" s="1021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1019"/>
    </row>
    <row r="91" spans="1:20" x14ac:dyDescent="0.25">
      <c r="A91" s="208" t="s">
        <v>279</v>
      </c>
      <c r="B91" s="213" t="s">
        <v>97</v>
      </c>
      <c r="C91" s="213">
        <v>14030224</v>
      </c>
      <c r="D91" s="1021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1019"/>
    </row>
    <row r="92" spans="1:20" x14ac:dyDescent="0.25">
      <c r="A92" s="208" t="s">
        <v>279</v>
      </c>
      <c r="B92" s="213" t="s">
        <v>97</v>
      </c>
      <c r="C92" s="213">
        <v>14030224</v>
      </c>
      <c r="D92" s="1021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1019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1021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1019"/>
    </row>
    <row r="94" spans="1:20" x14ac:dyDescent="0.25">
      <c r="A94" s="206" t="s">
        <v>297</v>
      </c>
      <c r="B94" s="259" t="s">
        <v>97</v>
      </c>
      <c r="C94" s="259">
        <v>14030225</v>
      </c>
      <c r="D94" s="1020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1018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1021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1019"/>
    </row>
    <row r="96" spans="1:20" x14ac:dyDescent="0.25">
      <c r="A96" s="208" t="s">
        <v>383</v>
      </c>
      <c r="B96" s="213" t="s">
        <v>97</v>
      </c>
      <c r="C96" s="213">
        <v>14030225</v>
      </c>
      <c r="D96" s="1021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1019"/>
    </row>
    <row r="97" spans="1:20" x14ac:dyDescent="0.25">
      <c r="A97" s="208" t="s">
        <v>121</v>
      </c>
      <c r="B97" s="213" t="s">
        <v>97</v>
      </c>
      <c r="C97" s="213">
        <v>14030225</v>
      </c>
      <c r="D97" s="1021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1019"/>
    </row>
    <row r="98" spans="1:20" x14ac:dyDescent="0.25">
      <c r="A98" s="208" t="s">
        <v>121</v>
      </c>
      <c r="B98" s="213" t="s">
        <v>97</v>
      </c>
      <c r="C98" s="213">
        <v>14030225</v>
      </c>
      <c r="D98" s="1021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1019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1023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1022"/>
    </row>
    <row r="100" spans="1:20" x14ac:dyDescent="0.25">
      <c r="A100" s="206" t="s">
        <v>121</v>
      </c>
      <c r="B100" s="259" t="s">
        <v>97</v>
      </c>
      <c r="C100" s="259">
        <v>14030226</v>
      </c>
      <c r="D100" s="1020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1018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1021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1019"/>
    </row>
    <row r="102" spans="1:20" x14ac:dyDescent="0.25">
      <c r="A102" s="224" t="s">
        <v>121</v>
      </c>
      <c r="B102" s="213" t="s">
        <v>97</v>
      </c>
      <c r="C102" s="213">
        <v>14030226</v>
      </c>
      <c r="D102" s="1021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1019"/>
    </row>
    <row r="103" spans="1:20" x14ac:dyDescent="0.25">
      <c r="A103" s="208" t="s">
        <v>121</v>
      </c>
      <c r="B103" s="213" t="s">
        <v>97</v>
      </c>
      <c r="C103" s="213">
        <v>14030226</v>
      </c>
      <c r="D103" s="1021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1019"/>
    </row>
    <row r="104" spans="1:20" x14ac:dyDescent="0.25">
      <c r="A104" s="224" t="s">
        <v>121</v>
      </c>
      <c r="B104" s="213" t="s">
        <v>97</v>
      </c>
      <c r="C104" s="213">
        <v>14030226</v>
      </c>
      <c r="D104" s="1021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1019"/>
    </row>
    <row r="105" spans="1:20" x14ac:dyDescent="0.25">
      <c r="A105" s="208" t="s">
        <v>121</v>
      </c>
      <c r="B105" s="213" t="s">
        <v>97</v>
      </c>
      <c r="C105" s="213">
        <v>14030226</v>
      </c>
      <c r="D105" s="1021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1019"/>
    </row>
    <row r="106" spans="1:20" x14ac:dyDescent="0.25">
      <c r="A106" s="224" t="s">
        <v>121</v>
      </c>
      <c r="B106" s="213" t="s">
        <v>97</v>
      </c>
      <c r="C106" s="213">
        <v>14030226</v>
      </c>
      <c r="D106" s="1021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1019"/>
    </row>
    <row r="107" spans="1:20" x14ac:dyDescent="0.25">
      <c r="A107" s="208" t="s">
        <v>121</v>
      </c>
      <c r="B107" s="213" t="s">
        <v>97</v>
      </c>
      <c r="C107" s="213">
        <v>14030226</v>
      </c>
      <c r="D107" s="1021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1019"/>
    </row>
    <row r="108" spans="1:20" x14ac:dyDescent="0.25">
      <c r="A108" s="224" t="s">
        <v>121</v>
      </c>
      <c r="B108" s="213" t="s">
        <v>97</v>
      </c>
      <c r="C108" s="213">
        <v>14030226</v>
      </c>
      <c r="D108" s="1021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1019"/>
    </row>
    <row r="109" spans="1:20" x14ac:dyDescent="0.25">
      <c r="A109" s="208" t="s">
        <v>121</v>
      </c>
      <c r="B109" s="213" t="s">
        <v>97</v>
      </c>
      <c r="C109" s="213">
        <v>14030226</v>
      </c>
      <c r="D109" s="1021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1019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1023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1022"/>
    </row>
    <row r="111" spans="1:20" x14ac:dyDescent="0.25">
      <c r="A111" s="206" t="s">
        <v>121</v>
      </c>
      <c r="B111" s="259" t="s">
        <v>97</v>
      </c>
      <c r="C111" s="259">
        <v>14030226</v>
      </c>
      <c r="D111" s="1020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1018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1021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1019"/>
    </row>
    <row r="113" spans="1:20" x14ac:dyDescent="0.25">
      <c r="A113" s="208" t="s">
        <v>121</v>
      </c>
      <c r="B113" s="213" t="s">
        <v>97</v>
      </c>
      <c r="C113" s="213">
        <v>14030226</v>
      </c>
      <c r="D113" s="1021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1019"/>
    </row>
    <row r="114" spans="1:20" x14ac:dyDescent="0.25">
      <c r="A114" s="208" t="s">
        <v>121</v>
      </c>
      <c r="B114" s="213" t="s">
        <v>97</v>
      </c>
      <c r="C114" s="213">
        <v>14030226</v>
      </c>
      <c r="D114" s="1021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1019"/>
    </row>
    <row r="115" spans="1:20" x14ac:dyDescent="0.25">
      <c r="A115" s="224" t="s">
        <v>121</v>
      </c>
      <c r="B115" s="213" t="s">
        <v>97</v>
      </c>
      <c r="C115" s="213">
        <v>14030226</v>
      </c>
      <c r="D115" s="1021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1019"/>
    </row>
    <row r="116" spans="1:20" x14ac:dyDescent="0.25">
      <c r="A116" s="208" t="s">
        <v>121</v>
      </c>
      <c r="B116" s="213" t="s">
        <v>97</v>
      </c>
      <c r="C116" s="213">
        <v>14030226</v>
      </c>
      <c r="D116" s="1021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1019"/>
    </row>
    <row r="117" spans="1:20" x14ac:dyDescent="0.25">
      <c r="A117" s="208" t="s">
        <v>121</v>
      </c>
      <c r="B117" s="213" t="s">
        <v>97</v>
      </c>
      <c r="C117" s="213">
        <v>14030226</v>
      </c>
      <c r="D117" s="1021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1019"/>
    </row>
    <row r="118" spans="1:20" x14ac:dyDescent="0.25">
      <c r="A118" s="208" t="s">
        <v>121</v>
      </c>
      <c r="B118" s="213" t="s">
        <v>97</v>
      </c>
      <c r="C118" s="213">
        <v>14030226</v>
      </c>
      <c r="D118" s="1021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1019"/>
    </row>
    <row r="119" spans="1:20" x14ac:dyDescent="0.25">
      <c r="A119" s="224" t="s">
        <v>121</v>
      </c>
      <c r="B119" s="213" t="s">
        <v>97</v>
      </c>
      <c r="C119" s="213">
        <v>14030226</v>
      </c>
      <c r="D119" s="1021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1019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1023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1022"/>
    </row>
    <row r="121" spans="1:20" x14ac:dyDescent="0.25">
      <c r="A121" s="206" t="s">
        <v>121</v>
      </c>
      <c r="B121" s="259" t="s">
        <v>97</v>
      </c>
      <c r="C121" s="259">
        <v>14030226</v>
      </c>
      <c r="D121" s="1020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1018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1021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1019"/>
    </row>
    <row r="123" spans="1:20" x14ac:dyDescent="0.25">
      <c r="A123" s="208" t="s">
        <v>121</v>
      </c>
      <c r="B123" s="213" t="s">
        <v>97</v>
      </c>
      <c r="C123" s="213">
        <v>14030226</v>
      </c>
      <c r="D123" s="1021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1019"/>
    </row>
    <row r="124" spans="1:20" x14ac:dyDescent="0.25">
      <c r="A124" s="208" t="s">
        <v>121</v>
      </c>
      <c r="B124" s="213" t="s">
        <v>97</v>
      </c>
      <c r="C124" s="213">
        <v>14030226</v>
      </c>
      <c r="D124" s="1021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1019"/>
    </row>
    <row r="125" spans="1:20" x14ac:dyDescent="0.25">
      <c r="A125" s="208" t="s">
        <v>121</v>
      </c>
      <c r="B125" s="213" t="s">
        <v>97</v>
      </c>
      <c r="C125" s="213">
        <v>14030226</v>
      </c>
      <c r="D125" s="1021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1019"/>
    </row>
    <row r="126" spans="1:20" x14ac:dyDescent="0.25">
      <c r="A126" s="208" t="s">
        <v>121</v>
      </c>
      <c r="B126" s="213" t="s">
        <v>97</v>
      </c>
      <c r="C126" s="213">
        <v>14030226</v>
      </c>
      <c r="D126" s="1021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1019"/>
    </row>
    <row r="127" spans="1:20" x14ac:dyDescent="0.25">
      <c r="A127" s="208" t="s">
        <v>121</v>
      </c>
      <c r="B127" s="213" t="s">
        <v>97</v>
      </c>
      <c r="C127" s="213">
        <v>14030226</v>
      </c>
      <c r="D127" s="1021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1019"/>
    </row>
    <row r="128" spans="1:20" x14ac:dyDescent="0.25">
      <c r="A128" s="208" t="s">
        <v>121</v>
      </c>
      <c r="B128" s="213" t="s">
        <v>97</v>
      </c>
      <c r="C128" s="213">
        <v>14030226</v>
      </c>
      <c r="D128" s="1021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1019"/>
    </row>
    <row r="129" spans="1:20" x14ac:dyDescent="0.25">
      <c r="A129" s="208" t="s">
        <v>121</v>
      </c>
      <c r="B129" s="213" t="s">
        <v>97</v>
      </c>
      <c r="C129" s="213">
        <v>14030226</v>
      </c>
      <c r="D129" s="1021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1019"/>
    </row>
    <row r="130" spans="1:20" x14ac:dyDescent="0.25">
      <c r="A130" s="208" t="s">
        <v>121</v>
      </c>
      <c r="B130" s="213" t="s">
        <v>97</v>
      </c>
      <c r="C130" s="213">
        <v>14030226</v>
      </c>
      <c r="D130" s="1021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1019"/>
    </row>
    <row r="131" spans="1:20" x14ac:dyDescent="0.25">
      <c r="A131" s="208" t="s">
        <v>121</v>
      </c>
      <c r="B131" s="213" t="s">
        <v>97</v>
      </c>
      <c r="C131" s="213">
        <v>14030226</v>
      </c>
      <c r="D131" s="1021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1019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1021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1019"/>
    </row>
    <row r="133" spans="1:20" x14ac:dyDescent="0.25">
      <c r="A133" s="206" t="s">
        <v>218</v>
      </c>
      <c r="B133" s="259" t="s">
        <v>97</v>
      </c>
      <c r="C133" s="226">
        <v>14030227</v>
      </c>
      <c r="D133" s="1024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1018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1025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1019"/>
    </row>
    <row r="135" spans="1:20" x14ac:dyDescent="0.25">
      <c r="A135" s="208" t="s">
        <v>121</v>
      </c>
      <c r="B135" s="213" t="s">
        <v>97</v>
      </c>
      <c r="C135" s="228">
        <v>14030227</v>
      </c>
      <c r="D135" s="1025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1019"/>
    </row>
    <row r="136" spans="1:20" x14ac:dyDescent="0.25">
      <c r="A136" s="208" t="s">
        <v>121</v>
      </c>
      <c r="B136" s="213" t="s">
        <v>97</v>
      </c>
      <c r="C136" s="228">
        <v>14030227</v>
      </c>
      <c r="D136" s="1025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1019"/>
    </row>
    <row r="137" spans="1:20" x14ac:dyDescent="0.25">
      <c r="A137" s="208" t="s">
        <v>121</v>
      </c>
      <c r="B137" s="213" t="s">
        <v>97</v>
      </c>
      <c r="C137" s="228">
        <v>14030227</v>
      </c>
      <c r="D137" s="1025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1019"/>
    </row>
    <row r="138" spans="1:20" x14ac:dyDescent="0.25">
      <c r="A138" s="208" t="s">
        <v>121</v>
      </c>
      <c r="B138" s="213" t="s">
        <v>97</v>
      </c>
      <c r="C138" s="228">
        <v>14030227</v>
      </c>
      <c r="D138" s="1025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1019"/>
    </row>
    <row r="139" spans="1:20" x14ac:dyDescent="0.25">
      <c r="A139" s="208" t="s">
        <v>121</v>
      </c>
      <c r="B139" s="213" t="s">
        <v>97</v>
      </c>
      <c r="C139" s="228">
        <v>14030227</v>
      </c>
      <c r="D139" s="1025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1019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1026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1022"/>
    </row>
    <row r="141" spans="1:20" x14ac:dyDescent="0.25">
      <c r="A141" s="206" t="s">
        <v>121</v>
      </c>
      <c r="B141" s="259" t="s">
        <v>97</v>
      </c>
      <c r="C141" s="226">
        <v>14030227</v>
      </c>
      <c r="D141" s="1020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1018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1021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1019"/>
    </row>
    <row r="143" spans="1:20" x14ac:dyDescent="0.25">
      <c r="A143" s="208" t="s">
        <v>121</v>
      </c>
      <c r="B143" s="213" t="s">
        <v>97</v>
      </c>
      <c r="C143" s="228">
        <v>14030227</v>
      </c>
      <c r="D143" s="1021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1019"/>
    </row>
    <row r="144" spans="1:20" x14ac:dyDescent="0.25">
      <c r="A144" s="208" t="s">
        <v>121</v>
      </c>
      <c r="B144" s="213" t="s">
        <v>97</v>
      </c>
      <c r="C144" s="228">
        <v>14030227</v>
      </c>
      <c r="D144" s="1021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1019"/>
    </row>
    <row r="145" spans="1:20" x14ac:dyDescent="0.25">
      <c r="A145" s="208" t="s">
        <v>218</v>
      </c>
      <c r="B145" s="213" t="s">
        <v>97</v>
      </c>
      <c r="C145" s="228">
        <v>14030227</v>
      </c>
      <c r="D145" s="1021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1019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1023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1022"/>
    </row>
    <row r="147" spans="1:20" x14ac:dyDescent="0.25">
      <c r="A147" s="206" t="s">
        <v>218</v>
      </c>
      <c r="B147" s="259" t="s">
        <v>97</v>
      </c>
      <c r="C147" s="259">
        <v>1403027</v>
      </c>
      <c r="D147" s="1020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1018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1021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1019"/>
    </row>
    <row r="149" spans="1:20" x14ac:dyDescent="0.25">
      <c r="A149" s="208" t="s">
        <v>121</v>
      </c>
      <c r="B149" s="213" t="s">
        <v>97</v>
      </c>
      <c r="C149" s="213">
        <v>1403027</v>
      </c>
      <c r="D149" s="1021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1019"/>
    </row>
    <row r="150" spans="1:20" x14ac:dyDescent="0.25">
      <c r="A150" s="208" t="s">
        <v>121</v>
      </c>
      <c r="B150" s="213" t="s">
        <v>97</v>
      </c>
      <c r="C150" s="213">
        <v>1403027</v>
      </c>
      <c r="D150" s="1021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1019"/>
    </row>
    <row r="151" spans="1:20" x14ac:dyDescent="0.25">
      <c r="A151" s="208" t="s">
        <v>121</v>
      </c>
      <c r="B151" s="213" t="s">
        <v>97</v>
      </c>
      <c r="C151" s="213">
        <v>1403027</v>
      </c>
      <c r="D151" s="1021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1019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1023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1022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1020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1018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1021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1019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1021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1019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1021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1019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1021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1019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1021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1019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1023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1022"/>
    </row>
    <row r="160" spans="1:20" x14ac:dyDescent="0.25">
      <c r="A160" s="206" t="s">
        <v>385</v>
      </c>
      <c r="B160" s="259" t="s">
        <v>97</v>
      </c>
      <c r="C160" s="259">
        <v>14030229</v>
      </c>
      <c r="D160" s="1020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1018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1021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1019"/>
    </row>
    <row r="162" spans="1:20" x14ac:dyDescent="0.25">
      <c r="A162" s="208" t="s">
        <v>121</v>
      </c>
      <c r="B162" s="213" t="s">
        <v>97</v>
      </c>
      <c r="C162" s="213">
        <v>14030229</v>
      </c>
      <c r="D162" s="1021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1019"/>
    </row>
    <row r="163" spans="1:20" x14ac:dyDescent="0.25">
      <c r="A163" s="208" t="s">
        <v>121</v>
      </c>
      <c r="B163" s="213" t="s">
        <v>97</v>
      </c>
      <c r="C163" s="213">
        <v>14030229</v>
      </c>
      <c r="D163" s="1021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1019"/>
    </row>
    <row r="164" spans="1:20" x14ac:dyDescent="0.25">
      <c r="A164" s="208" t="s">
        <v>121</v>
      </c>
      <c r="B164" s="213" t="s">
        <v>97</v>
      </c>
      <c r="C164" s="213">
        <v>14030229</v>
      </c>
      <c r="D164" s="1021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1019"/>
    </row>
    <row r="165" spans="1:20" x14ac:dyDescent="0.25">
      <c r="A165" s="208" t="s">
        <v>137</v>
      </c>
      <c r="B165" s="213" t="s">
        <v>97</v>
      </c>
      <c r="C165" s="213">
        <v>14030229</v>
      </c>
      <c r="D165" s="1021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1019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1023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1022"/>
    </row>
    <row r="167" spans="1:20" x14ac:dyDescent="0.25">
      <c r="A167" s="206" t="s">
        <v>121</v>
      </c>
      <c r="B167" s="259" t="s">
        <v>97</v>
      </c>
      <c r="C167" s="259">
        <v>14030229</v>
      </c>
      <c r="D167" s="1020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1018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1021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1019"/>
    </row>
    <row r="169" spans="1:20" x14ac:dyDescent="0.25">
      <c r="A169" s="208" t="s">
        <v>121</v>
      </c>
      <c r="B169" s="213" t="s">
        <v>97</v>
      </c>
      <c r="C169" s="213">
        <v>14030229</v>
      </c>
      <c r="D169" s="1021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1019"/>
    </row>
    <row r="170" spans="1:20" x14ac:dyDescent="0.25">
      <c r="A170" s="208" t="s">
        <v>121</v>
      </c>
      <c r="B170" s="213" t="s">
        <v>97</v>
      </c>
      <c r="C170" s="213">
        <v>14030229</v>
      </c>
      <c r="D170" s="1021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1019"/>
    </row>
    <row r="171" spans="1:20" x14ac:dyDescent="0.25">
      <c r="A171" s="208" t="s">
        <v>385</v>
      </c>
      <c r="B171" s="213" t="s">
        <v>97</v>
      </c>
      <c r="C171" s="213">
        <v>14030229</v>
      </c>
      <c r="D171" s="1021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1019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1023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1022"/>
    </row>
    <row r="173" spans="1:20" x14ac:dyDescent="0.25">
      <c r="A173" s="206" t="s">
        <v>385</v>
      </c>
      <c r="B173" s="259" t="s">
        <v>97</v>
      </c>
      <c r="C173" s="259">
        <v>14030230</v>
      </c>
      <c r="D173" s="1020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1018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1021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1019"/>
    </row>
    <row r="175" spans="1:20" x14ac:dyDescent="0.25">
      <c r="A175" s="208" t="s">
        <v>137</v>
      </c>
      <c r="B175" s="213" t="s">
        <v>97</v>
      </c>
      <c r="C175" s="213">
        <v>14030230</v>
      </c>
      <c r="D175" s="1021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1019"/>
    </row>
    <row r="176" spans="1:20" x14ac:dyDescent="0.25">
      <c r="A176" s="208" t="s">
        <v>136</v>
      </c>
      <c r="B176" s="213" t="s">
        <v>97</v>
      </c>
      <c r="C176" s="213">
        <v>14030230</v>
      </c>
      <c r="D176" s="1021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1019"/>
    </row>
    <row r="177" spans="1:20" x14ac:dyDescent="0.25">
      <c r="A177" s="208" t="s">
        <v>385</v>
      </c>
      <c r="B177" s="213" t="s">
        <v>97</v>
      </c>
      <c r="C177" s="213">
        <v>14030230</v>
      </c>
      <c r="D177" s="1021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1019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1021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1019"/>
    </row>
    <row r="179" spans="1:20" x14ac:dyDescent="0.25">
      <c r="A179" s="206" t="s">
        <v>137</v>
      </c>
      <c r="B179" s="259" t="s">
        <v>97</v>
      </c>
      <c r="C179" s="259">
        <v>14030230</v>
      </c>
      <c r="D179" s="1020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1018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1021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1019"/>
    </row>
    <row r="181" spans="1:20" x14ac:dyDescent="0.25">
      <c r="A181" s="208" t="s">
        <v>136</v>
      </c>
      <c r="B181" s="213" t="s">
        <v>97</v>
      </c>
      <c r="C181" s="213">
        <v>14030230</v>
      </c>
      <c r="D181" s="1021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1019"/>
    </row>
    <row r="182" spans="1:20" x14ac:dyDescent="0.25">
      <c r="A182" s="208" t="s">
        <v>136</v>
      </c>
      <c r="B182" s="213" t="s">
        <v>97</v>
      </c>
      <c r="C182" s="213">
        <v>14030230</v>
      </c>
      <c r="D182" s="1021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1019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1023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1022"/>
    </row>
    <row r="184" spans="1:20" x14ac:dyDescent="0.25">
      <c r="A184" s="206" t="s">
        <v>385</v>
      </c>
      <c r="B184" s="259" t="s">
        <v>97</v>
      </c>
      <c r="C184" s="259">
        <v>14030230</v>
      </c>
      <c r="D184" s="1020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1018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1021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1019"/>
    </row>
    <row r="186" spans="1:20" x14ac:dyDescent="0.25">
      <c r="A186" s="208" t="s">
        <v>137</v>
      </c>
      <c r="B186" s="213" t="s">
        <v>97</v>
      </c>
      <c r="C186" s="213">
        <v>14030230</v>
      </c>
      <c r="D186" s="1021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1019"/>
    </row>
    <row r="187" spans="1:20" x14ac:dyDescent="0.25">
      <c r="A187" s="208" t="s">
        <v>136</v>
      </c>
      <c r="B187" s="213" t="s">
        <v>97</v>
      </c>
      <c r="C187" s="213">
        <v>14030230</v>
      </c>
      <c r="D187" s="1021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1019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1023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1022"/>
    </row>
    <row r="189" spans="1:20" x14ac:dyDescent="0.25">
      <c r="A189" s="224" t="s">
        <v>137</v>
      </c>
      <c r="B189" s="213" t="s">
        <v>97</v>
      </c>
      <c r="C189" s="213">
        <v>14030231</v>
      </c>
      <c r="D189" s="1021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1019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1021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1019"/>
    </row>
    <row r="191" spans="1:20" x14ac:dyDescent="0.25">
      <c r="A191" s="206" t="s">
        <v>137</v>
      </c>
      <c r="B191" s="213" t="s">
        <v>97</v>
      </c>
      <c r="C191" s="260">
        <v>14030231</v>
      </c>
      <c r="D191" s="1020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1018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1021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1019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1021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1019"/>
    </row>
    <row r="194" spans="1:20" x14ac:dyDescent="0.25">
      <c r="A194" s="206" t="s">
        <v>385</v>
      </c>
      <c r="B194" s="213" t="s">
        <v>97</v>
      </c>
      <c r="C194" s="259">
        <v>14030231</v>
      </c>
      <c r="D194" s="1020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1018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1023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1022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1020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1018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1021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1019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1023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1022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1020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1018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1021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1019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1021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1019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1021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1019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1020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1018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1021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1019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1021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1019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1021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1019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1023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1022"/>
    </row>
    <row r="209" spans="1:20" x14ac:dyDescent="0.25">
      <c r="A209" s="206" t="s">
        <v>137</v>
      </c>
      <c r="B209" s="213" t="s">
        <v>97</v>
      </c>
      <c r="C209" s="259">
        <v>14030303</v>
      </c>
      <c r="D209" s="1020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1018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1021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1019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1020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1018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1021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1019"/>
    </row>
    <row r="213" spans="1:20" x14ac:dyDescent="0.25">
      <c r="A213" s="206" t="s">
        <v>121</v>
      </c>
      <c r="B213" s="259" t="s">
        <v>97</v>
      </c>
      <c r="C213" s="259">
        <v>14030305</v>
      </c>
      <c r="D213" s="1020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1041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1021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1042"/>
    </row>
    <row r="215" spans="1:20" x14ac:dyDescent="0.25">
      <c r="A215" s="208" t="s">
        <v>121</v>
      </c>
      <c r="B215" s="260" t="s">
        <v>97</v>
      </c>
      <c r="C215" s="260">
        <v>14030305</v>
      </c>
      <c r="D215" s="1021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1042"/>
    </row>
    <row r="216" spans="1:20" x14ac:dyDescent="0.25">
      <c r="A216" s="208" t="s">
        <v>121</v>
      </c>
      <c r="B216" s="260" t="s">
        <v>97</v>
      </c>
      <c r="C216" s="260">
        <v>14030305</v>
      </c>
      <c r="D216" s="1021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1042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1023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1043"/>
    </row>
    <row r="218" spans="1:20" x14ac:dyDescent="0.25">
      <c r="A218" s="206" t="s">
        <v>121</v>
      </c>
      <c r="B218" s="259" t="s">
        <v>97</v>
      </c>
      <c r="C218" s="259">
        <v>14030305</v>
      </c>
      <c r="D218" s="1020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1018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1021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1019"/>
    </row>
    <row r="220" spans="1:20" x14ac:dyDescent="0.25">
      <c r="A220" s="208" t="s">
        <v>121</v>
      </c>
      <c r="B220" s="260" t="s">
        <v>97</v>
      </c>
      <c r="C220" s="260">
        <v>14030305</v>
      </c>
      <c r="D220" s="1021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1019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1023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1022"/>
    </row>
    <row r="222" spans="1:20" x14ac:dyDescent="0.25">
      <c r="A222" s="206" t="s">
        <v>121</v>
      </c>
      <c r="B222" s="259" t="s">
        <v>97</v>
      </c>
      <c r="C222" s="259">
        <v>14030305</v>
      </c>
      <c r="D222" s="1020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1018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1021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1019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1021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1019"/>
    </row>
    <row r="225" spans="1:20" x14ac:dyDescent="0.25">
      <c r="A225" s="206" t="s">
        <v>121</v>
      </c>
      <c r="B225" s="259" t="s">
        <v>97</v>
      </c>
      <c r="C225" s="259">
        <v>14030305</v>
      </c>
      <c r="D225" s="1024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1041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1025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1042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1026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051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1020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1018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1023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1022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1020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1018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1023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1022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1020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1018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1023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1022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1020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1018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1021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1019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1021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1019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1021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1019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1023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1022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1020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1018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1021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1019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1021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1019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1021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1019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1023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1022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1020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1018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1021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1019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1021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1019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1023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1022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1020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1018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1021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1019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1021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1019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1021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1019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1021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1019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1021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1019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1021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1019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1023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1022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1020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1018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1021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1019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1021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1019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1021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1019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1021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1019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1021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1019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1021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1019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1021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1019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1023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1022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1020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1018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1021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1019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1021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1019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1021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1019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1021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1019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1021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1019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1021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1019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1021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1019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1023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1022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1020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1018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1021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1019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1021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1019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1021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1019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1021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1019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1023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1022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1020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1018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1021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1019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1021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1019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1021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1019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1023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1022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1020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1018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1021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1019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1023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1022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1020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1018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1021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1019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1023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1022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1020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1018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1021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1019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1021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1019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1023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1022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1020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1018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1021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1019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1023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1022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1020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1018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1021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1019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1023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1022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1020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1018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1023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1022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1020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1018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1021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1019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1024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1018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1025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1019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1026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1022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1020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1018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1023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1022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1020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1018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1023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1022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1020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1018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1023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1022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1020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1018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1021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1019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1021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1019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1023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1022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1020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1018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1021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1019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1021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1019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1020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1018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1021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1019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1023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1022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1020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1018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1021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1019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1023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1022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1020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1018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1021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1019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1023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1022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1020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1018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1021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1019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1023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1022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1020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1018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1021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1019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1020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1018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1021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1019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1020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1018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1023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1022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1020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1018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1023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1022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1020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1018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1023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1022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1020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1018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1021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1019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1021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1019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1023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1022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1020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1018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1021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1019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1023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1022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1020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1018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1021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1019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1023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1022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1020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1018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1023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1022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1020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1018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1021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1019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1023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1022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1020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1018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1021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1019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1023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1022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1020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1018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1021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1019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1023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1022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1018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1019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1019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1022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1020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1018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1021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1019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1020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1018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1023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1022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1020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1018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1023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1022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1020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1018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1023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1022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1020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1018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1021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1019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1021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1019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1021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1019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1021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1019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1023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1022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1020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1018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1021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1019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1021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1019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1021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1019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1023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1022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1020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1018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1021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1019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1021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1019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1021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1019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1021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1019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1023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1022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1020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1018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1023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1022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1020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1018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1021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1019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1023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1022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1020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1018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1021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1019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1021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1019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1023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1022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1020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1018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1021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1019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1023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1022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1020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1018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1021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1019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1021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1019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1023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1022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1020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1018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1021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1019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1021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1019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1021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1019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1023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1022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1020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1018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1021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1019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1021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1019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1021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1019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1020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1018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1021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1019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1023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1022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1020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1018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1021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1019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1020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1018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1021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1019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1021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1019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1021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1019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1021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1019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1021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1019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1021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1019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1021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1019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1020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1018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1021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1019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1021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1019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1021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1019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1021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1019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1021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1019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1023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1022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1020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1018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1021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1019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1021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1019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1021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1019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1021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1019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1021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1019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1020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1018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1021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1019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1021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1019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1023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1022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1020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1018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1021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1019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1021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1019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1021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1019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1021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1019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1021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1019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1021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1019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1023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1022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1020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1018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1021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1019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1021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1019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1021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1019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1021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1019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1023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1022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1020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1018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1021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1019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1023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1022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1020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1018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1021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1019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1021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1019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1021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1019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1023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1022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1020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1018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1021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1019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1021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1019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1021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1019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1023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1022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048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1018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049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1019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050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1022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1020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1018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1021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1019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1021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1019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1023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1022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959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962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957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963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957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963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957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963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957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963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959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962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957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963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959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962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957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963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957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963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957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963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957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963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957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963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964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966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959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962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957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963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957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963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957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963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957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963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964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966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959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962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957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963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957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963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964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966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959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962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957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963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957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963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957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963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957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963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959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962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957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963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957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963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957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963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964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966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959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962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957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963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957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963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957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963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964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966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959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962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957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963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964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966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959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962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957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963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957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963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957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963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957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963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957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963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957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963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964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966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959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962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957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963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964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966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959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962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957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963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957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963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957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963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957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963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964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966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959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962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957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963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957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963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957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963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957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963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957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963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957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963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957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963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964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966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959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962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957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963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964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966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959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962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957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963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964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963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959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962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957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963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957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963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964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966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959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962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957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963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957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963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964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966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959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962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957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963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964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966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959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962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957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963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964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966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959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962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957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963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957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963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957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963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964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966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959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962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957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963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957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963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957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963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959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962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957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963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964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966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959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962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957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963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957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963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964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966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973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962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974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963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974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963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974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963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975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966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959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962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957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963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964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966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959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962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957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963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957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963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957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963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957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963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964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966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959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962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957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963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964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966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959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962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957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963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964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966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959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962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957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963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964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963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959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962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957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963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957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963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957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963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964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966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959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962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957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963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964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966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959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962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957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963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957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963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964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966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959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962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957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963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964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966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959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962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957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963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964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966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959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962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957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963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964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966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959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962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964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966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959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962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957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963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957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963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964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966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959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962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957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963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957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963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964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966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959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962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957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963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957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963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964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966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959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962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957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963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957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963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964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966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959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962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957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963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957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963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957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963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959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962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957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963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964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966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959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962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957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963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957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963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964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966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973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962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974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963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975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966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959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708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964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710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959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708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957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709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957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709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964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710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959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708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957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709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957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709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957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709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964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710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959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708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957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709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957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709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964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710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959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708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957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709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957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709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964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710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959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708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957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709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957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709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957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709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964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710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959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708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957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454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959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708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957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709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957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709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957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709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957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709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964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710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959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708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957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709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957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709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957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710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973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708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974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709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974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709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975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710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959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708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957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709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957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709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964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710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959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708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957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709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957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709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957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709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964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710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959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708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957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709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957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709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957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709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957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709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964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710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959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708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957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709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957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709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957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709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964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710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959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708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957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709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957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709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964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710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959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708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957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709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957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709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957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709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964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710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959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708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957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709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957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709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957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709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964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710"/>
    </row>
    <row r="743" spans="1:20" ht="15.75" thickBot="1" x14ac:dyDescent="0.3">
      <c r="A743" s="443" t="s">
        <v>544</v>
      </c>
      <c r="B743" s="211" t="s">
        <v>97</v>
      </c>
      <c r="C743" s="771">
        <v>14030601</v>
      </c>
      <c r="D743" s="959" t="s">
        <v>214</v>
      </c>
      <c r="E743" s="771">
        <v>1080</v>
      </c>
      <c r="F743" s="771"/>
      <c r="G743" s="771" t="s">
        <v>88</v>
      </c>
      <c r="H743" s="168">
        <v>0.33333333333333331</v>
      </c>
      <c r="I743" s="168">
        <v>0.625</v>
      </c>
      <c r="J743" s="771"/>
      <c r="K743" s="444"/>
      <c r="L743" s="771">
        <v>180</v>
      </c>
      <c r="M743" s="771"/>
      <c r="N743" s="774">
        <f t="shared" si="22"/>
        <v>14030601</v>
      </c>
      <c r="O743" s="771"/>
      <c r="P743" s="771" t="s">
        <v>706</v>
      </c>
      <c r="Q743" s="445" t="s">
        <v>707</v>
      </c>
      <c r="R743" s="211" t="s">
        <v>115</v>
      </c>
      <c r="S743" s="774">
        <f t="shared" si="23"/>
        <v>0</v>
      </c>
      <c r="T743" s="962"/>
    </row>
    <row r="744" spans="1:20" ht="15.75" thickBot="1" x14ac:dyDescent="0.3">
      <c r="A744" s="446" t="s">
        <v>118</v>
      </c>
      <c r="B744" s="776" t="s">
        <v>97</v>
      </c>
      <c r="C744" s="762">
        <v>14030601</v>
      </c>
      <c r="D744" s="957"/>
      <c r="E744" s="769">
        <v>180</v>
      </c>
      <c r="F744" s="769"/>
      <c r="G744" s="769" t="s">
        <v>88</v>
      </c>
      <c r="H744" s="167">
        <v>0.33333333333333331</v>
      </c>
      <c r="I744" s="167">
        <v>0.625</v>
      </c>
      <c r="J744" s="769"/>
      <c r="K744" s="141"/>
      <c r="L744" s="769">
        <v>180</v>
      </c>
      <c r="M744" s="769"/>
      <c r="N744" s="213">
        <f t="shared" si="22"/>
        <v>14030601</v>
      </c>
      <c r="O744" s="769"/>
      <c r="P744" s="769" t="s">
        <v>113</v>
      </c>
      <c r="Q744" s="335">
        <v>10.5</v>
      </c>
      <c r="R744" s="776" t="s">
        <v>115</v>
      </c>
      <c r="S744" s="775">
        <f t="shared" si="23"/>
        <v>0</v>
      </c>
      <c r="T744" s="963"/>
    </row>
    <row r="745" spans="1:20" ht="15.75" thickBot="1" x14ac:dyDescent="0.3">
      <c r="A745" s="440" t="s">
        <v>118</v>
      </c>
      <c r="B745" s="776" t="s">
        <v>97</v>
      </c>
      <c r="C745" s="761">
        <v>14030601</v>
      </c>
      <c r="D745" s="964"/>
      <c r="E745" s="770">
        <v>180</v>
      </c>
      <c r="F745" s="770"/>
      <c r="G745" s="770" t="s">
        <v>88</v>
      </c>
      <c r="H745" s="171">
        <v>0.33333333333333331</v>
      </c>
      <c r="I745" s="171">
        <v>0.625</v>
      </c>
      <c r="J745" s="770"/>
      <c r="K745" s="441"/>
      <c r="L745" s="770">
        <v>180</v>
      </c>
      <c r="M745" s="770"/>
      <c r="N745" s="773">
        <f t="shared" si="22"/>
        <v>14030601</v>
      </c>
      <c r="O745" s="770"/>
      <c r="P745" s="770" t="s">
        <v>113</v>
      </c>
      <c r="Q745" s="442">
        <v>10.5</v>
      </c>
      <c r="R745" s="776" t="s">
        <v>115</v>
      </c>
      <c r="S745" s="776">
        <f t="shared" si="23"/>
        <v>0</v>
      </c>
      <c r="T745" s="966"/>
    </row>
    <row r="746" spans="1:20" ht="15.75" thickBot="1" x14ac:dyDescent="0.3">
      <c r="A746" s="443" t="s">
        <v>118</v>
      </c>
      <c r="B746" s="211" t="s">
        <v>97</v>
      </c>
      <c r="C746" s="771">
        <v>14030601</v>
      </c>
      <c r="D746" s="959" t="s">
        <v>257</v>
      </c>
      <c r="E746" s="771">
        <v>180</v>
      </c>
      <c r="F746" s="771"/>
      <c r="G746" s="771" t="s">
        <v>88</v>
      </c>
      <c r="H746" s="168">
        <v>0.29166666666666669</v>
      </c>
      <c r="I746" s="168">
        <v>0.625</v>
      </c>
      <c r="J746" s="771"/>
      <c r="K746" s="444"/>
      <c r="L746" s="771">
        <v>180</v>
      </c>
      <c r="M746" s="771"/>
      <c r="N746" s="774">
        <f t="shared" si="22"/>
        <v>14030601</v>
      </c>
      <c r="O746" s="771"/>
      <c r="P746" s="771" t="s">
        <v>113</v>
      </c>
      <c r="Q746" s="445">
        <v>10.5</v>
      </c>
      <c r="R746" s="211" t="s">
        <v>115</v>
      </c>
      <c r="S746" s="774">
        <f t="shared" si="23"/>
        <v>0</v>
      </c>
      <c r="T746" s="962"/>
    </row>
    <row r="747" spans="1:20" ht="15.75" thickBot="1" x14ac:dyDescent="0.3">
      <c r="A747" s="446" t="s">
        <v>118</v>
      </c>
      <c r="B747" s="776" t="s">
        <v>97</v>
      </c>
      <c r="C747" s="762">
        <v>14030601</v>
      </c>
      <c r="D747" s="957"/>
      <c r="E747" s="769">
        <v>180</v>
      </c>
      <c r="F747" s="769"/>
      <c r="G747" s="762" t="s">
        <v>88</v>
      </c>
      <c r="H747" s="167">
        <v>0.29166666666666669</v>
      </c>
      <c r="I747" s="167">
        <v>0.625</v>
      </c>
      <c r="J747" s="769"/>
      <c r="K747" s="141"/>
      <c r="L747" s="769">
        <v>180</v>
      </c>
      <c r="M747" s="769"/>
      <c r="N747" s="213">
        <f t="shared" si="22"/>
        <v>14030601</v>
      </c>
      <c r="O747" s="769"/>
      <c r="P747" s="762" t="s">
        <v>113</v>
      </c>
      <c r="Q747" s="335">
        <v>10.5</v>
      </c>
      <c r="R747" s="776" t="s">
        <v>115</v>
      </c>
      <c r="S747" s="775">
        <f t="shared" si="23"/>
        <v>0</v>
      </c>
      <c r="T747" s="963"/>
    </row>
    <row r="748" spans="1:20" ht="15.75" thickBot="1" x14ac:dyDescent="0.3">
      <c r="A748" s="446" t="s">
        <v>118</v>
      </c>
      <c r="B748" s="776" t="s">
        <v>97</v>
      </c>
      <c r="C748" s="762">
        <v>14030601</v>
      </c>
      <c r="D748" s="957"/>
      <c r="E748" s="769">
        <v>180</v>
      </c>
      <c r="F748" s="769"/>
      <c r="G748" s="762" t="s">
        <v>88</v>
      </c>
      <c r="H748" s="167">
        <v>0.29166666666666669</v>
      </c>
      <c r="I748" s="167">
        <v>0.625</v>
      </c>
      <c r="J748" s="769"/>
      <c r="K748" s="141"/>
      <c r="L748" s="769">
        <v>180</v>
      </c>
      <c r="M748" s="769"/>
      <c r="N748" s="213">
        <f t="shared" si="22"/>
        <v>14030601</v>
      </c>
      <c r="O748" s="769"/>
      <c r="P748" s="762" t="s">
        <v>113</v>
      </c>
      <c r="Q748" s="335">
        <v>10.5</v>
      </c>
      <c r="R748" s="776" t="s">
        <v>115</v>
      </c>
      <c r="S748" s="775">
        <f t="shared" si="23"/>
        <v>0</v>
      </c>
      <c r="T748" s="963"/>
    </row>
    <row r="749" spans="1:20" ht="15.75" thickBot="1" x14ac:dyDescent="0.3">
      <c r="A749" s="446" t="s">
        <v>118</v>
      </c>
      <c r="B749" s="776" t="s">
        <v>97</v>
      </c>
      <c r="C749" s="762">
        <v>14030601</v>
      </c>
      <c r="D749" s="957"/>
      <c r="E749" s="769">
        <v>180</v>
      </c>
      <c r="F749" s="769"/>
      <c r="G749" s="762" t="s">
        <v>88</v>
      </c>
      <c r="H749" s="167">
        <v>0.29166666666666669</v>
      </c>
      <c r="I749" s="167">
        <v>0.625</v>
      </c>
      <c r="J749" s="769"/>
      <c r="K749" s="141"/>
      <c r="L749" s="769">
        <v>180</v>
      </c>
      <c r="M749" s="769"/>
      <c r="N749" s="213">
        <f t="shared" si="22"/>
        <v>14030601</v>
      </c>
      <c r="O749" s="769"/>
      <c r="P749" s="762" t="s">
        <v>113</v>
      </c>
      <c r="Q749" s="335">
        <v>10.5</v>
      </c>
      <c r="R749" s="776" t="s">
        <v>115</v>
      </c>
      <c r="S749" s="775">
        <f t="shared" si="23"/>
        <v>0</v>
      </c>
      <c r="T749" s="963"/>
    </row>
    <row r="750" spans="1:20" ht="15.75" thickBot="1" x14ac:dyDescent="0.3">
      <c r="A750" s="440" t="s">
        <v>118</v>
      </c>
      <c r="B750" s="776" t="s">
        <v>97</v>
      </c>
      <c r="C750" s="761">
        <v>14030601</v>
      </c>
      <c r="D750" s="964"/>
      <c r="E750" s="770">
        <v>180</v>
      </c>
      <c r="F750" s="770"/>
      <c r="G750" s="761" t="s">
        <v>88</v>
      </c>
      <c r="H750" s="171">
        <v>0.29166666666666669</v>
      </c>
      <c r="I750" s="171">
        <v>0.625</v>
      </c>
      <c r="J750" s="770"/>
      <c r="K750" s="441"/>
      <c r="L750" s="770">
        <v>180</v>
      </c>
      <c r="M750" s="770"/>
      <c r="N750" s="773">
        <f t="shared" si="22"/>
        <v>14030601</v>
      </c>
      <c r="O750" s="770"/>
      <c r="P750" s="761" t="s">
        <v>113</v>
      </c>
      <c r="Q750" s="442">
        <v>10.5</v>
      </c>
      <c r="R750" s="776" t="s">
        <v>115</v>
      </c>
      <c r="S750" s="776">
        <f t="shared" si="23"/>
        <v>0</v>
      </c>
      <c r="T750" s="966"/>
    </row>
    <row r="751" spans="1:20" ht="15.75" thickBot="1" x14ac:dyDescent="0.3">
      <c r="A751" s="443" t="s">
        <v>118</v>
      </c>
      <c r="B751" s="211" t="s">
        <v>97</v>
      </c>
      <c r="C751" s="771">
        <v>14030531</v>
      </c>
      <c r="D751" s="959" t="s">
        <v>257</v>
      </c>
      <c r="E751" s="771">
        <v>180</v>
      </c>
      <c r="F751" s="771"/>
      <c r="G751" s="771" t="s">
        <v>88</v>
      </c>
      <c r="H751" s="168">
        <v>0.29166666666666669</v>
      </c>
      <c r="I751" s="168">
        <v>0.70833333333333337</v>
      </c>
      <c r="J751" s="771"/>
      <c r="K751" s="444"/>
      <c r="L751" s="771">
        <v>180</v>
      </c>
      <c r="M751" s="771"/>
      <c r="N751" s="774">
        <f t="shared" si="22"/>
        <v>14030531</v>
      </c>
      <c r="O751" s="771"/>
      <c r="P751" s="771" t="s">
        <v>113</v>
      </c>
      <c r="Q751" s="445">
        <v>10.5</v>
      </c>
      <c r="R751" s="211" t="s">
        <v>115</v>
      </c>
      <c r="S751" s="774">
        <f t="shared" si="23"/>
        <v>0</v>
      </c>
      <c r="T751" s="962"/>
    </row>
    <row r="752" spans="1:20" ht="15.75" thickBot="1" x14ac:dyDescent="0.3">
      <c r="A752" s="446" t="s">
        <v>118</v>
      </c>
      <c r="B752" s="776" t="s">
        <v>97</v>
      </c>
      <c r="C752" s="762">
        <v>14030531</v>
      </c>
      <c r="D752" s="957"/>
      <c r="E752" s="769">
        <v>180</v>
      </c>
      <c r="F752" s="769"/>
      <c r="G752" s="762" t="s">
        <v>88</v>
      </c>
      <c r="H752" s="167">
        <v>0.29166666666666669</v>
      </c>
      <c r="I752" s="167">
        <v>0.70833333333333337</v>
      </c>
      <c r="J752" s="769"/>
      <c r="K752" s="141"/>
      <c r="L752" s="769">
        <v>180</v>
      </c>
      <c r="M752" s="769"/>
      <c r="N752" s="213">
        <f t="shared" si="22"/>
        <v>14030531</v>
      </c>
      <c r="O752" s="769"/>
      <c r="P752" s="762" t="s">
        <v>113</v>
      </c>
      <c r="Q752" s="335">
        <v>10.5</v>
      </c>
      <c r="R752" s="776" t="s">
        <v>115</v>
      </c>
      <c r="S752" s="775">
        <f t="shared" si="23"/>
        <v>0</v>
      </c>
      <c r="T752" s="963"/>
    </row>
    <row r="753" spans="1:20" ht="15.75" thickBot="1" x14ac:dyDescent="0.3">
      <c r="A753" s="446" t="s">
        <v>118</v>
      </c>
      <c r="B753" s="776" t="s">
        <v>97</v>
      </c>
      <c r="C753" s="762">
        <v>14030531</v>
      </c>
      <c r="D753" s="957"/>
      <c r="E753" s="769">
        <v>180</v>
      </c>
      <c r="F753" s="769"/>
      <c r="G753" s="762" t="s">
        <v>88</v>
      </c>
      <c r="H753" s="167">
        <v>0.29166666666666669</v>
      </c>
      <c r="I753" s="167">
        <v>0.70833333333333337</v>
      </c>
      <c r="J753" s="769"/>
      <c r="K753" s="141"/>
      <c r="L753" s="769">
        <v>180</v>
      </c>
      <c r="M753" s="769"/>
      <c r="N753" s="213">
        <f t="shared" si="22"/>
        <v>14030531</v>
      </c>
      <c r="O753" s="769"/>
      <c r="P753" s="762" t="s">
        <v>113</v>
      </c>
      <c r="Q753" s="335">
        <v>10.5</v>
      </c>
      <c r="R753" s="776" t="s">
        <v>115</v>
      </c>
      <c r="S753" s="775">
        <f t="shared" si="23"/>
        <v>0</v>
      </c>
      <c r="T753" s="963"/>
    </row>
    <row r="754" spans="1:20" ht="15.75" thickBot="1" x14ac:dyDescent="0.3">
      <c r="A754" s="446" t="s">
        <v>118</v>
      </c>
      <c r="B754" s="776" t="s">
        <v>97</v>
      </c>
      <c r="C754" s="762">
        <v>14030531</v>
      </c>
      <c r="D754" s="957"/>
      <c r="E754" s="769">
        <v>180</v>
      </c>
      <c r="F754" s="769"/>
      <c r="G754" s="762" t="s">
        <v>88</v>
      </c>
      <c r="H754" s="167">
        <v>0.29166666666666669</v>
      </c>
      <c r="I754" s="167">
        <v>0.70833333333333337</v>
      </c>
      <c r="J754" s="769"/>
      <c r="K754" s="141"/>
      <c r="L754" s="769">
        <v>180</v>
      </c>
      <c r="M754" s="769"/>
      <c r="N754" s="213">
        <f t="shared" si="22"/>
        <v>14030531</v>
      </c>
      <c r="O754" s="769"/>
      <c r="P754" s="762" t="s">
        <v>113</v>
      </c>
      <c r="Q754" s="335">
        <v>10.5</v>
      </c>
      <c r="R754" s="776" t="s">
        <v>115</v>
      </c>
      <c r="S754" s="775">
        <f t="shared" si="23"/>
        <v>0</v>
      </c>
      <c r="T754" s="963"/>
    </row>
    <row r="755" spans="1:20" ht="15.75" thickBot="1" x14ac:dyDescent="0.3">
      <c r="A755" s="446" t="s">
        <v>118</v>
      </c>
      <c r="B755" s="776" t="s">
        <v>97</v>
      </c>
      <c r="C755" s="762">
        <v>14030531</v>
      </c>
      <c r="D755" s="957"/>
      <c r="E755" s="769">
        <v>180</v>
      </c>
      <c r="F755" s="769"/>
      <c r="G755" s="762" t="s">
        <v>88</v>
      </c>
      <c r="H755" s="167">
        <v>0.29166666666666669</v>
      </c>
      <c r="I755" s="167">
        <v>0.70833333333333337</v>
      </c>
      <c r="J755" s="769"/>
      <c r="K755" s="141"/>
      <c r="L755" s="769">
        <v>180</v>
      </c>
      <c r="M755" s="769"/>
      <c r="N755" s="213">
        <f t="shared" si="22"/>
        <v>14030531</v>
      </c>
      <c r="O755" s="769"/>
      <c r="P755" s="762" t="s">
        <v>113</v>
      </c>
      <c r="Q755" s="335">
        <v>10.5</v>
      </c>
      <c r="R755" s="776" t="s">
        <v>115</v>
      </c>
      <c r="S755" s="775">
        <f t="shared" si="23"/>
        <v>0</v>
      </c>
      <c r="T755" s="963"/>
    </row>
    <row r="756" spans="1:20" ht="15.75" thickBot="1" x14ac:dyDescent="0.3">
      <c r="A756" s="440" t="s">
        <v>544</v>
      </c>
      <c r="B756" s="776" t="s">
        <v>97</v>
      </c>
      <c r="C756" s="761">
        <v>14030531</v>
      </c>
      <c r="D756" s="964"/>
      <c r="E756" s="770">
        <v>1080</v>
      </c>
      <c r="F756" s="770"/>
      <c r="G756" s="761" t="s">
        <v>88</v>
      </c>
      <c r="H756" s="171">
        <v>0.29166666666666669</v>
      </c>
      <c r="I756" s="171">
        <v>0.70833333333333337</v>
      </c>
      <c r="J756" s="770"/>
      <c r="K756" s="441"/>
      <c r="L756" s="770">
        <v>180</v>
      </c>
      <c r="M756" s="770"/>
      <c r="N756" s="773">
        <f t="shared" si="22"/>
        <v>14030531</v>
      </c>
      <c r="O756" s="770"/>
      <c r="P756" s="770" t="s">
        <v>708</v>
      </c>
      <c r="Q756" s="442">
        <v>10.5</v>
      </c>
      <c r="R756" s="776" t="s">
        <v>115</v>
      </c>
      <c r="S756" s="776">
        <f t="shared" si="23"/>
        <v>0</v>
      </c>
      <c r="T756" s="966"/>
    </row>
    <row r="757" spans="1:20" ht="15.75" thickBot="1" x14ac:dyDescent="0.3">
      <c r="A757" s="443" t="s">
        <v>118</v>
      </c>
      <c r="B757" s="211" t="s">
        <v>97</v>
      </c>
      <c r="C757" s="771">
        <v>14030531</v>
      </c>
      <c r="D757" s="959" t="s">
        <v>214</v>
      </c>
      <c r="E757" s="771">
        <v>180</v>
      </c>
      <c r="F757" s="771"/>
      <c r="G757" s="771" t="s">
        <v>88</v>
      </c>
      <c r="H757" s="168">
        <v>0.33333333333333331</v>
      </c>
      <c r="I757" s="168">
        <v>0.79166666666666663</v>
      </c>
      <c r="J757" s="771"/>
      <c r="K757" s="444"/>
      <c r="L757" s="771">
        <v>180</v>
      </c>
      <c r="M757" s="771"/>
      <c r="N757" s="774">
        <f t="shared" si="22"/>
        <v>14030531</v>
      </c>
      <c r="O757" s="771"/>
      <c r="P757" s="771" t="s">
        <v>709</v>
      </c>
      <c r="Q757" s="445">
        <v>10.5</v>
      </c>
      <c r="R757" s="211" t="s">
        <v>115</v>
      </c>
      <c r="S757" s="774">
        <f t="shared" si="23"/>
        <v>0</v>
      </c>
      <c r="T757" s="962"/>
    </row>
    <row r="758" spans="1:20" ht="15.75" thickBot="1" x14ac:dyDescent="0.3">
      <c r="A758" s="446" t="s">
        <v>118</v>
      </c>
      <c r="B758" s="776" t="s">
        <v>97</v>
      </c>
      <c r="C758" s="762">
        <v>14030531</v>
      </c>
      <c r="D758" s="957"/>
      <c r="E758" s="769">
        <v>180</v>
      </c>
      <c r="F758" s="769"/>
      <c r="G758" s="762" t="s">
        <v>88</v>
      </c>
      <c r="H758" s="167">
        <v>0.33333333333333331</v>
      </c>
      <c r="I758" s="167">
        <v>0.79166666666666663</v>
      </c>
      <c r="J758" s="769"/>
      <c r="K758" s="141"/>
      <c r="L758" s="769">
        <v>180</v>
      </c>
      <c r="M758" s="769"/>
      <c r="N758" s="213">
        <f t="shared" si="22"/>
        <v>14030531</v>
      </c>
      <c r="O758" s="769"/>
      <c r="P758" s="762" t="s">
        <v>709</v>
      </c>
      <c r="Q758" s="335">
        <v>10.5</v>
      </c>
      <c r="R758" s="776" t="s">
        <v>115</v>
      </c>
      <c r="S758" s="775">
        <f t="shared" si="23"/>
        <v>0</v>
      </c>
      <c r="T758" s="963"/>
    </row>
    <row r="759" spans="1:20" ht="15.75" thickBot="1" x14ac:dyDescent="0.3">
      <c r="A759" s="446" t="s">
        <v>118</v>
      </c>
      <c r="B759" s="776" t="s">
        <v>97</v>
      </c>
      <c r="C759" s="762">
        <v>14030531</v>
      </c>
      <c r="D759" s="957"/>
      <c r="E759" s="769">
        <v>180</v>
      </c>
      <c r="F759" s="769"/>
      <c r="G759" s="762" t="s">
        <v>88</v>
      </c>
      <c r="H759" s="167">
        <v>0.33333333333333331</v>
      </c>
      <c r="I759" s="167">
        <v>0.79166666666666663</v>
      </c>
      <c r="J759" s="769"/>
      <c r="K759" s="141"/>
      <c r="L759" s="769">
        <v>180</v>
      </c>
      <c r="M759" s="769"/>
      <c r="N759" s="213">
        <f t="shared" si="22"/>
        <v>14030531</v>
      </c>
      <c r="O759" s="769"/>
      <c r="P759" s="762" t="s">
        <v>709</v>
      </c>
      <c r="Q759" s="335">
        <v>10.5</v>
      </c>
      <c r="R759" s="776" t="s">
        <v>115</v>
      </c>
      <c r="S759" s="775">
        <f t="shared" si="23"/>
        <v>0</v>
      </c>
      <c r="T759" s="963"/>
    </row>
    <row r="760" spans="1:20" ht="15.75" thickBot="1" x14ac:dyDescent="0.3">
      <c r="A760" s="446" t="s">
        <v>118</v>
      </c>
      <c r="B760" s="776" t="s">
        <v>97</v>
      </c>
      <c r="C760" s="762">
        <v>14030531</v>
      </c>
      <c r="D760" s="957"/>
      <c r="E760" s="769">
        <v>180</v>
      </c>
      <c r="F760" s="769"/>
      <c r="G760" s="762" t="s">
        <v>88</v>
      </c>
      <c r="H760" s="167">
        <v>0.33333333333333331</v>
      </c>
      <c r="I760" s="167">
        <v>0.79166666666666663</v>
      </c>
      <c r="J760" s="769"/>
      <c r="K760" s="141"/>
      <c r="L760" s="769">
        <v>180</v>
      </c>
      <c r="M760" s="769"/>
      <c r="N760" s="213">
        <f t="shared" si="22"/>
        <v>14030531</v>
      </c>
      <c r="O760" s="769"/>
      <c r="P760" s="762" t="s">
        <v>709</v>
      </c>
      <c r="Q760" s="335">
        <v>10.5</v>
      </c>
      <c r="R760" s="776" t="s">
        <v>115</v>
      </c>
      <c r="S760" s="775">
        <f t="shared" si="23"/>
        <v>0</v>
      </c>
      <c r="T760" s="963"/>
    </row>
    <row r="761" spans="1:20" ht="15.75" thickBot="1" x14ac:dyDescent="0.3">
      <c r="A761" s="446" t="s">
        <v>118</v>
      </c>
      <c r="B761" s="776" t="s">
        <v>97</v>
      </c>
      <c r="C761" s="762">
        <v>14030531</v>
      </c>
      <c r="D761" s="957"/>
      <c r="E761" s="769">
        <v>180</v>
      </c>
      <c r="F761" s="769"/>
      <c r="G761" s="762" t="s">
        <v>88</v>
      </c>
      <c r="H761" s="167">
        <v>0.33333333333333331</v>
      </c>
      <c r="I761" s="167">
        <v>0.79166666666666663</v>
      </c>
      <c r="J761" s="769"/>
      <c r="K761" s="141"/>
      <c r="L761" s="769">
        <v>180</v>
      </c>
      <c r="M761" s="769"/>
      <c r="N761" s="213">
        <f t="shared" si="22"/>
        <v>14030531</v>
      </c>
      <c r="O761" s="769"/>
      <c r="P761" s="762" t="s">
        <v>709</v>
      </c>
      <c r="Q761" s="335">
        <v>10.5</v>
      </c>
      <c r="R761" s="776" t="s">
        <v>115</v>
      </c>
      <c r="S761" s="775">
        <f t="shared" si="23"/>
        <v>0</v>
      </c>
      <c r="T761" s="963"/>
    </row>
    <row r="762" spans="1:20" ht="15.75" thickBot="1" x14ac:dyDescent="0.3">
      <c r="A762" s="440" t="s">
        <v>218</v>
      </c>
      <c r="B762" s="776" t="s">
        <v>97</v>
      </c>
      <c r="C762" s="761">
        <v>14030531</v>
      </c>
      <c r="D762" s="964"/>
      <c r="E762" s="770">
        <v>360</v>
      </c>
      <c r="F762" s="770"/>
      <c r="G762" s="761" t="s">
        <v>88</v>
      </c>
      <c r="H762" s="171">
        <v>0.33333333333333331</v>
      </c>
      <c r="I762" s="171">
        <v>0.79166666666666663</v>
      </c>
      <c r="J762" s="770"/>
      <c r="K762" s="441"/>
      <c r="L762" s="770">
        <v>180</v>
      </c>
      <c r="M762" s="770"/>
      <c r="N762" s="773">
        <f t="shared" si="22"/>
        <v>14030531</v>
      </c>
      <c r="O762" s="770"/>
      <c r="P762" s="770" t="s">
        <v>381</v>
      </c>
      <c r="Q762" s="442">
        <v>8.5</v>
      </c>
      <c r="R762" s="776" t="s">
        <v>115</v>
      </c>
      <c r="S762" s="776">
        <f t="shared" si="23"/>
        <v>0</v>
      </c>
      <c r="T762" s="966"/>
    </row>
    <row r="763" spans="1:20" ht="15.75" thickBot="1" x14ac:dyDescent="0.3">
      <c r="A763" s="443" t="s">
        <v>223</v>
      </c>
      <c r="B763" s="211" t="s">
        <v>97</v>
      </c>
      <c r="C763" s="794">
        <v>14030605</v>
      </c>
      <c r="D763" s="959" t="s">
        <v>257</v>
      </c>
      <c r="E763" s="794">
        <v>765</v>
      </c>
      <c r="F763" s="794"/>
      <c r="G763" s="794" t="s">
        <v>88</v>
      </c>
      <c r="H763" s="168">
        <v>0.29166666666666669</v>
      </c>
      <c r="I763" s="168">
        <v>0.625</v>
      </c>
      <c r="J763" s="794"/>
      <c r="K763" s="444"/>
      <c r="L763" s="794">
        <v>180</v>
      </c>
      <c r="M763" s="794"/>
      <c r="N763" s="799">
        <f t="shared" si="22"/>
        <v>14030605</v>
      </c>
      <c r="O763" s="794"/>
      <c r="P763" s="794" t="s">
        <v>381</v>
      </c>
      <c r="Q763" s="445">
        <v>11.5</v>
      </c>
      <c r="R763" s="211" t="s">
        <v>115</v>
      </c>
      <c r="S763" s="799">
        <f t="shared" si="23"/>
        <v>0</v>
      </c>
      <c r="T763" s="795"/>
    </row>
    <row r="764" spans="1:20" ht="15.75" thickBot="1" x14ac:dyDescent="0.3">
      <c r="A764" s="446" t="s">
        <v>218</v>
      </c>
      <c r="B764" s="801" t="s">
        <v>97</v>
      </c>
      <c r="C764" s="791">
        <v>14030605</v>
      </c>
      <c r="D764" s="957"/>
      <c r="E764" s="792">
        <v>240</v>
      </c>
      <c r="F764" s="792"/>
      <c r="G764" s="791" t="s">
        <v>88</v>
      </c>
      <c r="H764" s="167">
        <v>0.29166666666666669</v>
      </c>
      <c r="I764" s="167">
        <v>0.625</v>
      </c>
      <c r="J764" s="792"/>
      <c r="K764" s="141"/>
      <c r="L764" s="792">
        <v>120</v>
      </c>
      <c r="M764" s="792"/>
      <c r="N764" s="213">
        <f t="shared" si="22"/>
        <v>14030605</v>
      </c>
      <c r="O764" s="792"/>
      <c r="P764" s="792" t="s">
        <v>381</v>
      </c>
      <c r="Q764" s="335">
        <v>6</v>
      </c>
      <c r="R764" s="801" t="s">
        <v>115</v>
      </c>
      <c r="S764" s="800">
        <f t="shared" si="23"/>
        <v>0</v>
      </c>
      <c r="T764" s="796"/>
    </row>
    <row r="765" spans="1:20" ht="15.75" thickBot="1" x14ac:dyDescent="0.3">
      <c r="A765" s="440" t="s">
        <v>142</v>
      </c>
      <c r="B765" s="801" t="s">
        <v>97</v>
      </c>
      <c r="C765" s="790">
        <v>14030605</v>
      </c>
      <c r="D765" s="964"/>
      <c r="E765" s="793">
        <v>600</v>
      </c>
      <c r="F765" s="793"/>
      <c r="G765" s="790" t="s">
        <v>88</v>
      </c>
      <c r="H765" s="171">
        <v>0.29166666666666669</v>
      </c>
      <c r="I765" s="171">
        <v>0.625</v>
      </c>
      <c r="J765" s="793"/>
      <c r="K765" s="441"/>
      <c r="L765" s="793">
        <v>240</v>
      </c>
      <c r="M765" s="793"/>
      <c r="N765" s="798">
        <f t="shared" si="22"/>
        <v>14030605</v>
      </c>
      <c r="O765" s="793"/>
      <c r="P765" s="793" t="s">
        <v>381</v>
      </c>
      <c r="Q765" s="442">
        <v>16</v>
      </c>
      <c r="R765" s="801" t="s">
        <v>115</v>
      </c>
      <c r="S765" s="801">
        <f t="shared" si="23"/>
        <v>0</v>
      </c>
      <c r="T765" s="797"/>
    </row>
    <row r="766" spans="1:20" ht="15.75" thickBot="1" x14ac:dyDescent="0.3">
      <c r="A766" s="443" t="s">
        <v>118</v>
      </c>
      <c r="B766" s="211" t="s">
        <v>97</v>
      </c>
      <c r="C766" s="804">
        <v>14030605</v>
      </c>
      <c r="D766" s="959" t="s">
        <v>214</v>
      </c>
      <c r="E766" s="804">
        <v>180</v>
      </c>
      <c r="F766" s="804"/>
      <c r="G766" s="804" t="s">
        <v>88</v>
      </c>
      <c r="H766" s="168">
        <v>0.33333333333333331</v>
      </c>
      <c r="I766" s="168">
        <v>0.66666666666666663</v>
      </c>
      <c r="J766" s="804"/>
      <c r="K766" s="444"/>
      <c r="L766" s="804">
        <v>180</v>
      </c>
      <c r="M766" s="804"/>
      <c r="N766" s="808">
        <f t="shared" si="22"/>
        <v>14030605</v>
      </c>
      <c r="O766" s="804"/>
      <c r="P766" s="804" t="s">
        <v>113</v>
      </c>
      <c r="Q766" s="445">
        <v>10.5</v>
      </c>
      <c r="R766" s="211" t="s">
        <v>115</v>
      </c>
      <c r="S766" s="808">
        <f t="shared" si="23"/>
        <v>0</v>
      </c>
      <c r="T766" s="962"/>
    </row>
    <row r="767" spans="1:20" ht="15.75" thickBot="1" x14ac:dyDescent="0.3">
      <c r="A767" s="446" t="s">
        <v>118</v>
      </c>
      <c r="B767" s="810" t="s">
        <v>97</v>
      </c>
      <c r="C767" s="802">
        <v>14030605</v>
      </c>
      <c r="D767" s="957"/>
      <c r="E767" s="805">
        <v>180</v>
      </c>
      <c r="F767" s="805"/>
      <c r="G767" s="802" t="s">
        <v>88</v>
      </c>
      <c r="H767" s="167">
        <v>0.33333333333333331</v>
      </c>
      <c r="I767" s="167">
        <v>0.66666666666666663</v>
      </c>
      <c r="J767" s="805"/>
      <c r="K767" s="141"/>
      <c r="L767" s="805">
        <v>180</v>
      </c>
      <c r="M767" s="805"/>
      <c r="N767" s="213">
        <f t="shared" si="22"/>
        <v>14030605</v>
      </c>
      <c r="O767" s="805"/>
      <c r="P767" s="802" t="s">
        <v>113</v>
      </c>
      <c r="Q767" s="335">
        <v>10.5</v>
      </c>
      <c r="R767" s="810" t="s">
        <v>115</v>
      </c>
      <c r="S767" s="809">
        <f t="shared" si="23"/>
        <v>0</v>
      </c>
      <c r="T767" s="963"/>
    </row>
    <row r="768" spans="1:20" ht="15.75" thickBot="1" x14ac:dyDescent="0.3">
      <c r="A768" s="446" t="s">
        <v>118</v>
      </c>
      <c r="B768" s="810" t="s">
        <v>97</v>
      </c>
      <c r="C768" s="802">
        <v>14030605</v>
      </c>
      <c r="D768" s="957"/>
      <c r="E768" s="805">
        <v>180</v>
      </c>
      <c r="F768" s="805"/>
      <c r="G768" s="802" t="s">
        <v>88</v>
      </c>
      <c r="H768" s="167">
        <v>0.33333333333333331</v>
      </c>
      <c r="I768" s="167">
        <v>0.66666666666666663</v>
      </c>
      <c r="J768" s="805"/>
      <c r="K768" s="141"/>
      <c r="L768" s="805">
        <v>180</v>
      </c>
      <c r="M768" s="805"/>
      <c r="N768" s="213">
        <f t="shared" si="22"/>
        <v>14030605</v>
      </c>
      <c r="O768" s="805"/>
      <c r="P768" s="802" t="s">
        <v>113</v>
      </c>
      <c r="Q768" s="335">
        <v>10.5</v>
      </c>
      <c r="R768" s="810" t="s">
        <v>115</v>
      </c>
      <c r="S768" s="809">
        <f t="shared" si="23"/>
        <v>0</v>
      </c>
      <c r="T768" s="963"/>
    </row>
    <row r="769" spans="1:20" ht="15.75" thickBot="1" x14ac:dyDescent="0.3">
      <c r="A769" s="446" t="s">
        <v>118</v>
      </c>
      <c r="B769" s="810" t="s">
        <v>97</v>
      </c>
      <c r="C769" s="802">
        <v>14030605</v>
      </c>
      <c r="D769" s="957"/>
      <c r="E769" s="805">
        <v>180</v>
      </c>
      <c r="F769" s="805"/>
      <c r="G769" s="802" t="s">
        <v>88</v>
      </c>
      <c r="H769" s="167">
        <v>0.33333333333333331</v>
      </c>
      <c r="I769" s="167">
        <v>0.66666666666666663</v>
      </c>
      <c r="J769" s="805"/>
      <c r="K769" s="141"/>
      <c r="L769" s="805">
        <v>180</v>
      </c>
      <c r="M769" s="805"/>
      <c r="N769" s="213">
        <f t="shared" si="22"/>
        <v>14030605</v>
      </c>
      <c r="O769" s="805"/>
      <c r="P769" s="802" t="s">
        <v>113</v>
      </c>
      <c r="Q769" s="335">
        <v>10.5</v>
      </c>
      <c r="R769" s="810" t="s">
        <v>115</v>
      </c>
      <c r="S769" s="809">
        <f t="shared" si="23"/>
        <v>0</v>
      </c>
      <c r="T769" s="963"/>
    </row>
    <row r="770" spans="1:20" ht="15.75" thickBot="1" x14ac:dyDescent="0.3">
      <c r="A770" s="446" t="s">
        <v>118</v>
      </c>
      <c r="B770" s="810" t="s">
        <v>97</v>
      </c>
      <c r="C770" s="802">
        <v>14030605</v>
      </c>
      <c r="D770" s="957"/>
      <c r="E770" s="805">
        <v>180</v>
      </c>
      <c r="F770" s="805"/>
      <c r="G770" s="802" t="s">
        <v>88</v>
      </c>
      <c r="H770" s="167">
        <v>0.33333333333333331</v>
      </c>
      <c r="I770" s="167">
        <v>0.66666666666666663</v>
      </c>
      <c r="J770" s="805"/>
      <c r="K770" s="141"/>
      <c r="L770" s="805">
        <v>180</v>
      </c>
      <c r="M770" s="805"/>
      <c r="N770" s="213">
        <f t="shared" si="22"/>
        <v>14030605</v>
      </c>
      <c r="O770" s="805"/>
      <c r="P770" s="802" t="s">
        <v>113</v>
      </c>
      <c r="Q770" s="335">
        <v>10.5</v>
      </c>
      <c r="R770" s="810" t="s">
        <v>115</v>
      </c>
      <c r="S770" s="809">
        <f t="shared" si="23"/>
        <v>0</v>
      </c>
      <c r="T770" s="963"/>
    </row>
    <row r="771" spans="1:20" ht="15.75" thickBot="1" x14ac:dyDescent="0.3">
      <c r="A771" s="446" t="s">
        <v>218</v>
      </c>
      <c r="B771" s="810" t="s">
        <v>97</v>
      </c>
      <c r="C771" s="802">
        <v>14030605</v>
      </c>
      <c r="D771" s="957"/>
      <c r="E771" s="805">
        <v>120</v>
      </c>
      <c r="F771" s="805"/>
      <c r="G771" s="802" t="s">
        <v>88</v>
      </c>
      <c r="H771" s="167">
        <v>0.33333333333333331</v>
      </c>
      <c r="I771" s="167">
        <v>0.66666666666666663</v>
      </c>
      <c r="J771" s="805"/>
      <c r="K771" s="141"/>
      <c r="L771" s="805">
        <v>60</v>
      </c>
      <c r="M771" s="805"/>
      <c r="N771" s="213">
        <f t="shared" si="22"/>
        <v>14030605</v>
      </c>
      <c r="O771" s="805"/>
      <c r="P771" s="805" t="s">
        <v>710</v>
      </c>
      <c r="Q771" s="335">
        <v>3</v>
      </c>
      <c r="R771" s="810" t="s">
        <v>115</v>
      </c>
      <c r="S771" s="809">
        <f t="shared" si="23"/>
        <v>0</v>
      </c>
      <c r="T771" s="963"/>
    </row>
    <row r="772" spans="1:20" ht="15.75" thickBot="1" x14ac:dyDescent="0.3">
      <c r="A772" s="446" t="s">
        <v>218</v>
      </c>
      <c r="B772" s="810" t="s">
        <v>97</v>
      </c>
      <c r="C772" s="802">
        <v>14030605</v>
      </c>
      <c r="D772" s="957"/>
      <c r="E772" s="805">
        <v>120</v>
      </c>
      <c r="F772" s="805"/>
      <c r="G772" s="802" t="s">
        <v>88</v>
      </c>
      <c r="H772" s="167">
        <v>0.33333333333333331</v>
      </c>
      <c r="I772" s="167">
        <v>0.66666666666666663</v>
      </c>
      <c r="J772" s="805"/>
      <c r="K772" s="141"/>
      <c r="L772" s="805">
        <v>60</v>
      </c>
      <c r="M772" s="805"/>
      <c r="N772" s="213">
        <f t="shared" si="22"/>
        <v>14030605</v>
      </c>
      <c r="O772" s="805"/>
      <c r="P772" s="805" t="s">
        <v>710</v>
      </c>
      <c r="Q772" s="335">
        <v>3</v>
      </c>
      <c r="R772" s="810" t="s">
        <v>115</v>
      </c>
      <c r="S772" s="809">
        <f t="shared" si="23"/>
        <v>0</v>
      </c>
      <c r="T772" s="963"/>
    </row>
    <row r="773" spans="1:20" ht="15.75" thickBot="1" x14ac:dyDescent="0.3">
      <c r="A773" s="440" t="s">
        <v>223</v>
      </c>
      <c r="B773" s="810" t="s">
        <v>97</v>
      </c>
      <c r="C773" s="803">
        <v>14030605</v>
      </c>
      <c r="D773" s="964"/>
      <c r="E773" s="806">
        <v>765</v>
      </c>
      <c r="F773" s="806"/>
      <c r="G773" s="803" t="s">
        <v>88</v>
      </c>
      <c r="H773" s="171">
        <v>0.33333333333333331</v>
      </c>
      <c r="I773" s="171">
        <v>0.66666666666666663</v>
      </c>
      <c r="J773" s="806"/>
      <c r="K773" s="441"/>
      <c r="L773" s="806">
        <v>180</v>
      </c>
      <c r="M773" s="806"/>
      <c r="N773" s="807">
        <f t="shared" si="22"/>
        <v>14030605</v>
      </c>
      <c r="O773" s="806"/>
      <c r="P773" s="806" t="s">
        <v>710</v>
      </c>
      <c r="Q773" s="442">
        <v>11.52</v>
      </c>
      <c r="R773" s="810" t="s">
        <v>115</v>
      </c>
      <c r="S773" s="810">
        <f t="shared" si="23"/>
        <v>0</v>
      </c>
      <c r="T773" s="966"/>
    </row>
    <row r="774" spans="1:20" ht="15.75" thickBot="1" x14ac:dyDescent="0.3">
      <c r="A774" s="443" t="s">
        <v>277</v>
      </c>
      <c r="B774" s="211" t="s">
        <v>97</v>
      </c>
      <c r="C774" s="818">
        <v>14030606</v>
      </c>
      <c r="D774" s="959" t="s">
        <v>214</v>
      </c>
      <c r="E774" s="818">
        <v>300</v>
      </c>
      <c r="F774" s="818"/>
      <c r="G774" s="818" t="s">
        <v>88</v>
      </c>
      <c r="H774" s="168">
        <v>0.33333333333333331</v>
      </c>
      <c r="I774" s="168">
        <v>0.79166666666666663</v>
      </c>
      <c r="J774" s="818"/>
      <c r="K774" s="444"/>
      <c r="L774" s="818">
        <v>240</v>
      </c>
      <c r="M774" s="818"/>
      <c r="N774" s="821">
        <f t="shared" si="22"/>
        <v>14030606</v>
      </c>
      <c r="O774" s="818"/>
      <c r="P774" s="818" t="s">
        <v>710</v>
      </c>
      <c r="Q774" s="445">
        <v>16</v>
      </c>
      <c r="R774" s="211" t="s">
        <v>115</v>
      </c>
      <c r="S774" s="821">
        <f t="shared" si="23"/>
        <v>0</v>
      </c>
      <c r="T774" s="962"/>
    </row>
    <row r="775" spans="1:20" ht="15.75" thickBot="1" x14ac:dyDescent="0.3">
      <c r="A775" s="446" t="s">
        <v>277</v>
      </c>
      <c r="B775" s="823" t="s">
        <v>97</v>
      </c>
      <c r="C775" s="812">
        <v>14030606</v>
      </c>
      <c r="D775" s="957"/>
      <c r="E775" s="816">
        <v>300</v>
      </c>
      <c r="F775" s="816"/>
      <c r="G775" s="812" t="s">
        <v>88</v>
      </c>
      <c r="H775" s="167">
        <v>0.33333333333333331</v>
      </c>
      <c r="I775" s="167">
        <v>0.79166666666666663</v>
      </c>
      <c r="J775" s="816"/>
      <c r="K775" s="141"/>
      <c r="L775" s="816">
        <v>240</v>
      </c>
      <c r="M775" s="816"/>
      <c r="N775" s="213">
        <f t="shared" si="22"/>
        <v>14030606</v>
      </c>
      <c r="O775" s="816"/>
      <c r="P775" s="816" t="s">
        <v>710</v>
      </c>
      <c r="Q775" s="335">
        <v>16</v>
      </c>
      <c r="R775" s="823" t="s">
        <v>115</v>
      </c>
      <c r="S775" s="822">
        <f t="shared" si="23"/>
        <v>0</v>
      </c>
      <c r="T775" s="963"/>
    </row>
    <row r="776" spans="1:20" ht="15.75" thickBot="1" x14ac:dyDescent="0.3">
      <c r="A776" s="440" t="s">
        <v>142</v>
      </c>
      <c r="B776" s="823" t="s">
        <v>97</v>
      </c>
      <c r="C776" s="811">
        <v>14030606</v>
      </c>
      <c r="D776" s="964"/>
      <c r="E776" s="817">
        <v>600</v>
      </c>
      <c r="F776" s="817"/>
      <c r="G776" s="811" t="s">
        <v>88</v>
      </c>
      <c r="H776" s="171">
        <v>0.33333333333333331</v>
      </c>
      <c r="I776" s="171">
        <v>0.79166666666666663</v>
      </c>
      <c r="J776" s="817"/>
      <c r="K776" s="441"/>
      <c r="L776" s="817">
        <v>240</v>
      </c>
      <c r="M776" s="817"/>
      <c r="N776" s="820">
        <f t="shared" si="22"/>
        <v>14030606</v>
      </c>
      <c r="O776" s="817"/>
      <c r="P776" s="817" t="s">
        <v>710</v>
      </c>
      <c r="Q776" s="442">
        <v>16</v>
      </c>
      <c r="R776" s="823" t="s">
        <v>115</v>
      </c>
      <c r="S776" s="823">
        <f t="shared" si="23"/>
        <v>0</v>
      </c>
      <c r="T776" s="966"/>
    </row>
    <row r="777" spans="1:20" ht="15.75" thickBot="1" x14ac:dyDescent="0.3">
      <c r="A777" s="443" t="s">
        <v>118</v>
      </c>
      <c r="B777" s="211" t="s">
        <v>97</v>
      </c>
      <c r="C777" s="818">
        <v>14030606</v>
      </c>
      <c r="D777" s="959" t="s">
        <v>257</v>
      </c>
      <c r="E777" s="818">
        <v>180</v>
      </c>
      <c r="F777" s="818"/>
      <c r="G777" s="818" t="s">
        <v>88</v>
      </c>
      <c r="H777" s="168">
        <v>0.29166666666666669</v>
      </c>
      <c r="I777" s="168">
        <v>0.625</v>
      </c>
      <c r="J777" s="818"/>
      <c r="K777" s="444"/>
      <c r="L777" s="818">
        <v>180</v>
      </c>
      <c r="M777" s="818"/>
      <c r="N777" s="821">
        <f t="shared" si="22"/>
        <v>14030606</v>
      </c>
      <c r="O777" s="818"/>
      <c r="P777" s="818" t="s">
        <v>250</v>
      </c>
      <c r="Q777" s="445">
        <v>10.5</v>
      </c>
      <c r="R777" s="211" t="s">
        <v>115</v>
      </c>
      <c r="S777" s="821">
        <f t="shared" si="23"/>
        <v>0</v>
      </c>
      <c r="T777" s="1082"/>
    </row>
    <row r="778" spans="1:20" ht="15.75" thickBot="1" x14ac:dyDescent="0.3">
      <c r="A778" s="446" t="s">
        <v>118</v>
      </c>
      <c r="B778" s="823" t="s">
        <v>97</v>
      </c>
      <c r="C778" s="812">
        <v>14030606</v>
      </c>
      <c r="D778" s="957"/>
      <c r="E778" s="816">
        <v>180</v>
      </c>
      <c r="F778" s="816"/>
      <c r="G778" s="812" t="s">
        <v>88</v>
      </c>
      <c r="H778" s="168">
        <v>0.29166666666666669</v>
      </c>
      <c r="I778" s="168">
        <v>0.625</v>
      </c>
      <c r="J778" s="816"/>
      <c r="K778" s="141"/>
      <c r="L778" s="816">
        <v>180</v>
      </c>
      <c r="M778" s="816"/>
      <c r="N778" s="213">
        <f t="shared" si="22"/>
        <v>14030606</v>
      </c>
      <c r="O778" s="816"/>
      <c r="P778" s="816" t="s">
        <v>250</v>
      </c>
      <c r="Q778" s="335">
        <v>10.5</v>
      </c>
      <c r="R778" s="823" t="s">
        <v>115</v>
      </c>
      <c r="S778" s="822">
        <f t="shared" si="23"/>
        <v>0</v>
      </c>
      <c r="T778" s="1083"/>
    </row>
    <row r="779" spans="1:20" ht="15.75" thickBot="1" x14ac:dyDescent="0.3">
      <c r="A779" s="446" t="s">
        <v>601</v>
      </c>
      <c r="B779" s="823" t="s">
        <v>97</v>
      </c>
      <c r="C779" s="812">
        <v>14030606</v>
      </c>
      <c r="D779" s="957"/>
      <c r="E779" s="816">
        <v>420</v>
      </c>
      <c r="F779" s="816"/>
      <c r="G779" s="812" t="s">
        <v>88</v>
      </c>
      <c r="H779" s="168">
        <v>0.29166666666666669</v>
      </c>
      <c r="I779" s="168">
        <v>0.625</v>
      </c>
      <c r="J779" s="816"/>
      <c r="K779" s="141"/>
      <c r="L779" s="816">
        <v>240</v>
      </c>
      <c r="M779" s="816"/>
      <c r="N779" s="213">
        <f t="shared" si="22"/>
        <v>14030606</v>
      </c>
      <c r="O779" s="816"/>
      <c r="P779" s="816" t="s">
        <v>666</v>
      </c>
      <c r="Q779" s="335">
        <v>18.5</v>
      </c>
      <c r="R779" s="823" t="s">
        <v>115</v>
      </c>
      <c r="S779" s="822">
        <f t="shared" si="23"/>
        <v>0</v>
      </c>
      <c r="T779" s="1083"/>
    </row>
    <row r="780" spans="1:20" ht="15.75" thickBot="1" x14ac:dyDescent="0.3">
      <c r="A780" s="446" t="s">
        <v>601</v>
      </c>
      <c r="B780" s="823" t="s">
        <v>97</v>
      </c>
      <c r="C780" s="812">
        <v>14030606</v>
      </c>
      <c r="D780" s="957"/>
      <c r="E780" s="816">
        <v>420</v>
      </c>
      <c r="F780" s="816"/>
      <c r="G780" s="812" t="s">
        <v>88</v>
      </c>
      <c r="H780" s="168">
        <v>0.29166666666666669</v>
      </c>
      <c r="I780" s="168">
        <v>0.625</v>
      </c>
      <c r="J780" s="816"/>
      <c r="K780" s="141"/>
      <c r="L780" s="816">
        <v>240</v>
      </c>
      <c r="M780" s="816"/>
      <c r="N780" s="213">
        <f t="shared" si="22"/>
        <v>14030606</v>
      </c>
      <c r="O780" s="816"/>
      <c r="P780" s="816" t="s">
        <v>666</v>
      </c>
      <c r="Q780" s="335">
        <v>18.5</v>
      </c>
      <c r="R780" s="823" t="s">
        <v>115</v>
      </c>
      <c r="S780" s="822">
        <f t="shared" si="23"/>
        <v>0</v>
      </c>
      <c r="T780" s="1083"/>
    </row>
    <row r="781" spans="1:20" ht="15.75" thickBot="1" x14ac:dyDescent="0.3">
      <c r="A781" s="446" t="s">
        <v>277</v>
      </c>
      <c r="B781" s="823" t="s">
        <v>97</v>
      </c>
      <c r="C781" s="812">
        <v>14030606</v>
      </c>
      <c r="D781" s="957"/>
      <c r="E781" s="816">
        <v>300</v>
      </c>
      <c r="F781" s="816"/>
      <c r="G781" s="812" t="s">
        <v>88</v>
      </c>
      <c r="H781" s="168">
        <v>0.29166666666666669</v>
      </c>
      <c r="I781" s="168">
        <v>0.625</v>
      </c>
      <c r="J781" s="816"/>
      <c r="K781" s="141"/>
      <c r="L781" s="816">
        <v>240</v>
      </c>
      <c r="M781" s="816"/>
      <c r="N781" s="213">
        <f t="shared" si="22"/>
        <v>14030606</v>
      </c>
      <c r="O781" s="816"/>
      <c r="P781" s="816" t="s">
        <v>710</v>
      </c>
      <c r="Q781" s="335">
        <v>16</v>
      </c>
      <c r="R781" s="823" t="s">
        <v>115</v>
      </c>
      <c r="S781" s="822">
        <f t="shared" si="23"/>
        <v>0</v>
      </c>
      <c r="T781" s="1083"/>
    </row>
    <row r="782" spans="1:20" ht="15.75" thickBot="1" x14ac:dyDescent="0.3">
      <c r="A782" s="440" t="s">
        <v>218</v>
      </c>
      <c r="B782" s="823" t="s">
        <v>97</v>
      </c>
      <c r="C782" s="811">
        <v>14030606</v>
      </c>
      <c r="D782" s="964"/>
      <c r="E782" s="817">
        <v>360</v>
      </c>
      <c r="F782" s="817"/>
      <c r="G782" s="811" t="s">
        <v>88</v>
      </c>
      <c r="H782" s="168">
        <v>0.29166666666666669</v>
      </c>
      <c r="I782" s="168">
        <v>0.625</v>
      </c>
      <c r="J782" s="817"/>
      <c r="K782" s="441"/>
      <c r="L782" s="817">
        <v>180</v>
      </c>
      <c r="M782" s="817"/>
      <c r="N782" s="820">
        <f t="shared" si="22"/>
        <v>14030606</v>
      </c>
      <c r="O782" s="817"/>
      <c r="P782" s="817" t="s">
        <v>710</v>
      </c>
      <c r="Q782" s="442">
        <v>8.5</v>
      </c>
      <c r="R782" s="823" t="s">
        <v>115</v>
      </c>
      <c r="S782" s="823">
        <f t="shared" si="23"/>
        <v>0</v>
      </c>
      <c r="T782" s="1084"/>
    </row>
    <row r="783" spans="1:20" ht="15.75" thickBot="1" x14ac:dyDescent="0.3">
      <c r="A783" s="144"/>
      <c r="B783" s="820" t="s">
        <v>97</v>
      </c>
      <c r="C783" s="568"/>
      <c r="D783" s="812"/>
      <c r="E783" s="812"/>
      <c r="F783" s="812"/>
      <c r="G783" s="762" t="s">
        <v>88</v>
      </c>
      <c r="H783" s="167"/>
      <c r="I783" s="167"/>
      <c r="J783" s="812"/>
      <c r="K783" s="438"/>
      <c r="L783" s="812"/>
      <c r="M783" s="812"/>
      <c r="N783" s="213">
        <f t="shared" si="22"/>
        <v>0</v>
      </c>
      <c r="O783" s="812"/>
      <c r="P783" s="812"/>
      <c r="Q783" s="439" t="s">
        <v>711</v>
      </c>
      <c r="R783" s="820" t="s">
        <v>115</v>
      </c>
      <c r="S783" s="213">
        <f t="shared" si="23"/>
        <v>0</v>
      </c>
      <c r="T783" s="1081"/>
    </row>
    <row r="784" spans="1:20" ht="15.75" thickBot="1" x14ac:dyDescent="0.3">
      <c r="A784" s="88"/>
      <c r="B784" s="583" t="s">
        <v>97</v>
      </c>
      <c r="C784" s="568"/>
      <c r="D784" s="573"/>
      <c r="E784" s="573"/>
      <c r="F784" s="573"/>
      <c r="G784" s="762" t="s">
        <v>88</v>
      </c>
      <c r="H784" s="169"/>
      <c r="I784" s="169"/>
      <c r="J784" s="573"/>
      <c r="K784" s="141"/>
      <c r="L784" s="573"/>
      <c r="M784" s="573"/>
      <c r="N784" s="213">
        <f t="shared" si="22"/>
        <v>0</v>
      </c>
      <c r="O784" s="573"/>
      <c r="P784" s="573"/>
      <c r="Q784" s="335"/>
      <c r="R784" s="583" t="s">
        <v>115</v>
      </c>
      <c r="S784" s="582">
        <f t="shared" si="23"/>
        <v>0</v>
      </c>
      <c r="T784" s="573"/>
    </row>
    <row r="785" spans="1:20" ht="15.75" thickBot="1" x14ac:dyDescent="0.3">
      <c r="A785" s="88"/>
      <c r="B785" s="583" t="s">
        <v>97</v>
      </c>
      <c r="C785" s="568"/>
      <c r="D785" s="573"/>
      <c r="E785" s="573"/>
      <c r="F785" s="573"/>
      <c r="G785" s="762" t="s">
        <v>88</v>
      </c>
      <c r="H785" s="169"/>
      <c r="I785" s="169"/>
      <c r="J785" s="573"/>
      <c r="K785" s="141"/>
      <c r="L785" s="573"/>
      <c r="M785" s="573"/>
      <c r="N785" s="213">
        <f t="shared" si="22"/>
        <v>0</v>
      </c>
      <c r="O785" s="573"/>
      <c r="P785" s="573"/>
      <c r="Q785" s="335"/>
      <c r="R785" s="583" t="s">
        <v>115</v>
      </c>
      <c r="S785" s="582">
        <f t="shared" si="23"/>
        <v>0</v>
      </c>
      <c r="T785" s="573"/>
    </row>
    <row r="786" spans="1:20" ht="15.75" thickBot="1" x14ac:dyDescent="0.3">
      <c r="A786" s="88"/>
      <c r="B786" s="583" t="s">
        <v>97</v>
      </c>
      <c r="C786" s="568"/>
      <c r="D786" s="573"/>
      <c r="E786" s="573"/>
      <c r="F786" s="573"/>
      <c r="G786" s="762" t="s">
        <v>88</v>
      </c>
      <c r="H786" s="169"/>
      <c r="I786" s="169"/>
      <c r="J786" s="573"/>
      <c r="K786" s="141"/>
      <c r="L786" s="573"/>
      <c r="M786" s="573"/>
      <c r="N786" s="213">
        <f t="shared" si="22"/>
        <v>0</v>
      </c>
      <c r="O786" s="573"/>
      <c r="P786" s="573"/>
      <c r="Q786" s="335"/>
      <c r="R786" s="583" t="s">
        <v>115</v>
      </c>
      <c r="S786" s="582">
        <f t="shared" si="23"/>
        <v>0</v>
      </c>
      <c r="T786" s="573"/>
    </row>
    <row r="787" spans="1:20" ht="15.75" thickBot="1" x14ac:dyDescent="0.3">
      <c r="A787" s="88"/>
      <c r="B787" s="583" t="s">
        <v>97</v>
      </c>
      <c r="C787" s="568"/>
      <c r="D787" s="573"/>
      <c r="E787" s="573"/>
      <c r="F787" s="573"/>
      <c r="G787" s="762" t="s">
        <v>88</v>
      </c>
      <c r="H787" s="169"/>
      <c r="I787" s="169"/>
      <c r="J787" s="573"/>
      <c r="K787" s="141"/>
      <c r="L787" s="573"/>
      <c r="M787" s="573"/>
      <c r="N787" s="213">
        <f t="shared" si="22"/>
        <v>0</v>
      </c>
      <c r="O787" s="573"/>
      <c r="P787" s="573"/>
      <c r="Q787" s="335"/>
      <c r="R787" s="583" t="s">
        <v>115</v>
      </c>
      <c r="S787" s="582">
        <f t="shared" si="23"/>
        <v>0</v>
      </c>
      <c r="T787" s="573"/>
    </row>
    <row r="788" spans="1:20" ht="15.75" thickBot="1" x14ac:dyDescent="0.3">
      <c r="A788" s="88"/>
      <c r="B788" s="583" t="s">
        <v>97</v>
      </c>
      <c r="C788" s="568"/>
      <c r="D788" s="573"/>
      <c r="E788" s="573"/>
      <c r="F788" s="573"/>
      <c r="G788" s="762" t="s">
        <v>88</v>
      </c>
      <c r="H788" s="169"/>
      <c r="I788" s="169"/>
      <c r="J788" s="573"/>
      <c r="K788" s="141"/>
      <c r="L788" s="573"/>
      <c r="M788" s="573"/>
      <c r="N788" s="213">
        <f t="shared" si="22"/>
        <v>0</v>
      </c>
      <c r="O788" s="573"/>
      <c r="P788" s="573"/>
      <c r="Q788" s="335"/>
      <c r="R788" s="583" t="s">
        <v>115</v>
      </c>
      <c r="S788" s="582">
        <f t="shared" si="23"/>
        <v>0</v>
      </c>
      <c r="T788" s="573"/>
    </row>
    <row r="789" spans="1:20" ht="15.75" thickBot="1" x14ac:dyDescent="0.3">
      <c r="A789" s="88"/>
      <c r="B789" s="583" t="s">
        <v>97</v>
      </c>
      <c r="C789" s="568"/>
      <c r="D789" s="573"/>
      <c r="E789" s="573"/>
      <c r="F789" s="573"/>
      <c r="G789" s="762" t="s">
        <v>88</v>
      </c>
      <c r="H789" s="169"/>
      <c r="I789" s="169"/>
      <c r="J789" s="573"/>
      <c r="K789" s="141"/>
      <c r="L789" s="573"/>
      <c r="M789" s="573"/>
      <c r="N789" s="213">
        <f t="shared" si="22"/>
        <v>0</v>
      </c>
      <c r="O789" s="573"/>
      <c r="P789" s="573"/>
      <c r="Q789" s="335"/>
      <c r="R789" s="583" t="s">
        <v>115</v>
      </c>
      <c r="S789" s="582">
        <f t="shared" si="23"/>
        <v>0</v>
      </c>
      <c r="T789" s="573"/>
    </row>
    <row r="790" spans="1:20" ht="15.75" thickBot="1" x14ac:dyDescent="0.3">
      <c r="A790" s="88"/>
      <c r="B790" s="583" t="s">
        <v>97</v>
      </c>
      <c r="C790" s="568"/>
      <c r="D790" s="573"/>
      <c r="E790" s="573"/>
      <c r="F790" s="573"/>
      <c r="G790" s="762" t="s">
        <v>88</v>
      </c>
      <c r="H790" s="169"/>
      <c r="I790" s="169"/>
      <c r="J790" s="573"/>
      <c r="K790" s="141"/>
      <c r="L790" s="573"/>
      <c r="M790" s="573"/>
      <c r="N790" s="213">
        <f t="shared" si="22"/>
        <v>0</v>
      </c>
      <c r="O790" s="573"/>
      <c r="P790" s="573"/>
      <c r="Q790" s="335"/>
      <c r="R790" s="583" t="s">
        <v>115</v>
      </c>
      <c r="S790" s="582">
        <f t="shared" si="23"/>
        <v>0</v>
      </c>
      <c r="T790" s="573"/>
    </row>
    <row r="791" spans="1:20" ht="15.75" thickBot="1" x14ac:dyDescent="0.3">
      <c r="A791" s="88"/>
      <c r="B791" s="583" t="s">
        <v>97</v>
      </c>
      <c r="C791" s="568"/>
      <c r="D791" s="573"/>
      <c r="E791" s="573"/>
      <c r="F791" s="573"/>
      <c r="G791" s="762" t="s">
        <v>88</v>
      </c>
      <c r="H791" s="169"/>
      <c r="I791" s="169"/>
      <c r="J791" s="573"/>
      <c r="K791" s="141"/>
      <c r="L791" s="573"/>
      <c r="M791" s="573"/>
      <c r="N791" s="213">
        <f t="shared" si="22"/>
        <v>0</v>
      </c>
      <c r="O791" s="573"/>
      <c r="P791" s="573"/>
      <c r="Q791" s="335"/>
      <c r="R791" s="583" t="s">
        <v>115</v>
      </c>
      <c r="S791" s="582">
        <f t="shared" si="23"/>
        <v>0</v>
      </c>
      <c r="T791" s="573"/>
    </row>
    <row r="792" spans="1:20" ht="15.75" thickBot="1" x14ac:dyDescent="0.3">
      <c r="A792" s="88"/>
      <c r="B792" s="583" t="s">
        <v>97</v>
      </c>
      <c r="C792" s="568"/>
      <c r="D792" s="573"/>
      <c r="E792" s="573"/>
      <c r="F792" s="573"/>
      <c r="G792" s="762" t="s">
        <v>88</v>
      </c>
      <c r="H792" s="169"/>
      <c r="I792" s="169"/>
      <c r="J792" s="573"/>
      <c r="K792" s="141"/>
      <c r="L792" s="573"/>
      <c r="M792" s="573"/>
      <c r="N792" s="213">
        <f t="shared" si="22"/>
        <v>0</v>
      </c>
      <c r="O792" s="573"/>
      <c r="P792" s="573"/>
      <c r="Q792" s="335"/>
      <c r="R792" s="583" t="s">
        <v>115</v>
      </c>
      <c r="S792" s="582">
        <f t="shared" si="23"/>
        <v>0</v>
      </c>
      <c r="T792" s="573"/>
    </row>
    <row r="793" spans="1:20" ht="15.75" thickBot="1" x14ac:dyDescent="0.3">
      <c r="A793" s="88"/>
      <c r="B793" s="583" t="s">
        <v>97</v>
      </c>
      <c r="C793" s="568"/>
      <c r="D793" s="573"/>
      <c r="E793" s="573"/>
      <c r="F793" s="573"/>
      <c r="G793" s="762" t="s">
        <v>88</v>
      </c>
      <c r="H793" s="169"/>
      <c r="I793" s="169"/>
      <c r="J793" s="573"/>
      <c r="K793" s="141"/>
      <c r="L793" s="573"/>
      <c r="M793" s="573"/>
      <c r="N793" s="213">
        <f t="shared" si="22"/>
        <v>0</v>
      </c>
      <c r="O793" s="573"/>
      <c r="P793" s="573"/>
      <c r="Q793" s="335"/>
      <c r="R793" s="583" t="s">
        <v>115</v>
      </c>
      <c r="S793" s="582">
        <f t="shared" si="23"/>
        <v>0</v>
      </c>
      <c r="T793" s="573"/>
    </row>
    <row r="794" spans="1:20" ht="15.75" thickBot="1" x14ac:dyDescent="0.3">
      <c r="A794" s="88"/>
      <c r="B794" s="583" t="s">
        <v>97</v>
      </c>
      <c r="C794" s="568"/>
      <c r="D794" s="573"/>
      <c r="E794" s="573"/>
      <c r="F794" s="573"/>
      <c r="G794" s="762" t="s">
        <v>88</v>
      </c>
      <c r="H794" s="169"/>
      <c r="I794" s="169"/>
      <c r="J794" s="573"/>
      <c r="K794" s="141"/>
      <c r="L794" s="573"/>
      <c r="M794" s="573"/>
      <c r="N794" s="213">
        <f t="shared" si="22"/>
        <v>0</v>
      </c>
      <c r="O794" s="573"/>
      <c r="P794" s="573"/>
      <c r="Q794" s="335"/>
      <c r="R794" s="583" t="s">
        <v>115</v>
      </c>
      <c r="S794" s="582">
        <f t="shared" si="23"/>
        <v>0</v>
      </c>
      <c r="T794" s="573"/>
    </row>
    <row r="795" spans="1:20" ht="15.75" thickBot="1" x14ac:dyDescent="0.3">
      <c r="A795" s="88"/>
      <c r="B795" s="583" t="s">
        <v>97</v>
      </c>
      <c r="C795" s="568"/>
      <c r="D795" s="573"/>
      <c r="E795" s="573"/>
      <c r="F795" s="573"/>
      <c r="G795" s="762" t="s">
        <v>88</v>
      </c>
      <c r="H795" s="169"/>
      <c r="I795" s="169"/>
      <c r="J795" s="573"/>
      <c r="K795" s="141"/>
      <c r="L795" s="573"/>
      <c r="M795" s="573"/>
      <c r="N795" s="213">
        <f t="shared" si="22"/>
        <v>0</v>
      </c>
      <c r="O795" s="573"/>
      <c r="P795" s="573"/>
      <c r="Q795" s="335"/>
      <c r="R795" s="583" t="s">
        <v>115</v>
      </c>
      <c r="S795" s="582">
        <f t="shared" si="23"/>
        <v>0</v>
      </c>
      <c r="T795" s="573"/>
    </row>
    <row r="796" spans="1:20" ht="15.75" thickBot="1" x14ac:dyDescent="0.3">
      <c r="A796" s="88"/>
      <c r="B796" s="583" t="s">
        <v>97</v>
      </c>
      <c r="C796" s="568"/>
      <c r="D796" s="573"/>
      <c r="E796" s="573"/>
      <c r="F796" s="573"/>
      <c r="G796" s="762" t="s">
        <v>88</v>
      </c>
      <c r="H796" s="169"/>
      <c r="I796" s="169"/>
      <c r="J796" s="573"/>
      <c r="K796" s="141"/>
      <c r="L796" s="573"/>
      <c r="M796" s="573"/>
      <c r="N796" s="213">
        <f t="shared" si="22"/>
        <v>0</v>
      </c>
      <c r="O796" s="573"/>
      <c r="P796" s="573"/>
      <c r="Q796" s="335"/>
      <c r="R796" s="583" t="s">
        <v>115</v>
      </c>
      <c r="S796" s="582">
        <f t="shared" si="23"/>
        <v>0</v>
      </c>
      <c r="T796" s="573"/>
    </row>
    <row r="797" spans="1:20" ht="15.75" thickBot="1" x14ac:dyDescent="0.3">
      <c r="A797" s="88"/>
      <c r="B797" s="583" t="s">
        <v>97</v>
      </c>
      <c r="C797" s="568"/>
      <c r="D797" s="573"/>
      <c r="E797" s="573"/>
      <c r="F797" s="573"/>
      <c r="G797" s="762" t="s">
        <v>88</v>
      </c>
      <c r="H797" s="169"/>
      <c r="I797" s="169"/>
      <c r="J797" s="573"/>
      <c r="K797" s="141"/>
      <c r="L797" s="573"/>
      <c r="M797" s="573"/>
      <c r="N797" s="213">
        <f t="shared" si="22"/>
        <v>0</v>
      </c>
      <c r="O797" s="573"/>
      <c r="P797" s="573"/>
      <c r="Q797" s="335"/>
      <c r="R797" s="583" t="s">
        <v>115</v>
      </c>
      <c r="S797" s="582">
        <f t="shared" si="23"/>
        <v>0</v>
      </c>
      <c r="T797" s="573"/>
    </row>
    <row r="798" spans="1:20" ht="15.75" thickBot="1" x14ac:dyDescent="0.3">
      <c r="A798" s="88"/>
      <c r="B798" s="583" t="s">
        <v>97</v>
      </c>
      <c r="C798" s="568"/>
      <c r="D798" s="573"/>
      <c r="E798" s="573"/>
      <c r="F798" s="573"/>
      <c r="G798" s="762" t="s">
        <v>88</v>
      </c>
      <c r="H798" s="169"/>
      <c r="I798" s="169"/>
      <c r="J798" s="573"/>
      <c r="K798" s="141"/>
      <c r="L798" s="573"/>
      <c r="M798" s="573"/>
      <c r="N798" s="213">
        <f t="shared" si="22"/>
        <v>0</v>
      </c>
      <c r="O798" s="573"/>
      <c r="P798" s="573"/>
      <c r="Q798" s="335"/>
      <c r="R798" s="583" t="s">
        <v>115</v>
      </c>
      <c r="S798" s="582">
        <f t="shared" si="23"/>
        <v>0</v>
      </c>
      <c r="T798" s="573"/>
    </row>
    <row r="799" spans="1:20" ht="15.75" thickBot="1" x14ac:dyDescent="0.3">
      <c r="A799" s="88"/>
      <c r="B799" s="583" t="s">
        <v>97</v>
      </c>
      <c r="C799" s="568"/>
      <c r="D799" s="573"/>
      <c r="E799" s="573"/>
      <c r="F799" s="573"/>
      <c r="G799" s="762" t="s">
        <v>88</v>
      </c>
      <c r="H799" s="169"/>
      <c r="I799" s="169"/>
      <c r="J799" s="573"/>
      <c r="K799" s="141"/>
      <c r="L799" s="573"/>
      <c r="M799" s="573"/>
      <c r="N799" s="213">
        <f t="shared" si="22"/>
        <v>0</v>
      </c>
      <c r="O799" s="573"/>
      <c r="P799" s="573"/>
      <c r="Q799" s="335"/>
      <c r="R799" s="583" t="s">
        <v>115</v>
      </c>
      <c r="S799" s="582">
        <f t="shared" si="23"/>
        <v>0</v>
      </c>
      <c r="T799" s="573"/>
    </row>
    <row r="800" spans="1:20" ht="15.75" thickBot="1" x14ac:dyDescent="0.3">
      <c r="A800" s="88"/>
      <c r="B800" s="583" t="s">
        <v>97</v>
      </c>
      <c r="C800" s="568"/>
      <c r="D800" s="573"/>
      <c r="E800" s="573"/>
      <c r="F800" s="573"/>
      <c r="G800" s="762" t="s">
        <v>88</v>
      </c>
      <c r="H800" s="169"/>
      <c r="I800" s="169"/>
      <c r="J800" s="573"/>
      <c r="K800" s="141"/>
      <c r="L800" s="573"/>
      <c r="M800" s="573"/>
      <c r="N800" s="213">
        <f t="shared" si="22"/>
        <v>0</v>
      </c>
      <c r="O800" s="573"/>
      <c r="P800" s="573"/>
      <c r="Q800" s="335"/>
      <c r="R800" s="583" t="s">
        <v>115</v>
      </c>
      <c r="S800" s="582">
        <f t="shared" si="23"/>
        <v>0</v>
      </c>
      <c r="T800" s="573"/>
    </row>
    <row r="801" spans="1:20" ht="15.75" thickBot="1" x14ac:dyDescent="0.3">
      <c r="A801" s="88"/>
      <c r="B801" s="583" t="s">
        <v>97</v>
      </c>
      <c r="C801" s="568"/>
      <c r="D801" s="573"/>
      <c r="E801" s="573"/>
      <c r="F801" s="573"/>
      <c r="G801" s="762" t="s">
        <v>88</v>
      </c>
      <c r="H801" s="169"/>
      <c r="I801" s="169"/>
      <c r="J801" s="573"/>
      <c r="K801" s="141"/>
      <c r="L801" s="573"/>
      <c r="M801" s="573"/>
      <c r="N801" s="213">
        <f t="shared" si="22"/>
        <v>0</v>
      </c>
      <c r="O801" s="573"/>
      <c r="P801" s="573"/>
      <c r="Q801" s="335"/>
      <c r="R801" s="583" t="s">
        <v>115</v>
      </c>
      <c r="S801" s="582">
        <f t="shared" si="23"/>
        <v>0</v>
      </c>
      <c r="T801" s="573"/>
    </row>
    <row r="802" spans="1:20" ht="15.75" thickBot="1" x14ac:dyDescent="0.3">
      <c r="A802" s="88"/>
      <c r="B802" s="583" t="s">
        <v>97</v>
      </c>
      <c r="C802" s="568"/>
      <c r="D802" s="573"/>
      <c r="E802" s="573"/>
      <c r="F802" s="573"/>
      <c r="G802" s="762" t="s">
        <v>88</v>
      </c>
      <c r="H802" s="169"/>
      <c r="I802" s="169"/>
      <c r="J802" s="573"/>
      <c r="K802" s="141"/>
      <c r="L802" s="573"/>
      <c r="M802" s="573"/>
      <c r="N802" s="213">
        <f t="shared" si="22"/>
        <v>0</v>
      </c>
      <c r="O802" s="573"/>
      <c r="P802" s="573"/>
      <c r="Q802" s="335"/>
      <c r="R802" s="583" t="s">
        <v>115</v>
      </c>
      <c r="S802" s="582">
        <f t="shared" si="23"/>
        <v>0</v>
      </c>
      <c r="T802" s="573"/>
    </row>
    <row r="803" spans="1:20" ht="15.75" thickBot="1" x14ac:dyDescent="0.3">
      <c r="A803" s="88"/>
      <c r="B803" s="583" t="s">
        <v>97</v>
      </c>
      <c r="C803" s="568"/>
      <c r="D803" s="573"/>
      <c r="E803" s="573"/>
      <c r="F803" s="573"/>
      <c r="G803" s="762" t="s">
        <v>88</v>
      </c>
      <c r="H803" s="169"/>
      <c r="I803" s="169"/>
      <c r="J803" s="573"/>
      <c r="K803" s="141"/>
      <c r="L803" s="573"/>
      <c r="M803" s="573"/>
      <c r="N803" s="213">
        <f t="shared" si="22"/>
        <v>0</v>
      </c>
      <c r="O803" s="573"/>
      <c r="P803" s="573"/>
      <c r="Q803" s="335"/>
      <c r="R803" s="583" t="s">
        <v>115</v>
      </c>
      <c r="S803" s="582">
        <f t="shared" si="23"/>
        <v>0</v>
      </c>
      <c r="T803" s="573"/>
    </row>
    <row r="804" spans="1:20" ht="15.75" thickBot="1" x14ac:dyDescent="0.3">
      <c r="A804" s="88"/>
      <c r="B804" s="583" t="s">
        <v>97</v>
      </c>
      <c r="C804" s="568"/>
      <c r="D804" s="573"/>
      <c r="E804" s="573"/>
      <c r="F804" s="573"/>
      <c r="G804" s="762" t="s">
        <v>88</v>
      </c>
      <c r="H804" s="169"/>
      <c r="I804" s="169"/>
      <c r="J804" s="573"/>
      <c r="K804" s="141"/>
      <c r="L804" s="573"/>
      <c r="M804" s="573"/>
      <c r="N804" s="213">
        <f t="shared" si="22"/>
        <v>0</v>
      </c>
      <c r="O804" s="573"/>
      <c r="P804" s="573"/>
      <c r="Q804" s="335"/>
      <c r="R804" s="583" t="s">
        <v>115</v>
      </c>
      <c r="S804" s="582">
        <f t="shared" si="23"/>
        <v>0</v>
      </c>
      <c r="T804" s="573"/>
    </row>
    <row r="805" spans="1:20" ht="15.75" thickBot="1" x14ac:dyDescent="0.3">
      <c r="A805" s="88"/>
      <c r="B805" s="583" t="s">
        <v>97</v>
      </c>
      <c r="C805" s="568"/>
      <c r="D805" s="573"/>
      <c r="E805" s="573"/>
      <c r="F805" s="573"/>
      <c r="G805" s="762" t="s">
        <v>88</v>
      </c>
      <c r="H805" s="169"/>
      <c r="I805" s="169"/>
      <c r="J805" s="573"/>
      <c r="K805" s="141"/>
      <c r="L805" s="573"/>
      <c r="M805" s="573"/>
      <c r="N805" s="213">
        <f t="shared" ref="N805:N829" si="24">C805</f>
        <v>0</v>
      </c>
      <c r="O805" s="573"/>
      <c r="P805" s="573"/>
      <c r="Q805" s="335"/>
      <c r="R805" s="583" t="s">
        <v>115</v>
      </c>
      <c r="S805" s="582">
        <f t="shared" ref="S805:S829" si="25">E805*F805</f>
        <v>0</v>
      </c>
      <c r="T805" s="573"/>
    </row>
    <row r="806" spans="1:20" ht="15.75" thickBot="1" x14ac:dyDescent="0.3">
      <c r="A806" s="88"/>
      <c r="B806" s="583" t="s">
        <v>97</v>
      </c>
      <c r="C806" s="568"/>
      <c r="D806" s="573"/>
      <c r="E806" s="573"/>
      <c r="F806" s="573"/>
      <c r="G806" s="762" t="s">
        <v>88</v>
      </c>
      <c r="H806" s="169"/>
      <c r="I806" s="169"/>
      <c r="J806" s="573"/>
      <c r="K806" s="141"/>
      <c r="L806" s="573"/>
      <c r="M806" s="573"/>
      <c r="N806" s="213">
        <f t="shared" si="24"/>
        <v>0</v>
      </c>
      <c r="O806" s="573"/>
      <c r="P806" s="573"/>
      <c r="Q806" s="335"/>
      <c r="R806" s="583" t="s">
        <v>115</v>
      </c>
      <c r="S806" s="582">
        <f t="shared" si="25"/>
        <v>0</v>
      </c>
      <c r="T806" s="573"/>
    </row>
    <row r="807" spans="1:20" ht="15.75" thickBot="1" x14ac:dyDescent="0.3">
      <c r="A807" s="88"/>
      <c r="B807" s="583" t="s">
        <v>97</v>
      </c>
      <c r="C807" s="568"/>
      <c r="D807" s="573"/>
      <c r="E807" s="573"/>
      <c r="F807" s="573"/>
      <c r="G807" s="762" t="s">
        <v>88</v>
      </c>
      <c r="H807" s="169"/>
      <c r="I807" s="169"/>
      <c r="J807" s="573"/>
      <c r="K807" s="141"/>
      <c r="L807" s="573"/>
      <c r="M807" s="573"/>
      <c r="N807" s="213">
        <f t="shared" si="24"/>
        <v>0</v>
      </c>
      <c r="O807" s="573"/>
      <c r="P807" s="573"/>
      <c r="Q807" s="335"/>
      <c r="R807" s="583" t="s">
        <v>115</v>
      </c>
      <c r="S807" s="582">
        <f t="shared" si="25"/>
        <v>0</v>
      </c>
      <c r="T807" s="573"/>
    </row>
    <row r="808" spans="1:20" ht="15.75" thickBot="1" x14ac:dyDescent="0.3">
      <c r="A808" s="88"/>
      <c r="B808" s="583" t="s">
        <v>97</v>
      </c>
      <c r="C808" s="568"/>
      <c r="D808" s="573"/>
      <c r="E808" s="573"/>
      <c r="F808" s="573"/>
      <c r="G808" s="762" t="s">
        <v>88</v>
      </c>
      <c r="H808" s="169"/>
      <c r="I808" s="169"/>
      <c r="J808" s="573"/>
      <c r="K808" s="141"/>
      <c r="L808" s="573"/>
      <c r="M808" s="573"/>
      <c r="N808" s="213">
        <f t="shared" si="24"/>
        <v>0</v>
      </c>
      <c r="O808" s="573"/>
      <c r="P808" s="573"/>
      <c r="Q808" s="335"/>
      <c r="R808" s="583" t="s">
        <v>115</v>
      </c>
      <c r="S808" s="582">
        <f t="shared" si="25"/>
        <v>0</v>
      </c>
      <c r="T808" s="573"/>
    </row>
    <row r="809" spans="1:20" ht="15.75" thickBot="1" x14ac:dyDescent="0.3">
      <c r="A809" s="88"/>
      <c r="B809" s="583" t="s">
        <v>97</v>
      </c>
      <c r="C809" s="568"/>
      <c r="D809" s="573"/>
      <c r="E809" s="573"/>
      <c r="F809" s="573"/>
      <c r="G809" s="762" t="s">
        <v>88</v>
      </c>
      <c r="H809" s="169"/>
      <c r="I809" s="169"/>
      <c r="J809" s="573"/>
      <c r="K809" s="141"/>
      <c r="L809" s="573"/>
      <c r="M809" s="573"/>
      <c r="N809" s="213">
        <f t="shared" si="24"/>
        <v>0</v>
      </c>
      <c r="O809" s="573"/>
      <c r="P809" s="573"/>
      <c r="Q809" s="335"/>
      <c r="R809" s="583" t="s">
        <v>115</v>
      </c>
      <c r="S809" s="582">
        <f t="shared" si="25"/>
        <v>0</v>
      </c>
      <c r="T809" s="573"/>
    </row>
    <row r="810" spans="1:20" ht="15.75" thickBot="1" x14ac:dyDescent="0.3">
      <c r="A810" s="88"/>
      <c r="B810" s="583" t="s">
        <v>97</v>
      </c>
      <c r="C810" s="568"/>
      <c r="D810" s="573"/>
      <c r="E810" s="573"/>
      <c r="F810" s="573"/>
      <c r="G810" s="762" t="s">
        <v>88</v>
      </c>
      <c r="H810" s="169"/>
      <c r="I810" s="169"/>
      <c r="J810" s="573"/>
      <c r="K810" s="141"/>
      <c r="L810" s="573"/>
      <c r="M810" s="573"/>
      <c r="N810" s="213">
        <f t="shared" si="24"/>
        <v>0</v>
      </c>
      <c r="O810" s="573"/>
      <c r="P810" s="573"/>
      <c r="Q810" s="335"/>
      <c r="R810" s="583" t="s">
        <v>115</v>
      </c>
      <c r="S810" s="582">
        <f t="shared" si="25"/>
        <v>0</v>
      </c>
      <c r="T810" s="573"/>
    </row>
    <row r="811" spans="1:20" ht="15.75" thickBot="1" x14ac:dyDescent="0.3">
      <c r="A811" s="88"/>
      <c r="B811" s="583" t="s">
        <v>97</v>
      </c>
      <c r="C811" s="568"/>
      <c r="D811" s="573"/>
      <c r="E811" s="573"/>
      <c r="F811" s="573"/>
      <c r="G811" s="762" t="s">
        <v>88</v>
      </c>
      <c r="H811" s="169"/>
      <c r="I811" s="169"/>
      <c r="J811" s="573"/>
      <c r="K811" s="141"/>
      <c r="L811" s="573"/>
      <c r="M811" s="573"/>
      <c r="N811" s="213">
        <f t="shared" si="24"/>
        <v>0</v>
      </c>
      <c r="O811" s="573"/>
      <c r="P811" s="573"/>
      <c r="Q811" s="335"/>
      <c r="R811" s="583" t="s">
        <v>115</v>
      </c>
      <c r="S811" s="582">
        <f t="shared" si="25"/>
        <v>0</v>
      </c>
      <c r="T811" s="573"/>
    </row>
    <row r="812" spans="1:20" ht="15.75" thickBot="1" x14ac:dyDescent="0.3">
      <c r="A812" s="88"/>
      <c r="B812" s="583" t="s">
        <v>97</v>
      </c>
      <c r="C812" s="568"/>
      <c r="D812" s="573"/>
      <c r="E812" s="573"/>
      <c r="F812" s="573"/>
      <c r="G812" s="762" t="s">
        <v>88</v>
      </c>
      <c r="H812" s="169"/>
      <c r="I812" s="169"/>
      <c r="J812" s="573"/>
      <c r="K812" s="141"/>
      <c r="L812" s="573"/>
      <c r="M812" s="573"/>
      <c r="N812" s="213">
        <f t="shared" si="24"/>
        <v>0</v>
      </c>
      <c r="O812" s="573"/>
      <c r="P812" s="573"/>
      <c r="Q812" s="335"/>
      <c r="R812" s="583" t="s">
        <v>115</v>
      </c>
      <c r="S812" s="582">
        <f t="shared" si="25"/>
        <v>0</v>
      </c>
      <c r="T812" s="573"/>
    </row>
    <row r="813" spans="1:20" ht="15.75" thickBot="1" x14ac:dyDescent="0.3">
      <c r="A813" s="88"/>
      <c r="B813" s="583" t="s">
        <v>97</v>
      </c>
      <c r="C813" s="568"/>
      <c r="D813" s="573"/>
      <c r="E813" s="573"/>
      <c r="F813" s="573"/>
      <c r="G813" s="762" t="s">
        <v>88</v>
      </c>
      <c r="H813" s="169"/>
      <c r="I813" s="169"/>
      <c r="J813" s="573"/>
      <c r="K813" s="141"/>
      <c r="L813" s="573"/>
      <c r="M813" s="573"/>
      <c r="N813" s="213">
        <f t="shared" si="24"/>
        <v>0</v>
      </c>
      <c r="O813" s="573"/>
      <c r="P813" s="573"/>
      <c r="Q813" s="335"/>
      <c r="R813" s="583" t="s">
        <v>115</v>
      </c>
      <c r="S813" s="582">
        <f t="shared" si="25"/>
        <v>0</v>
      </c>
      <c r="T813" s="573"/>
    </row>
    <row r="814" spans="1:20" ht="15.75" thickBot="1" x14ac:dyDescent="0.3">
      <c r="A814" s="88"/>
      <c r="B814" s="583" t="s">
        <v>97</v>
      </c>
      <c r="C814" s="568"/>
      <c r="D814" s="573"/>
      <c r="E814" s="573"/>
      <c r="F814" s="573"/>
      <c r="G814" s="573"/>
      <c r="H814" s="169"/>
      <c r="I814" s="169"/>
      <c r="J814" s="573"/>
      <c r="K814" s="141"/>
      <c r="L814" s="573"/>
      <c r="M814" s="573"/>
      <c r="N814" s="213">
        <f t="shared" si="24"/>
        <v>0</v>
      </c>
      <c r="O814" s="573"/>
      <c r="P814" s="573"/>
      <c r="Q814" s="335"/>
      <c r="R814" s="583" t="s">
        <v>115</v>
      </c>
      <c r="S814" s="582">
        <f t="shared" si="25"/>
        <v>0</v>
      </c>
      <c r="T814" s="573"/>
    </row>
    <row r="815" spans="1:20" ht="15.75" thickBot="1" x14ac:dyDescent="0.3">
      <c r="A815" s="88"/>
      <c r="B815" s="583" t="s">
        <v>97</v>
      </c>
      <c r="C815" s="568"/>
      <c r="D815" s="573"/>
      <c r="E815" s="573"/>
      <c r="F815" s="573"/>
      <c r="G815" s="573"/>
      <c r="H815" s="169"/>
      <c r="I815" s="169"/>
      <c r="J815" s="573"/>
      <c r="K815" s="141"/>
      <c r="L815" s="573"/>
      <c r="M815" s="573"/>
      <c r="N815" s="213">
        <f t="shared" si="24"/>
        <v>0</v>
      </c>
      <c r="O815" s="573"/>
      <c r="P815" s="573"/>
      <c r="Q815" s="335"/>
      <c r="R815" s="583" t="s">
        <v>115</v>
      </c>
      <c r="S815" s="582">
        <f t="shared" si="25"/>
        <v>0</v>
      </c>
      <c r="T815" s="573"/>
    </row>
    <row r="816" spans="1:20" ht="15.75" thickBot="1" x14ac:dyDescent="0.3">
      <c r="A816" s="88"/>
      <c r="B816" s="583" t="s">
        <v>97</v>
      </c>
      <c r="C816" s="568"/>
      <c r="D816" s="573"/>
      <c r="E816" s="573"/>
      <c r="F816" s="573"/>
      <c r="G816" s="573"/>
      <c r="H816" s="169"/>
      <c r="I816" s="169"/>
      <c r="J816" s="573"/>
      <c r="K816" s="141"/>
      <c r="L816" s="573"/>
      <c r="M816" s="573"/>
      <c r="N816" s="213">
        <f t="shared" si="24"/>
        <v>0</v>
      </c>
      <c r="O816" s="573"/>
      <c r="P816" s="573"/>
      <c r="Q816" s="335"/>
      <c r="R816" s="583" t="s">
        <v>115</v>
      </c>
      <c r="S816" s="582">
        <f t="shared" si="25"/>
        <v>0</v>
      </c>
      <c r="T816" s="573"/>
    </row>
    <row r="817" spans="1:20" ht="15.75" thickBot="1" x14ac:dyDescent="0.3">
      <c r="A817" s="88"/>
      <c r="B817" s="583" t="s">
        <v>97</v>
      </c>
      <c r="C817" s="568"/>
      <c r="D817" s="573"/>
      <c r="E817" s="573"/>
      <c r="F817" s="573"/>
      <c r="G817" s="573"/>
      <c r="H817" s="169"/>
      <c r="I817" s="169"/>
      <c r="J817" s="573"/>
      <c r="K817" s="141"/>
      <c r="L817" s="573"/>
      <c r="M817" s="573"/>
      <c r="N817" s="213">
        <f t="shared" si="24"/>
        <v>0</v>
      </c>
      <c r="O817" s="573"/>
      <c r="P817" s="573"/>
      <c r="Q817" s="335"/>
      <c r="R817" s="583" t="s">
        <v>115</v>
      </c>
      <c r="S817" s="582">
        <f t="shared" si="25"/>
        <v>0</v>
      </c>
      <c r="T817" s="573"/>
    </row>
    <row r="818" spans="1:20" ht="15.75" thickBot="1" x14ac:dyDescent="0.3">
      <c r="A818" s="88"/>
      <c r="B818" s="583" t="s">
        <v>97</v>
      </c>
      <c r="C818" s="568"/>
      <c r="D818" s="573"/>
      <c r="E818" s="573"/>
      <c r="F818" s="573"/>
      <c r="G818" s="573"/>
      <c r="H818" s="169"/>
      <c r="I818" s="169"/>
      <c r="J818" s="573"/>
      <c r="K818" s="141"/>
      <c r="L818" s="573"/>
      <c r="M818" s="573"/>
      <c r="N818" s="213">
        <f t="shared" si="24"/>
        <v>0</v>
      </c>
      <c r="O818" s="573"/>
      <c r="P818" s="573"/>
      <c r="Q818" s="335"/>
      <c r="R818" s="583" t="s">
        <v>115</v>
      </c>
      <c r="S818" s="582">
        <f t="shared" si="25"/>
        <v>0</v>
      </c>
      <c r="T818" s="573"/>
    </row>
    <row r="819" spans="1:20" ht="15.75" thickBot="1" x14ac:dyDescent="0.3">
      <c r="A819" s="88"/>
      <c r="B819" s="583" t="s">
        <v>97</v>
      </c>
      <c r="C819" s="568"/>
      <c r="D819" s="573"/>
      <c r="E819" s="573"/>
      <c r="F819" s="573"/>
      <c r="G819" s="573"/>
      <c r="H819" s="169"/>
      <c r="I819" s="169"/>
      <c r="J819" s="573"/>
      <c r="K819" s="141"/>
      <c r="L819" s="573"/>
      <c r="M819" s="573"/>
      <c r="N819" s="213">
        <f t="shared" si="24"/>
        <v>0</v>
      </c>
      <c r="O819" s="573"/>
      <c r="P819" s="573"/>
      <c r="Q819" s="335"/>
      <c r="R819" s="583" t="s">
        <v>115</v>
      </c>
      <c r="S819" s="582">
        <f t="shared" si="25"/>
        <v>0</v>
      </c>
      <c r="T819" s="573"/>
    </row>
    <row r="820" spans="1:20" ht="15.75" thickBot="1" x14ac:dyDescent="0.3">
      <c r="A820" s="88"/>
      <c r="B820" s="583" t="s">
        <v>97</v>
      </c>
      <c r="C820" s="568"/>
      <c r="D820" s="573"/>
      <c r="E820" s="573"/>
      <c r="F820" s="573"/>
      <c r="G820" s="573"/>
      <c r="H820" s="169"/>
      <c r="I820" s="169"/>
      <c r="J820" s="573"/>
      <c r="K820" s="141"/>
      <c r="L820" s="573"/>
      <c r="M820" s="573"/>
      <c r="N820" s="213">
        <f t="shared" si="24"/>
        <v>0</v>
      </c>
      <c r="O820" s="573"/>
      <c r="P820" s="573"/>
      <c r="Q820" s="335"/>
      <c r="R820" s="583" t="s">
        <v>115</v>
      </c>
      <c r="S820" s="582">
        <f t="shared" si="25"/>
        <v>0</v>
      </c>
      <c r="T820" s="573"/>
    </row>
    <row r="821" spans="1:20" ht="15.75" thickBot="1" x14ac:dyDescent="0.3">
      <c r="A821" s="88"/>
      <c r="B821" s="583" t="s">
        <v>97</v>
      </c>
      <c r="C821" s="568"/>
      <c r="D821" s="573"/>
      <c r="E821" s="573"/>
      <c r="F821" s="573"/>
      <c r="G821" s="573"/>
      <c r="H821" s="169"/>
      <c r="I821" s="169"/>
      <c r="J821" s="573"/>
      <c r="K821" s="141"/>
      <c r="L821" s="573"/>
      <c r="M821" s="573"/>
      <c r="N821" s="213">
        <f t="shared" si="24"/>
        <v>0</v>
      </c>
      <c r="O821" s="573"/>
      <c r="P821" s="573"/>
      <c r="Q821" s="335"/>
      <c r="R821" s="583" t="s">
        <v>115</v>
      </c>
      <c r="S821" s="582">
        <f t="shared" si="25"/>
        <v>0</v>
      </c>
      <c r="T821" s="573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573"/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573"/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573"/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573"/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573"/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573"/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573"/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573"/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36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36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36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36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36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36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36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36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36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36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36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36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36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36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36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36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36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36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36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36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36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36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36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36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36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36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36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36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36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36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36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36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36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36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36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36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36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36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36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36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36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36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36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36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36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36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36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36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36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36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36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36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36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36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36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36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36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36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36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36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36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36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36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36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36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36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36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36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36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36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36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36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36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36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36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36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36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36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36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36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36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36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36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36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36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36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36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36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36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36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36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36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36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36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36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36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36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36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36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36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36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36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36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36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36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36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36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36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36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36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36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36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36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36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36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36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36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36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36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36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36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36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36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36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36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36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36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36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36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36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36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36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36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36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36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36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36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36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36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36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36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36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36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36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36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36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36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36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36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36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36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36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36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36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36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36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36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36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36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36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36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36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36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36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36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36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36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36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36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36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36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36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36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36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36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36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36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36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36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36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36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36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36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36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36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36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36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36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36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36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36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36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36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36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36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36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36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36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36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36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36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36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36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36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36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36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36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36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36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36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36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36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36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36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36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36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36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36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36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36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36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36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36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36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36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36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36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36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36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36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36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36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36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36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36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36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36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36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36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36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36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36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36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36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36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36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36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36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36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36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36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36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36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36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36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36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36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36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36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36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36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36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36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36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36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36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36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36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36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36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36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36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36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36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36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36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36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36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36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36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36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36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36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36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36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36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36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36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36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36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36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36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36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36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36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36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36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36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36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36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36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36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36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36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36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36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36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36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36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36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36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36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36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36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36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904"/>
    </row>
    <row r="1048383" spans="1:1" x14ac:dyDescent="0.25">
      <c r="A1048383" s="905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49">
    <mergeCell ref="T774:T776"/>
    <mergeCell ref="D774:D776"/>
    <mergeCell ref="D777:D782"/>
    <mergeCell ref="D763:D765"/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402:T405"/>
    <mergeCell ref="D402:D405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T766:T773"/>
    <mergeCell ref="D766:D773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68" activePane="bottomLeft" state="frozen"/>
      <selection activeCell="N1" sqref="N1"/>
      <selection pane="bottomLeft" activeCell="R370" sqref="R370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052" t="s">
        <v>4</v>
      </c>
      <c r="B1" s="1052"/>
      <c r="C1" s="1052"/>
      <c r="D1" s="1052"/>
      <c r="E1" s="1052"/>
      <c r="F1" s="1052"/>
      <c r="G1" s="1052"/>
      <c r="H1" s="1054"/>
      <c r="I1" s="1052" t="s">
        <v>6</v>
      </c>
      <c r="J1" s="1052"/>
      <c r="K1" s="1052"/>
      <c r="L1" s="1052"/>
      <c r="M1" s="1052"/>
      <c r="N1" s="1052"/>
      <c r="O1" s="1052"/>
      <c r="P1" s="1052"/>
      <c r="Q1" s="1053"/>
      <c r="R1" s="1052" t="s">
        <v>300</v>
      </c>
      <c r="S1" s="1052"/>
      <c r="T1" s="1052"/>
      <c r="U1" s="1052"/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65"/>
    </row>
    <row r="2" spans="1:39" s="306" customFormat="1" ht="24" customHeight="1" x14ac:dyDescent="0.25">
      <c r="A2" s="1057" t="s">
        <v>44</v>
      </c>
      <c r="B2" s="1055" t="s">
        <v>57</v>
      </c>
      <c r="C2" s="1055" t="s">
        <v>58</v>
      </c>
      <c r="D2" s="1055" t="s">
        <v>46</v>
      </c>
      <c r="E2" s="1055" t="s">
        <v>59</v>
      </c>
      <c r="F2" s="1055" t="s">
        <v>60</v>
      </c>
      <c r="G2" s="1055" t="s">
        <v>49</v>
      </c>
      <c r="H2" s="1059" t="s">
        <v>40</v>
      </c>
      <c r="I2" s="1057" t="s">
        <v>44</v>
      </c>
      <c r="J2" s="1055" t="s">
        <v>64</v>
      </c>
      <c r="K2" s="1055" t="s">
        <v>65</v>
      </c>
      <c r="L2" s="1055" t="s">
        <v>46</v>
      </c>
      <c r="M2" s="1062" t="s">
        <v>31</v>
      </c>
      <c r="N2" s="1055" t="s">
        <v>66</v>
      </c>
      <c r="O2" s="1055" t="s">
        <v>60</v>
      </c>
      <c r="P2" s="1055" t="s">
        <v>49</v>
      </c>
      <c r="Q2" s="1055" t="s">
        <v>40</v>
      </c>
      <c r="R2" s="1066" t="s">
        <v>73</v>
      </c>
      <c r="S2" s="1062" t="s">
        <v>141</v>
      </c>
      <c r="T2" s="1062" t="s">
        <v>131</v>
      </c>
      <c r="U2" s="1055" t="s">
        <v>44</v>
      </c>
      <c r="V2" s="1062" t="s">
        <v>27</v>
      </c>
      <c r="W2" s="1055" t="s">
        <v>74</v>
      </c>
      <c r="X2" s="1068" t="s">
        <v>46</v>
      </c>
      <c r="Y2" s="1055" t="s">
        <v>64</v>
      </c>
      <c r="Z2" s="1055" t="s">
        <v>65</v>
      </c>
      <c r="AA2" s="1062" t="s">
        <v>71</v>
      </c>
      <c r="AB2" s="1055" t="s">
        <v>24</v>
      </c>
      <c r="AC2" s="1055"/>
      <c r="AD2" s="1055"/>
      <c r="AE2" s="1055"/>
      <c r="AF2" s="1062" t="s">
        <v>49</v>
      </c>
      <c r="AG2" s="1062" t="s">
        <v>40</v>
      </c>
      <c r="AH2" s="1062" t="s">
        <v>41</v>
      </c>
      <c r="AI2" s="1062" t="s">
        <v>30</v>
      </c>
      <c r="AJ2" s="1062" t="s">
        <v>32</v>
      </c>
      <c r="AK2" s="1062" t="s">
        <v>33</v>
      </c>
      <c r="AL2" s="1070" t="s">
        <v>34</v>
      </c>
    </row>
    <row r="3" spans="1:39" s="306" customFormat="1" ht="28.5" customHeight="1" x14ac:dyDescent="0.25">
      <c r="A3" s="1058"/>
      <c r="B3" s="1056"/>
      <c r="C3" s="1056"/>
      <c r="D3" s="1056"/>
      <c r="E3" s="1056"/>
      <c r="F3" s="1056"/>
      <c r="G3" s="1056"/>
      <c r="H3" s="1060"/>
      <c r="I3" s="1058"/>
      <c r="J3" s="1056"/>
      <c r="K3" s="1056"/>
      <c r="L3" s="1056"/>
      <c r="M3" s="1064"/>
      <c r="N3" s="1056"/>
      <c r="O3" s="1056"/>
      <c r="P3" s="1056"/>
      <c r="Q3" s="1056"/>
      <c r="R3" s="1067"/>
      <c r="S3" s="1063"/>
      <c r="T3" s="1063"/>
      <c r="U3" s="1061"/>
      <c r="V3" s="1063"/>
      <c r="W3" s="1061"/>
      <c r="X3" s="1069"/>
      <c r="Y3" s="1061"/>
      <c r="Z3" s="1061"/>
      <c r="AA3" s="1063"/>
      <c r="AB3" s="307" t="s">
        <v>91</v>
      </c>
      <c r="AC3" s="307" t="s">
        <v>92</v>
      </c>
      <c r="AD3" s="307" t="s">
        <v>93</v>
      </c>
      <c r="AE3" s="307" t="s">
        <v>94</v>
      </c>
      <c r="AF3" s="1063"/>
      <c r="AG3" s="1063"/>
      <c r="AH3" s="1063"/>
      <c r="AI3" s="1063"/>
      <c r="AJ3" s="1063"/>
      <c r="AK3" s="1063"/>
      <c r="AL3" s="1071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/>
      <c r="S370" s="296"/>
      <c r="T370" s="296"/>
      <c r="U370" s="296"/>
      <c r="V370" s="296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296"/>
      <c r="S371" s="296"/>
      <c r="T371" s="296"/>
      <c r="U371" s="296"/>
      <c r="V371" s="296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/>
      <c r="S372" s="296"/>
      <c r="T372" s="296"/>
      <c r="U372" s="296"/>
      <c r="V372" s="296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296"/>
      <c r="S373" s="296"/>
      <c r="T373" s="296"/>
      <c r="U373" s="296"/>
      <c r="V373" s="296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296"/>
      <c r="S374" s="296"/>
      <c r="T374" s="296"/>
      <c r="U374" s="296"/>
      <c r="V374" s="296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296"/>
      <c r="S375" s="296"/>
      <c r="T375" s="296"/>
      <c r="U375" s="296"/>
      <c r="V375" s="296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296"/>
      <c r="S376" s="296"/>
      <c r="T376" s="296"/>
      <c r="U376" s="296"/>
      <c r="V376" s="296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296"/>
      <c r="S377" s="296"/>
      <c r="T377" s="296"/>
      <c r="U377" s="296"/>
      <c r="V377" s="296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296"/>
      <c r="S378" s="296"/>
      <c r="T378" s="296"/>
      <c r="U378" s="296"/>
      <c r="V378" s="296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296"/>
      <c r="S379" s="296"/>
      <c r="T379" s="296"/>
      <c r="U379" s="296"/>
      <c r="V379" s="296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296"/>
      <c r="S380" s="296"/>
      <c r="T380" s="296"/>
      <c r="U380" s="296"/>
      <c r="V380" s="296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/>
      <c r="S382" s="296"/>
      <c r="T382" s="296"/>
      <c r="U382" s="296"/>
      <c r="V382" s="296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296"/>
      <c r="S383" s="296"/>
      <c r="T383" s="296"/>
      <c r="U383" s="296"/>
      <c r="V383" s="296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51" activePane="bottomLeft" state="frozen"/>
      <selection pane="bottomLeft" activeCell="J1759" sqref="J1759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074" t="s">
        <v>7</v>
      </c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5"/>
    </row>
    <row r="2" spans="1:25" ht="36" customHeight="1" x14ac:dyDescent="0.25">
      <c r="A2" s="147"/>
      <c r="B2" s="1072" t="s">
        <v>71</v>
      </c>
      <c r="C2" s="1076" t="s">
        <v>128</v>
      </c>
      <c r="D2" s="1073" t="s">
        <v>335</v>
      </c>
      <c r="E2" s="1076" t="s">
        <v>67</v>
      </c>
      <c r="F2" s="1072" t="s">
        <v>68</v>
      </c>
      <c r="G2" s="1072" t="s">
        <v>69</v>
      </c>
      <c r="H2" s="1072" t="s">
        <v>27</v>
      </c>
      <c r="I2" s="1078" t="s">
        <v>70</v>
      </c>
      <c r="J2" s="1072" t="s">
        <v>44</v>
      </c>
      <c r="K2" s="1072" t="s">
        <v>46</v>
      </c>
      <c r="L2" s="1072" t="s">
        <v>64</v>
      </c>
      <c r="M2" s="1072" t="s">
        <v>65</v>
      </c>
      <c r="N2" s="1072" t="s">
        <v>24</v>
      </c>
      <c r="O2" s="1072"/>
      <c r="P2" s="1072"/>
      <c r="Q2" s="1072"/>
      <c r="R2" s="1072" t="s">
        <v>49</v>
      </c>
      <c r="S2" s="1072" t="s">
        <v>40</v>
      </c>
      <c r="T2" s="1072" t="s">
        <v>41</v>
      </c>
      <c r="U2" s="1072" t="s">
        <v>30</v>
      </c>
      <c r="V2" s="1072" t="s">
        <v>72</v>
      </c>
      <c r="W2" s="1072" t="s">
        <v>32</v>
      </c>
      <c r="X2" s="1072" t="s">
        <v>33</v>
      </c>
      <c r="Y2" s="1072" t="s">
        <v>34</v>
      </c>
    </row>
    <row r="3" spans="1:25" ht="20.25" x14ac:dyDescent="0.25">
      <c r="A3" s="148" t="s">
        <v>225</v>
      </c>
      <c r="B3" s="1073"/>
      <c r="C3" s="1076"/>
      <c r="D3" s="1077"/>
      <c r="E3" s="1076"/>
      <c r="F3" s="1073"/>
      <c r="G3" s="1073"/>
      <c r="H3" s="1073"/>
      <c r="I3" s="1077"/>
      <c r="J3" s="1073"/>
      <c r="K3" s="1073"/>
      <c r="L3" s="1073"/>
      <c r="M3" s="1073"/>
      <c r="N3" s="149" t="s">
        <v>91</v>
      </c>
      <c r="O3" s="149" t="s">
        <v>92</v>
      </c>
      <c r="P3" s="149" t="s">
        <v>93</v>
      </c>
      <c r="Q3" s="149" t="s">
        <v>94</v>
      </c>
      <c r="R3" s="1073"/>
      <c r="S3" s="1073"/>
      <c r="T3" s="1073"/>
      <c r="U3" s="1073"/>
      <c r="V3" s="1073"/>
      <c r="W3" s="1073"/>
      <c r="X3" s="1073"/>
      <c r="Y3" s="1073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451">
        <v>626</v>
      </c>
      <c r="B1723" s="777" t="s">
        <v>227</v>
      </c>
      <c r="C1723" s="777" t="s">
        <v>118</v>
      </c>
      <c r="D1723" s="777"/>
      <c r="E1723" s="778">
        <v>14030529</v>
      </c>
      <c r="F1723" s="777"/>
      <c r="G1723" s="777"/>
      <c r="H1723" s="777"/>
      <c r="I1723" s="777">
        <v>1</v>
      </c>
      <c r="J1723" s="777"/>
      <c r="K1723" s="777">
        <v>180</v>
      </c>
      <c r="L1723" s="454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192">
        <v>635</v>
      </c>
      <c r="B1724" s="784" t="s">
        <v>227</v>
      </c>
      <c r="C1724" s="784" t="s">
        <v>118</v>
      </c>
      <c r="D1724" s="784"/>
      <c r="E1724" s="784">
        <v>14030601</v>
      </c>
      <c r="F1724" s="784"/>
      <c r="G1724" s="784"/>
      <c r="H1724" s="784"/>
      <c r="I1724" s="784">
        <v>1</v>
      </c>
      <c r="J1724" s="784"/>
      <c r="K1724" s="784">
        <v>180</v>
      </c>
      <c r="L1724" s="781">
        <f t="shared" si="25"/>
        <v>14030601</v>
      </c>
      <c r="M1724" s="96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270">
        <v>632</v>
      </c>
      <c r="B1725" s="785" t="s">
        <v>227</v>
      </c>
      <c r="C1725" s="785" t="s">
        <v>118</v>
      </c>
      <c r="D1725" s="785"/>
      <c r="E1725" s="779">
        <v>14030601</v>
      </c>
      <c r="F1725" s="785"/>
      <c r="G1725" s="785"/>
      <c r="H1725" s="785"/>
      <c r="I1725" s="785">
        <v>1</v>
      </c>
      <c r="J1725" s="785"/>
      <c r="K1725" s="785">
        <v>180</v>
      </c>
      <c r="L1725" s="782">
        <f t="shared" si="25"/>
        <v>14030601</v>
      </c>
      <c r="M1725" s="96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270">
        <v>628</v>
      </c>
      <c r="B1726" s="785" t="s">
        <v>227</v>
      </c>
      <c r="C1726" s="785" t="s">
        <v>118</v>
      </c>
      <c r="D1726" s="785"/>
      <c r="E1726" s="779">
        <v>14030601</v>
      </c>
      <c r="F1726" s="785"/>
      <c r="G1726" s="785"/>
      <c r="H1726" s="785"/>
      <c r="I1726" s="785">
        <v>1</v>
      </c>
      <c r="J1726" s="785"/>
      <c r="K1726" s="785">
        <v>180</v>
      </c>
      <c r="L1726" s="782">
        <f t="shared" si="25"/>
        <v>14030601</v>
      </c>
      <c r="M1726" s="96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270">
        <v>630</v>
      </c>
      <c r="B1727" s="785" t="s">
        <v>227</v>
      </c>
      <c r="C1727" s="785" t="s">
        <v>118</v>
      </c>
      <c r="D1727" s="785"/>
      <c r="E1727" s="779">
        <v>14030601</v>
      </c>
      <c r="F1727" s="785"/>
      <c r="G1727" s="785"/>
      <c r="H1727" s="785"/>
      <c r="I1727" s="785">
        <v>1</v>
      </c>
      <c r="J1727" s="785"/>
      <c r="K1727" s="785">
        <v>180</v>
      </c>
      <c r="L1727" s="782">
        <f t="shared" si="25"/>
        <v>14030601</v>
      </c>
      <c r="M1727" s="96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270">
        <v>631</v>
      </c>
      <c r="B1728" s="785" t="s">
        <v>227</v>
      </c>
      <c r="C1728" s="785" t="s">
        <v>118</v>
      </c>
      <c r="D1728" s="785"/>
      <c r="E1728" s="779">
        <v>14030601</v>
      </c>
      <c r="F1728" s="785"/>
      <c r="G1728" s="785"/>
      <c r="H1728" s="785"/>
      <c r="I1728" s="785">
        <v>1</v>
      </c>
      <c r="J1728" s="785"/>
      <c r="K1728" s="785">
        <v>180</v>
      </c>
      <c r="L1728" s="782">
        <f t="shared" si="25"/>
        <v>14030601</v>
      </c>
      <c r="M1728" s="96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270">
        <v>636</v>
      </c>
      <c r="B1729" s="785" t="s">
        <v>227</v>
      </c>
      <c r="C1729" s="785" t="s">
        <v>118</v>
      </c>
      <c r="D1729" s="785"/>
      <c r="E1729" s="779">
        <v>14030601</v>
      </c>
      <c r="F1729" s="785"/>
      <c r="G1729" s="785"/>
      <c r="H1729" s="785"/>
      <c r="I1729" s="785">
        <v>1</v>
      </c>
      <c r="J1729" s="785"/>
      <c r="K1729" s="785">
        <v>180</v>
      </c>
      <c r="L1729" s="782">
        <f t="shared" si="25"/>
        <v>14030601</v>
      </c>
      <c r="M1729" s="96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270">
        <v>629</v>
      </c>
      <c r="B1730" s="785" t="s">
        <v>227</v>
      </c>
      <c r="C1730" s="785" t="s">
        <v>118</v>
      </c>
      <c r="D1730" s="785"/>
      <c r="E1730" s="779">
        <v>14030601</v>
      </c>
      <c r="F1730" s="785"/>
      <c r="G1730" s="785"/>
      <c r="H1730" s="785"/>
      <c r="I1730" s="785">
        <v>1</v>
      </c>
      <c r="J1730" s="785"/>
      <c r="K1730" s="785">
        <v>180</v>
      </c>
      <c r="L1730" s="782">
        <f t="shared" si="25"/>
        <v>14030601</v>
      </c>
      <c r="M1730" s="96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ht="15.75" thickBot="1" x14ac:dyDescent="0.3">
      <c r="A1731" s="271">
        <v>643</v>
      </c>
      <c r="B1731" s="786" t="s">
        <v>227</v>
      </c>
      <c r="C1731" s="786" t="s">
        <v>118</v>
      </c>
      <c r="D1731" s="786"/>
      <c r="E1731" s="780">
        <v>14030601</v>
      </c>
      <c r="F1731" s="786"/>
      <c r="G1731" s="786"/>
      <c r="H1731" s="786"/>
      <c r="I1731" s="786">
        <v>1</v>
      </c>
      <c r="J1731" s="786"/>
      <c r="K1731" s="786">
        <v>180</v>
      </c>
      <c r="L1731" s="783">
        <f t="shared" si="25"/>
        <v>14030601</v>
      </c>
      <c r="M1731" s="96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192">
        <v>3402</v>
      </c>
      <c r="B1732" s="784" t="s">
        <v>227</v>
      </c>
      <c r="C1732" s="784" t="s">
        <v>392</v>
      </c>
      <c r="D1732" s="784"/>
      <c r="E1732" s="784">
        <v>14030531</v>
      </c>
      <c r="F1732" s="784"/>
      <c r="G1732" s="784"/>
      <c r="H1732" s="784"/>
      <c r="I1732" s="784">
        <v>1</v>
      </c>
      <c r="J1732" s="784"/>
      <c r="K1732" s="784">
        <v>180</v>
      </c>
      <c r="L1732" s="781">
        <f t="shared" si="25"/>
        <v>14030531</v>
      </c>
      <c r="M1732" s="96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270">
        <v>3403</v>
      </c>
      <c r="B1733" s="785" t="s">
        <v>227</v>
      </c>
      <c r="C1733" s="785" t="s">
        <v>392</v>
      </c>
      <c r="D1733" s="785"/>
      <c r="E1733" s="779">
        <v>14030531</v>
      </c>
      <c r="F1733" s="785"/>
      <c r="G1733" s="785"/>
      <c r="H1733" s="785"/>
      <c r="I1733" s="785">
        <v>1</v>
      </c>
      <c r="J1733" s="785"/>
      <c r="K1733" s="785">
        <v>180</v>
      </c>
      <c r="L1733" s="782">
        <f t="shared" si="25"/>
        <v>14030531</v>
      </c>
      <c r="M1733" s="96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270">
        <v>3405</v>
      </c>
      <c r="B1734" s="785" t="s">
        <v>227</v>
      </c>
      <c r="C1734" s="785" t="s">
        <v>218</v>
      </c>
      <c r="D1734" s="785"/>
      <c r="E1734" s="779">
        <v>14030531</v>
      </c>
      <c r="F1734" s="785"/>
      <c r="G1734" s="785"/>
      <c r="H1734" s="785"/>
      <c r="I1734" s="785">
        <v>1</v>
      </c>
      <c r="J1734" s="785"/>
      <c r="K1734" s="785">
        <v>180</v>
      </c>
      <c r="L1734" s="782">
        <f t="shared" si="25"/>
        <v>14030531</v>
      </c>
      <c r="M1734" s="96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270">
        <v>276</v>
      </c>
      <c r="B1735" s="785" t="s">
        <v>227</v>
      </c>
      <c r="C1735" s="785" t="s">
        <v>663</v>
      </c>
      <c r="D1735" s="785"/>
      <c r="E1735" s="779">
        <v>14030531</v>
      </c>
      <c r="F1735" s="785"/>
      <c r="G1735" s="785"/>
      <c r="H1735" s="785"/>
      <c r="I1735" s="785">
        <v>1</v>
      </c>
      <c r="J1735" s="785"/>
      <c r="K1735" s="785">
        <v>60</v>
      </c>
      <c r="L1735" s="782">
        <f t="shared" si="25"/>
        <v>14030531</v>
      </c>
      <c r="M1735" s="96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270">
        <v>637</v>
      </c>
      <c r="B1736" s="785" t="s">
        <v>227</v>
      </c>
      <c r="C1736" s="785" t="s">
        <v>118</v>
      </c>
      <c r="D1736" s="785"/>
      <c r="E1736" s="779">
        <v>14030531</v>
      </c>
      <c r="F1736" s="785"/>
      <c r="G1736" s="785"/>
      <c r="H1736" s="785"/>
      <c r="I1736" s="785">
        <v>1</v>
      </c>
      <c r="J1736" s="785"/>
      <c r="K1736" s="785">
        <v>180</v>
      </c>
      <c r="L1736" s="782">
        <f t="shared" si="25"/>
        <v>14030531</v>
      </c>
      <c r="M1736" s="96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270">
        <v>633</v>
      </c>
      <c r="B1737" s="785" t="s">
        <v>227</v>
      </c>
      <c r="C1737" s="785" t="s">
        <v>118</v>
      </c>
      <c r="D1737" s="785"/>
      <c r="E1737" s="779">
        <v>14030531</v>
      </c>
      <c r="F1737" s="785"/>
      <c r="G1737" s="785"/>
      <c r="H1737" s="785"/>
      <c r="I1737" s="785">
        <v>1</v>
      </c>
      <c r="J1737" s="785"/>
      <c r="K1737" s="785">
        <v>180</v>
      </c>
      <c r="L1737" s="782">
        <f t="shared" si="25"/>
        <v>14030531</v>
      </c>
      <c r="M1737" s="96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270">
        <v>634</v>
      </c>
      <c r="B1738" s="785" t="s">
        <v>227</v>
      </c>
      <c r="C1738" s="785" t="s">
        <v>118</v>
      </c>
      <c r="D1738" s="785"/>
      <c r="E1738" s="779">
        <v>14030531</v>
      </c>
      <c r="F1738" s="785"/>
      <c r="G1738" s="785"/>
      <c r="H1738" s="785"/>
      <c r="I1738" s="785">
        <v>1</v>
      </c>
      <c r="J1738" s="785"/>
      <c r="K1738" s="785">
        <v>180</v>
      </c>
      <c r="L1738" s="782">
        <f t="shared" si="25"/>
        <v>14030531</v>
      </c>
      <c r="M1738" s="96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270">
        <v>3404</v>
      </c>
      <c r="B1739" s="785" t="s">
        <v>227</v>
      </c>
      <c r="C1739" s="785" t="s">
        <v>218</v>
      </c>
      <c r="D1739" s="785"/>
      <c r="E1739" s="779">
        <v>14030531</v>
      </c>
      <c r="F1739" s="785"/>
      <c r="G1739" s="785"/>
      <c r="H1739" s="785"/>
      <c r="I1739" s="785">
        <v>1</v>
      </c>
      <c r="J1739" s="785"/>
      <c r="K1739" s="785">
        <v>180</v>
      </c>
      <c r="L1739" s="782">
        <f t="shared" si="25"/>
        <v>14030531</v>
      </c>
      <c r="M1739" s="96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270">
        <v>1</v>
      </c>
      <c r="B1740" s="785" t="s">
        <v>227</v>
      </c>
      <c r="C1740" s="785" t="s">
        <v>638</v>
      </c>
      <c r="D1740" s="785"/>
      <c r="E1740" s="779">
        <v>14030531</v>
      </c>
      <c r="F1740" s="785"/>
      <c r="G1740" s="785"/>
      <c r="H1740" s="785"/>
      <c r="I1740" s="785">
        <v>1</v>
      </c>
      <c r="J1740" s="785"/>
      <c r="K1740" s="785">
        <v>120</v>
      </c>
      <c r="L1740" s="782">
        <f t="shared" si="25"/>
        <v>14030531</v>
      </c>
      <c r="M1740" s="96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ht="15.75" thickBot="1" x14ac:dyDescent="0.3">
      <c r="A1741" s="271">
        <v>2</v>
      </c>
      <c r="B1741" s="786" t="s">
        <v>227</v>
      </c>
      <c r="C1741" s="786" t="s">
        <v>638</v>
      </c>
      <c r="D1741" s="786"/>
      <c r="E1741" s="780">
        <v>14030531</v>
      </c>
      <c r="F1741" s="786"/>
      <c r="G1741" s="786"/>
      <c r="H1741" s="786"/>
      <c r="I1741" s="786">
        <v>1</v>
      </c>
      <c r="J1741" s="786"/>
      <c r="K1741" s="786">
        <v>60</v>
      </c>
      <c r="L1741" s="783">
        <f t="shared" si="25"/>
        <v>14030531</v>
      </c>
      <c r="M1741" s="96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192">
        <v>3405</v>
      </c>
      <c r="B1742" s="784" t="s">
        <v>228</v>
      </c>
      <c r="C1742" s="784" t="s">
        <v>218</v>
      </c>
      <c r="D1742" s="784"/>
      <c r="E1742" s="784">
        <v>14030601</v>
      </c>
      <c r="F1742" s="784"/>
      <c r="G1742" s="784"/>
      <c r="H1742" s="784"/>
      <c r="I1742" s="784">
        <v>1</v>
      </c>
      <c r="J1742" s="784"/>
      <c r="K1742" s="784">
        <v>180</v>
      </c>
      <c r="L1742" s="781">
        <f t="shared" si="25"/>
        <v>14030601</v>
      </c>
      <c r="M1742" s="96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270">
        <v>3404</v>
      </c>
      <c r="B1743" s="785" t="s">
        <v>228</v>
      </c>
      <c r="C1743" s="785" t="s">
        <v>218</v>
      </c>
      <c r="D1743" s="785"/>
      <c r="E1743" s="779">
        <v>14030601</v>
      </c>
      <c r="F1743" s="785"/>
      <c r="G1743" s="785"/>
      <c r="H1743" s="785"/>
      <c r="I1743" s="785">
        <v>1</v>
      </c>
      <c r="J1743" s="785"/>
      <c r="K1743" s="785">
        <v>180</v>
      </c>
      <c r="L1743" s="782">
        <f t="shared" si="25"/>
        <v>14030601</v>
      </c>
      <c r="M1743" s="96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270">
        <v>625</v>
      </c>
      <c r="B1744" s="785" t="s">
        <v>228</v>
      </c>
      <c r="C1744" s="785" t="s">
        <v>118</v>
      </c>
      <c r="D1744" s="785"/>
      <c r="E1744" s="779">
        <v>14030601</v>
      </c>
      <c r="F1744" s="785"/>
      <c r="G1744" s="785"/>
      <c r="H1744" s="785"/>
      <c r="I1744" s="785">
        <v>1</v>
      </c>
      <c r="J1744" s="785"/>
      <c r="K1744" s="785">
        <v>180</v>
      </c>
      <c r="L1744" s="782">
        <f t="shared" si="25"/>
        <v>14030601</v>
      </c>
      <c r="M1744" s="96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270">
        <v>621</v>
      </c>
      <c r="B1745" s="785" t="s">
        <v>228</v>
      </c>
      <c r="C1745" s="785" t="s">
        <v>118</v>
      </c>
      <c r="D1745" s="785"/>
      <c r="E1745" s="779">
        <v>14030601</v>
      </c>
      <c r="F1745" s="785"/>
      <c r="G1745" s="785"/>
      <c r="H1745" s="785"/>
      <c r="I1745" s="785">
        <v>1</v>
      </c>
      <c r="J1745" s="785"/>
      <c r="K1745" s="785">
        <v>180</v>
      </c>
      <c r="L1745" s="782">
        <f t="shared" si="25"/>
        <v>14030601</v>
      </c>
      <c r="M1745" s="96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270">
        <v>3400</v>
      </c>
      <c r="B1746" s="785" t="s">
        <v>228</v>
      </c>
      <c r="C1746" s="785" t="s">
        <v>223</v>
      </c>
      <c r="D1746" s="785"/>
      <c r="E1746" s="779">
        <v>14030601</v>
      </c>
      <c r="F1746" s="785"/>
      <c r="G1746" s="785"/>
      <c r="H1746" s="785"/>
      <c r="I1746" s="785">
        <v>1</v>
      </c>
      <c r="J1746" s="785"/>
      <c r="K1746" s="785">
        <v>180</v>
      </c>
      <c r="L1746" s="782">
        <f t="shared" si="25"/>
        <v>14030601</v>
      </c>
      <c r="M1746" s="96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270">
        <v>3403</v>
      </c>
      <c r="B1747" s="785" t="s">
        <v>228</v>
      </c>
      <c r="C1747" s="785" t="s">
        <v>392</v>
      </c>
      <c r="D1747" s="785"/>
      <c r="E1747" s="779">
        <v>14030601</v>
      </c>
      <c r="F1747" s="785"/>
      <c r="G1747" s="785"/>
      <c r="H1747" s="785"/>
      <c r="I1747" s="785">
        <v>1</v>
      </c>
      <c r="J1747" s="785"/>
      <c r="K1747" s="785">
        <v>180</v>
      </c>
      <c r="L1747" s="782">
        <f t="shared" si="25"/>
        <v>14030601</v>
      </c>
      <c r="M1747" s="96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270">
        <v>1732</v>
      </c>
      <c r="B1748" s="785" t="s">
        <v>228</v>
      </c>
      <c r="C1748" s="785" t="s">
        <v>540</v>
      </c>
      <c r="D1748" s="785"/>
      <c r="E1748" s="779">
        <v>14030601</v>
      </c>
      <c r="F1748" s="785"/>
      <c r="G1748" s="785"/>
      <c r="H1748" s="785"/>
      <c r="I1748" s="785">
        <v>1</v>
      </c>
      <c r="J1748" s="785"/>
      <c r="K1748" s="785">
        <v>180</v>
      </c>
      <c r="L1748" s="782">
        <f t="shared" si="25"/>
        <v>14030601</v>
      </c>
      <c r="M1748" s="96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270">
        <v>1741</v>
      </c>
      <c r="B1749" s="785" t="s">
        <v>228</v>
      </c>
      <c r="C1749" s="785" t="s">
        <v>515</v>
      </c>
      <c r="D1749" s="785"/>
      <c r="E1749" s="779">
        <v>14030601</v>
      </c>
      <c r="F1749" s="785"/>
      <c r="G1749" s="785"/>
      <c r="H1749" s="785"/>
      <c r="I1749" s="785">
        <v>1</v>
      </c>
      <c r="J1749" s="785"/>
      <c r="K1749" s="785">
        <v>180</v>
      </c>
      <c r="L1749" s="782">
        <f t="shared" si="25"/>
        <v>14030601</v>
      </c>
      <c r="M1749" s="96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ht="15.75" thickBot="1" x14ac:dyDescent="0.3">
      <c r="A1750" s="271">
        <v>195</v>
      </c>
      <c r="B1750" s="786" t="s">
        <v>228</v>
      </c>
      <c r="C1750" s="786" t="s">
        <v>118</v>
      </c>
      <c r="D1750" s="786"/>
      <c r="E1750" s="780">
        <v>14030601</v>
      </c>
      <c r="F1750" s="786"/>
      <c r="G1750" s="786"/>
      <c r="H1750" s="786"/>
      <c r="I1750" s="786">
        <v>1</v>
      </c>
      <c r="J1750" s="786"/>
      <c r="K1750" s="786">
        <v>180</v>
      </c>
      <c r="L1750" s="783">
        <f t="shared" si="25"/>
        <v>14030601</v>
      </c>
      <c r="M1750" s="96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192">
        <v>25</v>
      </c>
      <c r="B1751" s="784" t="s">
        <v>228</v>
      </c>
      <c r="C1751" s="784" t="s">
        <v>415</v>
      </c>
      <c r="D1751" s="784"/>
      <c r="E1751" s="784">
        <v>14030531</v>
      </c>
      <c r="F1751" s="784"/>
      <c r="G1751" s="784"/>
      <c r="H1751" s="784"/>
      <c r="I1751" s="784">
        <v>1</v>
      </c>
      <c r="J1751" s="784"/>
      <c r="K1751" s="784">
        <v>120</v>
      </c>
      <c r="L1751" s="781">
        <f t="shared" si="25"/>
        <v>14030531</v>
      </c>
      <c r="M1751" s="96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270">
        <v>1736</v>
      </c>
      <c r="B1752" s="785" t="s">
        <v>228</v>
      </c>
      <c r="C1752" s="785" t="s">
        <v>515</v>
      </c>
      <c r="D1752" s="785"/>
      <c r="E1752" s="779">
        <v>14030531</v>
      </c>
      <c r="F1752" s="785"/>
      <c r="G1752" s="785"/>
      <c r="H1752" s="785"/>
      <c r="I1752" s="785">
        <v>1</v>
      </c>
      <c r="J1752" s="785"/>
      <c r="K1752" s="785">
        <v>180</v>
      </c>
      <c r="L1752" s="782">
        <f t="shared" si="25"/>
        <v>14030531</v>
      </c>
      <c r="M1752" s="96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270">
        <v>624</v>
      </c>
      <c r="B1753" s="785" t="s">
        <v>228</v>
      </c>
      <c r="C1753" s="785" t="s">
        <v>118</v>
      </c>
      <c r="D1753" s="785"/>
      <c r="E1753" s="779">
        <v>14030531</v>
      </c>
      <c r="F1753" s="785"/>
      <c r="G1753" s="785"/>
      <c r="H1753" s="785"/>
      <c r="I1753" s="785">
        <v>1</v>
      </c>
      <c r="J1753" s="785"/>
      <c r="K1753" s="785">
        <v>180</v>
      </c>
      <c r="L1753" s="782">
        <f t="shared" si="25"/>
        <v>14030531</v>
      </c>
      <c r="M1753" s="96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270">
        <v>610</v>
      </c>
      <c r="B1754" s="785" t="s">
        <v>228</v>
      </c>
      <c r="C1754" s="785" t="s">
        <v>118</v>
      </c>
      <c r="D1754" s="785"/>
      <c r="E1754" s="779">
        <v>14030531</v>
      </c>
      <c r="F1754" s="785"/>
      <c r="G1754" s="785"/>
      <c r="H1754" s="785"/>
      <c r="I1754" s="785">
        <v>1</v>
      </c>
      <c r="J1754" s="785"/>
      <c r="K1754" s="785">
        <v>180</v>
      </c>
      <c r="L1754" s="782">
        <f t="shared" si="25"/>
        <v>14030531</v>
      </c>
      <c r="M1754" s="96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270">
        <v>3387</v>
      </c>
      <c r="B1755" s="785" t="s">
        <v>228</v>
      </c>
      <c r="C1755" s="785" t="s">
        <v>506</v>
      </c>
      <c r="D1755" s="785"/>
      <c r="E1755" s="779">
        <v>14030531</v>
      </c>
      <c r="F1755" s="785"/>
      <c r="G1755" s="785"/>
      <c r="H1755" s="785"/>
      <c r="I1755" s="785">
        <v>1</v>
      </c>
      <c r="J1755" s="785"/>
      <c r="K1755" s="785">
        <v>180</v>
      </c>
      <c r="L1755" s="782">
        <f t="shared" si="25"/>
        <v>14030531</v>
      </c>
      <c r="M1755" s="96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270">
        <v>3377</v>
      </c>
      <c r="B1756" s="785" t="s">
        <v>228</v>
      </c>
      <c r="C1756" s="785" t="s">
        <v>117</v>
      </c>
      <c r="D1756" s="785"/>
      <c r="E1756" s="779">
        <v>14030531</v>
      </c>
      <c r="F1756" s="785"/>
      <c r="G1756" s="785"/>
      <c r="H1756" s="785"/>
      <c r="I1756" s="785">
        <v>1</v>
      </c>
      <c r="J1756" s="785"/>
      <c r="K1756" s="785">
        <v>180</v>
      </c>
      <c r="L1756" s="782">
        <f t="shared" si="25"/>
        <v>14030531</v>
      </c>
      <c r="M1756" s="96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270">
        <v>26</v>
      </c>
      <c r="B1757" s="785" t="s">
        <v>228</v>
      </c>
      <c r="C1757" s="785" t="s">
        <v>415</v>
      </c>
      <c r="D1757" s="785"/>
      <c r="E1757" s="779">
        <v>14030531</v>
      </c>
      <c r="F1757" s="785"/>
      <c r="G1757" s="785"/>
      <c r="H1757" s="785"/>
      <c r="I1757" s="785">
        <v>1</v>
      </c>
      <c r="J1757" s="785"/>
      <c r="K1757" s="785">
        <v>180</v>
      </c>
      <c r="L1757" s="782">
        <f t="shared" si="25"/>
        <v>14030531</v>
      </c>
      <c r="M1757" s="96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270">
        <v>2</v>
      </c>
      <c r="B1758" s="785" t="s">
        <v>228</v>
      </c>
      <c r="C1758" s="785" t="s">
        <v>621</v>
      </c>
      <c r="D1758" s="785"/>
      <c r="E1758" s="779">
        <v>14030531</v>
      </c>
      <c r="F1758" s="785"/>
      <c r="G1758" s="785"/>
      <c r="H1758" s="785"/>
      <c r="I1758" s="785">
        <v>1</v>
      </c>
      <c r="J1758" s="785"/>
      <c r="K1758" s="785">
        <v>120</v>
      </c>
      <c r="L1758" s="782">
        <f t="shared" si="25"/>
        <v>14030531</v>
      </c>
      <c r="M1758" s="96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ht="15.75" thickBot="1" x14ac:dyDescent="0.3">
      <c r="A1759" s="271">
        <v>1</v>
      </c>
      <c r="B1759" s="786" t="s">
        <v>228</v>
      </c>
      <c r="C1759" s="786" t="s">
        <v>621</v>
      </c>
      <c r="D1759" s="786"/>
      <c r="E1759" s="780">
        <v>14030531</v>
      </c>
      <c r="F1759" s="786"/>
      <c r="G1759" s="786"/>
      <c r="H1759" s="786"/>
      <c r="I1759" s="786">
        <v>1</v>
      </c>
      <c r="J1759" s="786"/>
      <c r="K1759" s="786">
        <v>120</v>
      </c>
      <c r="L1759" s="783">
        <f t="shared" ref="L1759:L1822" si="26">E1759</f>
        <v>14030531</v>
      </c>
      <c r="M1759" s="96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779"/>
      <c r="B1760" s="779"/>
      <c r="C1760" s="779"/>
      <c r="D1760" s="779"/>
      <c r="E1760" s="779"/>
      <c r="F1760" s="779"/>
      <c r="G1760" s="779"/>
      <c r="H1760" s="779"/>
      <c r="I1760" s="779"/>
      <c r="J1760" s="779"/>
      <c r="K1760" s="779"/>
      <c r="L1760" s="779">
        <f t="shared" si="26"/>
        <v>0</v>
      </c>
      <c r="M1760" s="530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530"/>
      <c r="B1761" s="530"/>
      <c r="C1761" s="530"/>
      <c r="D1761" s="530"/>
      <c r="E1761" s="530"/>
      <c r="F1761" s="530"/>
      <c r="G1761" s="530"/>
      <c r="H1761" s="530"/>
      <c r="I1761" s="530"/>
      <c r="J1761" s="530"/>
      <c r="K1761" s="530"/>
      <c r="L1761" s="530">
        <f t="shared" si="26"/>
        <v>0</v>
      </c>
      <c r="M1761" s="530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530"/>
      <c r="B1762" s="530"/>
      <c r="C1762" s="530"/>
      <c r="D1762" s="530"/>
      <c r="E1762" s="530"/>
      <c r="F1762" s="530"/>
      <c r="G1762" s="530"/>
      <c r="H1762" s="530"/>
      <c r="I1762" s="530"/>
      <c r="J1762" s="530"/>
      <c r="K1762" s="530"/>
      <c r="L1762" s="530">
        <f t="shared" si="26"/>
        <v>0</v>
      </c>
      <c r="M1762" s="530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530"/>
      <c r="B1763" s="530"/>
      <c r="C1763" s="530"/>
      <c r="D1763" s="530"/>
      <c r="E1763" s="530"/>
      <c r="F1763" s="530"/>
      <c r="G1763" s="530"/>
      <c r="H1763" s="530"/>
      <c r="I1763" s="530"/>
      <c r="J1763" s="530"/>
      <c r="K1763" s="530"/>
      <c r="L1763" s="530">
        <f t="shared" si="26"/>
        <v>0</v>
      </c>
      <c r="M1763" s="530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530"/>
      <c r="B1764" s="530"/>
      <c r="C1764" s="530"/>
      <c r="D1764" s="530"/>
      <c r="E1764" s="530"/>
      <c r="F1764" s="530"/>
      <c r="G1764" s="530"/>
      <c r="H1764" s="530"/>
      <c r="I1764" s="530"/>
      <c r="J1764" s="530"/>
      <c r="K1764" s="530"/>
      <c r="L1764" s="530">
        <f t="shared" si="26"/>
        <v>0</v>
      </c>
      <c r="M1764" s="530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530"/>
      <c r="B1765" s="530"/>
      <c r="C1765" s="530"/>
      <c r="D1765" s="530"/>
      <c r="E1765" s="530"/>
      <c r="F1765" s="530"/>
      <c r="G1765" s="530"/>
      <c r="H1765" s="530"/>
      <c r="I1765" s="530"/>
      <c r="J1765" s="530"/>
      <c r="K1765" s="530"/>
      <c r="L1765" s="530">
        <f t="shared" si="26"/>
        <v>0</v>
      </c>
      <c r="M1765" s="530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530"/>
      <c r="B1766" s="530"/>
      <c r="C1766" s="530"/>
      <c r="D1766" s="530"/>
      <c r="E1766" s="530"/>
      <c r="F1766" s="530"/>
      <c r="G1766" s="530"/>
      <c r="H1766" s="530"/>
      <c r="I1766" s="530"/>
      <c r="J1766" s="530"/>
      <c r="K1766" s="530"/>
      <c r="L1766" s="530">
        <f t="shared" si="26"/>
        <v>0</v>
      </c>
      <c r="M1766" s="530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530"/>
      <c r="B1767" s="530"/>
      <c r="C1767" s="530"/>
      <c r="D1767" s="530"/>
      <c r="E1767" s="530"/>
      <c r="F1767" s="530"/>
      <c r="G1767" s="530"/>
      <c r="H1767" s="530"/>
      <c r="I1767" s="530"/>
      <c r="J1767" s="530"/>
      <c r="K1767" s="530"/>
      <c r="L1767" s="530">
        <f t="shared" si="26"/>
        <v>0</v>
      </c>
      <c r="M1767" s="530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530"/>
      <c r="B1768" s="530"/>
      <c r="C1768" s="530"/>
      <c r="D1768" s="530"/>
      <c r="E1768" s="530"/>
      <c r="F1768" s="530"/>
      <c r="G1768" s="530"/>
      <c r="H1768" s="530"/>
      <c r="I1768" s="530"/>
      <c r="J1768" s="530"/>
      <c r="K1768" s="530"/>
      <c r="L1768" s="530">
        <f t="shared" si="26"/>
        <v>0</v>
      </c>
      <c r="M1768" s="530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530"/>
      <c r="B1769" s="530"/>
      <c r="C1769" s="530"/>
      <c r="D1769" s="530"/>
      <c r="E1769" s="530"/>
      <c r="F1769" s="530"/>
      <c r="G1769" s="530"/>
      <c r="H1769" s="530"/>
      <c r="I1769" s="530"/>
      <c r="J1769" s="530"/>
      <c r="K1769" s="530"/>
      <c r="L1769" s="530">
        <f t="shared" si="26"/>
        <v>0</v>
      </c>
      <c r="M1769" s="530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x14ac:dyDescent="0.25">
      <c r="A1770" s="530"/>
      <c r="B1770" s="530"/>
      <c r="C1770" s="530"/>
      <c r="D1770" s="530"/>
      <c r="E1770" s="530"/>
      <c r="F1770" s="530"/>
      <c r="G1770" s="530"/>
      <c r="H1770" s="530"/>
      <c r="I1770" s="530"/>
      <c r="J1770" s="530"/>
      <c r="K1770" s="530"/>
      <c r="L1770" s="530">
        <f t="shared" si="26"/>
        <v>0</v>
      </c>
      <c r="M1770" s="530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530"/>
      <c r="B1771" s="530"/>
      <c r="C1771" s="530"/>
      <c r="D1771" s="530"/>
      <c r="E1771" s="530"/>
      <c r="F1771" s="530"/>
      <c r="G1771" s="530"/>
      <c r="H1771" s="530"/>
      <c r="I1771" s="530"/>
      <c r="J1771" s="530"/>
      <c r="K1771" s="530"/>
      <c r="L1771" s="530">
        <f t="shared" si="26"/>
        <v>0</v>
      </c>
      <c r="M1771" s="530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530"/>
      <c r="B1772" s="530"/>
      <c r="C1772" s="530"/>
      <c r="D1772" s="530"/>
      <c r="E1772" s="530"/>
      <c r="F1772" s="530"/>
      <c r="G1772" s="530"/>
      <c r="H1772" s="530"/>
      <c r="I1772" s="530"/>
      <c r="J1772" s="530"/>
      <c r="K1772" s="530"/>
      <c r="L1772" s="530">
        <f t="shared" si="26"/>
        <v>0</v>
      </c>
      <c r="M1772" s="530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530"/>
      <c r="B1773" s="530"/>
      <c r="C1773" s="530"/>
      <c r="D1773" s="530"/>
      <c r="E1773" s="530"/>
      <c r="F1773" s="530"/>
      <c r="G1773" s="530"/>
      <c r="H1773" s="530"/>
      <c r="I1773" s="530"/>
      <c r="J1773" s="530"/>
      <c r="K1773" s="530"/>
      <c r="L1773" s="530">
        <f t="shared" si="26"/>
        <v>0</v>
      </c>
      <c r="M1773" s="530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530"/>
      <c r="B1774" s="530"/>
      <c r="C1774" s="530"/>
      <c r="D1774" s="530"/>
      <c r="E1774" s="530"/>
      <c r="F1774" s="530"/>
      <c r="G1774" s="530"/>
      <c r="H1774" s="530"/>
      <c r="I1774" s="530"/>
      <c r="J1774" s="530"/>
      <c r="K1774" s="530"/>
      <c r="L1774" s="530">
        <f t="shared" si="26"/>
        <v>0</v>
      </c>
      <c r="M1774" s="530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530"/>
      <c r="B1775" s="530"/>
      <c r="C1775" s="530"/>
      <c r="D1775" s="530"/>
      <c r="E1775" s="530"/>
      <c r="F1775" s="530"/>
      <c r="G1775" s="530"/>
      <c r="H1775" s="530"/>
      <c r="I1775" s="530"/>
      <c r="J1775" s="530"/>
      <c r="K1775" s="530"/>
      <c r="L1775" s="530">
        <f t="shared" si="26"/>
        <v>0</v>
      </c>
      <c r="M1775" s="530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530"/>
      <c r="B1776" s="530"/>
      <c r="C1776" s="530"/>
      <c r="D1776" s="530"/>
      <c r="E1776" s="530"/>
      <c r="F1776" s="530"/>
      <c r="G1776" s="530"/>
      <c r="H1776" s="530"/>
      <c r="I1776" s="530"/>
      <c r="J1776" s="530"/>
      <c r="K1776" s="530"/>
      <c r="L1776" s="530">
        <f t="shared" si="26"/>
        <v>0</v>
      </c>
      <c r="M1776" s="530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530"/>
      <c r="B1777" s="530"/>
      <c r="C1777" s="530"/>
      <c r="D1777" s="530"/>
      <c r="E1777" s="530"/>
      <c r="F1777" s="530"/>
      <c r="G1777" s="530"/>
      <c r="H1777" s="530"/>
      <c r="I1777" s="530"/>
      <c r="J1777" s="530"/>
      <c r="K1777" s="530"/>
      <c r="L1777" s="530">
        <f t="shared" si="26"/>
        <v>0</v>
      </c>
      <c r="M1777" s="530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530"/>
      <c r="B1778" s="530"/>
      <c r="C1778" s="530"/>
      <c r="D1778" s="530"/>
      <c r="E1778" s="530"/>
      <c r="F1778" s="530"/>
      <c r="G1778" s="530"/>
      <c r="H1778" s="530"/>
      <c r="I1778" s="530"/>
      <c r="J1778" s="530"/>
      <c r="K1778" s="530"/>
      <c r="L1778" s="530">
        <f t="shared" si="26"/>
        <v>0</v>
      </c>
      <c r="M1778" s="530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530"/>
      <c r="B1779" s="530"/>
      <c r="C1779" s="530"/>
      <c r="D1779" s="530"/>
      <c r="E1779" s="530"/>
      <c r="F1779" s="530"/>
      <c r="G1779" s="530"/>
      <c r="H1779" s="530"/>
      <c r="I1779" s="530"/>
      <c r="J1779" s="530"/>
      <c r="K1779" s="530"/>
      <c r="L1779" s="530">
        <f t="shared" si="26"/>
        <v>0</v>
      </c>
      <c r="M1779" s="530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530"/>
      <c r="B1780" s="530"/>
      <c r="C1780" s="530"/>
      <c r="D1780" s="530"/>
      <c r="E1780" s="530"/>
      <c r="F1780" s="530"/>
      <c r="G1780" s="530"/>
      <c r="H1780" s="530"/>
      <c r="I1780" s="530"/>
      <c r="J1780" s="530"/>
      <c r="K1780" s="530"/>
      <c r="L1780" s="530">
        <f t="shared" si="26"/>
        <v>0</v>
      </c>
      <c r="M1780" s="530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x14ac:dyDescent="0.25">
      <c r="A1781" s="530"/>
      <c r="B1781" s="530"/>
      <c r="C1781" s="530"/>
      <c r="D1781" s="530"/>
      <c r="E1781" s="530"/>
      <c r="F1781" s="530"/>
      <c r="G1781" s="530"/>
      <c r="H1781" s="530"/>
      <c r="I1781" s="530"/>
      <c r="J1781" s="530"/>
      <c r="K1781" s="530"/>
      <c r="L1781" s="530">
        <f t="shared" si="26"/>
        <v>0</v>
      </c>
      <c r="M1781" s="530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530"/>
      <c r="B1782" s="530"/>
      <c r="C1782" s="530"/>
      <c r="D1782" s="530"/>
      <c r="E1782" s="530"/>
      <c r="F1782" s="530"/>
      <c r="G1782" s="530"/>
      <c r="H1782" s="530"/>
      <c r="I1782" s="530"/>
      <c r="J1782" s="530"/>
      <c r="K1782" s="530"/>
      <c r="L1782" s="530">
        <f t="shared" si="26"/>
        <v>0</v>
      </c>
      <c r="M1782" s="530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530"/>
      <c r="B1783" s="530"/>
      <c r="C1783" s="530"/>
      <c r="D1783" s="530"/>
      <c r="E1783" s="530"/>
      <c r="F1783" s="530"/>
      <c r="G1783" s="530"/>
      <c r="H1783" s="530"/>
      <c r="I1783" s="530"/>
      <c r="J1783" s="530"/>
      <c r="K1783" s="530"/>
      <c r="L1783" s="530">
        <f t="shared" si="26"/>
        <v>0</v>
      </c>
      <c r="M1783" s="530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530"/>
      <c r="B1784" s="530"/>
      <c r="C1784" s="530"/>
      <c r="D1784" s="530"/>
      <c r="E1784" s="530"/>
      <c r="F1784" s="530"/>
      <c r="G1784" s="530"/>
      <c r="H1784" s="530"/>
      <c r="I1784" s="530"/>
      <c r="J1784" s="530"/>
      <c r="K1784" s="530"/>
      <c r="L1784" s="530">
        <f t="shared" si="26"/>
        <v>0</v>
      </c>
      <c r="M1784" s="530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530"/>
      <c r="B1785" s="530"/>
      <c r="C1785" s="530"/>
      <c r="D1785" s="530"/>
      <c r="E1785" s="530"/>
      <c r="F1785" s="530"/>
      <c r="G1785" s="530"/>
      <c r="H1785" s="530"/>
      <c r="I1785" s="530"/>
      <c r="J1785" s="530"/>
      <c r="K1785" s="530"/>
      <c r="L1785" s="530">
        <f t="shared" si="26"/>
        <v>0</v>
      </c>
      <c r="M1785" s="530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530"/>
      <c r="B1786" s="530"/>
      <c r="C1786" s="530"/>
      <c r="D1786" s="530"/>
      <c r="E1786" s="530"/>
      <c r="F1786" s="530"/>
      <c r="G1786" s="530"/>
      <c r="H1786" s="530"/>
      <c r="I1786" s="530"/>
      <c r="J1786" s="530"/>
      <c r="K1786" s="530"/>
      <c r="L1786" s="530">
        <f t="shared" si="26"/>
        <v>0</v>
      </c>
      <c r="M1786" s="530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530"/>
      <c r="B1787" s="530"/>
      <c r="C1787" s="530"/>
      <c r="D1787" s="530"/>
      <c r="E1787" s="530"/>
      <c r="F1787" s="530"/>
      <c r="G1787" s="530"/>
      <c r="H1787" s="530"/>
      <c r="I1787" s="530"/>
      <c r="J1787" s="530"/>
      <c r="K1787" s="530"/>
      <c r="L1787" s="530">
        <f t="shared" si="26"/>
        <v>0</v>
      </c>
      <c r="M1787" s="530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x14ac:dyDescent="0.25">
      <c r="A1788" s="530"/>
      <c r="B1788" s="530"/>
      <c r="C1788" s="530"/>
      <c r="D1788" s="530"/>
      <c r="E1788" s="530"/>
      <c r="F1788" s="530"/>
      <c r="G1788" s="530"/>
      <c r="H1788" s="530"/>
      <c r="I1788" s="530"/>
      <c r="J1788" s="530"/>
      <c r="K1788" s="530"/>
      <c r="L1788" s="530">
        <f t="shared" si="26"/>
        <v>0</v>
      </c>
      <c r="M1788" s="530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530"/>
      <c r="B1789" s="530"/>
      <c r="C1789" s="530"/>
      <c r="D1789" s="530"/>
      <c r="E1789" s="530"/>
      <c r="F1789" s="530"/>
      <c r="G1789" s="530"/>
      <c r="H1789" s="530"/>
      <c r="I1789" s="530"/>
      <c r="J1789" s="530"/>
      <c r="K1789" s="530"/>
      <c r="L1789" s="530">
        <f t="shared" si="26"/>
        <v>0</v>
      </c>
      <c r="M1789" s="530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530"/>
      <c r="B1790" s="530"/>
      <c r="C1790" s="530"/>
      <c r="D1790" s="530"/>
      <c r="E1790" s="530"/>
      <c r="F1790" s="530"/>
      <c r="G1790" s="530"/>
      <c r="H1790" s="530"/>
      <c r="I1790" s="530"/>
      <c r="J1790" s="530"/>
      <c r="K1790" s="530"/>
      <c r="L1790" s="530">
        <f t="shared" si="26"/>
        <v>0</v>
      </c>
      <c r="M1790" s="530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530"/>
      <c r="B1791" s="530"/>
      <c r="C1791" s="530"/>
      <c r="D1791" s="530"/>
      <c r="E1791" s="530"/>
      <c r="F1791" s="530"/>
      <c r="G1791" s="530"/>
      <c r="H1791" s="530"/>
      <c r="I1791" s="530"/>
      <c r="J1791" s="530"/>
      <c r="K1791" s="530"/>
      <c r="L1791" s="530">
        <f t="shared" si="26"/>
        <v>0</v>
      </c>
      <c r="M1791" s="530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530"/>
      <c r="B1792" s="530"/>
      <c r="C1792" s="530"/>
      <c r="D1792" s="530"/>
      <c r="E1792" s="530"/>
      <c r="F1792" s="530"/>
      <c r="G1792" s="530"/>
      <c r="H1792" s="530"/>
      <c r="I1792" s="530"/>
      <c r="J1792" s="530"/>
      <c r="K1792" s="530"/>
      <c r="L1792" s="530">
        <f t="shared" si="26"/>
        <v>0</v>
      </c>
      <c r="M1792" s="530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530"/>
      <c r="B1793" s="530"/>
      <c r="C1793" s="530"/>
      <c r="D1793" s="530"/>
      <c r="E1793" s="530"/>
      <c r="F1793" s="530"/>
      <c r="G1793" s="530"/>
      <c r="H1793" s="530"/>
      <c r="I1793" s="530"/>
      <c r="J1793" s="530"/>
      <c r="K1793" s="530"/>
      <c r="L1793" s="530">
        <f t="shared" si="26"/>
        <v>0</v>
      </c>
      <c r="M1793" s="530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530"/>
      <c r="B1794" s="530"/>
      <c r="C1794" s="530"/>
      <c r="D1794" s="530"/>
      <c r="E1794" s="530"/>
      <c r="F1794" s="530"/>
      <c r="G1794" s="530"/>
      <c r="H1794" s="530"/>
      <c r="I1794" s="530"/>
      <c r="J1794" s="530"/>
      <c r="K1794" s="530"/>
      <c r="L1794" s="530">
        <f t="shared" si="26"/>
        <v>0</v>
      </c>
      <c r="M1794" s="530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530"/>
      <c r="B1795" s="530"/>
      <c r="C1795" s="530"/>
      <c r="D1795" s="530"/>
      <c r="E1795" s="530"/>
      <c r="F1795" s="530"/>
      <c r="G1795" s="530"/>
      <c r="H1795" s="530"/>
      <c r="I1795" s="530"/>
      <c r="J1795" s="530"/>
      <c r="K1795" s="530"/>
      <c r="L1795" s="530">
        <f t="shared" si="26"/>
        <v>0</v>
      </c>
      <c r="M1795" s="530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530"/>
      <c r="B1796" s="530"/>
      <c r="C1796" s="530"/>
      <c r="D1796" s="530"/>
      <c r="E1796" s="530"/>
      <c r="F1796" s="530"/>
      <c r="G1796" s="530"/>
      <c r="H1796" s="530"/>
      <c r="I1796" s="530"/>
      <c r="J1796" s="530"/>
      <c r="K1796" s="530"/>
      <c r="L1796" s="530">
        <f t="shared" si="26"/>
        <v>0</v>
      </c>
      <c r="M1796" s="530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530"/>
      <c r="B1797" s="530"/>
      <c r="C1797" s="530"/>
      <c r="D1797" s="530"/>
      <c r="E1797" s="530"/>
      <c r="F1797" s="530"/>
      <c r="G1797" s="530"/>
      <c r="H1797" s="530"/>
      <c r="I1797" s="530"/>
      <c r="J1797" s="530"/>
      <c r="K1797" s="530"/>
      <c r="L1797" s="530">
        <f t="shared" si="26"/>
        <v>0</v>
      </c>
      <c r="M1797" s="530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530"/>
      <c r="B1798" s="530"/>
      <c r="C1798" s="530"/>
      <c r="D1798" s="530"/>
      <c r="E1798" s="530"/>
      <c r="F1798" s="530"/>
      <c r="G1798" s="530"/>
      <c r="H1798" s="530"/>
      <c r="I1798" s="530"/>
      <c r="J1798" s="530"/>
      <c r="K1798" s="530"/>
      <c r="L1798" s="530">
        <f t="shared" si="26"/>
        <v>0</v>
      </c>
      <c r="M1798" s="530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530"/>
      <c r="B1799" s="530"/>
      <c r="C1799" s="530"/>
      <c r="D1799" s="530"/>
      <c r="E1799" s="530"/>
      <c r="F1799" s="530"/>
      <c r="G1799" s="530"/>
      <c r="H1799" s="530"/>
      <c r="I1799" s="530"/>
      <c r="J1799" s="530"/>
      <c r="K1799" s="530"/>
      <c r="L1799" s="530">
        <f t="shared" si="26"/>
        <v>0</v>
      </c>
      <c r="M1799" s="530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x14ac:dyDescent="0.25">
      <c r="A1800" s="530"/>
      <c r="B1800" s="530"/>
      <c r="C1800" s="530"/>
      <c r="D1800" s="530"/>
      <c r="E1800" s="530"/>
      <c r="F1800" s="530"/>
      <c r="G1800" s="530"/>
      <c r="H1800" s="530"/>
      <c r="I1800" s="530"/>
      <c r="J1800" s="530"/>
      <c r="K1800" s="530"/>
      <c r="L1800" s="530">
        <f t="shared" si="26"/>
        <v>0</v>
      </c>
      <c r="M1800" s="530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530"/>
      <c r="B1801" s="530"/>
      <c r="C1801" s="530"/>
      <c r="D1801" s="530"/>
      <c r="E1801" s="530"/>
      <c r="F1801" s="530"/>
      <c r="G1801" s="530"/>
      <c r="H1801" s="530"/>
      <c r="I1801" s="530"/>
      <c r="J1801" s="530"/>
      <c r="K1801" s="530"/>
      <c r="L1801" s="530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68" activePane="bottomLeft" state="frozen"/>
      <selection pane="bottomLeft" activeCell="A973" sqref="A973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079" t="s">
        <v>491</v>
      </c>
      <c r="B1" s="1079"/>
      <c r="C1" s="1079"/>
      <c r="D1" s="1079"/>
      <c r="E1" s="1079"/>
      <c r="F1" s="276"/>
    </row>
    <row r="2" spans="1:6" ht="15" customHeight="1" x14ac:dyDescent="0.25">
      <c r="A2" s="1079" t="s">
        <v>492</v>
      </c>
      <c r="B2" s="1079" t="s">
        <v>225</v>
      </c>
      <c r="C2" s="1079" t="s">
        <v>141</v>
      </c>
      <c r="D2" s="1079" t="s">
        <v>131</v>
      </c>
      <c r="E2" s="1079" t="s">
        <v>534</v>
      </c>
      <c r="F2" s="275"/>
    </row>
    <row r="3" spans="1:6" ht="15" customHeight="1" thickBot="1" x14ac:dyDescent="0.3">
      <c r="A3" s="1080"/>
      <c r="B3" s="1080"/>
      <c r="C3" s="1080"/>
      <c r="D3" s="1080"/>
      <c r="E3" s="1080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4"/>
      <c r="B973" s="278"/>
      <c r="C973" s="278"/>
      <c r="D973" s="278"/>
      <c r="E973" s="278"/>
    </row>
    <row r="974" spans="1:5" x14ac:dyDescent="0.25">
      <c r="A974" s="740"/>
      <c r="B974" s="277"/>
      <c r="C974" s="277"/>
      <c r="D974" s="277"/>
      <c r="E974" s="277"/>
    </row>
    <row r="975" spans="1:5" x14ac:dyDescent="0.25">
      <c r="A975" s="740"/>
      <c r="B975" s="277"/>
      <c r="C975" s="277"/>
      <c r="D975" s="277"/>
      <c r="E975" s="277"/>
    </row>
    <row r="976" spans="1:5" x14ac:dyDescent="0.25">
      <c r="A976" s="740"/>
      <c r="B976" s="277"/>
      <c r="C976" s="277"/>
      <c r="D976" s="277"/>
      <c r="E976" s="277"/>
    </row>
    <row r="977" spans="1:5" x14ac:dyDescent="0.25">
      <c r="A977" s="740"/>
      <c r="B977" s="277"/>
      <c r="C977" s="277"/>
      <c r="D977" s="277"/>
      <c r="E977" s="277"/>
    </row>
    <row r="978" spans="1:5" x14ac:dyDescent="0.25">
      <c r="A978" s="740"/>
      <c r="B978" s="277"/>
      <c r="C978" s="277"/>
      <c r="D978" s="277"/>
      <c r="E978" s="277"/>
    </row>
    <row r="979" spans="1:5" x14ac:dyDescent="0.25">
      <c r="A979" s="740"/>
      <c r="B979" s="277"/>
      <c r="C979" s="277"/>
      <c r="D979" s="277"/>
      <c r="E979" s="277"/>
    </row>
    <row r="980" spans="1:5" x14ac:dyDescent="0.25">
      <c r="A980" s="740"/>
      <c r="B980" s="277"/>
      <c r="C980" s="277"/>
      <c r="D980" s="277"/>
      <c r="E980" s="277"/>
    </row>
    <row r="981" spans="1:5" x14ac:dyDescent="0.25">
      <c r="A981" s="740"/>
      <c r="B981" s="277"/>
      <c r="C981" s="277"/>
      <c r="D981" s="277"/>
      <c r="E981" s="277"/>
    </row>
    <row r="982" spans="1:5" x14ac:dyDescent="0.25">
      <c r="A982" s="740"/>
      <c r="B982" s="277"/>
      <c r="C982" s="277"/>
      <c r="D982" s="277"/>
      <c r="E982" s="277"/>
    </row>
    <row r="983" spans="1:5" x14ac:dyDescent="0.25">
      <c r="A983" s="740"/>
      <c r="B983" s="277"/>
      <c r="C983" s="277"/>
      <c r="D983" s="277"/>
      <c r="E983" s="277"/>
    </row>
    <row r="984" spans="1:5" x14ac:dyDescent="0.25">
      <c r="A984" s="740"/>
      <c r="B984" s="277"/>
      <c r="C984" s="277"/>
      <c r="D984" s="277"/>
      <c r="E984" s="277"/>
    </row>
    <row r="985" spans="1:5" x14ac:dyDescent="0.25">
      <c r="A985" s="740"/>
      <c r="B985" s="277"/>
      <c r="C985" s="277"/>
      <c r="D985" s="277"/>
      <c r="E985" s="277"/>
    </row>
    <row r="986" spans="1:5" x14ac:dyDescent="0.25">
      <c r="A986" s="740"/>
      <c r="B986" s="277"/>
      <c r="C986" s="277"/>
      <c r="D986" s="277"/>
      <c r="E986" s="277"/>
    </row>
    <row r="987" spans="1:5" x14ac:dyDescent="0.25">
      <c r="A987" s="740"/>
      <c r="B987" s="277"/>
      <c r="C987" s="277"/>
      <c r="D987" s="277"/>
      <c r="E987" s="277"/>
    </row>
    <row r="988" spans="1:5" x14ac:dyDescent="0.25">
      <c r="A988" s="740"/>
      <c r="B988" s="277"/>
      <c r="C988" s="277"/>
      <c r="D988" s="277"/>
      <c r="E988" s="277"/>
    </row>
    <row r="989" spans="1:5" x14ac:dyDescent="0.25">
      <c r="A989" s="740"/>
      <c r="B989" s="277"/>
      <c r="C989" s="277"/>
      <c r="D989" s="277"/>
      <c r="E989" s="277"/>
    </row>
    <row r="990" spans="1:5" x14ac:dyDescent="0.25">
      <c r="A990" s="740"/>
      <c r="B990" s="277"/>
      <c r="C990" s="277"/>
      <c r="D990" s="277"/>
      <c r="E990" s="277"/>
    </row>
    <row r="991" spans="1:5" x14ac:dyDescent="0.25">
      <c r="A991" s="740"/>
      <c r="B991" s="277"/>
      <c r="C991" s="277"/>
      <c r="D991" s="277"/>
      <c r="E991" s="277"/>
    </row>
    <row r="992" spans="1:5" x14ac:dyDescent="0.25">
      <c r="A992" s="740"/>
      <c r="B992" s="277"/>
      <c r="C992" s="277"/>
      <c r="D992" s="277"/>
      <c r="E992" s="277"/>
    </row>
    <row r="993" spans="1:5" x14ac:dyDescent="0.25">
      <c r="A993" s="740"/>
      <c r="B993" s="277"/>
      <c r="C993" s="277"/>
      <c r="D993" s="277"/>
      <c r="E993" s="277"/>
    </row>
    <row r="994" spans="1:5" x14ac:dyDescent="0.25">
      <c r="A994" s="740"/>
      <c r="B994" s="277"/>
      <c r="C994" s="277"/>
      <c r="D994" s="277"/>
      <c r="E994" s="277"/>
    </row>
    <row r="995" spans="1:5" x14ac:dyDescent="0.25">
      <c r="A995" s="740"/>
      <c r="B995" s="277"/>
      <c r="C995" s="277"/>
      <c r="D995" s="277"/>
      <c r="E995" s="277"/>
    </row>
    <row r="996" spans="1:5" x14ac:dyDescent="0.25">
      <c r="A996" s="740"/>
      <c r="B996" s="277"/>
      <c r="C996" s="277"/>
      <c r="D996" s="277"/>
      <c r="E996" s="277"/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2024-08-28T06:11:07Z</dcterms:modified>
</cp:coreProperties>
</file>