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DC2E6850-30DE-49A7-AFF3-284BFBFEDFD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  <sheet name="ایزوگام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15" i="5" s="1"/>
  <c r="L1" i="5" s="1"/>
  <c r="B1" i="5"/>
  <c r="E15" i="5"/>
  <c r="D4" i="5"/>
  <c r="H14" i="5"/>
  <c r="H13" i="5"/>
  <c r="H12" i="5"/>
  <c r="H11" i="5"/>
  <c r="H10" i="5"/>
  <c r="H9" i="5"/>
  <c r="H8" i="5"/>
  <c r="H7" i="5"/>
  <c r="H6" i="5"/>
  <c r="H5" i="5"/>
  <c r="F14" i="5"/>
  <c r="F13" i="5"/>
  <c r="F12" i="5"/>
  <c r="F11" i="5"/>
  <c r="F10" i="5"/>
  <c r="F9" i="5"/>
  <c r="F8" i="5"/>
  <c r="F7" i="5"/>
  <c r="F6" i="5"/>
  <c r="F5" i="5"/>
  <c r="F4" i="5"/>
  <c r="I8" i="5" l="1"/>
  <c r="J8" i="5" s="1"/>
  <c r="K8" i="5" s="1"/>
  <c r="I13" i="5"/>
  <c r="J13" i="5" s="1"/>
  <c r="K13" i="5" s="1"/>
  <c r="I10" i="5"/>
  <c r="J10" i="5" s="1"/>
  <c r="K10" i="5" s="1"/>
  <c r="I4" i="5"/>
  <c r="I12" i="5"/>
  <c r="J12" i="5" s="1"/>
  <c r="K12" i="5" s="1"/>
  <c r="I6" i="5"/>
  <c r="J6" i="5" s="1"/>
  <c r="K6" i="5" s="1"/>
  <c r="I14" i="5"/>
  <c r="J14" i="5" s="1"/>
  <c r="K14" i="5" s="1"/>
  <c r="I7" i="5"/>
  <c r="J7" i="5" s="1"/>
  <c r="K7" i="5" s="1"/>
  <c r="I11" i="5"/>
  <c r="J11" i="5" s="1"/>
  <c r="K11" i="5" s="1"/>
  <c r="I5" i="5"/>
  <c r="J5" i="5" s="1"/>
  <c r="K5" i="5" s="1"/>
  <c r="I9" i="5"/>
  <c r="J9" i="5" s="1"/>
  <c r="K9" i="5" s="1"/>
  <c r="J4" i="5" l="1"/>
  <c r="I15" i="5"/>
  <c r="K4" i="5" l="1"/>
  <c r="K15" i="5" s="1"/>
  <c r="M18" i="5" s="1"/>
  <c r="J15" i="5"/>
  <c r="H6" i="4" l="1"/>
  <c r="H12" i="4"/>
  <c r="H11" i="4"/>
  <c r="H10" i="4"/>
  <c r="H9" i="4"/>
  <c r="H8" i="4"/>
  <c r="H7" i="4"/>
  <c r="H5" i="4"/>
  <c r="H4" i="4"/>
  <c r="H3" i="4"/>
  <c r="H2" i="4"/>
  <c r="E12" i="4"/>
  <c r="E10" i="4"/>
  <c r="E9" i="4"/>
  <c r="E7" i="4"/>
  <c r="E6" i="4"/>
  <c r="E5" i="4"/>
  <c r="E3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2" i="4"/>
  <c r="D5" i="5" l="1"/>
  <c r="D11" i="5"/>
  <c r="D7" i="5"/>
  <c r="D8" i="5"/>
  <c r="D14" i="5"/>
  <c r="D10" i="5"/>
  <c r="D6" i="5"/>
  <c r="D13" i="5"/>
  <c r="D9" i="5"/>
  <c r="D12" i="5"/>
  <c r="D1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I3" authorId="0" shapeId="0" xr:uid="{F7904E5E-63B6-43C2-AB7B-5CB23AD0A675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یک میلیون دادن بابت دو برج شارژ و آب و بقیش هم قرض بابت کمبود پول تعمیر درب برقی</t>
        </r>
      </text>
    </comment>
  </commentList>
</comments>
</file>

<file path=xl/sharedStrings.xml><?xml version="1.0" encoding="utf-8"?>
<sst xmlns="http://schemas.openxmlformats.org/spreadsheetml/2006/main" count="62" uniqueCount="48">
  <si>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</si>
  <si>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</si>
  <si>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</si>
  <si>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</si>
  <si>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</si>
  <si>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</si>
  <si>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</si>
  <si>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</si>
  <si>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</si>
  <si>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</si>
  <si>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</si>
  <si>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</si>
  <si>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</si>
  <si>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</si>
  <si>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</si>
  <si>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</si>
  <si>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</si>
  <si>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</si>
  <si>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</si>
  <si>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</si>
  <si>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</si>
  <si>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</si>
  <si>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</si>
  <si>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</si>
  <si>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</si>
  <si>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</si>
  <si>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</si>
  <si>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</si>
  <si>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</si>
  <si>
    <t>*</t>
  </si>
  <si>
    <t>خرید روغن آسانسور به مبلغ 200 هزار تومان به علاوه صد تومان پول   1 آبان 1402</t>
  </si>
  <si>
    <t>متراژ</t>
  </si>
  <si>
    <t>بنا بر متراژ</t>
  </si>
  <si>
    <t>هزینه اختصاصی</t>
  </si>
  <si>
    <t>متراژ کل ساختمان</t>
  </si>
  <si>
    <t>هزینه هر متر ایزوگام</t>
  </si>
  <si>
    <t>هزینه ایزوگام</t>
  </si>
  <si>
    <t>مبلغی که هر واحد واریز کرد</t>
  </si>
  <si>
    <t>بایستی پرداختی اول</t>
  </si>
  <si>
    <t>قیمت نهایی</t>
  </si>
  <si>
    <t>ایزوگام مشاع</t>
  </si>
  <si>
    <t>گرد ده هزار تومان</t>
  </si>
  <si>
    <t>وضعیت</t>
  </si>
  <si>
    <t>مبنای قیمتی که پول جمع کردیم</t>
  </si>
  <si>
    <t>اختصاصی(متر)</t>
  </si>
  <si>
    <t>پول هایی که جمع شده منهای وضعیت گرد شده</t>
  </si>
  <si>
    <t>ده هزار تومان به علت گرد شدن کمتر از هزینه ایزوگام شده است</t>
  </si>
  <si>
    <t>مشاع هر واحد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</si>
</sst>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zoomScale="85" zoomScaleNormal="85" workbookViewId="0">
      <selection activeCell="I9" sqref="I9:J9"/>
    </sheetView>
  </sheetViews>
  <sheetFormatPr defaultRowHeight="14.4" x14ac:dyDescent="0.3"/>
  <cols>
    <col min="2" max="2" width="21.77734375" bestFit="1" customWidth="1"/>
    <col min="3" max="3" width="23" bestFit="1" customWidth="1"/>
    <col min="4" max="4" width="23.109375" customWidth="1"/>
    <col min="5" max="6" width="23.5546875" bestFit="1" customWidth="1"/>
    <col min="7" max="7" width="18.44140625" bestFit="1" customWidth="1"/>
    <col min="8" max="8" width="19.6640625" customWidth="1"/>
    <col min="9" max="9" width="18.5546875" bestFit="1" customWidth="1"/>
    <col min="10" max="10" width="16.6640625" bestFit="1" customWidth="1"/>
    <col min="11" max="13" width="17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9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2">
        <v>1500000</v>
      </c>
      <c r="J2" s="2">
        <v>1500000</v>
      </c>
      <c r="K2" s="2"/>
      <c r="L2" s="2"/>
      <c r="M2" s="2"/>
    </row>
    <row r="3" spans="1:13" x14ac:dyDescent="0.3">
      <c r="A3" s="9"/>
      <c r="B3" s="4">
        <v>45011</v>
      </c>
      <c r="C3" s="4">
        <v>45037</v>
      </c>
      <c r="D3" s="4">
        <v>45069</v>
      </c>
      <c r="E3" s="8" t="s">
        <v>24</v>
      </c>
      <c r="F3" s="8"/>
      <c r="G3" s="8"/>
      <c r="H3" s="4">
        <v>45195</v>
      </c>
      <c r="I3" s="4">
        <v>45222</v>
      </c>
      <c r="J3" s="4">
        <v>45253</v>
      </c>
      <c r="K3" s="4"/>
      <c r="L3" s="4"/>
      <c r="M3" s="4"/>
    </row>
    <row r="4" spans="1:13" x14ac:dyDescent="0.3">
      <c r="A4" s="9">
        <v>2</v>
      </c>
      <c r="B4" s="2">
        <v>1500000</v>
      </c>
      <c r="C4" s="2">
        <v>1500000</v>
      </c>
      <c r="D4" s="2">
        <v>1500000</v>
      </c>
      <c r="E4" s="2"/>
      <c r="F4" s="2">
        <v>3000000</v>
      </c>
      <c r="G4" s="2">
        <v>1500000</v>
      </c>
      <c r="H4" s="2">
        <v>1500000</v>
      </c>
      <c r="I4" s="2">
        <v>1500000</v>
      </c>
      <c r="J4" s="2"/>
      <c r="K4" s="2"/>
      <c r="L4" s="2"/>
      <c r="M4" s="2"/>
    </row>
    <row r="5" spans="1:13" x14ac:dyDescent="0.3">
      <c r="A5" s="9"/>
      <c r="B5" s="4">
        <v>45101</v>
      </c>
      <c r="C5" s="4">
        <v>45101</v>
      </c>
      <c r="D5" s="4">
        <v>45101</v>
      </c>
      <c r="E5" s="4"/>
      <c r="F5" s="4">
        <v>45161</v>
      </c>
      <c r="G5" s="4">
        <v>45214</v>
      </c>
      <c r="H5" s="4">
        <v>45236</v>
      </c>
      <c r="I5" s="4">
        <v>45244</v>
      </c>
      <c r="J5" s="4"/>
      <c r="K5" s="4"/>
      <c r="L5" s="4"/>
      <c r="M5" s="4"/>
    </row>
    <row r="6" spans="1:13" x14ac:dyDescent="0.3">
      <c r="A6" s="9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  <c r="G6" s="2">
        <v>1500000</v>
      </c>
      <c r="H6" s="2">
        <v>1500000</v>
      </c>
      <c r="I6" s="2">
        <v>1500000</v>
      </c>
      <c r="J6" s="2"/>
      <c r="K6" s="2"/>
      <c r="L6" s="2"/>
      <c r="M6" s="2"/>
    </row>
    <row r="7" spans="1:13" x14ac:dyDescent="0.3">
      <c r="A7" s="9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>
        <v>45212</v>
      </c>
      <c r="H7" s="4">
        <v>45212</v>
      </c>
      <c r="I7" s="4">
        <v>45244</v>
      </c>
      <c r="J7" s="4"/>
      <c r="K7" s="4"/>
      <c r="L7" s="4"/>
      <c r="M7" s="4"/>
    </row>
    <row r="8" spans="1:13" x14ac:dyDescent="0.3">
      <c r="A8" s="9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  <c r="I8" s="2">
        <v>1500000</v>
      </c>
      <c r="J8" s="2">
        <v>1500000</v>
      </c>
      <c r="K8" s="2">
        <v>1500000</v>
      </c>
      <c r="L8" s="2">
        <v>1500000</v>
      </c>
      <c r="M8" s="2">
        <v>1500000</v>
      </c>
    </row>
    <row r="9" spans="1:13" x14ac:dyDescent="0.3">
      <c r="A9" s="9"/>
      <c r="B9" s="4">
        <v>45039</v>
      </c>
      <c r="C9" s="4">
        <v>45069</v>
      </c>
      <c r="D9" s="4">
        <v>45094</v>
      </c>
      <c r="E9" s="8" t="s">
        <v>25</v>
      </c>
      <c r="F9" s="8"/>
      <c r="G9" s="8"/>
      <c r="H9" s="8"/>
      <c r="I9" s="8" t="s">
        <v>30</v>
      </c>
      <c r="J9" s="8"/>
      <c r="K9" s="4">
        <v>45223</v>
      </c>
      <c r="L9" s="4">
        <v>45223</v>
      </c>
      <c r="M9" s="4">
        <v>45223</v>
      </c>
    </row>
    <row r="10" spans="1:13" x14ac:dyDescent="0.3">
      <c r="A10" s="9">
        <v>5</v>
      </c>
      <c r="B10" s="2">
        <v>1500000</v>
      </c>
      <c r="C10" s="2">
        <v>1500000</v>
      </c>
      <c r="D10" s="2">
        <v>1500000</v>
      </c>
      <c r="E10" s="2">
        <v>1500000</v>
      </c>
    </row>
    <row r="11" spans="1:13" x14ac:dyDescent="0.3">
      <c r="A11" s="9"/>
      <c r="B11" s="4">
        <v>45081</v>
      </c>
      <c r="C11" s="4">
        <v>45081</v>
      </c>
      <c r="D11" s="4">
        <v>45119</v>
      </c>
      <c r="E11" s="4">
        <v>45119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9">
        <v>6</v>
      </c>
      <c r="B12" s="2">
        <v>1500000</v>
      </c>
      <c r="C12" s="2">
        <v>1500000</v>
      </c>
      <c r="D12" s="2">
        <v>1500000</v>
      </c>
      <c r="E12" s="2">
        <v>1500000</v>
      </c>
      <c r="F12" s="2">
        <v>1500000</v>
      </c>
      <c r="G12" s="2">
        <v>1500000</v>
      </c>
      <c r="H12" s="2">
        <v>1500000</v>
      </c>
    </row>
    <row r="13" spans="1:13" x14ac:dyDescent="0.3">
      <c r="A13" s="9"/>
      <c r="B13" s="4">
        <v>45046</v>
      </c>
      <c r="C13" s="4">
        <v>45217</v>
      </c>
      <c r="D13" s="4">
        <v>45217</v>
      </c>
      <c r="E13" s="4">
        <v>45217</v>
      </c>
      <c r="F13" s="4">
        <v>45217</v>
      </c>
      <c r="G13" s="4">
        <v>45217</v>
      </c>
      <c r="H13" s="4">
        <v>45217</v>
      </c>
      <c r="I13" s="4"/>
      <c r="J13" s="4"/>
      <c r="K13" s="4"/>
      <c r="L13" s="4"/>
      <c r="M13" s="4"/>
    </row>
    <row r="14" spans="1:13" x14ac:dyDescent="0.3">
      <c r="A14" s="9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</row>
    <row r="15" spans="1:13" x14ac:dyDescent="0.3">
      <c r="A15" s="9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/>
      <c r="I15" s="4"/>
      <c r="J15" s="4"/>
      <c r="K15" s="4"/>
      <c r="L15" s="4"/>
      <c r="M15" s="4"/>
    </row>
    <row r="16" spans="1:13" x14ac:dyDescent="0.3">
      <c r="A16" s="9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  <c r="H16" s="2">
        <v>1500000</v>
      </c>
      <c r="I16" s="2">
        <v>1500000</v>
      </c>
    </row>
    <row r="17" spans="1:26" x14ac:dyDescent="0.3">
      <c r="A17" s="9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>
        <v>45212</v>
      </c>
      <c r="I17" s="4">
        <v>45236</v>
      </c>
      <c r="J17" s="4"/>
      <c r="K17" s="4"/>
      <c r="L17" s="4"/>
      <c r="M17" s="4"/>
      <c r="W17" s="1"/>
      <c r="X17" s="1"/>
      <c r="Y17" s="1"/>
      <c r="Z17" s="1"/>
    </row>
    <row r="18" spans="1:26" x14ac:dyDescent="0.3">
      <c r="A18" s="9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H18" s="2">
        <v>1500000</v>
      </c>
      <c r="I18" s="2">
        <v>1500000</v>
      </c>
      <c r="J18" s="1"/>
      <c r="K18" s="1"/>
      <c r="L18" s="1"/>
      <c r="M18" s="1"/>
      <c r="V18" s="2"/>
      <c r="W18" s="1"/>
      <c r="X18" s="1"/>
      <c r="Y18" s="1"/>
      <c r="Z18" s="1"/>
    </row>
    <row r="19" spans="1:26" x14ac:dyDescent="0.3">
      <c r="A19" s="9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>
        <v>45222</v>
      </c>
      <c r="I19" s="4">
        <v>45222</v>
      </c>
      <c r="J19" s="4"/>
      <c r="K19" s="4"/>
      <c r="L19" s="4"/>
      <c r="M19" s="4"/>
      <c r="W19" s="1"/>
      <c r="X19" s="1"/>
      <c r="Y19" s="1"/>
      <c r="Z19" s="1"/>
    </row>
    <row r="20" spans="1:26" x14ac:dyDescent="0.3">
      <c r="A20" s="9">
        <v>10</v>
      </c>
      <c r="B20" s="2">
        <v>1500000</v>
      </c>
      <c r="C20" s="2">
        <v>1500000</v>
      </c>
      <c r="D20" s="2">
        <v>1500000</v>
      </c>
      <c r="E20" s="2">
        <v>1500000</v>
      </c>
      <c r="F20" s="2">
        <v>1500000</v>
      </c>
      <c r="G20" s="2">
        <v>1500000</v>
      </c>
      <c r="H20" s="2">
        <v>1500000</v>
      </c>
      <c r="I20" s="2">
        <v>1500000</v>
      </c>
      <c r="J20" s="2">
        <v>1500000</v>
      </c>
      <c r="K20" s="1"/>
      <c r="L20" s="1"/>
      <c r="M20" s="1"/>
      <c r="X20" s="1"/>
      <c r="Y20" s="1"/>
      <c r="Z20" s="1"/>
    </row>
    <row r="21" spans="1:26" x14ac:dyDescent="0.3">
      <c r="A21" s="9"/>
      <c r="B21" s="4">
        <v>45021</v>
      </c>
      <c r="C21" s="4">
        <v>45067</v>
      </c>
      <c r="D21" s="4">
        <v>45198</v>
      </c>
      <c r="E21" s="4">
        <v>45198</v>
      </c>
      <c r="F21" s="4">
        <v>45198</v>
      </c>
      <c r="G21" s="4">
        <v>45198</v>
      </c>
      <c r="H21" s="4">
        <v>45235</v>
      </c>
      <c r="I21" s="4">
        <v>45235</v>
      </c>
      <c r="J21" s="4">
        <v>45253</v>
      </c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9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H22" s="2">
        <v>1500000</v>
      </c>
      <c r="I22" s="2">
        <v>1500000</v>
      </c>
      <c r="J22" s="1"/>
      <c r="K22" s="1"/>
      <c r="L22" s="1"/>
      <c r="M22" s="1"/>
      <c r="Z22" s="1"/>
    </row>
    <row r="23" spans="1:26" x14ac:dyDescent="0.3">
      <c r="A23" s="9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>
        <v>45213</v>
      </c>
      <c r="I23" s="4">
        <v>45236</v>
      </c>
      <c r="J23" s="4"/>
      <c r="K23" s="4"/>
      <c r="L23" s="4"/>
      <c r="M23" s="4"/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4">
    <mergeCell ref="A22:A23"/>
    <mergeCell ref="A14:A15"/>
    <mergeCell ref="A16:A17"/>
    <mergeCell ref="A6:A7"/>
    <mergeCell ref="A8:A9"/>
    <mergeCell ref="A10:A11"/>
    <mergeCell ref="A12:A13"/>
    <mergeCell ref="I9:J9"/>
    <mergeCell ref="E3:G3"/>
    <mergeCell ref="E9:H9"/>
    <mergeCell ref="A18:A19"/>
    <mergeCell ref="A20:A21"/>
    <mergeCell ref="A2:A3"/>
    <mergeCell ref="A4:A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H14"/>
  <sheetViews>
    <sheetView rightToLeft="1" zoomScaleNormal="100" workbookViewId="0">
      <selection sqref="A1:A12"/>
    </sheetView>
  </sheetViews>
  <sheetFormatPr defaultRowHeight="14.4" x14ac:dyDescent="0.3"/>
  <cols>
    <col min="2" max="2" width="20.88671875" customWidth="1"/>
    <col min="3" max="3" width="21.109375" bestFit="1" customWidth="1"/>
    <col min="4" max="4" width="19.5546875" customWidth="1"/>
    <col min="5" max="5" width="12.5546875" customWidth="1"/>
    <col min="6" max="6" width="18.88671875" customWidth="1"/>
    <col min="7" max="7" width="21.109375" bestFit="1" customWidth="1"/>
  </cols>
  <sheetData>
    <row r="1" spans="1:8" x14ac:dyDescent="0.3">
      <c r="A1" t="s">
        <v>0</v>
      </c>
      <c r="B1" t="s">
        <v>28</v>
      </c>
      <c r="C1" t="s">
        <v>26</v>
      </c>
      <c r="E1" s="2">
        <v>619900</v>
      </c>
      <c r="F1" s="2"/>
      <c r="G1" s="2"/>
    </row>
    <row r="2" spans="1:8" x14ac:dyDescent="0.3">
      <c r="A2">
        <v>1</v>
      </c>
      <c r="B2">
        <v>3286</v>
      </c>
      <c r="C2" s="6">
        <v>3349</v>
      </c>
      <c r="D2" s="6">
        <f>C2-B2</f>
        <v>63</v>
      </c>
      <c r="E2" s="5">
        <f t="shared" ref="E2:E12" si="0">D2*(619900)/438</f>
        <v>89163.698630136991</v>
      </c>
      <c r="F2" s="7" t="s">
        <v>29</v>
      </c>
      <c r="G2" s="6">
        <v>3373</v>
      </c>
      <c r="H2" s="6">
        <f t="shared" ref="H2:H12" si="1">G2-C2</f>
        <v>24</v>
      </c>
    </row>
    <row r="3" spans="1:8" x14ac:dyDescent="0.3">
      <c r="A3">
        <v>2</v>
      </c>
      <c r="B3">
        <v>1945</v>
      </c>
      <c r="C3" s="6">
        <v>1972</v>
      </c>
      <c r="D3" s="6">
        <f>C3-B3</f>
        <v>27</v>
      </c>
      <c r="E3" s="5">
        <f t="shared" si="0"/>
        <v>38213.013698630137</v>
      </c>
      <c r="F3" s="7" t="s">
        <v>29</v>
      </c>
      <c r="G3" s="6">
        <v>1976</v>
      </c>
      <c r="H3" s="6">
        <f t="shared" si="1"/>
        <v>4</v>
      </c>
    </row>
    <row r="4" spans="1:8" x14ac:dyDescent="0.3">
      <c r="A4">
        <v>3</v>
      </c>
      <c r="B4">
        <v>166</v>
      </c>
      <c r="C4" s="6">
        <v>205</v>
      </c>
      <c r="D4" s="6">
        <f>ABS(C4-B4)</f>
        <v>39</v>
      </c>
      <c r="E4" s="5">
        <f t="shared" si="0"/>
        <v>55196.575342465752</v>
      </c>
      <c r="F4" s="6" t="s">
        <v>29</v>
      </c>
      <c r="G4" s="6"/>
      <c r="H4" s="6">
        <f t="shared" si="1"/>
        <v>-205</v>
      </c>
    </row>
    <row r="5" spans="1:8" x14ac:dyDescent="0.3">
      <c r="A5">
        <v>4</v>
      </c>
      <c r="B5">
        <v>2345</v>
      </c>
      <c r="C5" s="6">
        <v>2369</v>
      </c>
      <c r="D5" s="6">
        <f t="shared" ref="D5:D10" si="2">C5-B5</f>
        <v>24</v>
      </c>
      <c r="E5" s="5">
        <f t="shared" si="0"/>
        <v>33967.123287671231</v>
      </c>
      <c r="F5" s="6" t="s">
        <v>29</v>
      </c>
      <c r="G5" s="6">
        <v>2379</v>
      </c>
      <c r="H5" s="6">
        <f t="shared" si="1"/>
        <v>10</v>
      </c>
    </row>
    <row r="6" spans="1:8" x14ac:dyDescent="0.3">
      <c r="A6">
        <v>5</v>
      </c>
      <c r="B6">
        <v>2152</v>
      </c>
      <c r="C6" s="6">
        <v>2168</v>
      </c>
      <c r="D6" s="6">
        <f t="shared" si="2"/>
        <v>16</v>
      </c>
      <c r="E6" s="5">
        <f t="shared" si="0"/>
        <v>22644.748858447489</v>
      </c>
      <c r="F6" s="7" t="s">
        <v>29</v>
      </c>
      <c r="G6" s="6">
        <v>2168</v>
      </c>
      <c r="H6" s="6">
        <f t="shared" si="1"/>
        <v>0</v>
      </c>
    </row>
    <row r="7" spans="1:8" x14ac:dyDescent="0.3">
      <c r="A7">
        <v>6</v>
      </c>
      <c r="B7">
        <v>2056</v>
      </c>
      <c r="C7" s="6">
        <v>2084</v>
      </c>
      <c r="D7" s="6">
        <f t="shared" si="2"/>
        <v>28</v>
      </c>
      <c r="E7" s="5">
        <f t="shared" si="0"/>
        <v>39628.310502283108</v>
      </c>
      <c r="F7" s="7" t="s">
        <v>29</v>
      </c>
      <c r="G7" s="6">
        <v>2093</v>
      </c>
      <c r="H7" s="6">
        <f t="shared" si="1"/>
        <v>9</v>
      </c>
    </row>
    <row r="8" spans="1:8" x14ac:dyDescent="0.3">
      <c r="A8">
        <v>7</v>
      </c>
      <c r="B8">
        <v>1696</v>
      </c>
      <c r="C8" s="6">
        <v>1698</v>
      </c>
      <c r="D8" s="6">
        <f t="shared" si="2"/>
        <v>2</v>
      </c>
      <c r="E8" s="5">
        <f t="shared" si="0"/>
        <v>2830.5936073059361</v>
      </c>
      <c r="F8" s="7"/>
      <c r="G8" s="6"/>
      <c r="H8" s="6">
        <f t="shared" si="1"/>
        <v>-1698</v>
      </c>
    </row>
    <row r="9" spans="1:8" x14ac:dyDescent="0.3">
      <c r="A9">
        <v>8</v>
      </c>
      <c r="B9">
        <v>1485</v>
      </c>
      <c r="C9" s="6">
        <v>1538</v>
      </c>
      <c r="D9" s="6">
        <f t="shared" si="2"/>
        <v>53</v>
      </c>
      <c r="E9" s="5">
        <f t="shared" si="0"/>
        <v>75010.73059360731</v>
      </c>
      <c r="F9" s="7" t="s">
        <v>29</v>
      </c>
      <c r="G9" s="6">
        <v>1557</v>
      </c>
      <c r="H9" s="6">
        <f t="shared" si="1"/>
        <v>19</v>
      </c>
    </row>
    <row r="10" spans="1:8" x14ac:dyDescent="0.3">
      <c r="A10">
        <v>9</v>
      </c>
      <c r="B10">
        <v>1482</v>
      </c>
      <c r="C10" s="6">
        <v>1511</v>
      </c>
      <c r="D10" s="6">
        <f t="shared" si="2"/>
        <v>29</v>
      </c>
      <c r="E10" s="5">
        <f t="shared" si="0"/>
        <v>41043.607305936071</v>
      </c>
      <c r="F10" s="6" t="s">
        <v>29</v>
      </c>
      <c r="G10" s="6">
        <v>1519</v>
      </c>
      <c r="H10" s="6">
        <f t="shared" si="1"/>
        <v>8</v>
      </c>
    </row>
    <row r="11" spans="1:8" x14ac:dyDescent="0.3">
      <c r="A11">
        <v>10</v>
      </c>
      <c r="B11">
        <v>98290</v>
      </c>
      <c r="C11" s="6">
        <v>98230</v>
      </c>
      <c r="D11" s="6">
        <f>ABS(C11-B11)</f>
        <v>60</v>
      </c>
      <c r="E11" s="5">
        <f t="shared" si="0"/>
        <v>84917.808219178085</v>
      </c>
      <c r="F11" s="6" t="s">
        <v>29</v>
      </c>
      <c r="G11" s="6">
        <v>98213</v>
      </c>
      <c r="H11" s="6">
        <f t="shared" si="1"/>
        <v>-17</v>
      </c>
    </row>
    <row r="12" spans="1:8" x14ac:dyDescent="0.3">
      <c r="A12">
        <v>11</v>
      </c>
      <c r="B12">
        <v>1454</v>
      </c>
      <c r="C12" s="6">
        <v>1471</v>
      </c>
      <c r="D12" s="6">
        <f>C12-B12</f>
        <v>17</v>
      </c>
      <c r="E12" s="5">
        <f t="shared" si="0"/>
        <v>24060.045662100456</v>
      </c>
      <c r="F12" s="6" t="s">
        <v>29</v>
      </c>
      <c r="G12" s="6">
        <v>1477</v>
      </c>
      <c r="H12" s="6">
        <f t="shared" si="1"/>
        <v>6</v>
      </c>
    </row>
    <row r="13" spans="1:8" x14ac:dyDescent="0.3">
      <c r="C13" s="6"/>
      <c r="F13" s="6"/>
      <c r="G13" s="6"/>
    </row>
    <row r="14" spans="1:8" x14ac:dyDescent="0.3">
      <c r="F14" s="6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27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E886-33BA-4594-AB57-753A37BDBDC8}">
  <dimension ref="A1:M30"/>
  <sheetViews>
    <sheetView rightToLeft="1" tabSelected="1"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8" bestFit="1" customWidth="1"/>
    <col min="3" max="3" width="17.44140625" bestFit="1" customWidth="1"/>
    <col min="4" max="4" width="13.109375" bestFit="1" customWidth="1"/>
    <col min="5" max="5" width="21.33203125" bestFit="1" customWidth="1"/>
    <col min="6" max="6" width="10.88671875" bestFit="1" customWidth="1"/>
    <col min="7" max="7" width="10.77734375" bestFit="1" customWidth="1"/>
    <col min="8" max="8" width="11.5546875" bestFit="1" customWidth="1"/>
    <col min="9" max="9" width="10.88671875" bestFit="1" customWidth="1"/>
    <col min="10" max="10" width="13.44140625" customWidth="1"/>
    <col min="11" max="11" width="12.33203125" bestFit="1" customWidth="1"/>
    <col min="12" max="12" width="10.88671875" bestFit="1" customWidth="1"/>
    <col min="13" max="13" width="42.21875" bestFit="1" customWidth="1"/>
    <col min="14" max="14" width="10.88671875" bestFit="1" customWidth="1"/>
  </cols>
  <sheetData>
    <row r="1" spans="1:12" x14ac:dyDescent="0.3">
      <c r="A1" t="s">
        <v>34</v>
      </c>
      <c r="B1">
        <f>SUM(B4:B14)</f>
        <v>1054.8800000000001</v>
      </c>
      <c r="C1" t="s">
        <v>35</v>
      </c>
      <c r="D1" s="2">
        <v>1100000</v>
      </c>
      <c r="E1" t="s">
        <v>43</v>
      </c>
      <c r="F1" s="2">
        <v>600000000</v>
      </c>
      <c r="G1" t="s">
        <v>36</v>
      </c>
      <c r="H1" s="2">
        <v>490500000</v>
      </c>
      <c r="I1" t="s">
        <v>40</v>
      </c>
      <c r="J1" s="2">
        <v>44000000</v>
      </c>
      <c r="K1" t="s">
        <v>39</v>
      </c>
      <c r="L1" s="2">
        <f>H1-J1-H15</f>
        <v>444300000</v>
      </c>
    </row>
    <row r="3" spans="1:12" x14ac:dyDescent="0.3">
      <c r="A3" t="s">
        <v>0</v>
      </c>
      <c r="B3" t="s">
        <v>31</v>
      </c>
      <c r="C3" t="s">
        <v>13</v>
      </c>
      <c r="D3" t="s">
        <v>38</v>
      </c>
      <c r="E3" t="s">
        <v>37</v>
      </c>
      <c r="F3" t="s">
        <v>47</v>
      </c>
      <c r="G3" t="s">
        <v>44</v>
      </c>
      <c r="H3" t="s">
        <v>33</v>
      </c>
      <c r="I3" t="s">
        <v>32</v>
      </c>
      <c r="J3" t="s">
        <v>42</v>
      </c>
      <c r="K3" t="s">
        <v>41</v>
      </c>
    </row>
    <row r="4" spans="1:12" x14ac:dyDescent="0.3">
      <c r="A4">
        <v>1</v>
      </c>
      <c r="B4">
        <v>120.5</v>
      </c>
      <c r="C4" s="4">
        <v>45253</v>
      </c>
      <c r="D4" s="2">
        <f>B4*$F$1/$B$1</f>
        <v>68538601.547095403</v>
      </c>
      <c r="E4" s="2">
        <v>40500000</v>
      </c>
      <c r="F4" s="2">
        <f>$J$1/11</f>
        <v>4000000</v>
      </c>
      <c r="G4" s="2">
        <v>0</v>
      </c>
      <c r="H4" s="2">
        <f>G4*$D$1</f>
        <v>0</v>
      </c>
      <c r="I4" s="2">
        <f>B4*$L$1/$B$1+F4+H4</f>
        <v>54752834.445624143</v>
      </c>
      <c r="J4" s="2">
        <f>E4-I4</f>
        <v>-14252834.445624143</v>
      </c>
      <c r="K4" s="2">
        <f>ROUND(J4,-5)</f>
        <v>-14300000</v>
      </c>
    </row>
    <row r="5" spans="1:12" x14ac:dyDescent="0.3">
      <c r="A5">
        <v>2</v>
      </c>
      <c r="B5">
        <v>79.56</v>
      </c>
      <c r="C5" s="4"/>
      <c r="D5" s="2">
        <f>B5*$F$1/$B$1</f>
        <v>45252540.57333535</v>
      </c>
      <c r="E5" s="2">
        <v>0</v>
      </c>
      <c r="F5" s="2">
        <f>$J$1/11</f>
        <v>4000000</v>
      </c>
      <c r="G5" s="2">
        <v>0</v>
      </c>
      <c r="H5" s="2">
        <f>G5*$D$1</f>
        <v>0</v>
      </c>
      <c r="I5" s="2">
        <f>B5*$L$1/$B$1+F5+H5</f>
        <v>37509506.29455483</v>
      </c>
      <c r="J5" s="2">
        <f>E5-I5</f>
        <v>-37509506.29455483</v>
      </c>
      <c r="K5" s="2">
        <f>ROUND(J5,-5)</f>
        <v>-37500000</v>
      </c>
    </row>
    <row r="6" spans="1:12" x14ac:dyDescent="0.3">
      <c r="A6">
        <v>3</v>
      </c>
      <c r="B6">
        <v>69.92</v>
      </c>
      <c r="C6" s="4">
        <v>45253</v>
      </c>
      <c r="D6" s="2">
        <f>B6*$F$1/$B$1</f>
        <v>39769452.44956772</v>
      </c>
      <c r="E6" s="2">
        <v>39800000</v>
      </c>
      <c r="F6" s="2">
        <f>$J$1/11</f>
        <v>4000000</v>
      </c>
      <c r="G6" s="2">
        <v>0</v>
      </c>
      <c r="H6" s="2">
        <f>G6*$D$1</f>
        <v>0</v>
      </c>
      <c r="I6" s="2">
        <f>B6*$L$1/$B$1+F6+H6</f>
        <v>33449279.538904898</v>
      </c>
      <c r="J6" s="2">
        <f>E6-I6</f>
        <v>6350720.4610951021</v>
      </c>
      <c r="K6" s="2">
        <f>ROUND(J6,-5)</f>
        <v>6400000</v>
      </c>
    </row>
    <row r="7" spans="1:12" x14ac:dyDescent="0.3">
      <c r="A7">
        <v>4</v>
      </c>
      <c r="B7">
        <v>109.3</v>
      </c>
      <c r="C7" s="4">
        <v>45252</v>
      </c>
      <c r="D7" s="2">
        <f>B7*$F$1/$B$1</f>
        <v>62168208.706203543</v>
      </c>
      <c r="E7" s="2">
        <v>63000000</v>
      </c>
      <c r="F7" s="2">
        <f>$J$1/11</f>
        <v>4000000</v>
      </c>
      <c r="G7" s="2">
        <v>0</v>
      </c>
      <c r="H7" s="2">
        <f>G7*$D$1</f>
        <v>0</v>
      </c>
      <c r="I7" s="2">
        <f>B7*$L$1/$B$1+F7+H7</f>
        <v>50035558.546943724</v>
      </c>
      <c r="J7" s="2">
        <f>E7-I7</f>
        <v>12964441.453056276</v>
      </c>
      <c r="K7" s="2">
        <f>ROUND(J7,-5)</f>
        <v>13000000</v>
      </c>
    </row>
    <row r="8" spans="1:12" x14ac:dyDescent="0.3">
      <c r="A8">
        <v>5</v>
      </c>
      <c r="B8">
        <v>105.7</v>
      </c>
      <c r="C8" s="4">
        <v>45254</v>
      </c>
      <c r="D8" s="2">
        <f>B8*$F$1/$B$1</f>
        <v>60120582.435916878</v>
      </c>
      <c r="E8" s="2">
        <v>60000000</v>
      </c>
      <c r="F8" s="2">
        <f>$J$1/11</f>
        <v>4000000</v>
      </c>
      <c r="G8" s="2">
        <v>0</v>
      </c>
      <c r="H8" s="2">
        <f>G8*$D$1</f>
        <v>0</v>
      </c>
      <c r="I8" s="2">
        <f>B8*$L$1/$B$1+F8+H8</f>
        <v>48519291.29379645</v>
      </c>
      <c r="J8" s="2">
        <f>E8-I8</f>
        <v>11480708.70620355</v>
      </c>
      <c r="K8" s="2">
        <f>ROUND(J8,-5)</f>
        <v>11500000</v>
      </c>
    </row>
    <row r="9" spans="1:12" x14ac:dyDescent="0.3">
      <c r="A9">
        <v>6</v>
      </c>
      <c r="B9">
        <v>58.9</v>
      </c>
      <c r="C9" s="4">
        <v>45251</v>
      </c>
      <c r="D9" s="2">
        <f>B9*$F$1/$B$1</f>
        <v>33501440.922190197</v>
      </c>
      <c r="E9" s="2">
        <v>17000000</v>
      </c>
      <c r="F9" s="2">
        <f>$J$1/11</f>
        <v>4000000</v>
      </c>
      <c r="G9" s="2">
        <v>0</v>
      </c>
      <c r="H9" s="2">
        <f>G9*$D$1</f>
        <v>0</v>
      </c>
      <c r="I9" s="2">
        <f>B9*$L$1/$B$1+F9+H9</f>
        <v>28807817.002881844</v>
      </c>
      <c r="J9" s="2">
        <f>E9-I9</f>
        <v>-11807817.002881844</v>
      </c>
      <c r="K9" s="2">
        <f>ROUND(J9,-5)</f>
        <v>-11800000</v>
      </c>
    </row>
    <row r="10" spans="1:12" x14ac:dyDescent="0.3">
      <c r="A10">
        <v>7</v>
      </c>
      <c r="B10">
        <v>109.13</v>
      </c>
      <c r="C10" s="4">
        <v>45258</v>
      </c>
      <c r="D10" s="2">
        <f>B10*$F$1/$B$1</f>
        <v>62071515.243440002</v>
      </c>
      <c r="E10" s="2">
        <v>62000000</v>
      </c>
      <c r="F10" s="2">
        <f>$J$1/11</f>
        <v>4000000</v>
      </c>
      <c r="G10" s="2">
        <v>0</v>
      </c>
      <c r="H10" s="2">
        <f>G10*$D$1</f>
        <v>0</v>
      </c>
      <c r="I10" s="2">
        <f>B10*$L$1/$B$1+F10+H10</f>
        <v>49963957.037767321</v>
      </c>
      <c r="J10" s="2">
        <f>E10-I10</f>
        <v>12036042.962232679</v>
      </c>
      <c r="K10" s="2">
        <f>ROUND(J10,-5)</f>
        <v>12000000</v>
      </c>
    </row>
    <row r="11" spans="1:12" x14ac:dyDescent="0.3">
      <c r="A11">
        <v>8</v>
      </c>
      <c r="B11">
        <v>117.62</v>
      </c>
      <c r="C11" s="4">
        <v>45253</v>
      </c>
      <c r="D11" s="2">
        <f>B11*$F$1/$B$1</f>
        <v>66900500.530866064</v>
      </c>
      <c r="E11" s="2">
        <v>67000000</v>
      </c>
      <c r="F11" s="2">
        <f>$J$1/11</f>
        <v>4000000</v>
      </c>
      <c r="G11" s="2">
        <v>0</v>
      </c>
      <c r="H11" s="2">
        <f>G11*$D$1</f>
        <v>0</v>
      </c>
      <c r="I11" s="2">
        <f>B11*$L$1/$B$1+F11+H11</f>
        <v>53539820.643106319</v>
      </c>
      <c r="J11" s="2">
        <f>E11-I11</f>
        <v>13460179.356893681</v>
      </c>
      <c r="K11" s="2">
        <f>ROUND(J11,-5)</f>
        <v>13500000</v>
      </c>
    </row>
    <row r="12" spans="1:12" x14ac:dyDescent="0.3">
      <c r="A12">
        <v>9</v>
      </c>
      <c r="B12">
        <v>69.92</v>
      </c>
      <c r="C12" s="4">
        <v>45253</v>
      </c>
      <c r="D12" s="2">
        <f>B12*$F$1/$B$1</f>
        <v>39769452.44956772</v>
      </c>
      <c r="E12" s="2">
        <v>40000000</v>
      </c>
      <c r="F12" s="2">
        <f>$J$1/11</f>
        <v>4000000</v>
      </c>
      <c r="G12" s="2">
        <v>2</v>
      </c>
      <c r="H12" s="2">
        <f>G12*$D$1</f>
        <v>2200000</v>
      </c>
      <c r="I12" s="2">
        <f>B12*$L$1/$B$1+F12+H12</f>
        <v>35649279.538904898</v>
      </c>
      <c r="J12" s="2">
        <f>E12-I12</f>
        <v>4350720.4610951021</v>
      </c>
      <c r="K12" s="2">
        <f>ROUND(J12,-5)</f>
        <v>4400000</v>
      </c>
    </row>
    <row r="13" spans="1:12" x14ac:dyDescent="0.3">
      <c r="A13">
        <v>10</v>
      </c>
      <c r="B13">
        <v>108.93</v>
      </c>
      <c r="C13" s="4">
        <v>45254</v>
      </c>
      <c r="D13" s="2">
        <f>B13*$F$1/$B$1</f>
        <v>61957758.228424087</v>
      </c>
      <c r="E13" s="2">
        <v>60000000</v>
      </c>
      <c r="F13" s="2">
        <f>$J$1/11</f>
        <v>4000000</v>
      </c>
      <c r="G13" s="2">
        <v>0</v>
      </c>
      <c r="H13" s="2">
        <f>G13*$D$1</f>
        <v>0</v>
      </c>
      <c r="I13" s="2">
        <f>B13*$L$1/$B$1+F13+H13</f>
        <v>49879719.96814803</v>
      </c>
      <c r="J13" s="2">
        <f>E13-I13</f>
        <v>10120280.03185197</v>
      </c>
      <c r="K13" s="2">
        <f>ROUND(J13,-5)</f>
        <v>10100000</v>
      </c>
    </row>
    <row r="14" spans="1:12" x14ac:dyDescent="0.3">
      <c r="A14">
        <v>11</v>
      </c>
      <c r="B14">
        <v>105.4</v>
      </c>
      <c r="C14" s="4">
        <v>45249</v>
      </c>
      <c r="D14" s="2">
        <f>B14*$F$1/$B$1</f>
        <v>59949946.913392983</v>
      </c>
      <c r="E14" s="2">
        <v>60000000</v>
      </c>
      <c r="F14" s="2">
        <f>$J$1/11</f>
        <v>4000000</v>
      </c>
      <c r="G14" s="2">
        <v>0</v>
      </c>
      <c r="H14" s="2">
        <f>G14*$D$1</f>
        <v>0</v>
      </c>
      <c r="I14" s="2">
        <f>B14*$L$1/$B$1+F14+H14</f>
        <v>48392935.689367503</v>
      </c>
      <c r="J14" s="2">
        <f>E14-I14</f>
        <v>11607064.310632497</v>
      </c>
      <c r="K14" s="2">
        <f>ROUND(J14,-5)</f>
        <v>11600000</v>
      </c>
    </row>
    <row r="15" spans="1:12" x14ac:dyDescent="0.3">
      <c r="D15" s="2">
        <f>SUM(D4:D14)</f>
        <v>600000000</v>
      </c>
      <c r="E15" s="2">
        <f>SUM(E4:E14)</f>
        <v>509300000</v>
      </c>
      <c r="F15" s="2"/>
      <c r="H15" s="2">
        <f>SUM(H4:H14)</f>
        <v>2200000</v>
      </c>
      <c r="I15" s="2">
        <f>SUM(I4:I14)</f>
        <v>490500000</v>
      </c>
      <c r="J15" s="2">
        <f>SUM(J4:J14)</f>
        <v>18800000.000000041</v>
      </c>
      <c r="K15" s="2">
        <f>SUM(K4:K14)</f>
        <v>18900000</v>
      </c>
    </row>
    <row r="17" spans="6:13" x14ac:dyDescent="0.3">
      <c r="M17" t="s">
        <v>45</v>
      </c>
    </row>
    <row r="18" spans="6:13" x14ac:dyDescent="0.3">
      <c r="M18" s="2">
        <f>E15-K15</f>
        <v>490400000</v>
      </c>
    </row>
    <row r="19" spans="6:13" x14ac:dyDescent="0.3">
      <c r="M19" s="10" t="s">
        <v>46</v>
      </c>
    </row>
    <row r="20" spans="6:13" x14ac:dyDescent="0.3">
      <c r="F20" s="2"/>
    </row>
    <row r="21" spans="6:13" x14ac:dyDescent="0.3">
      <c r="F21" s="2"/>
    </row>
    <row r="22" spans="6:13" x14ac:dyDescent="0.3">
      <c r="F22" s="2"/>
    </row>
    <row r="23" spans="6:13" x14ac:dyDescent="0.3">
      <c r="F23" s="2"/>
    </row>
    <row r="24" spans="6:13" x14ac:dyDescent="0.3">
      <c r="F24" s="2"/>
    </row>
    <row r="25" spans="6:13" x14ac:dyDescent="0.3">
      <c r="F25" s="2"/>
    </row>
    <row r="26" spans="6:13" x14ac:dyDescent="0.3">
      <c r="F26" s="2"/>
    </row>
    <row r="27" spans="6:13" x14ac:dyDescent="0.3">
      <c r="F27" s="2"/>
    </row>
    <row r="28" spans="6:13" x14ac:dyDescent="0.3">
      <c r="F28" s="2"/>
    </row>
    <row r="29" spans="6:13" x14ac:dyDescent="0.3">
      <c r="F29" s="2"/>
    </row>
    <row r="30" spans="6:13" x14ac:dyDescent="0.3">
      <c r="F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شارژ ها</vt:lpstr>
      <vt:lpstr>آب</vt:lpstr>
      <vt:lpstr>برداشت از حساب</vt:lpstr>
      <vt:lpstr>واریز وجه از حسابدار قبلی</vt:lpstr>
      <vt:lpstr>ایزوگام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2023-11-30T13:41:00Z</dcterms:modified>
</cp:coreProperties>
</file>