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0CDDFA4-74D1-4AEB-9C95-BCC3947FDF27}" xr6:coauthVersionLast="46" xr6:coauthVersionMax="46" xr10:uidLastSave="{00000000-0000-0000-0000-000000000000}"/>
  <bookViews>
    <workbookView xWindow="-108" yWindow="-108" windowWidth="23256" windowHeight="12576" xr2:uid="{9FF756E9-2E33-4A40-9F33-235E4BC4A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" l="1"/>
  <c r="E66" i="1"/>
  <c r="F66" i="1"/>
  <c r="G66" i="1"/>
  <c r="C66" i="1"/>
  <c r="D97" i="1"/>
  <c r="E97" i="1"/>
  <c r="F97" i="1"/>
  <c r="G97" i="1"/>
  <c r="C97" i="1"/>
  <c r="D61" i="1"/>
  <c r="E61" i="1"/>
  <c r="F61" i="1"/>
  <c r="G61" i="1"/>
  <c r="C61" i="1"/>
  <c r="C62" i="1" s="1"/>
  <c r="C64" i="1" s="1"/>
  <c r="D60" i="1"/>
  <c r="D65" i="1" s="1"/>
  <c r="E60" i="1"/>
  <c r="F60" i="1"/>
  <c r="G60" i="1"/>
  <c r="C60" i="1"/>
  <c r="D92" i="1"/>
  <c r="E92" i="1"/>
  <c r="F92" i="1"/>
  <c r="G92" i="1"/>
  <c r="C92" i="1"/>
  <c r="D91" i="1"/>
  <c r="E91" i="1"/>
  <c r="F91" i="1"/>
  <c r="G91" i="1"/>
  <c r="G93" i="1" s="1"/>
  <c r="C91" i="1"/>
  <c r="C96" i="1" s="1"/>
  <c r="G63" i="1"/>
  <c r="F63" i="1"/>
  <c r="E63" i="1"/>
  <c r="D63" i="1"/>
  <c r="C63" i="1"/>
  <c r="G94" i="1"/>
  <c r="F94" i="1"/>
  <c r="E94" i="1"/>
  <c r="D94" i="1"/>
  <c r="C94" i="1"/>
  <c r="D75" i="1"/>
  <c r="E75" i="1"/>
  <c r="F75" i="1"/>
  <c r="G75" i="1"/>
  <c r="C75" i="1"/>
  <c r="E96" i="1"/>
  <c r="E93" i="1"/>
  <c r="E95" i="1" s="1"/>
  <c r="F96" i="1"/>
  <c r="D96" i="1"/>
  <c r="D44" i="1"/>
  <c r="E44" i="1"/>
  <c r="F44" i="1"/>
  <c r="G44" i="1"/>
  <c r="C44" i="1"/>
  <c r="E65" i="1"/>
  <c r="F65" i="1"/>
  <c r="G65" i="1"/>
  <c r="C65" i="1"/>
  <c r="B17" i="1"/>
  <c r="B18" i="1"/>
  <c r="B19" i="1"/>
  <c r="B31" i="1"/>
  <c r="B32" i="1"/>
  <c r="C17" i="1"/>
  <c r="C18" i="1"/>
  <c r="C19" i="1"/>
  <c r="C20" i="1"/>
  <c r="B20" i="1" s="1"/>
  <c r="C21" i="1"/>
  <c r="B21" i="1" s="1"/>
  <c r="C22" i="1"/>
  <c r="B22" i="1" s="1"/>
  <c r="C28" i="1"/>
  <c r="B28" i="1" s="1"/>
  <c r="C29" i="1"/>
  <c r="B29" i="1" s="1"/>
  <c r="C30" i="1"/>
  <c r="B30" i="1" s="1"/>
  <c r="C31" i="1"/>
  <c r="C32" i="1"/>
  <c r="C33" i="1"/>
  <c r="B33" i="1" s="1"/>
  <c r="F17" i="1"/>
  <c r="E17" i="1" s="1"/>
  <c r="F18" i="1"/>
  <c r="E18" i="1" s="1"/>
  <c r="F19" i="1"/>
  <c r="E19" i="1" s="1"/>
  <c r="F29" i="1"/>
  <c r="E29" i="1" s="1"/>
  <c r="F30" i="1"/>
  <c r="E30" i="1" s="1"/>
  <c r="G17" i="1"/>
  <c r="G18" i="1"/>
  <c r="G19" i="1"/>
  <c r="G20" i="1"/>
  <c r="F20" i="1" s="1"/>
  <c r="E20" i="1" s="1"/>
  <c r="G21" i="1"/>
  <c r="F21" i="1" s="1"/>
  <c r="E21" i="1" s="1"/>
  <c r="G22" i="1"/>
  <c r="F22" i="1" s="1"/>
  <c r="E22" i="1" s="1"/>
  <c r="G28" i="1"/>
  <c r="F28" i="1" s="1"/>
  <c r="E28" i="1" s="1"/>
  <c r="G29" i="1"/>
  <c r="G30" i="1"/>
  <c r="G31" i="1"/>
  <c r="F31" i="1" s="1"/>
  <c r="E31" i="1" s="1"/>
  <c r="G32" i="1"/>
  <c r="F32" i="1" s="1"/>
  <c r="E32" i="1" s="1"/>
  <c r="G33" i="1"/>
  <c r="F33" i="1" s="1"/>
  <c r="E33" i="1" s="1"/>
  <c r="F7" i="1"/>
  <c r="E7" i="1" s="1"/>
  <c r="F8" i="1"/>
  <c r="E8" i="1" s="1"/>
  <c r="B5" i="1"/>
  <c r="B6" i="1"/>
  <c r="B7" i="1"/>
  <c r="B8" i="1"/>
  <c r="B3" i="1"/>
  <c r="C4" i="1"/>
  <c r="B4" i="1" s="1"/>
  <c r="C5" i="1"/>
  <c r="C6" i="1"/>
  <c r="C7" i="1"/>
  <c r="C8" i="1"/>
  <c r="C3" i="1"/>
  <c r="G4" i="1"/>
  <c r="F4" i="1" s="1"/>
  <c r="E4" i="1" s="1"/>
  <c r="G5" i="1"/>
  <c r="F5" i="1" s="1"/>
  <c r="E5" i="1" s="1"/>
  <c r="G6" i="1"/>
  <c r="F6" i="1" s="1"/>
  <c r="E6" i="1" s="1"/>
  <c r="G7" i="1"/>
  <c r="G8" i="1"/>
  <c r="G3" i="1"/>
  <c r="F3" i="1" s="1"/>
  <c r="E3" i="1" s="1"/>
  <c r="G95" i="1" l="1"/>
  <c r="G96" i="1"/>
  <c r="F93" i="1"/>
  <c r="F95" i="1" s="1"/>
  <c r="D93" i="1"/>
  <c r="D95" i="1" s="1"/>
  <c r="C93" i="1"/>
  <c r="C95" i="1" s="1"/>
  <c r="G62" i="1"/>
  <c r="G64" i="1" s="1"/>
  <c r="D62" i="1"/>
  <c r="D64" i="1" s="1"/>
  <c r="F62" i="1"/>
  <c r="F64" i="1" s="1"/>
  <c r="E62" i="1"/>
  <c r="E64" i="1" s="1"/>
</calcChain>
</file>

<file path=xl/sharedStrings.xml><?xml version="1.0" encoding="utf-8"?>
<sst xmlns="http://schemas.openxmlformats.org/spreadsheetml/2006/main" count="50" uniqueCount="26">
  <si>
    <t>m_A</t>
  </si>
  <si>
    <t>F_A</t>
  </si>
  <si>
    <t>Ti</t>
  </si>
  <si>
    <t>n*Ti</t>
  </si>
  <si>
    <t>To</t>
  </si>
  <si>
    <t>m_D</t>
  </si>
  <si>
    <t>m_C</t>
  </si>
  <si>
    <t>F_C</t>
  </si>
  <si>
    <t>F_D</t>
  </si>
  <si>
    <t>W(Kg)</t>
  </si>
  <si>
    <t>Tr (N.m)</t>
  </si>
  <si>
    <t>Wo (Kg)</t>
  </si>
  <si>
    <t>Wi (Kg)</t>
  </si>
  <si>
    <t>Ti (N.m)</t>
  </si>
  <si>
    <t>To (N.m)</t>
  </si>
  <si>
    <t>Trδ (N.m)</t>
  </si>
  <si>
    <t>ΔTr (N.m)</t>
  </si>
  <si>
    <t>C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</si>
  <si>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(mm)</t>
    </r>
  </si>
  <si>
    <t>N.m/mm</t>
  </si>
  <si>
    <t>m_A(gr)</t>
  </si>
  <si>
    <t>F_A (N)</t>
  </si>
  <si>
    <t>n*Ti (N.m)</t>
  </si>
  <si>
    <t>m_B (gr)</t>
  </si>
  <si>
    <t>F_B (N)</t>
  </si>
  <si>
    <t>Tx (N.m)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</si>
</sst>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T_out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3373578302712165E-2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Sheet1!$E$3:$E$8</c:f>
              <c:numCache>
                <c:formatCode>General</c:formatCode>
                <c:ptCount val="6"/>
                <c:pt idx="0">
                  <c:v>9.9568000000000031E-2</c:v>
                </c:pt>
                <c:pt idx="1">
                  <c:v>0.16179800000000003</c:v>
                </c:pt>
                <c:pt idx="2">
                  <c:v>0.24269700000000002</c:v>
                </c:pt>
                <c:pt idx="3">
                  <c:v>0.29870400000000003</c:v>
                </c:pt>
                <c:pt idx="4">
                  <c:v>0.385826</c:v>
                </c:pt>
                <c:pt idx="5">
                  <c:v>0.47294799999999998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  <c:pt idx="0">
                  <c:v>7.4675999999999992E-2</c:v>
                </c:pt>
                <c:pt idx="1">
                  <c:v>0.14935199999999998</c:v>
                </c:pt>
                <c:pt idx="2">
                  <c:v>0.224028</c:v>
                </c:pt>
                <c:pt idx="3">
                  <c:v>0.29870399999999997</c:v>
                </c:pt>
                <c:pt idx="4">
                  <c:v>0.37338000000000005</c:v>
                </c:pt>
                <c:pt idx="5">
                  <c:v>0.44805600000000001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17-4693-859F-86FA98E0F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019232"/>
        <c:axId val="534020480"/>
      </c:scatterChart>
      <c:valAx>
        <c:axId val="53401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n*T_i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20480"/>
        <c:crosses val="autoZero"/>
        <c:crossBetween val="midCat"/>
      </c:valAx>
      <c:valAx>
        <c:axId val="5340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T_o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01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T_out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Sheet1!$E$17:$E$22</c:f>
              <c:numCache>
                <c:formatCode>General</c:formatCode>
                <c:ptCount val="6"/>
                <c:pt idx="0">
                  <c:v>0.12290425000000001</c:v>
                </c:pt>
                <c:pt idx="1">
                  <c:v>0.14001749999999999</c:v>
                </c:pt>
                <c:pt idx="2">
                  <c:v>0.17113250000000002</c:v>
                </c:pt>
                <c:pt idx="3">
                  <c:v>0.19913600000000006</c:v>
                </c:pt>
                <c:pt idx="4">
                  <c:v>0.25514300000000001</c:v>
                </c:pt>
                <c:pt idx="5">
                  <c:v>0.28003499999999998</c:v>
                </c:pt>
              </c:numCache>
            </c:numRef>
          </c:xVal>
          <c:yVal>
            <c:numRef>
              <c:f>Sheet1!$B$17:$B$22</c:f>
              <c:numCache>
                <c:formatCode>General</c:formatCode>
                <c:ptCount val="6"/>
                <c:pt idx="0">
                  <c:v>4.9784000000000002E-2</c:v>
                </c:pt>
                <c:pt idx="1">
                  <c:v>7.4675999999999992E-2</c:v>
                </c:pt>
                <c:pt idx="2">
                  <c:v>9.9568000000000004E-2</c:v>
                </c:pt>
                <c:pt idx="3">
                  <c:v>0.12446</c:v>
                </c:pt>
                <c:pt idx="4">
                  <c:v>0.14935199999999998</c:v>
                </c:pt>
                <c:pt idx="5">
                  <c:v>0.17424400000000004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5-4D9B-A327-14D10463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876864"/>
        <c:axId val="540873536"/>
      </c:scatterChart>
      <c:valAx>
        <c:axId val="5408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n*T_i (N.m)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3536"/>
        <c:crosses val="autoZero"/>
        <c:crossBetween val="midCat"/>
      </c:valAx>
      <c:valAx>
        <c:axId val="5408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T_o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T_out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9091207349081367E-2"/>
                  <c:y val="-1.24970836978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Sheet1!$E$28:$E$33</c:f>
              <c:numCache>
                <c:formatCode>General</c:formatCode>
                <c:ptCount val="6"/>
                <c:pt idx="0">
                  <c:v>0.1020572</c:v>
                </c:pt>
                <c:pt idx="1">
                  <c:v>0.11637009999999999</c:v>
                </c:pt>
                <c:pt idx="2">
                  <c:v>0.13379450000000001</c:v>
                </c:pt>
                <c:pt idx="3">
                  <c:v>0.14935200000000001</c:v>
                </c:pt>
                <c:pt idx="4">
                  <c:v>0.16304260000000007</c:v>
                </c:pt>
                <c:pt idx="5">
                  <c:v>0.18171160000000003</c:v>
                </c:pt>
              </c:numCache>
            </c:numRef>
          </c:xVal>
          <c:yVal>
            <c:numRef>
              <c:f>Sheet1!$B$28:$B$33</c:f>
              <c:numCache>
                <c:formatCode>General</c:formatCode>
                <c:ptCount val="6"/>
                <c:pt idx="0">
                  <c:v>2.4892000000000001E-2</c:v>
                </c:pt>
                <c:pt idx="1">
                  <c:v>3.7337999999999996E-2</c:v>
                </c:pt>
                <c:pt idx="2">
                  <c:v>4.9784000000000002E-2</c:v>
                </c:pt>
                <c:pt idx="3">
                  <c:v>6.2230000000000001E-2</c:v>
                </c:pt>
                <c:pt idx="4">
                  <c:v>7.4675999999999992E-2</c:v>
                </c:pt>
                <c:pt idx="5">
                  <c:v>8.7122000000000019E-2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9-4BFA-BCC8-C567B5A4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92816"/>
        <c:axId val="608989488"/>
      </c:scatterChart>
      <c:valAx>
        <c:axId val="6089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n*T_i (N.m)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89488"/>
        <c:crosses val="autoZero"/>
        <c:crossBetween val="midCat"/>
      </c:valAx>
      <c:valAx>
        <c:axId val="6089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T_o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9424540682414699E-2"/>
                  <c:y val="-6.63823272090988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Sheet1!$C$43:$G$43</c:f>
              <c:numCache>
                <c:formatCode>General</c:formatCode>
                <c:ptCount val="5"/>
                <c:pt idx="0">
                  <c:v>3.1E-2</c:v>
                </c:pt>
                <c:pt idx="1">
                  <c:v>0.06</c:v>
                </c:pt>
                <c:pt idx="2">
                  <c:v>8.5999999999999993E-2</c:v>
                </c:pt>
                <c:pt idx="3">
                  <c:v>0.11</c:v>
                </c:pt>
                <c:pt idx="4">
                  <c:v>0.13600000000000001</c:v>
                </c:pt>
              </c:numCache>
            </c:numRef>
          </c:xVal>
          <c:yVal>
            <c:numRef>
              <c:f>Sheet1!$C$44:$G$44</c:f>
              <c:numCache>
                <c:formatCode>General</c:formatCode>
                <c:ptCount val="5"/>
                <c:pt idx="0">
                  <c:v>1.121283</c:v>
                </c:pt>
                <c:pt idx="1">
                  <c:v>2.2425660000000001</c:v>
                </c:pt>
                <c:pt idx="2">
                  <c:v>3.3638489999999996</c:v>
                </c:pt>
                <c:pt idx="3">
                  <c:v>4.4851320000000001</c:v>
                </c:pt>
                <c:pt idx="4">
                  <c:v>5.6064150000000001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7D-424F-AC1D-11DB143E7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430255"/>
        <c:axId val="1261444815"/>
      </c:scatterChart>
      <c:valAx>
        <c:axId val="12614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US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44815"/>
        <c:crosses val="autoZero"/>
        <c:crossBetween val="midCat"/>
      </c:valAx>
      <c:valAx>
        <c:axId val="126144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T_r</a:t>
                </a:r>
                <a:r>
                  <a:rPr lang="en-US" baseline="0"/>
                  <a:t> (N.m)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38473315835521E-2"/>
                  <c:y val="1.6677602799650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Sheet1!$C$65:$G$65</c:f>
              <c:numCache>
                <c:formatCode>General</c:formatCode>
                <c:ptCount val="5"/>
                <c:pt idx="0">
                  <c:v>1.0678885714285715</c:v>
                </c:pt>
                <c:pt idx="1">
                  <c:v>1.9649149714285712</c:v>
                </c:pt>
                <c:pt idx="2">
                  <c:v>2.8619413714285713</c:v>
                </c:pt>
                <c:pt idx="3">
                  <c:v>3.7162522285714283</c:v>
                </c:pt>
                <c:pt idx="4">
                  <c:v>4.6132786285714289</c:v>
                </c:pt>
              </c:numCache>
            </c:numRef>
          </c:xVal>
          <c:yVal>
            <c:numRef>
              <c:f>Sheet1!$C$61:$G$61</c:f>
              <c:numCache>
                <c:formatCode>General</c:formatCode>
                <c:ptCount val="5"/>
                <c:pt idx="0">
                  <c:v>0.87210900000000002</c:v>
                </c:pt>
                <c:pt idx="1">
                  <c:v>1.744218</c:v>
                </c:pt>
                <c:pt idx="2">
                  <c:v>2.6163269999999996</c:v>
                </c:pt>
                <c:pt idx="3">
                  <c:v>3.4884360000000001</c:v>
                </c:pt>
                <c:pt idx="4">
                  <c:v>4.3605450000000001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6-478B-BF7F-D9BBFDEB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497231"/>
        <c:axId val="1082882575"/>
      </c:scatterChart>
      <c:valAx>
        <c:axId val="113349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n*T_i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2575"/>
        <c:crosses val="autoZero"/>
        <c:crossBetween val="midCat"/>
      </c:valAx>
      <c:valAx>
        <c:axId val="10828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T_o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9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8012904636920385E-2"/>
                  <c:y val="-4.107142151316028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Sheet1!$C$74:$G$74</c:f>
              <c:numCache>
                <c:formatCode>General</c:formatCode>
                <c:ptCount val="5"/>
                <c:pt idx="0">
                  <c:v>0.03</c:v>
                </c:pt>
                <c:pt idx="1">
                  <c:v>6.0999999999999999E-2</c:v>
                </c:pt>
                <c:pt idx="2">
                  <c:v>9.1999999999999998E-2</c:v>
                </c:pt>
                <c:pt idx="3">
                  <c:v>0.123</c:v>
                </c:pt>
                <c:pt idx="4">
                  <c:v>0.156</c:v>
                </c:pt>
              </c:numCache>
            </c:numRef>
          </c:xVal>
          <c:yVal>
            <c:numRef>
              <c:f>Sheet1!$C$75:$G$75</c:f>
              <c:numCache>
                <c:formatCode>General</c:formatCode>
                <c:ptCount val="5"/>
                <c:pt idx="0">
                  <c:v>0.87210900000000002</c:v>
                </c:pt>
                <c:pt idx="1">
                  <c:v>1.744218</c:v>
                </c:pt>
                <c:pt idx="2">
                  <c:v>2.6163269999999996</c:v>
                </c:pt>
                <c:pt idx="3">
                  <c:v>3.4884360000000001</c:v>
                </c:pt>
                <c:pt idx="4">
                  <c:v>4.3605450000000001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3-4828-A5B0-A73E81B2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537631"/>
        <c:axId val="1347535551"/>
      </c:scatterChart>
      <c:valAx>
        <c:axId val="13475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 (</a:t>
                </a:r>
                <a:r>
                  <a:rPr lang="en-US"/>
                  <a:t>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35551"/>
        <c:crosses val="autoZero"/>
        <c:crossBetween val="midCat"/>
      </c:valAx>
      <c:valAx>
        <c:axId val="13475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T_r (N.m)</a:t>
                </a:r>
                <a:endParaRPr lang="en-US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5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4919728783902018E-2"/>
                  <c:y val="-1.22555523561638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Sheet1!$C$96:$G$96</c:f>
              <c:numCache>
                <c:formatCode>General</c:formatCode>
                <c:ptCount val="5"/>
                <c:pt idx="0">
                  <c:v>2.0930616</c:v>
                </c:pt>
                <c:pt idx="1">
                  <c:v>3.5881056</c:v>
                </c:pt>
                <c:pt idx="2">
                  <c:v>5.0831495999999996</c:v>
                </c:pt>
                <c:pt idx="3">
                  <c:v>6.5781936000000005</c:v>
                </c:pt>
                <c:pt idx="4">
                  <c:v>8.3722463999999999</c:v>
                </c:pt>
              </c:numCache>
            </c:numRef>
          </c:xVal>
          <c:yVal>
            <c:numRef>
              <c:f>Sheet1!$C$92:$G$92</c:f>
              <c:numCache>
                <c:formatCode>General</c:formatCode>
                <c:ptCount val="5"/>
                <c:pt idx="0">
                  <c:v>0.87210900000000002</c:v>
                </c:pt>
                <c:pt idx="1">
                  <c:v>1.744218</c:v>
                </c:pt>
                <c:pt idx="2">
                  <c:v>2.6163269999999996</c:v>
                </c:pt>
                <c:pt idx="3">
                  <c:v>3.4884360000000001</c:v>
                </c:pt>
                <c:pt idx="4">
                  <c:v>4.3605450000000001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6-4EC2-906D-4637529D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759072"/>
        <c:axId val="466759904"/>
      </c:scatterChart>
      <c:valAx>
        <c:axId val="4667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n*T_i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9904"/>
        <c:crosses val="autoZero"/>
        <c:crossBetween val="midCat"/>
      </c:valAx>
      <c:valAx>
        <c:axId val="4667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T_o (N.m)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5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213360</xdr:colOff>
      <xdr:row>0</xdr:row>
      <xdr:rowOff>7620</xdr:rowOff>
    </xdr:from>
    <xdr:to>
      <xdr:col>16</xdr:col>
      <xdr:colOff>304800</xdr:colOff>
      <xdr:row>11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CB197-81E8-46E7-BAE8-FF249D5BB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575534</xdr:colOff>
      <xdr:row>10</xdr:row>
      <xdr:rowOff>143434</xdr:rowOff>
    </xdr:from>
    <xdr:to>
      <xdr:col>21</xdr:col>
      <xdr:colOff>349624</xdr:colOff>
      <xdr:row>23</xdr:row>
      <xdr:rowOff>21963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AF465-DADC-4A65-90FD-E71603DE5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543709</xdr:colOff>
      <xdr:row>22</xdr:row>
      <xdr:rowOff>31825</xdr:rowOff>
    </xdr:from>
    <xdr:to>
      <xdr:col>17</xdr:col>
      <xdr:colOff>238909</xdr:colOff>
      <xdr:row>37</xdr:row>
      <xdr:rowOff>31826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44258-4E68-4714-B723-EE5FAF6F4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297180</xdr:colOff>
      <xdr:row>37</xdr:row>
      <xdr:rowOff>7620</xdr:rowOff>
    </xdr:from>
    <xdr:to>
      <xdr:col>15</xdr:col>
      <xdr:colOff>601980</xdr:colOff>
      <xdr:row>52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50CD25-299A-4AD8-B548-025521F60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548640</xdr:colOff>
      <xdr:row>54</xdr:row>
      <xdr:rowOff>114300</xdr:rowOff>
    </xdr:from>
    <xdr:to>
      <xdr:col>16</xdr:col>
      <xdr:colOff>243840</xdr:colOff>
      <xdr:row>69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EB871C-900F-415F-AE4A-D8BFCB879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38100</xdr:colOff>
      <xdr:row>70</xdr:row>
      <xdr:rowOff>7620</xdr:rowOff>
    </xdr:from>
    <xdr:to>
      <xdr:col>16</xdr:col>
      <xdr:colOff>342900</xdr:colOff>
      <xdr:row>85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FBE8C4-E2F2-4E58-B942-66600236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152400</xdr:colOff>
      <xdr:row>86</xdr:row>
      <xdr:rowOff>48986</xdr:rowOff>
    </xdr:from>
    <xdr:to>
      <xdr:col>16</xdr:col>
      <xdr:colOff>457200</xdr:colOff>
      <xdr:row>101</xdr:row>
      <xdr:rowOff>16329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3C0F67-D6C5-468D-9D3E-BF97CCA7F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1E0A-E3D8-473A-B6F9-9B2BCA23B3F0}">
  <dimension ref="B2:I97"/>
  <sheetViews>
    <sheetView tabSelected="1" topLeftCell="H82" zoomScale="130" zoomScaleNormal="130" workbookViewId="0">
      <selection activeCell="X51" sqref="X51"/>
    </sheetView>
  </sheetViews>
  <sheetFormatPr defaultRowHeight="14.4" x14ac:dyDescent="0.3"/>
  <cols>
    <col min="2" max="2" width="13.109375" bestFit="1" customWidth="1"/>
  </cols>
  <sheetData>
    <row r="2" spans="2:9" x14ac:dyDescent="0.3">
      <c r="B2" t="s">
        <v>14</v>
      </c>
      <c r="C2" t="s">
        <v>24</v>
      </c>
      <c r="D2" t="s">
        <v>23</v>
      </c>
      <c r="E2" t="s">
        <v>22</v>
      </c>
      <c r="F2" t="s">
        <v>13</v>
      </c>
      <c r="G2" t="s">
        <v>21</v>
      </c>
      <c r="H2" t="s">
        <v>20</v>
      </c>
    </row>
    <row r="3" spans="2:9" x14ac:dyDescent="0.3">
      <c r="B3">
        <f>C3*50.8/2000</f>
        <v>7.4675999999999992E-2</v>
      </c>
      <c r="C3">
        <f>D3*9.8*0.001</f>
        <v>2.94</v>
      </c>
      <c r="D3">
        <v>300</v>
      </c>
      <c r="E3">
        <f>F3/3</f>
        <v>9.9568000000000031E-2</v>
      </c>
      <c r="F3">
        <f>G3*76.2/2000</f>
        <v>0.29870400000000008</v>
      </c>
      <c r="G3">
        <f>H3*9.8/1000</f>
        <v>7.8400000000000007</v>
      </c>
      <c r="H3">
        <v>800</v>
      </c>
      <c r="I3">
        <v>1</v>
      </c>
    </row>
    <row r="4" spans="2:9" x14ac:dyDescent="0.3">
      <c r="B4">
        <f t="shared" ref="B4:B8" si="0">C4*50.8/2000</f>
        <v>0.14935199999999998</v>
      </c>
      <c r="C4">
        <f t="shared" ref="C4:C8" si="1">D4*9.8*0.001</f>
        <v>5.88</v>
      </c>
      <c r="D4">
        <v>600</v>
      </c>
      <c r="E4">
        <f t="shared" ref="E4:E8" si="2">F4/3</f>
        <v>0.16179800000000003</v>
      </c>
      <c r="F4">
        <f t="shared" ref="F4:F8" si="3">G4*76.2/2000</f>
        <v>0.4853940000000001</v>
      </c>
      <c r="G4">
        <f t="shared" ref="G4:G8" si="4">H4*9.8/1000</f>
        <v>12.740000000000002</v>
      </c>
      <c r="H4">
        <v>1300</v>
      </c>
      <c r="I4">
        <v>2</v>
      </c>
    </row>
    <row r="5" spans="2:9" x14ac:dyDescent="0.3">
      <c r="B5">
        <f t="shared" si="0"/>
        <v>0.224028</v>
      </c>
      <c r="C5">
        <f t="shared" si="1"/>
        <v>8.82</v>
      </c>
      <c r="D5">
        <v>900</v>
      </c>
      <c r="E5">
        <f t="shared" si="2"/>
        <v>0.24269700000000002</v>
      </c>
      <c r="F5">
        <f t="shared" si="3"/>
        <v>0.72809100000000004</v>
      </c>
      <c r="G5">
        <f t="shared" si="4"/>
        <v>19.11</v>
      </c>
      <c r="H5">
        <v>1950</v>
      </c>
      <c r="I5">
        <v>3</v>
      </c>
    </row>
    <row r="6" spans="2:9" x14ac:dyDescent="0.3">
      <c r="B6">
        <f t="shared" si="0"/>
        <v>0.29870399999999997</v>
      </c>
      <c r="C6">
        <f t="shared" si="1"/>
        <v>11.76</v>
      </c>
      <c r="D6">
        <v>1200</v>
      </c>
      <c r="E6">
        <f t="shared" si="2"/>
        <v>0.29870400000000003</v>
      </c>
      <c r="F6">
        <f t="shared" si="3"/>
        <v>0.89611200000000002</v>
      </c>
      <c r="G6">
        <f t="shared" si="4"/>
        <v>23.52</v>
      </c>
      <c r="H6">
        <v>2400</v>
      </c>
      <c r="I6">
        <v>4</v>
      </c>
    </row>
    <row r="7" spans="2:9" x14ac:dyDescent="0.3">
      <c r="B7">
        <f t="shared" si="0"/>
        <v>0.37338000000000005</v>
      </c>
      <c r="C7">
        <f t="shared" si="1"/>
        <v>14.700000000000003</v>
      </c>
      <c r="D7">
        <v>1500</v>
      </c>
      <c r="E7">
        <f t="shared" si="2"/>
        <v>0.385826</v>
      </c>
      <c r="F7">
        <f t="shared" si="3"/>
        <v>1.157478</v>
      </c>
      <c r="G7">
        <f t="shared" si="4"/>
        <v>30.380000000000003</v>
      </c>
      <c r="H7">
        <v>3100</v>
      </c>
      <c r="I7">
        <v>5</v>
      </c>
    </row>
    <row r="8" spans="2:9" x14ac:dyDescent="0.3">
      <c r="B8">
        <f t="shared" si="0"/>
        <v>0.44805600000000001</v>
      </c>
      <c r="C8">
        <f t="shared" si="1"/>
        <v>17.64</v>
      </c>
      <c r="D8">
        <v>1800</v>
      </c>
      <c r="E8">
        <f t="shared" si="2"/>
        <v>0.47294799999999998</v>
      </c>
      <c r="F8">
        <f t="shared" si="3"/>
        <v>1.418844</v>
      </c>
      <c r="G8">
        <f t="shared" si="4"/>
        <v>37.24</v>
      </c>
      <c r="H8">
        <v>3800</v>
      </c>
      <c r="I8">
        <v>6</v>
      </c>
    </row>
    <row r="16" spans="2:9" x14ac:dyDescent="0.3">
      <c r="B16" t="s">
        <v>4</v>
      </c>
      <c r="C16" t="s">
        <v>7</v>
      </c>
      <c r="D16" t="s">
        <v>6</v>
      </c>
      <c r="E16" t="s">
        <v>3</v>
      </c>
      <c r="F16" t="s">
        <v>2</v>
      </c>
      <c r="G16" t="s">
        <v>1</v>
      </c>
      <c r="H16" t="s">
        <v>0</v>
      </c>
    </row>
    <row r="17" spans="2:9" x14ac:dyDescent="0.3">
      <c r="B17">
        <f t="shared" ref="B17:B22" si="5">C17*50.8/2000</f>
        <v>4.9784000000000002E-2</v>
      </c>
      <c r="C17">
        <f t="shared" ref="C17:C22" si="6">D17*9.8*0.001</f>
        <v>1.9600000000000002</v>
      </c>
      <c r="D17">
        <v>200</v>
      </c>
      <c r="E17">
        <f>F17/12</f>
        <v>0.12290425000000001</v>
      </c>
      <c r="F17">
        <f t="shared" ref="F17:F22" si="7">G17*76.2/2000</f>
        <v>1.4748510000000001</v>
      </c>
      <c r="G17">
        <f t="shared" ref="G17:G22" si="8">H17*9.8/1000</f>
        <v>38.71</v>
      </c>
      <c r="H17">
        <v>3950</v>
      </c>
      <c r="I17">
        <v>1</v>
      </c>
    </row>
    <row r="18" spans="2:9" x14ac:dyDescent="0.3">
      <c r="B18">
        <f t="shared" si="5"/>
        <v>7.4675999999999992E-2</v>
      </c>
      <c r="C18">
        <f t="shared" si="6"/>
        <v>2.94</v>
      </c>
      <c r="D18">
        <v>300</v>
      </c>
      <c r="E18">
        <f t="shared" ref="E18:E21" si="9">F18/12</f>
        <v>0.14001749999999999</v>
      </c>
      <c r="F18">
        <f t="shared" si="7"/>
        <v>1.68021</v>
      </c>
      <c r="G18">
        <f t="shared" si="8"/>
        <v>44.1</v>
      </c>
      <c r="H18">
        <v>4500</v>
      </c>
      <c r="I18">
        <v>2</v>
      </c>
    </row>
    <row r="19" spans="2:9" x14ac:dyDescent="0.3">
      <c r="B19">
        <f t="shared" si="5"/>
        <v>9.9568000000000004E-2</v>
      </c>
      <c r="C19">
        <f t="shared" si="6"/>
        <v>3.9200000000000004</v>
      </c>
      <c r="D19">
        <v>400</v>
      </c>
      <c r="E19">
        <f t="shared" si="9"/>
        <v>0.17113250000000002</v>
      </c>
      <c r="F19">
        <f t="shared" si="7"/>
        <v>2.0535900000000002</v>
      </c>
      <c r="G19">
        <f t="shared" si="8"/>
        <v>53.900000000000006</v>
      </c>
      <c r="H19">
        <v>5500</v>
      </c>
      <c r="I19">
        <v>3</v>
      </c>
    </row>
    <row r="20" spans="2:9" x14ac:dyDescent="0.3">
      <c r="B20">
        <f t="shared" si="5"/>
        <v>0.12446</v>
      </c>
      <c r="C20">
        <f t="shared" si="6"/>
        <v>4.9000000000000004</v>
      </c>
      <c r="D20">
        <v>500</v>
      </c>
      <c r="E20">
        <f t="shared" si="9"/>
        <v>0.19913600000000006</v>
      </c>
      <c r="F20">
        <f t="shared" si="7"/>
        <v>2.3896320000000006</v>
      </c>
      <c r="G20">
        <f t="shared" si="8"/>
        <v>62.720000000000006</v>
      </c>
      <c r="H20">
        <v>6400</v>
      </c>
      <c r="I20">
        <v>4</v>
      </c>
    </row>
    <row r="21" spans="2:9" x14ac:dyDescent="0.3">
      <c r="B21">
        <f t="shared" si="5"/>
        <v>0.14935199999999998</v>
      </c>
      <c r="C21">
        <f t="shared" si="6"/>
        <v>5.88</v>
      </c>
      <c r="D21">
        <v>600</v>
      </c>
      <c r="E21">
        <f t="shared" si="9"/>
        <v>0.25514300000000001</v>
      </c>
      <c r="F21">
        <f t="shared" si="7"/>
        <v>3.0617160000000001</v>
      </c>
      <c r="G21">
        <f t="shared" si="8"/>
        <v>80.36</v>
      </c>
      <c r="H21">
        <v>8200</v>
      </c>
      <c r="I21">
        <v>5</v>
      </c>
    </row>
    <row r="22" spans="2:9" x14ac:dyDescent="0.3">
      <c r="B22">
        <f t="shared" si="5"/>
        <v>0.17424400000000004</v>
      </c>
      <c r="C22">
        <f t="shared" si="6"/>
        <v>6.8600000000000012</v>
      </c>
      <c r="D22">
        <v>700</v>
      </c>
      <c r="E22">
        <f>F22/12</f>
        <v>0.28003499999999998</v>
      </c>
      <c r="F22">
        <f t="shared" si="7"/>
        <v>3.36042</v>
      </c>
      <c r="G22">
        <f t="shared" si="8"/>
        <v>88.2</v>
      </c>
      <c r="H22">
        <v>9000</v>
      </c>
      <c r="I22">
        <v>6</v>
      </c>
    </row>
    <row r="27" spans="2:9" x14ac:dyDescent="0.3">
      <c r="B27" t="s">
        <v>4</v>
      </c>
      <c r="C27" t="s">
        <v>8</v>
      </c>
      <c r="D27" t="s">
        <v>5</v>
      </c>
      <c r="E27" t="s">
        <v>3</v>
      </c>
      <c r="F27" t="s">
        <v>2</v>
      </c>
      <c r="G27" t="s">
        <v>1</v>
      </c>
      <c r="H27" t="s">
        <v>0</v>
      </c>
    </row>
    <row r="28" spans="2:9" x14ac:dyDescent="0.3">
      <c r="B28">
        <f t="shared" ref="B28:B33" si="10">C28*50.8/2000</f>
        <v>2.4892000000000001E-2</v>
      </c>
      <c r="C28">
        <f t="shared" ref="C28:C33" si="11">D28*9.8*0.001</f>
        <v>0.98000000000000009</v>
      </c>
      <c r="D28">
        <v>100</v>
      </c>
      <c r="E28">
        <f>F28/60</f>
        <v>0.1020572</v>
      </c>
      <c r="F28">
        <f t="shared" ref="F28:F33" si="12">G28*76.2/2000</f>
        <v>6.1234320000000002</v>
      </c>
      <c r="G28">
        <f t="shared" ref="G28:G33" si="13">H28*9.8/1000</f>
        <v>160.72</v>
      </c>
      <c r="H28">
        <v>16400</v>
      </c>
      <c r="I28">
        <v>1</v>
      </c>
    </row>
    <row r="29" spans="2:9" x14ac:dyDescent="0.3">
      <c r="B29">
        <f t="shared" si="10"/>
        <v>3.7337999999999996E-2</v>
      </c>
      <c r="C29">
        <f t="shared" si="11"/>
        <v>1.47</v>
      </c>
      <c r="D29">
        <v>150</v>
      </c>
      <c r="E29">
        <f t="shared" ref="E29:E33" si="14">F29/60</f>
        <v>0.11637009999999999</v>
      </c>
      <c r="F29">
        <f t="shared" si="12"/>
        <v>6.9822059999999997</v>
      </c>
      <c r="G29">
        <f t="shared" si="13"/>
        <v>183.26</v>
      </c>
      <c r="H29">
        <v>18700</v>
      </c>
      <c r="I29">
        <v>2</v>
      </c>
    </row>
    <row r="30" spans="2:9" x14ac:dyDescent="0.3">
      <c r="B30">
        <f t="shared" si="10"/>
        <v>4.9784000000000002E-2</v>
      </c>
      <c r="C30">
        <f t="shared" si="11"/>
        <v>1.9600000000000002</v>
      </c>
      <c r="D30">
        <v>200</v>
      </c>
      <c r="E30">
        <f t="shared" si="14"/>
        <v>0.13379450000000001</v>
      </c>
      <c r="F30">
        <f t="shared" si="12"/>
        <v>8.0276700000000005</v>
      </c>
      <c r="G30">
        <f t="shared" si="13"/>
        <v>210.70000000000002</v>
      </c>
      <c r="H30">
        <v>21500</v>
      </c>
      <c r="I30">
        <v>3</v>
      </c>
    </row>
    <row r="31" spans="2:9" x14ac:dyDescent="0.3">
      <c r="B31">
        <f t="shared" si="10"/>
        <v>6.2230000000000001E-2</v>
      </c>
      <c r="C31">
        <f t="shared" si="11"/>
        <v>2.4500000000000002</v>
      </c>
      <c r="D31">
        <v>250</v>
      </c>
      <c r="E31">
        <f t="shared" si="14"/>
        <v>0.14935200000000001</v>
      </c>
      <c r="F31">
        <f t="shared" si="12"/>
        <v>8.9611200000000011</v>
      </c>
      <c r="G31">
        <f t="shared" si="13"/>
        <v>235.20000000000002</v>
      </c>
      <c r="H31">
        <v>24000</v>
      </c>
      <c r="I31">
        <v>4</v>
      </c>
    </row>
    <row r="32" spans="2:9" x14ac:dyDescent="0.3">
      <c r="B32">
        <f t="shared" si="10"/>
        <v>7.4675999999999992E-2</v>
      </c>
      <c r="C32">
        <f t="shared" si="11"/>
        <v>2.94</v>
      </c>
      <c r="D32">
        <v>300</v>
      </c>
      <c r="E32">
        <f t="shared" si="14"/>
        <v>0.16304260000000007</v>
      </c>
      <c r="F32">
        <f t="shared" si="12"/>
        <v>9.7825560000000031</v>
      </c>
      <c r="G32">
        <f t="shared" si="13"/>
        <v>256.76000000000005</v>
      </c>
      <c r="H32">
        <v>26200</v>
      </c>
      <c r="I32">
        <v>5</v>
      </c>
    </row>
    <row r="33" spans="2:9" x14ac:dyDescent="0.3">
      <c r="B33">
        <f t="shared" si="10"/>
        <v>8.7122000000000019E-2</v>
      </c>
      <c r="C33">
        <f t="shared" si="11"/>
        <v>3.4300000000000006</v>
      </c>
      <c r="D33">
        <v>350</v>
      </c>
      <c r="E33">
        <f t="shared" si="14"/>
        <v>0.18171160000000003</v>
      </c>
      <c r="F33">
        <f t="shared" si="12"/>
        <v>10.902696000000002</v>
      </c>
      <c r="G33">
        <f t="shared" si="13"/>
        <v>286.16000000000003</v>
      </c>
      <c r="H33">
        <v>29200</v>
      </c>
      <c r="I33">
        <v>6</v>
      </c>
    </row>
    <row r="37" spans="2:9" x14ac:dyDescent="0.3">
      <c r="B37" s="2"/>
      <c r="C37" s="2"/>
      <c r="D37" s="2"/>
      <c r="E37" s="2"/>
      <c r="F37" s="2"/>
      <c r="G37" s="2"/>
      <c r="H37" s="2"/>
    </row>
    <row r="42" spans="2:9" x14ac:dyDescent="0.3">
      <c r="B42" t="s">
        <v>9</v>
      </c>
      <c r="C42">
        <v>1</v>
      </c>
      <c r="D42">
        <v>2</v>
      </c>
      <c r="E42">
        <v>3</v>
      </c>
      <c r="F42">
        <v>4</v>
      </c>
      <c r="G42">
        <v>5</v>
      </c>
    </row>
    <row r="43" spans="2:9" x14ac:dyDescent="0.3">
      <c r="B43" t="s">
        <v>18</v>
      </c>
      <c r="C43">
        <v>3.1E-2</v>
      </c>
      <c r="D43">
        <v>0.06</v>
      </c>
      <c r="E43">
        <v>8.5999999999999993E-2</v>
      </c>
      <c r="F43">
        <v>0.11</v>
      </c>
      <c r="G43">
        <v>0.13600000000000001</v>
      </c>
    </row>
    <row r="44" spans="2:9" x14ac:dyDescent="0.3">
      <c r="B44" t="s">
        <v>10</v>
      </c>
      <c r="C44">
        <f>C42*9.81*0.0254*4.5</f>
        <v>1.121283</v>
      </c>
      <c r="D44">
        <f t="shared" ref="D44:G44" si="15">D42*9.81*0.0254*4.5</f>
        <v>2.2425660000000001</v>
      </c>
      <c r="E44">
        <f t="shared" si="15"/>
        <v>3.3638489999999996</v>
      </c>
      <c r="F44">
        <f t="shared" si="15"/>
        <v>4.4851320000000001</v>
      </c>
      <c r="G44">
        <f t="shared" si="15"/>
        <v>5.6064150000000001</v>
      </c>
    </row>
    <row r="48" spans="2:9" x14ac:dyDescent="0.3">
      <c r="B48" t="s">
        <v>17</v>
      </c>
      <c r="C48">
        <v>40.29</v>
      </c>
      <c r="D48" t="s">
        <v>19</v>
      </c>
    </row>
    <row r="57" spans="2:7" x14ac:dyDescent="0.3">
      <c r="B57" t="s">
        <v>12</v>
      </c>
      <c r="C57">
        <v>1.25</v>
      </c>
      <c r="D57">
        <v>2.2999999999999998</v>
      </c>
      <c r="E57">
        <v>3.35</v>
      </c>
      <c r="F57">
        <v>4.3499999999999996</v>
      </c>
      <c r="G57">
        <v>5.4</v>
      </c>
    </row>
    <row r="58" spans="2:7" x14ac:dyDescent="0.3">
      <c r="B58" t="s">
        <v>11</v>
      </c>
      <c r="C58">
        <v>1</v>
      </c>
      <c r="D58">
        <v>2</v>
      </c>
      <c r="E58">
        <v>3</v>
      </c>
      <c r="F58">
        <v>4</v>
      </c>
      <c r="G58">
        <v>5</v>
      </c>
    </row>
    <row r="59" spans="2:7" x14ac:dyDescent="0.3">
      <c r="B59" t="s">
        <v>18</v>
      </c>
      <c r="C59">
        <v>-8.9999999999999993E-3</v>
      </c>
      <c r="D59">
        <v>-2.3E-2</v>
      </c>
      <c r="E59">
        <v>-3.5999999999999997E-2</v>
      </c>
      <c r="F59">
        <v>-4.7E-2</v>
      </c>
      <c r="G59">
        <v>-6.2E-2</v>
      </c>
    </row>
    <row r="60" spans="2:7" x14ac:dyDescent="0.3">
      <c r="B60" t="s">
        <v>13</v>
      </c>
      <c r="C60">
        <f>C57*9.81*3*0.0254*0.5</f>
        <v>0.46720125000000001</v>
      </c>
      <c r="D60">
        <f t="shared" ref="D60:G60" si="16">D57*9.81*3*0.0254*0.5</f>
        <v>0.85965029999999987</v>
      </c>
      <c r="E60">
        <f t="shared" si="16"/>
        <v>1.2520993499999999</v>
      </c>
      <c r="F60">
        <f t="shared" si="16"/>
        <v>1.62586035</v>
      </c>
      <c r="G60">
        <f t="shared" si="16"/>
        <v>2.0183094000000001</v>
      </c>
    </row>
    <row r="61" spans="2:7" x14ac:dyDescent="0.3">
      <c r="B61" t="s">
        <v>14</v>
      </c>
      <c r="C61">
        <f xml:space="preserve"> C58*9.81*7*0.0254*0.5</f>
        <v>0.87210900000000002</v>
      </c>
      <c r="D61">
        <f t="shared" ref="D61:G61" si="17" xml:space="preserve"> D58*9.81*7*0.0254*0.5</f>
        <v>1.744218</v>
      </c>
      <c r="E61">
        <f t="shared" si="17"/>
        <v>2.6163269999999996</v>
      </c>
      <c r="F61">
        <f t="shared" si="17"/>
        <v>3.4884360000000001</v>
      </c>
      <c r="G61">
        <f t="shared" si="17"/>
        <v>4.3605450000000001</v>
      </c>
    </row>
    <row r="62" spans="2:7" x14ac:dyDescent="0.3">
      <c r="B62" t="s">
        <v>10</v>
      </c>
      <c r="C62">
        <f>C61-C60</f>
        <v>0.40490775000000001</v>
      </c>
      <c r="D62">
        <f t="shared" ref="D62:F62" si="18">D61-D60</f>
        <v>0.88456770000000018</v>
      </c>
      <c r="E62">
        <f t="shared" si="18"/>
        <v>1.3642276499999997</v>
      </c>
      <c r="F62">
        <f t="shared" si="18"/>
        <v>1.8625756500000001</v>
      </c>
      <c r="G62">
        <f>G61-G60</f>
        <v>2.3422356</v>
      </c>
    </row>
    <row r="63" spans="2:7" x14ac:dyDescent="0.3">
      <c r="B63" t="s">
        <v>15</v>
      </c>
      <c r="C63">
        <f>C48*C59</f>
        <v>-0.36260999999999999</v>
      </c>
      <c r="D63">
        <f>C48*D59</f>
        <v>-0.92666999999999999</v>
      </c>
      <c r="E63">
        <f>C48*E59</f>
        <v>-1.45044</v>
      </c>
      <c r="F63">
        <f>C48*F59</f>
        <v>-1.8936299999999999</v>
      </c>
      <c r="G63">
        <f>C48*G59</f>
        <v>-2.4979800000000001</v>
      </c>
    </row>
    <row r="64" spans="2:7" x14ac:dyDescent="0.3">
      <c r="B64" s="1" t="s">
        <v>16</v>
      </c>
      <c r="C64">
        <f>C62-C63</f>
        <v>0.76751775</v>
      </c>
      <c r="D64">
        <f t="shared" ref="D64:G64" si="19">D62-D63</f>
        <v>1.8112377000000002</v>
      </c>
      <c r="E64">
        <f t="shared" si="19"/>
        <v>2.8146676499999996</v>
      </c>
      <c r="F64">
        <f t="shared" si="19"/>
        <v>3.7562056500000001</v>
      </c>
      <c r="G64">
        <f t="shared" si="19"/>
        <v>4.8402156000000005</v>
      </c>
    </row>
    <row r="65" spans="2:7" x14ac:dyDescent="0.3">
      <c r="B65" s="1" t="s">
        <v>3</v>
      </c>
      <c r="C65">
        <f>16*C60/7</f>
        <v>1.0678885714285715</v>
      </c>
      <c r="D65">
        <f t="shared" ref="D65:G65" si="20">16*D60/7</f>
        <v>1.9649149714285712</v>
      </c>
      <c r="E65">
        <f t="shared" si="20"/>
        <v>2.8619413714285713</v>
      </c>
      <c r="F65">
        <f t="shared" si="20"/>
        <v>3.7162522285714283</v>
      </c>
      <c r="G65">
        <f t="shared" si="20"/>
        <v>4.6132786285714289</v>
      </c>
    </row>
    <row r="66" spans="2:7" x14ac:dyDescent="0.3">
      <c r="B66" s="1" t="s">
        <v>25</v>
      </c>
      <c r="C66">
        <f>9*C60/7</f>
        <v>0.60068732142857151</v>
      </c>
      <c r="D66">
        <f t="shared" ref="D66:G66" si="21">9*D60/7</f>
        <v>1.1052646714285712</v>
      </c>
      <c r="E66">
        <f t="shared" si="21"/>
        <v>1.6098420214285714</v>
      </c>
      <c r="F66">
        <f t="shared" si="21"/>
        <v>2.0903918785714284</v>
      </c>
      <c r="G66">
        <f t="shared" si="21"/>
        <v>2.5949692285714288</v>
      </c>
    </row>
    <row r="70" spans="2:7" x14ac:dyDescent="0.3">
      <c r="B70" s="2"/>
      <c r="C70" s="2"/>
      <c r="D70" s="2"/>
      <c r="E70" s="2"/>
      <c r="F70" s="2"/>
      <c r="G70" s="2"/>
    </row>
    <row r="73" spans="2:7" x14ac:dyDescent="0.3">
      <c r="B73" t="s">
        <v>9</v>
      </c>
      <c r="C73">
        <v>1</v>
      </c>
      <c r="D73">
        <v>2</v>
      </c>
      <c r="E73">
        <v>3</v>
      </c>
      <c r="F73">
        <v>4</v>
      </c>
      <c r="G73">
        <v>5</v>
      </c>
    </row>
    <row r="74" spans="2:7" x14ac:dyDescent="0.3">
      <c r="B74" t="s">
        <v>18</v>
      </c>
      <c r="C74">
        <v>0.03</v>
      </c>
      <c r="D74">
        <v>6.0999999999999999E-2</v>
      </c>
      <c r="E74">
        <v>9.1999999999999998E-2</v>
      </c>
      <c r="F74">
        <v>0.123</v>
      </c>
      <c r="G74">
        <v>0.156</v>
      </c>
    </row>
    <row r="75" spans="2:7" x14ac:dyDescent="0.3">
      <c r="B75" t="s">
        <v>10</v>
      </c>
      <c r="C75">
        <f>C73*9.81*0.0254*3.5</f>
        <v>0.87210900000000002</v>
      </c>
      <c r="D75">
        <f t="shared" ref="D75:G75" si="22">D73*9.81*0.0254*3.5</f>
        <v>1.744218</v>
      </c>
      <c r="E75">
        <f t="shared" si="22"/>
        <v>2.6163269999999996</v>
      </c>
      <c r="F75">
        <f t="shared" si="22"/>
        <v>3.4884360000000001</v>
      </c>
      <c r="G75">
        <f t="shared" si="22"/>
        <v>4.3605450000000001</v>
      </c>
    </row>
    <row r="79" spans="2:7" x14ac:dyDescent="0.3">
      <c r="B79" t="s">
        <v>17</v>
      </c>
      <c r="C79">
        <v>28.213000000000001</v>
      </c>
    </row>
    <row r="88" spans="2:7" x14ac:dyDescent="0.3">
      <c r="B88" t="s">
        <v>12</v>
      </c>
      <c r="C88">
        <v>1.4</v>
      </c>
      <c r="D88">
        <v>2.4</v>
      </c>
      <c r="E88">
        <v>3.4</v>
      </c>
      <c r="F88">
        <v>4.4000000000000004</v>
      </c>
      <c r="G88">
        <v>5.6</v>
      </c>
    </row>
    <row r="89" spans="2:7" x14ac:dyDescent="0.3">
      <c r="B89" t="s">
        <v>11</v>
      </c>
      <c r="C89">
        <v>1</v>
      </c>
      <c r="D89">
        <v>2</v>
      </c>
      <c r="E89">
        <v>3</v>
      </c>
      <c r="F89">
        <v>4</v>
      </c>
      <c r="G89">
        <v>5</v>
      </c>
    </row>
    <row r="90" spans="2:7" x14ac:dyDescent="0.3">
      <c r="B90" t="s">
        <v>18</v>
      </c>
      <c r="C90">
        <v>1.2E-2</v>
      </c>
      <c r="D90">
        <v>2.5999999999999999E-2</v>
      </c>
      <c r="E90">
        <v>3.9E-2</v>
      </c>
      <c r="F90">
        <v>5.3999999999999999E-2</v>
      </c>
      <c r="G90">
        <v>6.8000000000000005E-2</v>
      </c>
    </row>
    <row r="91" spans="2:7" x14ac:dyDescent="0.3">
      <c r="B91" t="s">
        <v>13</v>
      </c>
      <c r="C91">
        <f>C88*9.81*3*0.0254*0.5</f>
        <v>0.52326539999999999</v>
      </c>
      <c r="D91">
        <f t="shared" ref="D91:G91" si="23">D88*9.81*3*0.0254*0.5</f>
        <v>0.8970264</v>
      </c>
      <c r="E91">
        <f t="shared" si="23"/>
        <v>1.2707873999999999</v>
      </c>
      <c r="F91">
        <f t="shared" si="23"/>
        <v>1.6445484000000001</v>
      </c>
      <c r="G91">
        <f t="shared" si="23"/>
        <v>2.0930616</v>
      </c>
    </row>
    <row r="92" spans="2:7" x14ac:dyDescent="0.3">
      <c r="B92" t="s">
        <v>14</v>
      </c>
      <c r="C92">
        <f xml:space="preserve"> C89*9.81*7*0.0254*0.5</f>
        <v>0.87210900000000002</v>
      </c>
      <c r="D92">
        <f t="shared" ref="D92:G92" si="24" xml:space="preserve"> D89*9.81*7*0.0254*0.5</f>
        <v>1.744218</v>
      </c>
      <c r="E92">
        <f t="shared" si="24"/>
        <v>2.6163269999999996</v>
      </c>
      <c r="F92">
        <f t="shared" si="24"/>
        <v>3.4884360000000001</v>
      </c>
      <c r="G92">
        <f t="shared" si="24"/>
        <v>4.3605450000000001</v>
      </c>
    </row>
    <row r="93" spans="2:7" x14ac:dyDescent="0.3">
      <c r="B93" t="s">
        <v>10</v>
      </c>
      <c r="C93">
        <f>C92-C91</f>
        <v>0.34884360000000003</v>
      </c>
      <c r="D93">
        <f t="shared" ref="D93:F93" si="25">D92-D91</f>
        <v>0.84719160000000004</v>
      </c>
      <c r="E93">
        <f t="shared" si="25"/>
        <v>1.3455395999999997</v>
      </c>
      <c r="F93">
        <f t="shared" si="25"/>
        <v>1.8438876</v>
      </c>
      <c r="G93">
        <f>G92-G91</f>
        <v>2.2674834000000001</v>
      </c>
    </row>
    <row r="94" spans="2:7" x14ac:dyDescent="0.3">
      <c r="B94" t="s">
        <v>15</v>
      </c>
      <c r="C94">
        <f>C79*C90</f>
        <v>0.33855600000000002</v>
      </c>
      <c r="D94">
        <f>C79*D90</f>
        <v>0.73353800000000002</v>
      </c>
      <c r="E94">
        <f>C79*E90</f>
        <v>1.1003070000000001</v>
      </c>
      <c r="F94">
        <f>C79*F90</f>
        <v>1.5235020000000001</v>
      </c>
      <c r="G94">
        <f>C79*G90</f>
        <v>1.9184840000000003</v>
      </c>
    </row>
    <row r="95" spans="2:7" x14ac:dyDescent="0.3">
      <c r="B95" s="1" t="s">
        <v>16</v>
      </c>
      <c r="C95">
        <f>C93-C94</f>
        <v>1.0287600000000008E-2</v>
      </c>
      <c r="D95">
        <f t="shared" ref="D95:G95" si="26">D93-D94</f>
        <v>0.11365360000000002</v>
      </c>
      <c r="E95">
        <f t="shared" si="26"/>
        <v>0.24523259999999958</v>
      </c>
      <c r="F95">
        <f t="shared" si="26"/>
        <v>0.32038559999999983</v>
      </c>
      <c r="G95">
        <f t="shared" si="26"/>
        <v>0.34899939999999985</v>
      </c>
    </row>
    <row r="96" spans="2:7" x14ac:dyDescent="0.3">
      <c r="B96" s="1" t="s">
        <v>3</v>
      </c>
      <c r="C96">
        <f>16*C91/4</f>
        <v>2.0930616</v>
      </c>
      <c r="D96">
        <f t="shared" ref="D96:G96" si="27">16*D91/4</f>
        <v>3.5881056</v>
      </c>
      <c r="E96">
        <f t="shared" si="27"/>
        <v>5.0831495999999996</v>
      </c>
      <c r="F96">
        <f t="shared" si="27"/>
        <v>6.5781936000000005</v>
      </c>
      <c r="G96">
        <f t="shared" si="27"/>
        <v>8.3722463999999999</v>
      </c>
    </row>
    <row r="97" spans="2:7" x14ac:dyDescent="0.3">
      <c r="B97" s="1" t="s">
        <v>25</v>
      </c>
      <c r="C97">
        <f>3*C91</f>
        <v>1.5697961999999999</v>
      </c>
      <c r="D97">
        <f t="shared" ref="D97:G97" si="28">3*D91</f>
        <v>2.6910791999999999</v>
      </c>
      <c r="E97">
        <f t="shared" si="28"/>
        <v>3.8123621999999999</v>
      </c>
      <c r="F97">
        <f t="shared" si="28"/>
        <v>4.9336452000000008</v>
      </c>
      <c r="G97">
        <f t="shared" si="28"/>
        <v>6.2791847999999995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2021-05-18T19:07:36Z</dcterms:created>
  <dcterms:modified xsi:type="dcterms:W3CDTF">2021-05-20T18:21:44Z</dcterms:modified>
</cp:coreProperties>
</file>