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مقاله مدلسازی ریاضی\"/>
    </mc:Choice>
  </mc:AlternateContent>
  <xr:revisionPtr revIDLastSave="0" documentId="13_ncr:1_{DD9FAB10-E94C-4C72-87C1-67C7E3CEBFEC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Risk-free interest rate" sheetId="2" r:id="rId1"/>
    <sheet name="Income" sheetId="4" r:id="rId2"/>
    <sheet name="Implementation Percentage" sheetId="5" r:id="rId3"/>
    <sheet name="Z1 and Z2 - Changing the budget" sheetId="6" r:id="rId4"/>
    <sheet name="Z1 and Z2 - Changing r" sheetId="7" r:id="rId5"/>
  </sheets>
  <definedNames>
    <definedName name="_xlnm.Print_Area" localSheetId="2">'Implementation Percentage'!$A$1:$AI$37</definedName>
    <definedName name="_xlnm.Print_Area" localSheetId="0">'Risk-free interest rate'!$A$1:$P$70</definedName>
    <definedName name="_xlnm.Print_Area" localSheetId="4">'Z1 and Z2 - Changing r'!$A$1:$Z$55</definedName>
    <definedName name="_xlnm.Print_Area" localSheetId="3">'Z1 and Z2 - Changing the budget'!$A$1:$AH$75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7" l="1"/>
  <c r="H46" i="7"/>
  <c r="H47" i="7"/>
  <c r="H48" i="7"/>
  <c r="H44" i="7"/>
  <c r="H39" i="7"/>
  <c r="H40" i="7"/>
  <c r="H41" i="7"/>
  <c r="H42" i="7"/>
  <c r="H38" i="7"/>
  <c r="H33" i="7"/>
  <c r="H34" i="7"/>
  <c r="H35" i="7"/>
  <c r="H36" i="7"/>
  <c r="H32" i="7"/>
  <c r="H27" i="7"/>
  <c r="H28" i="7"/>
  <c r="H29" i="7"/>
  <c r="H30" i="7"/>
  <c r="H26" i="7"/>
  <c r="H21" i="7"/>
  <c r="H22" i="7"/>
  <c r="H23" i="7"/>
  <c r="H24" i="7"/>
  <c r="H20" i="7"/>
  <c r="H15" i="7"/>
  <c r="H16" i="7"/>
  <c r="H17" i="7"/>
  <c r="H18" i="7"/>
  <c r="H14" i="7"/>
  <c r="H9" i="7"/>
  <c r="H10" i="7"/>
  <c r="H11" i="7"/>
  <c r="H12" i="7"/>
  <c r="H8" i="7"/>
  <c r="H6" i="7"/>
  <c r="H5" i="7"/>
  <c r="H4" i="7"/>
  <c r="H3" i="7"/>
  <c r="H2" i="7"/>
  <c r="H26" i="6"/>
  <c r="H25" i="6"/>
  <c r="H24" i="6"/>
  <c r="H23" i="6"/>
  <c r="H22" i="6"/>
  <c r="H20" i="6"/>
  <c r="H19" i="6"/>
  <c r="H18" i="6"/>
  <c r="H17" i="6"/>
  <c r="H16" i="6"/>
  <c r="H14" i="6"/>
  <c r="H13" i="6"/>
  <c r="H12" i="6"/>
  <c r="H11" i="6"/>
  <c r="H10" i="6"/>
  <c r="H8" i="6"/>
  <c r="H7" i="6"/>
  <c r="H6" i="6"/>
  <c r="H5" i="6"/>
  <c r="H4" i="6"/>
  <c r="H28" i="6"/>
  <c r="H29" i="6"/>
  <c r="H30" i="6"/>
  <c r="H31" i="6"/>
  <c r="H32" i="6"/>
  <c r="H34" i="6"/>
  <c r="H35" i="6"/>
  <c r="H36" i="6"/>
  <c r="H37" i="6"/>
  <c r="H38" i="6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M47" i="2"/>
  <c r="M48" i="2"/>
  <c r="M49" i="2"/>
  <c r="M50" i="2"/>
  <c r="M42" i="2"/>
  <c r="M43" i="2"/>
  <c r="M44" i="2"/>
  <c r="M45" i="2"/>
  <c r="M46" i="2"/>
  <c r="M35" i="2"/>
  <c r="M36" i="2"/>
  <c r="M37" i="2"/>
  <c r="M38" i="2"/>
  <c r="M39" i="2"/>
  <c r="M40" i="2"/>
  <c r="M41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19" i="2"/>
  <c r="D19" i="2"/>
  <c r="E3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D18" i="2"/>
  <c r="F18" i="2"/>
  <c r="F11" i="2"/>
  <c r="F12" i="2"/>
  <c r="F13" i="2"/>
  <c r="D11" i="2"/>
  <c r="D12" i="2"/>
  <c r="D13" i="2"/>
  <c r="F7" i="2"/>
  <c r="F8" i="2"/>
  <c r="F9" i="2"/>
  <c r="D7" i="2"/>
  <c r="D8" i="2"/>
  <c r="D9" i="2"/>
  <c r="F5" i="2"/>
  <c r="D5" i="2"/>
  <c r="D4" i="2"/>
  <c r="D6" i="2"/>
  <c r="D10" i="2"/>
  <c r="D14" i="2"/>
  <c r="D15" i="2"/>
  <c r="D16" i="2"/>
  <c r="D17" i="2"/>
  <c r="D3" i="2"/>
  <c r="F4" i="2"/>
  <c r="E4" i="2" s="1"/>
  <c r="F6" i="2"/>
  <c r="F10" i="2"/>
  <c r="F14" i="2"/>
  <c r="F15" i="2"/>
  <c r="F16" i="2"/>
  <c r="F17" i="2"/>
  <c r="F3" i="2"/>
  <c r="E3" i="2" s="1"/>
</calcChain>
</file>

<file path=xl/sharedStrings.xml><?xml version="1.0" encoding="utf-8"?>
<sst xmlns="http://schemas.openxmlformats.org/spreadsheetml/2006/main" count="313" uniqueCount="41">
  <si>
    <t>Full Implementation</t>
  </si>
  <si>
    <t>Implementation without upgrading</t>
  </si>
  <si>
    <t>Implementation without adjustment</t>
  </si>
  <si>
    <t>Scenario</t>
  </si>
  <si>
    <t>full implementation</t>
  </si>
  <si>
    <t>Starting budget</t>
  </si>
  <si>
    <t>number of selected project</t>
  </si>
  <si>
    <t>percent of selected projects</t>
  </si>
  <si>
    <t>number of selected phases</t>
  </si>
  <si>
    <t>percent of selected phases</t>
  </si>
  <si>
    <t>Implementation without upgrading - Interest rate= 0.005</t>
  </si>
  <si>
    <t>Implementation without adjustment - Interest rate= 0.005</t>
  </si>
  <si>
    <t>full implementation - Interest rate= 0.005</t>
  </si>
  <si>
    <t>Z1</t>
  </si>
  <si>
    <t>Z2</t>
  </si>
  <si>
    <t>r</t>
  </si>
  <si>
    <t>Budget</t>
  </si>
  <si>
    <t>Project Count</t>
  </si>
  <si>
    <t>Phase Count</t>
  </si>
  <si>
    <t>Yield</t>
  </si>
  <si>
    <t>G0</t>
  </si>
  <si>
    <t>G1</t>
  </si>
  <si>
    <t>G2</t>
  </si>
  <si>
    <t>G3</t>
  </si>
  <si>
    <t>G4</t>
  </si>
  <si>
    <t>Solving duration</t>
  </si>
  <si>
    <t>profit</t>
  </si>
  <si>
    <t>percent of profit</t>
  </si>
  <si>
    <t>ratio</t>
  </si>
  <si>
    <t>objective function</t>
  </si>
  <si>
    <t>starting budget</t>
  </si>
  <si>
    <t>risk-free rate</t>
  </si>
  <si>
    <t>solving duration</t>
  </si>
  <si>
    <t>scenario</t>
  </si>
  <si>
    <t>Implemenation without adjustment</t>
  </si>
  <si>
    <t>Number of selected projects</t>
  </si>
  <si>
    <t>Percent of selected projects</t>
  </si>
  <si>
    <t>Full implementation</t>
  </si>
  <si>
    <t>Varying Budgets ///// Interest Rate= 0.002</t>
  </si>
  <si>
    <t>Number of delayed phases</t>
  </si>
  <si>
    <t>Total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</si>
</sst>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5" tint="-0.499984740745262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2"/>
    </xf>
    <xf numFmtId="10" fontId="2" fillId="0" borderId="1" xfId="0" applyNumberFormat="1" applyFont="1" applyBorder="1" applyAlignment="1">
      <alignment horizontal="center" vertical="center" wrapText="1" readingOrder="2"/>
    </xf>
    <xf numFmtId="9" fontId="2" fillId="0" borderId="1" xfId="0" applyNumberFormat="1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 wrapText="1" readingOrder="2"/>
    </xf>
    <xf numFmtId="10" fontId="5" fillId="0" borderId="1" xfId="1" applyNumberFormat="1" applyFont="1" applyBorder="1" applyAlignment="1">
      <alignment horizontal="center" vertical="center" wrapText="1" readingOrder="2"/>
    </xf>
    <xf numFmtId="10" fontId="6" fillId="0" borderId="1" xfId="1" applyNumberFormat="1" applyFont="1" applyBorder="1" applyAlignment="1">
      <alignment horizontal="center" vertical="center" wrapText="1" readingOrder="2"/>
    </xf>
    <xf numFmtId="9" fontId="2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9" fontId="2" fillId="4" borderId="0" xfId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9" fontId="2" fillId="5" borderId="0" xfId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9" fontId="2" fillId="6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9" fontId="6" fillId="2" borderId="0" xfId="1" applyFont="1" applyFill="1" applyAlignment="1">
      <alignment horizontal="center" vertical="center"/>
    </xf>
    <xf numFmtId="9" fontId="6" fillId="4" borderId="0" xfId="1" applyFont="1" applyFill="1" applyAlignment="1">
      <alignment horizontal="center" vertical="center"/>
    </xf>
    <xf numFmtId="9" fontId="6" fillId="3" borderId="0" xfId="1" applyFont="1" applyFill="1" applyAlignment="1">
      <alignment horizontal="center" vertical="center"/>
    </xf>
    <xf numFmtId="9" fontId="6" fillId="5" borderId="0" xfId="1" applyFont="1" applyFill="1" applyAlignment="1">
      <alignment horizontal="center" vertical="center"/>
    </xf>
    <xf numFmtId="9" fontId="6" fillId="6" borderId="0" xfId="1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  The number of selected projects (out of 60) in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23496677047209E-2"/>
          <c:y val="0.21492220257090805"/>
          <c:w val="0.88989777716017227"/>
          <c:h val="0.62725265958090282"/>
        </c:manualLayout>
      </c:layout>
      <c:lineChart>
        <c:grouping val="standard"/>
        <c:varyColors val="0"/>
        <c:ser>
          <c:idx val="0"/>
          <c:order val="0"/>
          <c:tx>
            <c:v>Full implementation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'Risk-free interest rate'!$K$35:$K$50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rate'!$L$3:$L$18</c:f>
              <c:numCache>
                <c:formatCode>General</c:formatCode>
                <c:ptCount val="16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5-4D8A-8073-3E60A363691D}"/>
            </c:ext>
          </c:extLst>
        </c:ser>
        <c:ser>
          <c:idx val="1"/>
          <c:order val="1"/>
          <c:tx>
            <c:v>Implementation without upgrading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'Risk-free interest rate'!$K$35:$K$50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rate'!$L$19:$L$34</c:f>
              <c:numCache>
                <c:formatCode>General</c:formatCode>
                <c:ptCount val="16"/>
                <c:pt idx="0">
                  <c:v>19</c:v>
                </c:pt>
                <c:pt idx="1">
                  <c:v>18</c:v>
                </c:pt>
                <c:pt idx="2">
                  <c:v>14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5-4D8A-8073-3E60A363691D}"/>
            </c:ext>
          </c:extLst>
        </c:ser>
        <c:ser>
          <c:idx val="2"/>
          <c:order val="2"/>
          <c:tx>
            <c:v>Implementation without adjustment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'Risk-free interest rate'!$K$35:$K$50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rate'!$L$35:$L$50</c:f>
              <c:numCache>
                <c:formatCode>General</c:formatCode>
                <c:ptCount val="1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5-4D8A-8073-3E60A363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727008"/>
        <c:axId val="1519739904"/>
      </c:lineChart>
      <c:catAx>
        <c:axId val="151972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Risk free interest rate</a:t>
                </a:r>
                <a:endParaRPr lang="fa-IR" sz="1200"/>
              </a:p>
            </c:rich>
          </c:tx>
          <c:layout>
            <c:manualLayout>
              <c:xMode val="edge"/>
              <c:yMode val="edge"/>
              <c:x val="0.43697557158501804"/>
              <c:y val="0.9212715361332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739904"/>
        <c:crosses val="autoZero"/>
        <c:auto val="1"/>
        <c:lblAlgn val="ctr"/>
        <c:lblOffset val="100"/>
        <c:noMultiLvlLbl val="0"/>
      </c:catAx>
      <c:valAx>
        <c:axId val="1519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Number of selected projects</a:t>
                </a:r>
              </a:p>
            </c:rich>
          </c:tx>
          <c:layout>
            <c:manualLayout>
              <c:xMode val="edge"/>
              <c:yMode val="edge"/>
              <c:x val="1.5500196934448115E-2"/>
              <c:y val="0.29471114181124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72700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Comparing Yield in the</a:t>
            </a:r>
            <a:r>
              <a:rPr lang="en-US" sz="1200" baseline="0"/>
              <a:t> responses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'Z1 and Z2 - Changing the budget'!$A$4</c:f>
              <c:strCache>
                <c:ptCount val="1"/>
                <c:pt idx="0">
                  <c:v>G0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('Z1 and Z2 - Changing the budget'!$E$4,'Z1 and Z2 - Changing the budget'!$E$10,'Z1 and Z2 - Changing the budget'!$E$16,'Z1 and Z2 - Changing the budget'!$E$22,'Z1 and Z2 - Changing the budget'!$E$28,'Z1 and Z2 - Changing the budget'!$E$34)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('Z1 and Z2 - Changing the budget'!$H$4,'Z1 and Z2 - Changing the budget'!$H$10,'Z1 and Z2 - Changing the budget'!$H$16,'Z1 and Z2 - Changing the budget'!$H$22,'Z1 and Z2 - Changing the budget'!$H$28,'Z1 and Z2 - Changing the budget'!$H$34)</c:f>
              <c:numCache>
                <c:formatCode>General</c:formatCode>
                <c:ptCount val="6"/>
                <c:pt idx="0">
                  <c:v>3.9068000000000001</c:v>
                </c:pt>
                <c:pt idx="1">
                  <c:v>2.31094</c:v>
                </c:pt>
                <c:pt idx="2">
                  <c:v>2.0592600000000001</c:v>
                </c:pt>
                <c:pt idx="3">
                  <c:v>1.2944450000000001</c:v>
                </c:pt>
                <c:pt idx="4" formatCode="0%">
                  <c:v>1.0568279999999999</c:v>
                </c:pt>
                <c:pt idx="5" formatCode="0%">
                  <c:v>0.89668333333333328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C-46DD-A1F2-4EB41F668CE2}"/>
            </c:ext>
          </c:extLst>
        </c:ser>
        <c:ser>
          <c:idx val="1"/>
          <c:order val="1"/>
          <c:tx>
            <c:strRef>
              <c:f>'Z1 and Z2 - Changing the budget'!$A$5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('Z1 and Z2 - Changing the budget'!$E$4,'Z1 and Z2 - Changing the budget'!$E$10,'Z1 and Z2 - Changing the budget'!$E$16,'Z1 and Z2 - Changing the budget'!$E$22,'Z1 and Z2 - Changing the budget'!$E$28,'Z1 and Z2 - Changing the budget'!$E$34)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('Z1 and Z2 - Changing the budget'!$H$5,'Z1 and Z2 - Changing the budget'!$H$11,'Z1 and Z2 - Changing the budget'!$H$17,'Z1 and Z2 - Changing the budget'!$H$23,'Z1 and Z2 - Changing the budget'!$H$29,'Z1 and Z2 - Changing the budget'!$H$35)</c:f>
              <c:numCache>
                <c:formatCode>General</c:formatCode>
                <c:ptCount val="6"/>
                <c:pt idx="0">
                  <c:v>3.8672399999999998</c:v>
                </c:pt>
                <c:pt idx="1">
                  <c:v>2.2763099999999996</c:v>
                </c:pt>
                <c:pt idx="2">
                  <c:v>1.6565000000000001</c:v>
                </c:pt>
                <c:pt idx="3">
                  <c:v>1.2925249999999999</c:v>
                </c:pt>
                <c:pt idx="4" formatCode="0%">
                  <c:v>1.0568279999999999</c:v>
                </c:pt>
                <c:pt idx="5" formatCode="0%">
                  <c:v>0.83224666666666658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C-46DD-A1F2-4EB41F668CE2}"/>
            </c:ext>
          </c:extLst>
        </c:ser>
        <c:ser>
          <c:idx val="2"/>
          <c:order val="2"/>
          <c:tx>
            <c:strRef>
              <c:f>'Z1 and Z2 - Changing the budget'!$A$6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('Z1 and Z2 - Changing the budget'!$E$4,'Z1 and Z2 - Changing the budget'!$E$10,'Z1 and Z2 - Changing the budget'!$E$16,'Z1 and Z2 - Changing the budget'!$E$22,'Z1 and Z2 - Changing the budget'!$E$28,'Z1 and Z2 - Changing the budget'!$E$34)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('Z1 and Z2 - Changing the budget'!$H$6,'Z1 and Z2 - Changing the budget'!$H$12,'Z1 and Z2 - Changing the budget'!$H$18,'Z1 and Z2 - Changing the budget'!$H$24,'Z1 and Z2 - Changing the budget'!$H$30,'Z1 and Z2 - Changing the budget'!$H$36)</c:f>
              <c:numCache>
                <c:formatCode>General</c:formatCode>
                <c:ptCount val="6"/>
                <c:pt idx="0">
                  <c:v>3.8504399999999999</c:v>
                </c:pt>
                <c:pt idx="1">
                  <c:v>2.2763099999999996</c:v>
                </c:pt>
                <c:pt idx="2">
                  <c:v>1.6341066666666666</c:v>
                </c:pt>
                <c:pt idx="3">
                  <c:v>1.2944450000000001</c:v>
                </c:pt>
                <c:pt idx="4" formatCode="0%">
                  <c:v>1.0568279999999999</c:v>
                </c:pt>
                <c:pt idx="5" formatCode="0%">
                  <c:v>0.83224666666666658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C-46DD-A1F2-4EB41F668CE2}"/>
            </c:ext>
          </c:extLst>
        </c:ser>
        <c:ser>
          <c:idx val="3"/>
          <c:order val="3"/>
          <c:tx>
            <c:strRef>
              <c:f>'Z1 and Z2 - Changing the budget'!$A$7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('Z1 and Z2 - Changing the budget'!$E$4,'Z1 and Z2 - Changing the budget'!$E$10,'Z1 and Z2 - Changing the budget'!$E$16,'Z1 and Z2 - Changing the budget'!$E$22,'Z1 and Z2 - Changing the budget'!$E$28,'Z1 and Z2 - Changing the budget'!$E$34)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('Z1 and Z2 - Changing the budget'!$H$7,'Z1 and Z2 - Changing the budget'!$H$13,'Z1 and Z2 - Changing the budget'!$H$19,'Z1 and Z2 - Changing the budget'!$H$25,'Z1 and Z2 - Changing the budget'!$H$31,'Z1 and Z2 - Changing the budget'!$H$37)</c:f>
              <c:numCache>
                <c:formatCode>General</c:formatCode>
                <c:ptCount val="6"/>
                <c:pt idx="0">
                  <c:v>3.7526600000000001</c:v>
                </c:pt>
                <c:pt idx="1">
                  <c:v>2.2774799999999997</c:v>
                </c:pt>
                <c:pt idx="2">
                  <c:v>1.6291133333333334</c:v>
                </c:pt>
                <c:pt idx="3">
                  <c:v>1.293755</c:v>
                </c:pt>
                <c:pt idx="4" formatCode="0%">
                  <c:v>1.0568279999999999</c:v>
                </c:pt>
                <c:pt idx="5" formatCode="0%">
                  <c:v>0.83224666666666658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C-46DD-A1F2-4EB41F668CE2}"/>
            </c:ext>
          </c:extLst>
        </c:ser>
        <c:ser>
          <c:idx val="4"/>
          <c:order val="4"/>
          <c:tx>
            <c:strRef>
              <c:f>'Z1 and Z2 - Changing the budget'!$A$8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('Z1 and Z2 - Changing the budget'!$E$4,'Z1 and Z2 - Changing the budget'!$E$10,'Z1 and Z2 - Changing the budget'!$E$16,'Z1 and Z2 - Changing the budget'!$E$22,'Z1 and Z2 - Changing the budget'!$E$28,'Z1 and Z2 - Changing the budget'!$E$34)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('Z1 and Z2 - Changing the budget'!$H$8,'Z1 and Z2 - Changing the budget'!$H$14,'Z1 and Z2 - Changing the budget'!$H$20,'Z1 and Z2 - Changing the budget'!$H$26,'Z1 and Z2 - Changing the budget'!$H$32,'Z1 and Z2 - Changing the budget'!$H$38)</c:f>
              <c:numCache>
                <c:formatCode>General</c:formatCode>
                <c:ptCount val="6"/>
                <c:pt idx="0">
                  <c:v>3.2297199999999999</c:v>
                </c:pt>
                <c:pt idx="1">
                  <c:v>2.1006099999999996</c:v>
                </c:pt>
                <c:pt idx="2">
                  <c:v>1.52644</c:v>
                </c:pt>
                <c:pt idx="3">
                  <c:v>1.198075</c:v>
                </c:pt>
                <c:pt idx="4" formatCode="0%">
                  <c:v>0.97958800000000001</c:v>
                </c:pt>
                <c:pt idx="5" formatCode="0%">
                  <c:v>0.83224666666666658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C-46DD-A1F2-4EB41F66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6783"/>
        <c:axId val="231324383"/>
      </c:lineChart>
      <c:catAx>
        <c:axId val="23132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Budget</a:t>
                </a:r>
                <a:r>
                  <a:rPr lang="en-US" sz="1200" baseline="0"/>
                  <a:t> (Thousand Dollars)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324383"/>
        <c:crosses val="autoZero"/>
        <c:auto val="1"/>
        <c:lblAlgn val="ctr"/>
        <c:lblOffset val="100"/>
        <c:noMultiLvlLbl val="0"/>
      </c:catAx>
      <c:valAx>
        <c:axId val="2313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Yield at the end of the planning horizon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3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Pareto efficiency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9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('Z1 and Z2 - Changing the budget'!$C$14,'Z1 and Z2 - Changing the budget'!$C$13,'Z1 and Z2 - Changing the budget'!$C$12,'Z1 and Z2 - Changing the budget'!$C$11,'Z1 and Z2 - Changing the budget'!$C$10)</c:f>
              <c:numCache>
                <c:formatCode>General</c:formatCode>
                <c:ptCount val="5"/>
                <c:pt idx="0">
                  <c:v>0</c:v>
                </c:pt>
                <c:pt idx="1">
                  <c:v>0.8</c:v>
                </c:pt>
                <c:pt idx="2">
                  <c:v>1.5</c:v>
                </c:pt>
                <c:pt idx="3">
                  <c:v>1.6</c:v>
                </c:pt>
                <c:pt idx="4">
                  <c:v>4.9000000000000004</c:v>
                </c:pt>
              </c:numCache>
            </c:numRef>
          </c:cat>
          <c:val>
            <c:numRef>
              <c:f>('Z1 and Z2 - Changing the budget'!$B$14,'Z1 and Z2 - Changing the budget'!$B$13,'Z1 and Z2 - Changing the budget'!$B$12,'Z1 and Z2 - Changing the budget'!$B$11,'Z1 and Z2 - Changing the budget'!$B$10)</c:f>
              <c:numCache>
                <c:formatCode>General</c:formatCode>
                <c:ptCount val="5"/>
                <c:pt idx="0">
                  <c:v>310.06099999999998</c:v>
                </c:pt>
                <c:pt idx="1">
                  <c:v>327.74799999999999</c:v>
                </c:pt>
                <c:pt idx="2">
                  <c:v>327.63099999999997</c:v>
                </c:pt>
                <c:pt idx="3">
                  <c:v>327.63099999999997</c:v>
                </c:pt>
                <c:pt idx="4">
                  <c:v>331.09399999999999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7-486F-8EE7-5D648566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26783"/>
        <c:axId val="231324383"/>
      </c:lineChart>
      <c:catAx>
        <c:axId val="23132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Average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324383"/>
        <c:crosses val="autoZero"/>
        <c:auto val="1"/>
        <c:lblAlgn val="ctr"/>
        <c:lblOffset val="100"/>
        <c:noMultiLvlLbl val="0"/>
      </c:catAx>
      <c:valAx>
        <c:axId val="2313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32678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Number of selected phases in the response 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'Z1 and Z2 - Changing r'!$A$3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('Z1 and Z2 - Changing r'!$D$5,'Z1 and Z2 - Changing r'!$D$11,'Z1 and Z2 - Changing r'!$D$17,'Z1 and Z2 - Changing r'!$D$23,'Z1 and Z2 - Changing r'!$D$29,'Z1 and Z2 - Changing r'!$D$35,'Z1 and Z2 - Changing r'!$D$41,'Z1 and Z2 - Changing r'!$D$47)</c:f>
              <c:numCache>
                <c:formatCode>General</c:formatCode>
                <c:ptCount val="8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0.15</c:v>
                </c:pt>
                <c:pt idx="6">
                  <c:v>0.17</c:v>
                </c:pt>
                <c:pt idx="7">
                  <c:v>0.2</c:v>
                </c:pt>
              </c:numCache>
            </c:numRef>
          </c:cat>
          <c:val>
            <c:numRef>
              <c:f>('Z1 and Z2 - Changing r'!$G$3,'Z1 and Z2 - Changing r'!$G$9,'Z1 and Z2 - Changing r'!$G$15,'Z1 and Z2 - Changing r'!$G$21,'Z1 and Z2 - Changing r'!$G$27,'Z1 and Z2 - Changing r'!$G$33,'Z1 and Z2 - Changing r'!$G$39,'Z1 and Z2 - Changing r'!$G$45)</c:f>
              <c:numCache>
                <c:formatCode>General</c:formatCode>
                <c:ptCount val="8"/>
                <c:pt idx="0">
                  <c:v>84</c:v>
                </c:pt>
                <c:pt idx="1">
                  <c:v>84</c:v>
                </c:pt>
                <c:pt idx="2">
                  <c:v>78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470-81CC-3557CC0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963231"/>
        <c:axId val="1886716959"/>
      </c:lineChart>
      <c:catAx>
        <c:axId val="202196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Risk free 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6716959"/>
        <c:crosses val="autoZero"/>
        <c:auto val="1"/>
        <c:lblAlgn val="ctr"/>
        <c:lblOffset val="100"/>
        <c:noMultiLvlLbl val="0"/>
      </c:catAx>
      <c:valAx>
        <c:axId val="18867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Selected Phases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96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Pareto efficiency frontier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'Z1 and Z2 - Changing r'!$B$1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('Z1 and Z2 - Changing r'!$C$12,'Z1 and Z2 - Changing r'!$C$11,'Z1 and Z2 - Changing r'!$C$10,'Z1 and Z2 - Changing r'!$C$9,'Z1 and Z2 - Changing r'!$C$8)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0.7</c:v>
                </c:pt>
                <c:pt idx="4">
                  <c:v>2.2000000000000002</c:v>
                </c:pt>
              </c:numCache>
            </c:numRef>
          </c:cat>
          <c:val>
            <c:numRef>
              <c:f>('Z1 and Z2 - Changing r'!$B$12,'Z1 and Z2 - Changing r'!$B$11,'Z1 and Z2 - Changing r'!$B$10,'Z1 and Z2 - Changing r'!$B$9,'Z1 and Z2 - Changing r'!$B$8)</c:f>
              <c:numCache>
                <c:formatCode>General</c:formatCode>
                <c:ptCount val="5"/>
                <c:pt idx="0">
                  <c:v>409.25099999999998</c:v>
                </c:pt>
                <c:pt idx="1">
                  <c:v>426.84399999999999</c:v>
                </c:pt>
                <c:pt idx="2">
                  <c:v>426.673</c:v>
                </c:pt>
                <c:pt idx="3">
                  <c:v>426.35500000000002</c:v>
                </c:pt>
                <c:pt idx="4">
                  <c:v>428.25900000000001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3-46DD-851F-897A0D5A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16479"/>
        <c:axId val="2022977583"/>
      </c:lineChart>
      <c:catAx>
        <c:axId val="188671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Delay (Z2)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977583"/>
        <c:crosses val="autoZero"/>
        <c:auto val="1"/>
        <c:lblAlgn val="ctr"/>
        <c:lblOffset val="100"/>
        <c:noMultiLvlLbl val="0"/>
      </c:catAx>
      <c:valAx>
        <c:axId val="20229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Income (Z1)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671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The number of selected phases (out of 460) in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9230057974929"/>
          <c:y val="0.25232829526233252"/>
          <c:w val="0.87130890677355965"/>
          <c:h val="0.56724873977669299"/>
        </c:manualLayout>
      </c:layout>
      <c:lineChart>
        <c:grouping val="standard"/>
        <c:varyColors val="0"/>
        <c:ser>
          <c:idx val="0"/>
          <c:order val="0"/>
          <c:tx>
            <c:v>Full implementation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'Risk-free interest rate'!$K$35:$K$50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rate'!$N$3:$N$18</c:f>
              <c:numCache>
                <c:formatCode>General</c:formatCode>
                <c:ptCount val="16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42</c:v>
                </c:pt>
                <c:pt idx="4">
                  <c:v>35</c:v>
                </c:pt>
                <c:pt idx="5">
                  <c:v>34</c:v>
                </c:pt>
                <c:pt idx="6">
                  <c:v>25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E-4D50-8A35-BEE867FF02FE}"/>
            </c:ext>
          </c:extLst>
        </c:ser>
        <c:ser>
          <c:idx val="1"/>
          <c:order val="1"/>
          <c:tx>
            <c:v>Implementation without upgrading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'Risk-free interest rate'!$K$35:$K$50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rate'!$N$19:$N$34</c:f>
              <c:numCache>
                <c:formatCode>General</c:formatCode>
                <c:ptCount val="16"/>
                <c:pt idx="0">
                  <c:v>52</c:v>
                </c:pt>
                <c:pt idx="1">
                  <c:v>49</c:v>
                </c:pt>
                <c:pt idx="2">
                  <c:v>33</c:v>
                </c:pt>
                <c:pt idx="3">
                  <c:v>29</c:v>
                </c:pt>
                <c:pt idx="4">
                  <c:v>22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E-4D50-8A35-BEE867FF02FE}"/>
            </c:ext>
          </c:extLst>
        </c:ser>
        <c:ser>
          <c:idx val="2"/>
          <c:order val="2"/>
          <c:tx>
            <c:v>Implementation without adjustment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'Risk-free interest rate'!$K$35:$K$50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rate'!$N$35:$N$50</c:f>
              <c:numCache>
                <c:formatCode>General</c:formatCode>
                <c:ptCount val="16"/>
                <c:pt idx="0">
                  <c:v>23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E-4D50-8A35-BEE867FF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769440"/>
        <c:axId val="1519771520"/>
      </c:lineChart>
      <c:catAx>
        <c:axId val="151976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Risk free interest rate</a:t>
                </a:r>
                <a:endParaRPr lang="fa-IR" sz="1200"/>
              </a:p>
            </c:rich>
          </c:tx>
          <c:layout>
            <c:manualLayout>
              <c:xMode val="edge"/>
              <c:yMode val="edge"/>
              <c:x val="0.43541065805415141"/>
              <c:y val="0.9096881026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771520"/>
        <c:crosses val="autoZero"/>
        <c:auto val="1"/>
        <c:lblAlgn val="ctr"/>
        <c:lblOffset val="100"/>
        <c:noMultiLvlLbl val="0"/>
      </c:catAx>
      <c:valAx>
        <c:axId val="15197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Number of selected phases</a:t>
                </a:r>
              </a:p>
            </c:rich>
          </c:tx>
          <c:layout>
            <c:manualLayout>
              <c:xMode val="edge"/>
              <c:yMode val="edge"/>
              <c:x val="2.1761660694585374E-2"/>
              <c:y val="0.28463546107265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76944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2000" b="1">
                <a:solidFill>
                  <a:sysClr val="windowText" lastClr="000000"/>
                </a:solidFill>
                <a:cs typeface="B Nazanin" panose="00000400000000000000" pitchFamily="2" charset="-78"/>
              </a:rPr>
              <a:t>زمان حل مدل بر اساس نرخ بهره در سناریوهای مختلف</a:t>
            </a:r>
            <a:endParaRPr lang="en-US" sz="2000" b="1">
              <a:solidFill>
                <a:sysClr val="windowText" lastClr="000000"/>
              </a:solidFill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'Risk-free interest rate'!$I$3</c:f>
              <c:strCache>
                <c:ptCount val="1"/>
                <c:pt idx="0">
                  <c:v>Full implementation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'Risk-free interest rate'!$B$35:$B$50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rate'!$G$3:$G$18</c:f>
              <c:numCache>
                <c:formatCode>General</c:formatCode>
                <c:ptCount val="16"/>
                <c:pt idx="0">
                  <c:v>1012.168</c:v>
                </c:pt>
                <c:pt idx="1">
                  <c:v>1011.177</c:v>
                </c:pt>
                <c:pt idx="2">
                  <c:v>1012.157</c:v>
                </c:pt>
                <c:pt idx="3">
                  <c:v>442.16800000000001</c:v>
                </c:pt>
                <c:pt idx="4">
                  <c:v>255.51</c:v>
                </c:pt>
                <c:pt idx="5">
                  <c:v>201.89699999999999</c:v>
                </c:pt>
                <c:pt idx="6">
                  <c:v>212.66499999999999</c:v>
                </c:pt>
                <c:pt idx="7">
                  <c:v>180.78299999999999</c:v>
                </c:pt>
                <c:pt idx="8">
                  <c:v>173.99600000000001</c:v>
                </c:pt>
                <c:pt idx="9">
                  <c:v>103.98</c:v>
                </c:pt>
                <c:pt idx="10">
                  <c:v>100.30800000000001</c:v>
                </c:pt>
                <c:pt idx="11">
                  <c:v>79.302999999999997</c:v>
                </c:pt>
                <c:pt idx="12">
                  <c:v>69.164000000000001</c:v>
                </c:pt>
                <c:pt idx="13">
                  <c:v>79.338999999999999</c:v>
                </c:pt>
                <c:pt idx="14">
                  <c:v>67.144999999999996</c:v>
                </c:pt>
                <c:pt idx="15">
                  <c:v>70.454999999999998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E-4A19-A219-E41C95924481}"/>
            </c:ext>
          </c:extLst>
        </c:ser>
        <c:ser>
          <c:idx val="1"/>
          <c:order val="1"/>
          <c:tx>
            <c:strRef>
              <c:f>'Risk-free interest rate'!$I$19</c:f>
              <c:strCache>
                <c:ptCount val="1"/>
                <c:pt idx="0">
                  <c:v>Implementation without upgrading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'Risk-free interest rate'!$B$35:$B$50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rate'!$G$19:$G$34</c:f>
              <c:numCache>
                <c:formatCode>General</c:formatCode>
                <c:ptCount val="16"/>
                <c:pt idx="0">
                  <c:v>193.24799999999999</c:v>
                </c:pt>
                <c:pt idx="1">
                  <c:v>116.764</c:v>
                </c:pt>
                <c:pt idx="2">
                  <c:v>129.983</c:v>
                </c:pt>
                <c:pt idx="3">
                  <c:v>78.813000000000002</c:v>
                </c:pt>
                <c:pt idx="4">
                  <c:v>104.642</c:v>
                </c:pt>
                <c:pt idx="5">
                  <c:v>45.662999999999997</c:v>
                </c:pt>
                <c:pt idx="6">
                  <c:v>61.738</c:v>
                </c:pt>
                <c:pt idx="7">
                  <c:v>91.05</c:v>
                </c:pt>
                <c:pt idx="8">
                  <c:v>51.079000000000001</c:v>
                </c:pt>
                <c:pt idx="9">
                  <c:v>41.387999999999998</c:v>
                </c:pt>
                <c:pt idx="10">
                  <c:v>45.494999999999997</c:v>
                </c:pt>
                <c:pt idx="11">
                  <c:v>45.731000000000002</c:v>
                </c:pt>
                <c:pt idx="12">
                  <c:v>39.704000000000001</c:v>
                </c:pt>
                <c:pt idx="13">
                  <c:v>32.789000000000001</c:v>
                </c:pt>
                <c:pt idx="14">
                  <c:v>38.793999999999997</c:v>
                </c:pt>
                <c:pt idx="15">
                  <c:v>32.082999999999998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E-4A19-A219-E41C95924481}"/>
            </c:ext>
          </c:extLst>
        </c:ser>
        <c:ser>
          <c:idx val="2"/>
          <c:order val="2"/>
          <c:tx>
            <c:strRef>
              <c:f>'Risk-free interest rate'!$I$35</c:f>
              <c:strCache>
                <c:ptCount val="1"/>
                <c:pt idx="0">
                  <c:v>Implemenation without adjustment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'Risk-free interest rate'!$B$35:$B$50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rate'!$G$35:$G$50</c:f>
              <c:numCache>
                <c:formatCode>General</c:formatCode>
                <c:ptCount val="16"/>
                <c:pt idx="0">
                  <c:v>17.884</c:v>
                </c:pt>
                <c:pt idx="1">
                  <c:v>15.614000000000001</c:v>
                </c:pt>
                <c:pt idx="2">
                  <c:v>16.324000000000002</c:v>
                </c:pt>
                <c:pt idx="3">
                  <c:v>15.717000000000001</c:v>
                </c:pt>
                <c:pt idx="4">
                  <c:v>15.930999999999999</c:v>
                </c:pt>
                <c:pt idx="5">
                  <c:v>15.923999999999999</c:v>
                </c:pt>
                <c:pt idx="6">
                  <c:v>15.962</c:v>
                </c:pt>
                <c:pt idx="7">
                  <c:v>15.641999999999999</c:v>
                </c:pt>
                <c:pt idx="8">
                  <c:v>15.670999999999999</c:v>
                </c:pt>
                <c:pt idx="9">
                  <c:v>15.468999999999999</c:v>
                </c:pt>
                <c:pt idx="10">
                  <c:v>15.493</c:v>
                </c:pt>
                <c:pt idx="11">
                  <c:v>16.006</c:v>
                </c:pt>
                <c:pt idx="12">
                  <c:v>16.986000000000001</c:v>
                </c:pt>
                <c:pt idx="13">
                  <c:v>15.516</c:v>
                </c:pt>
                <c:pt idx="14">
                  <c:v>15.786</c:v>
                </c:pt>
                <c:pt idx="15">
                  <c:v>16.878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E-4A19-A219-E41C9592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72336"/>
        <c:axId val="1300066928"/>
      </c:lineChart>
      <c:catAx>
        <c:axId val="130007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>
                    <a:solidFill>
                      <a:sysClr val="windowText" lastClr="000000"/>
                    </a:solidFill>
                    <a:cs typeface="B Nazanin" panose="00000400000000000000" pitchFamily="2" charset="-78"/>
                  </a:rPr>
                  <a:t>نرخ بهره بدون ریسک</a:t>
                </a:r>
                <a:endParaRPr lang="en-US" sz="1400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66928"/>
        <c:crosses val="autoZero"/>
        <c:auto val="1"/>
        <c:lblAlgn val="ctr"/>
        <c:lblOffset val="100"/>
        <c:noMultiLvlLbl val="0"/>
      </c:catAx>
      <c:valAx>
        <c:axId val="13000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>
                    <a:solidFill>
                      <a:sysClr val="windowText" lastClr="000000"/>
                    </a:solidFill>
                    <a:cs typeface="B Nazanin" panose="00000400000000000000" pitchFamily="2" charset="-78"/>
                  </a:rPr>
                  <a:t>زمان  حل (ثانیه)</a:t>
                </a:r>
                <a:endParaRPr lang="en-US" sz="14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Changes in income in different scenarios based on interest rates </a:t>
            </a:r>
            <a:endParaRPr lang="fa-I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210684245755"/>
          <c:y val="0.16974343198678529"/>
          <c:w val="0.85787623248304834"/>
          <c:h val="0.66389905001507676"/>
        </c:manualLayout>
      </c:layout>
      <c:lineChart>
        <c:grouping val="standard"/>
        <c:varyColors val="0"/>
        <c:ser>
          <c:idx val="0"/>
          <c:order val="0"/>
          <c:tx>
            <c:v>Full Implementation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'Risk-free interest rate'!$B$3:$B$18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rate'!$C$3:$C$18</c:f>
              <c:numCache>
                <c:formatCode>General</c:formatCode>
                <c:ptCount val="16"/>
                <c:pt idx="0">
                  <c:v>288.31</c:v>
                </c:pt>
                <c:pt idx="1">
                  <c:v>307.815</c:v>
                </c:pt>
                <c:pt idx="2">
                  <c:v>323.19299999999998</c:v>
                </c:pt>
                <c:pt idx="3">
                  <c:v>350.33199999999999</c:v>
                </c:pt>
                <c:pt idx="4">
                  <c:v>371.79599999999999</c:v>
                </c:pt>
                <c:pt idx="5">
                  <c:v>408.01499999999999</c:v>
                </c:pt>
                <c:pt idx="6">
                  <c:v>436.471</c:v>
                </c:pt>
                <c:pt idx="7">
                  <c:v>490.16800000000001</c:v>
                </c:pt>
                <c:pt idx="8">
                  <c:v>532.28</c:v>
                </c:pt>
                <c:pt idx="9">
                  <c:v>602.27599999999995</c:v>
                </c:pt>
                <c:pt idx="10">
                  <c:v>654.29999999999995</c:v>
                </c:pt>
                <c:pt idx="11">
                  <c:v>740.89599999999996</c:v>
                </c:pt>
                <c:pt idx="12">
                  <c:v>804.81</c:v>
                </c:pt>
                <c:pt idx="13">
                  <c:v>912.21600000000001</c:v>
                </c:pt>
                <c:pt idx="14">
                  <c:v>992.07299999999998</c:v>
                </c:pt>
                <c:pt idx="15">
                  <c:v>1124.8440000000001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8-456B-B944-CA3086B407AC}"/>
            </c:ext>
          </c:extLst>
        </c:ser>
        <c:ser>
          <c:idx val="1"/>
          <c:order val="1"/>
          <c:tx>
            <c:v>Implementation without upgrading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'Risk-free interest rate'!$B$3:$B$18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rate'!$C$19:$C$34</c:f>
              <c:numCache>
                <c:formatCode>General</c:formatCode>
                <c:ptCount val="16"/>
                <c:pt idx="0">
                  <c:v>254.87799999999999</c:v>
                </c:pt>
                <c:pt idx="1">
                  <c:v>276.39499999999998</c:v>
                </c:pt>
                <c:pt idx="2">
                  <c:v>293.25700000000001</c:v>
                </c:pt>
                <c:pt idx="3">
                  <c:v>324.65199999999999</c:v>
                </c:pt>
                <c:pt idx="4">
                  <c:v>349.70499999999998</c:v>
                </c:pt>
                <c:pt idx="5">
                  <c:v>393.375</c:v>
                </c:pt>
                <c:pt idx="6">
                  <c:v>427.05799999999999</c:v>
                </c:pt>
                <c:pt idx="7">
                  <c:v>484.13</c:v>
                </c:pt>
                <c:pt idx="8">
                  <c:v>526.29100000000005</c:v>
                </c:pt>
                <c:pt idx="9">
                  <c:v>596.40599999999995</c:v>
                </c:pt>
                <c:pt idx="10">
                  <c:v>648.19399999999996</c:v>
                </c:pt>
                <c:pt idx="11">
                  <c:v>735.029</c:v>
                </c:pt>
                <c:pt idx="12">
                  <c:v>799.71799999999996</c:v>
                </c:pt>
                <c:pt idx="13">
                  <c:v>908.66800000000001</c:v>
                </c:pt>
                <c:pt idx="14">
                  <c:v>989.22500000000002</c:v>
                </c:pt>
                <c:pt idx="15">
                  <c:v>1123.3030000000001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8-456B-B944-CA3086B407AC}"/>
            </c:ext>
          </c:extLst>
        </c:ser>
        <c:ser>
          <c:idx val="2"/>
          <c:order val="2"/>
          <c:tx>
            <c:v>Implementation without adjustment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'Risk-free interest rate'!$B$3:$B$18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rate'!$C$35:$C$50</c:f>
              <c:numCache>
                <c:formatCode>General</c:formatCode>
                <c:ptCount val="16"/>
                <c:pt idx="0">
                  <c:v>235.03899999999999</c:v>
                </c:pt>
                <c:pt idx="1">
                  <c:v>263.11500000000001</c:v>
                </c:pt>
                <c:pt idx="2">
                  <c:v>283.70999999999998</c:v>
                </c:pt>
                <c:pt idx="3">
                  <c:v>317.73399999999998</c:v>
                </c:pt>
                <c:pt idx="4">
                  <c:v>343.88400000000001</c:v>
                </c:pt>
                <c:pt idx="5">
                  <c:v>388.363</c:v>
                </c:pt>
                <c:pt idx="6">
                  <c:v>422.02300000000002</c:v>
                </c:pt>
                <c:pt idx="7">
                  <c:v>479.11</c:v>
                </c:pt>
                <c:pt idx="8">
                  <c:v>521.88300000000004</c:v>
                </c:pt>
                <c:pt idx="9">
                  <c:v>593.13499999999999</c:v>
                </c:pt>
                <c:pt idx="10">
                  <c:v>645.84699999999998</c:v>
                </c:pt>
                <c:pt idx="11">
                  <c:v>734.29</c:v>
                </c:pt>
                <c:pt idx="12">
                  <c:v>799.71799999999996</c:v>
                </c:pt>
                <c:pt idx="13">
                  <c:v>908.66800000000001</c:v>
                </c:pt>
                <c:pt idx="14">
                  <c:v>989.22500000000002</c:v>
                </c:pt>
                <c:pt idx="15">
                  <c:v>1123.3030000000001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8-456B-B944-CA3086B4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086095"/>
        <c:axId val="1325269167"/>
      </c:lineChart>
      <c:catAx>
        <c:axId val="139408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Risk free interest rate</a:t>
                </a:r>
              </a:p>
            </c:rich>
          </c:tx>
          <c:layout>
            <c:manualLayout>
              <c:xMode val="edge"/>
              <c:yMode val="edge"/>
              <c:x val="0.46566208793682662"/>
              <c:y val="0.91676801202539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269167"/>
        <c:crosses val="autoZero"/>
        <c:auto val="1"/>
        <c:lblAlgn val="ctr"/>
        <c:lblOffset val="100"/>
        <c:noMultiLvlLbl val="0"/>
      </c:catAx>
      <c:valAx>
        <c:axId val="13252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 Income  (thousands of dollars)</a:t>
                </a:r>
                <a:endParaRPr lang="fa-IR" sz="1200"/>
              </a:p>
            </c:rich>
          </c:tx>
          <c:layout>
            <c:manualLayout>
              <c:xMode val="edge"/>
              <c:yMode val="edge"/>
              <c:x val="2.8261415871503066E-2"/>
              <c:y val="0.2679116097840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40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568691606840993E-2"/>
          <c:y val="8.9511266630610181E-2"/>
          <c:w val="0.83494938534587193"/>
          <c:h val="4.7404536298027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Yield in different scenarios based on interest rate </a:t>
            </a:r>
          </a:p>
        </c:rich>
      </c:tx>
      <c:layout>
        <c:manualLayout>
          <c:xMode val="edge"/>
          <c:yMode val="edge"/>
          <c:x val="0.25396880850644521"/>
          <c:y val="2.3314079911636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8675766669082"/>
          <c:y val="0.21282297317962731"/>
          <c:w val="0.83520388518351907"/>
          <c:h val="0.61328198354598784"/>
        </c:manualLayout>
      </c:layout>
      <c:lineChart>
        <c:grouping val="standard"/>
        <c:varyColors val="0"/>
        <c:ser>
          <c:idx val="0"/>
          <c:order val="0"/>
          <c:tx>
            <c:v>Full implementation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'Risk-free interest rate'!$B$35:$B$50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rate'!$E$3:$E$18</c:f>
              <c:numCache>
                <c:formatCode>0.00%</c:formatCode>
                <c:ptCount val="16"/>
                <c:pt idx="0" formatCode="0%">
                  <c:v>0.44155</c:v>
                </c:pt>
                <c:pt idx="1">
                  <c:v>0.53907499999999997</c:v>
                </c:pt>
                <c:pt idx="2">
                  <c:v>0.61596499999999987</c:v>
                </c:pt>
                <c:pt idx="3">
                  <c:v>0.75165999999999999</c:v>
                </c:pt>
                <c:pt idx="4">
                  <c:v>0.85897999999999997</c:v>
                </c:pt>
                <c:pt idx="5">
                  <c:v>1.0400749999999999</c:v>
                </c:pt>
                <c:pt idx="6">
                  <c:v>1.182355</c:v>
                </c:pt>
                <c:pt idx="7">
                  <c:v>1.4508400000000001</c:v>
                </c:pt>
                <c:pt idx="8">
                  <c:v>1.6613999999999998</c:v>
                </c:pt>
                <c:pt idx="9">
                  <c:v>2.0113799999999999</c:v>
                </c:pt>
                <c:pt idx="10">
                  <c:v>2.2714999999999996</c:v>
                </c:pt>
                <c:pt idx="11">
                  <c:v>2.7044799999999998</c:v>
                </c:pt>
                <c:pt idx="12">
                  <c:v>3.0240499999999999</c:v>
                </c:pt>
                <c:pt idx="13">
                  <c:v>3.56108</c:v>
                </c:pt>
                <c:pt idx="14">
                  <c:v>3.9603649999999999</c:v>
                </c:pt>
                <c:pt idx="15">
                  <c:v>4.6242200000000002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F-423A-B2ED-7AA6B337AECB}"/>
            </c:ext>
          </c:extLst>
        </c:ser>
        <c:ser>
          <c:idx val="1"/>
          <c:order val="1"/>
          <c:tx>
            <c:v>Implementation without upgrading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'Risk-free interest rate'!$B$35:$B$50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rate'!$E$19:$E$34</c:f>
              <c:numCache>
                <c:formatCode>0.00%</c:formatCode>
                <c:ptCount val="16"/>
                <c:pt idx="0">
                  <c:v>0.27438999999999991</c:v>
                </c:pt>
                <c:pt idx="1">
                  <c:v>0.3819749999999999</c:v>
                </c:pt>
                <c:pt idx="2">
                  <c:v>0.46628500000000001</c:v>
                </c:pt>
                <c:pt idx="3">
                  <c:v>0.62325999999999993</c:v>
                </c:pt>
                <c:pt idx="4">
                  <c:v>0.74852499999999988</c:v>
                </c:pt>
                <c:pt idx="5">
                  <c:v>0.96687500000000004</c:v>
                </c:pt>
                <c:pt idx="6">
                  <c:v>1.1352899999999999</c:v>
                </c:pt>
                <c:pt idx="7">
                  <c:v>1.42065</c:v>
                </c:pt>
                <c:pt idx="8">
                  <c:v>1.6314550000000003</c:v>
                </c:pt>
                <c:pt idx="9">
                  <c:v>1.9820299999999997</c:v>
                </c:pt>
                <c:pt idx="10">
                  <c:v>2.2409699999999999</c:v>
                </c:pt>
                <c:pt idx="11">
                  <c:v>2.6751450000000001</c:v>
                </c:pt>
                <c:pt idx="12">
                  <c:v>2.9985899999999996</c:v>
                </c:pt>
                <c:pt idx="13">
                  <c:v>3.5433400000000002</c:v>
                </c:pt>
                <c:pt idx="14">
                  <c:v>3.9461250000000003</c:v>
                </c:pt>
                <c:pt idx="15">
                  <c:v>4.6165150000000006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F-423A-B2ED-7AA6B337AECB}"/>
            </c:ext>
          </c:extLst>
        </c:ser>
        <c:ser>
          <c:idx val="2"/>
          <c:order val="2"/>
          <c:tx>
            <c:v>Implementation without adjustment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'Risk-free interest rate'!$B$35:$B$50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2.7E-2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3.6999999999999998E-2</c:v>
                </c:pt>
                <c:pt idx="15">
                  <c:v>0.04</c:v>
                </c:pt>
              </c:numCache>
            </c:numRef>
          </c:cat>
          <c:val>
            <c:numRef>
              <c:f>'Risk-free interest rate'!$E$35:$E$50</c:f>
              <c:numCache>
                <c:formatCode>0.00%</c:formatCode>
                <c:ptCount val="16"/>
                <c:pt idx="0">
                  <c:v>0.17519499999999993</c:v>
                </c:pt>
                <c:pt idx="1">
                  <c:v>0.31557500000000005</c:v>
                </c:pt>
                <c:pt idx="2">
                  <c:v>0.41854999999999992</c:v>
                </c:pt>
                <c:pt idx="3">
                  <c:v>0.58866999999999992</c:v>
                </c:pt>
                <c:pt idx="4">
                  <c:v>0.71942000000000006</c:v>
                </c:pt>
                <c:pt idx="5">
                  <c:v>0.94181499999999996</c:v>
                </c:pt>
                <c:pt idx="6">
                  <c:v>1.1101150000000002</c:v>
                </c:pt>
                <c:pt idx="7">
                  <c:v>1.3955500000000001</c:v>
                </c:pt>
                <c:pt idx="8">
                  <c:v>1.6094150000000003</c:v>
                </c:pt>
                <c:pt idx="9">
                  <c:v>1.9656750000000001</c:v>
                </c:pt>
                <c:pt idx="10">
                  <c:v>2.2292350000000001</c:v>
                </c:pt>
                <c:pt idx="11">
                  <c:v>2.6714499999999997</c:v>
                </c:pt>
                <c:pt idx="12">
                  <c:v>2.9985899999999996</c:v>
                </c:pt>
                <c:pt idx="13">
                  <c:v>3.5433400000000002</c:v>
                </c:pt>
                <c:pt idx="14">
                  <c:v>3.9461250000000003</c:v>
                </c:pt>
                <c:pt idx="15">
                  <c:v>4.6165150000000006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F-423A-B2ED-7AA6B337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905280"/>
        <c:axId val="1360905696"/>
      </c:lineChart>
      <c:catAx>
        <c:axId val="13609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Risk-free interest rate</a:t>
                </a:r>
              </a:p>
            </c:rich>
          </c:tx>
          <c:layout>
            <c:manualLayout>
              <c:xMode val="edge"/>
              <c:yMode val="edge"/>
              <c:x val="0.46808393705639406"/>
              <c:y val="0.90710426842901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0905696"/>
        <c:crosses val="autoZero"/>
        <c:auto val="1"/>
        <c:lblAlgn val="ctr"/>
        <c:lblOffset val="100"/>
        <c:noMultiLvlLbl val="0"/>
      </c:catAx>
      <c:valAx>
        <c:axId val="13609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Yield (Percent)</a:t>
                </a:r>
              </a:p>
            </c:rich>
          </c:tx>
          <c:layout>
            <c:manualLayout>
              <c:xMode val="edge"/>
              <c:yMode val="edge"/>
              <c:x val="1.964912338607722E-2"/>
              <c:y val="0.35308043259330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09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2984243010579314E-2"/>
          <c:y val="0.10494331432420258"/>
          <c:w val="0.83403153602755453"/>
          <c:h val="4.5472417074846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/>
              <a:t>Comparing yield in different scenarios</a:t>
            </a:r>
            <a:endParaRPr lang="fa-I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3618729721953"/>
          <c:y val="0.19795770626787937"/>
          <c:w val="0.8283516791534743"/>
          <c:h val="0.61104616635782372"/>
        </c:manualLayout>
      </c:layout>
      <c:lineChart>
        <c:grouping val="standard"/>
        <c:varyColors val="0"/>
        <c:ser>
          <c:idx val="0"/>
          <c:order val="0"/>
          <c:tx>
            <c:strRef>
              <c:f>Income!$H$3</c:f>
              <c:strCache>
                <c:ptCount val="1"/>
                <c:pt idx="0">
                  <c:v>Full Implementation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Income!$B$3:$B$15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Income!$E$3:$E$15</c:f>
              <c:numCache>
                <c:formatCode>0.00%</c:formatCode>
                <c:ptCount val="13"/>
                <c:pt idx="0">
                  <c:v>1.6056999999999999</c:v>
                </c:pt>
                <c:pt idx="1">
                  <c:v>1.2773599999999998</c:v>
                </c:pt>
                <c:pt idx="2">
                  <c:v>0.93377999999999983</c:v>
                </c:pt>
                <c:pt idx="3">
                  <c:v>0.80714666666666668</c:v>
                </c:pt>
                <c:pt idx="4">
                  <c:v>0.73526999999999987</c:v>
                </c:pt>
                <c:pt idx="5">
                  <c:v>0.67366400000000004</c:v>
                </c:pt>
                <c:pt idx="6">
                  <c:v>0.62382000000000004</c:v>
                </c:pt>
                <c:pt idx="7">
                  <c:v>0.57755428571428569</c:v>
                </c:pt>
                <c:pt idx="8">
                  <c:v>0.53907499999999997</c:v>
                </c:pt>
                <c:pt idx="9">
                  <c:v>0.50794222222222207</c:v>
                </c:pt>
                <c:pt idx="10">
                  <c:v>0.48237599999999997</c:v>
                </c:pt>
                <c:pt idx="11">
                  <c:v>0.46116000000000007</c:v>
                </c:pt>
                <c:pt idx="12">
                  <c:v>0.44330999999999998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D-4336-A712-5D975116F54C}"/>
            </c:ext>
          </c:extLst>
        </c:ser>
        <c:ser>
          <c:idx val="1"/>
          <c:order val="1"/>
          <c:tx>
            <c:strRef>
              <c:f>Income!$H$16</c:f>
              <c:strCache>
                <c:ptCount val="1"/>
                <c:pt idx="0">
                  <c:v>Implementation without upgrading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Income!$B$3:$B$15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Income!$E$16:$E$28</c:f>
              <c:numCache>
                <c:formatCode>0.00%</c:formatCode>
                <c:ptCount val="13"/>
                <c:pt idx="0">
                  <c:v>1.0821000000000001</c:v>
                </c:pt>
                <c:pt idx="1">
                  <c:v>0.87867999999999991</c:v>
                </c:pt>
                <c:pt idx="2">
                  <c:v>0.57276000000000016</c:v>
                </c:pt>
                <c:pt idx="3">
                  <c:v>0.56502666666666657</c:v>
                </c:pt>
                <c:pt idx="4">
                  <c:v>0.50204000000000004</c:v>
                </c:pt>
                <c:pt idx="5">
                  <c:v>0.45752800000000005</c:v>
                </c:pt>
                <c:pt idx="6">
                  <c:v>0.42598666666666662</c:v>
                </c:pt>
                <c:pt idx="7">
                  <c:v>0.40102857142857146</c:v>
                </c:pt>
                <c:pt idx="8">
                  <c:v>0.3819749999999999</c:v>
                </c:pt>
                <c:pt idx="9">
                  <c:v>0.36691555555555549</c:v>
                </c:pt>
                <c:pt idx="10">
                  <c:v>0.35481999999999991</c:v>
                </c:pt>
                <c:pt idx="11">
                  <c:v>0.34489090909090919</c:v>
                </c:pt>
                <c:pt idx="12">
                  <c:v>0.33661000000000002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D-4336-A712-5D975116F54C}"/>
            </c:ext>
          </c:extLst>
        </c:ser>
        <c:ser>
          <c:idx val="2"/>
          <c:order val="2"/>
          <c:tx>
            <c:strRef>
              <c:f>Income!$H$29</c:f>
              <c:strCache>
                <c:ptCount val="1"/>
                <c:pt idx="0">
                  <c:v>Implementation without adjustment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Income!$B$3:$B$15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Income!$E$29:$E$41</c:f>
              <c:numCache>
                <c:formatCode>0.00%</c:formatCode>
                <c:ptCount val="13"/>
                <c:pt idx="0">
                  <c:v>0.51969999999999994</c:v>
                </c:pt>
                <c:pt idx="1">
                  <c:v>0.5275200000000001</c:v>
                </c:pt>
                <c:pt idx="2">
                  <c:v>0.47650000000000003</c:v>
                </c:pt>
                <c:pt idx="3">
                  <c:v>0.43138666666666664</c:v>
                </c:pt>
                <c:pt idx="4">
                  <c:v>0.38575999999999994</c:v>
                </c:pt>
                <c:pt idx="5">
                  <c:v>0.35768800000000012</c:v>
                </c:pt>
                <c:pt idx="6">
                  <c:v>0.33896666666666664</c:v>
                </c:pt>
                <c:pt idx="7">
                  <c:v>0.32559999999999995</c:v>
                </c:pt>
                <c:pt idx="8">
                  <c:v>0.31557500000000005</c:v>
                </c:pt>
                <c:pt idx="9">
                  <c:v>0.30777777777777776</c:v>
                </c:pt>
                <c:pt idx="10">
                  <c:v>0.30153999999999997</c:v>
                </c:pt>
                <c:pt idx="11">
                  <c:v>0.29643636363636355</c:v>
                </c:pt>
                <c:pt idx="12">
                  <c:v>0.29218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AD-4336-A712-5D975116F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99152"/>
        <c:axId val="1467292496"/>
      </c:lineChart>
      <c:catAx>
        <c:axId val="146729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Budget (Thousand dollars)</a:t>
                </a:r>
              </a:p>
            </c:rich>
          </c:tx>
          <c:layout>
            <c:manualLayout>
              <c:xMode val="edge"/>
              <c:yMode val="edge"/>
              <c:x val="0.4610330033915227"/>
              <c:y val="0.9018109652692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292496"/>
        <c:crosses val="autoZero"/>
        <c:auto val="1"/>
        <c:lblAlgn val="ctr"/>
        <c:lblOffset val="100"/>
        <c:noMultiLvlLbl val="0"/>
      </c:catAx>
      <c:valAx>
        <c:axId val="14672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Yield at the end of the planning horizon</a:t>
                </a:r>
              </a:p>
            </c:rich>
          </c:tx>
          <c:layout>
            <c:manualLayout>
              <c:xMode val="edge"/>
              <c:yMode val="edge"/>
              <c:x val="3.4212324285226671E-2"/>
              <c:y val="0.18754442777031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2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053813216408651E-2"/>
          <c:y val="9.365436797733738E-2"/>
          <c:w val="0.87465898968867672"/>
          <c:h val="4.5887232437262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yield in different scenarios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Full implementation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Income!$E$3:$E$15</c:f>
              <c:numCache>
                <c:formatCode>0.00%</c:formatCode>
                <c:ptCount val="13"/>
                <c:pt idx="0">
                  <c:v>1.6056999999999999</c:v>
                </c:pt>
                <c:pt idx="1">
                  <c:v>1.2773599999999998</c:v>
                </c:pt>
                <c:pt idx="2">
                  <c:v>0.93377999999999983</c:v>
                </c:pt>
                <c:pt idx="3">
                  <c:v>0.80714666666666668</c:v>
                </c:pt>
                <c:pt idx="4">
                  <c:v>0.73526999999999987</c:v>
                </c:pt>
                <c:pt idx="5">
                  <c:v>0.67366400000000004</c:v>
                </c:pt>
                <c:pt idx="6">
                  <c:v>0.62382000000000004</c:v>
                </c:pt>
                <c:pt idx="7">
                  <c:v>0.57755428571428569</c:v>
                </c:pt>
                <c:pt idx="8">
                  <c:v>0.53907499999999997</c:v>
                </c:pt>
                <c:pt idx="9">
                  <c:v>0.50794222222222207</c:v>
                </c:pt>
                <c:pt idx="10">
                  <c:v>0.48237599999999997</c:v>
                </c:pt>
                <c:pt idx="11">
                  <c:v>0.46116000000000007</c:v>
                </c:pt>
                <c:pt idx="12">
                  <c:v>0.44330999999999998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7-4EC7-B855-ABD9BF93D04E}"/>
            </c:ext>
          </c:extLst>
        </c:ser>
        <c:ser>
          <c:idx val="4"/>
          <c:order val="1"/>
          <c:tx>
            <c:v>Implementation without upgrading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Income!$E$16:$E$28</c:f>
              <c:numCache>
                <c:formatCode>0.00%</c:formatCode>
                <c:ptCount val="13"/>
                <c:pt idx="0">
                  <c:v>1.0821000000000001</c:v>
                </c:pt>
                <c:pt idx="1">
                  <c:v>0.87867999999999991</c:v>
                </c:pt>
                <c:pt idx="2">
                  <c:v>0.57276000000000016</c:v>
                </c:pt>
                <c:pt idx="3">
                  <c:v>0.56502666666666657</c:v>
                </c:pt>
                <c:pt idx="4">
                  <c:v>0.50204000000000004</c:v>
                </c:pt>
                <c:pt idx="5">
                  <c:v>0.45752800000000005</c:v>
                </c:pt>
                <c:pt idx="6">
                  <c:v>0.42598666666666662</c:v>
                </c:pt>
                <c:pt idx="7">
                  <c:v>0.40102857142857146</c:v>
                </c:pt>
                <c:pt idx="8">
                  <c:v>0.3819749999999999</c:v>
                </c:pt>
                <c:pt idx="9">
                  <c:v>0.36691555555555549</c:v>
                </c:pt>
                <c:pt idx="10">
                  <c:v>0.35481999999999991</c:v>
                </c:pt>
                <c:pt idx="11">
                  <c:v>0.34489090909090919</c:v>
                </c:pt>
                <c:pt idx="12">
                  <c:v>0.33661000000000002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7-4EC7-B855-ABD9BF93D04E}"/>
            </c:ext>
          </c:extLst>
        </c:ser>
        <c:ser>
          <c:idx val="0"/>
          <c:order val="2"/>
          <c:tx>
            <c:v>Implementation without adjustment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Income!$E$29:$E$41</c:f>
              <c:numCache>
                <c:formatCode>0.00%</c:formatCode>
                <c:ptCount val="13"/>
                <c:pt idx="0">
                  <c:v>0.51969999999999994</c:v>
                </c:pt>
                <c:pt idx="1">
                  <c:v>0.5275200000000001</c:v>
                </c:pt>
                <c:pt idx="2">
                  <c:v>0.47650000000000003</c:v>
                </c:pt>
                <c:pt idx="3">
                  <c:v>0.43138666666666664</c:v>
                </c:pt>
                <c:pt idx="4">
                  <c:v>0.38575999999999994</c:v>
                </c:pt>
                <c:pt idx="5">
                  <c:v>0.35768800000000012</c:v>
                </c:pt>
                <c:pt idx="6">
                  <c:v>0.33896666666666664</c:v>
                </c:pt>
                <c:pt idx="7">
                  <c:v>0.32559999999999995</c:v>
                </c:pt>
                <c:pt idx="8">
                  <c:v>0.31557500000000005</c:v>
                </c:pt>
                <c:pt idx="9">
                  <c:v>0.30777777777777776</c:v>
                </c:pt>
                <c:pt idx="10">
                  <c:v>0.30153999999999997</c:v>
                </c:pt>
                <c:pt idx="11">
                  <c:v>0.29643636363636355</c:v>
                </c:pt>
                <c:pt idx="12">
                  <c:v>0.29218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7-4EC7-B855-ABD9BF93D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99152"/>
        <c:axId val="1467292496"/>
      </c:lineChart>
      <c:catAx>
        <c:axId val="146729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Starting budget (thousands of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292496"/>
        <c:crosses val="autoZero"/>
        <c:auto val="1"/>
        <c:lblAlgn val="ctr"/>
        <c:lblOffset val="100"/>
        <c:noMultiLvlLbl val="0"/>
      </c:catAx>
      <c:valAx>
        <c:axId val="14672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sz="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at the end of the time horizon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sz="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2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05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50"/>
              <a:t>Comparison of the number of selected projects (out of 60)</a:t>
            </a:r>
            <a:endParaRPr lang="fa-IR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05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'Implementation Percentage'!$G$3</c:f>
              <c:strCache>
                <c:ptCount val="1"/>
                <c:pt idx="0">
                  <c:v>full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'Implementation Percentage'!$I$3:$I$15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'Implementation Percentage'!$C$3:$C$15</c:f>
              <c:numCache>
                <c:formatCode>General</c:formatCode>
                <c:ptCount val="13"/>
                <c:pt idx="0">
                  <c:v>7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3-4FEA-869D-CB359C8A011C}"/>
            </c:ext>
          </c:extLst>
        </c:ser>
        <c:ser>
          <c:idx val="0"/>
          <c:order val="1"/>
          <c:tx>
            <c:strRef>
              <c:f>'Implementation Percentage'!$N$3</c:f>
              <c:strCache>
                <c:ptCount val="1"/>
                <c:pt idx="0">
                  <c:v>Implementation without upgrading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'Implementation Percentage'!$J$3:$J$15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6-44E4-8FD8-9B24BDD74C31}"/>
            </c:ext>
          </c:extLst>
        </c:ser>
        <c:ser>
          <c:idx val="1"/>
          <c:order val="2"/>
          <c:tx>
            <c:strRef>
              <c:f>'Implementation Percentage'!$U$3</c:f>
              <c:strCache>
                <c:ptCount val="1"/>
                <c:pt idx="0">
                  <c:v>Implementation without adjustment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'Implementation Percentage'!$Q$3:$Q$15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6-44E4-8FD8-9B24BDD7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523248"/>
        <c:axId val="1577523664"/>
      </c:lineChart>
      <c:catAx>
        <c:axId val="157752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Budget (thousand dollars)</a:t>
                </a:r>
                <a:endParaRPr lang="fa-I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7523664"/>
        <c:crosses val="autoZero"/>
        <c:auto val="1"/>
        <c:lblAlgn val="ctr"/>
        <c:lblOffset val="100"/>
        <c:noMultiLvlLbl val="0"/>
      </c:catAx>
      <c:valAx>
        <c:axId val="1577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/>
                  <a:t>Number of selected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752324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the number of selected phases (out of 459)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7701392575626"/>
          <c:y val="0.15977917388013463"/>
          <c:w val="0.87961913269509595"/>
          <c:h val="0.70544283745543179"/>
        </c:manualLayout>
      </c:layout>
      <c:lineChart>
        <c:grouping val="standard"/>
        <c:varyColors val="0"/>
        <c:ser>
          <c:idx val="0"/>
          <c:order val="0"/>
          <c:tx>
            <c:v>Full Implementation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'Implementation Percentage'!$P$3:$P$15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'Implementation Percentage'!$E$3:$E$15</c:f>
              <c:numCache>
                <c:formatCode>General</c:formatCode>
                <c:ptCount val="13"/>
                <c:pt idx="0">
                  <c:v>14</c:v>
                </c:pt>
                <c:pt idx="1">
                  <c:v>20</c:v>
                </c:pt>
                <c:pt idx="2">
                  <c:v>29</c:v>
                </c:pt>
                <c:pt idx="3">
                  <c:v>33</c:v>
                </c:pt>
                <c:pt idx="4">
                  <c:v>39</c:v>
                </c:pt>
                <c:pt idx="5">
                  <c:v>43</c:v>
                </c:pt>
                <c:pt idx="6">
                  <c:v>52</c:v>
                </c:pt>
                <c:pt idx="7">
                  <c:v>55</c:v>
                </c:pt>
                <c:pt idx="8">
                  <c:v>55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6E-42FD-9B9F-1049CEC934E4}"/>
            </c:ext>
          </c:extLst>
        </c:ser>
        <c:ser>
          <c:idx val="1"/>
          <c:order val="1"/>
          <c:tx>
            <c:v>Implementation without upgrading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'Implementation Percentage'!$P$3:$P$15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'Implementation Percentage'!$L$3:$L$15</c:f>
              <c:numCache>
                <c:formatCode>General</c:formatCode>
                <c:ptCount val="13"/>
                <c:pt idx="0">
                  <c:v>12</c:v>
                </c:pt>
                <c:pt idx="1">
                  <c:v>21</c:v>
                </c:pt>
                <c:pt idx="2">
                  <c:v>25</c:v>
                </c:pt>
                <c:pt idx="3">
                  <c:v>33</c:v>
                </c:pt>
                <c:pt idx="4">
                  <c:v>40</c:v>
                </c:pt>
                <c:pt idx="5">
                  <c:v>45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6E-42FD-9B9F-1049CEC934E4}"/>
            </c:ext>
          </c:extLst>
        </c:ser>
        <c:ser>
          <c:idx val="2"/>
          <c:order val="2"/>
          <c:tx>
            <c:v>Implementation without adjustment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'Implementation Percentage'!$P$3:$P$15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'Implementation Percentage'!$S$3:$S$15</c:f>
              <c:numCache>
                <c:formatCode>General</c:formatCode>
                <c:ptCount val="13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6E-42FD-9B9F-1049CEC9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528656"/>
        <c:axId val="1577529072"/>
      </c:lineChart>
      <c:catAx>
        <c:axId val="157752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Budget (thousand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7529072"/>
        <c:crosses val="autoZero"/>
        <c:auto val="1"/>
        <c:lblAlgn val="ctr"/>
        <c:lblOffset val="100"/>
        <c:noMultiLvlLbl val="0"/>
      </c:catAx>
      <c:valAx>
        <c:axId val="15775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 implemented  phases</a:t>
                </a:r>
                <a:endParaRPr lang="fa-IR"/>
              </a:p>
            </c:rich>
          </c:tx>
          <c:layout>
            <c:manualLayout>
              <c:xMode val="edge"/>
              <c:yMode val="edge"/>
              <c:x val="1.7778682495046633E-2"/>
              <c:y val="0.19125457942825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75286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1432892</xdr:colOff>
      <xdr:row>53</xdr:row>
      <xdr:rowOff>99391</xdr:rowOff>
    </xdr:from>
    <xdr:to>
      <xdr:col>13</xdr:col>
      <xdr:colOff>1979543</xdr:colOff>
      <xdr:row>70</xdr:row>
      <xdr:rowOff>190498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80299-B54A-4FD8-A614-FD8BC3ED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207066</xdr:colOff>
      <xdr:row>52</xdr:row>
      <xdr:rowOff>24848</xdr:rowOff>
    </xdr:from>
    <xdr:to>
      <xdr:col>15</xdr:col>
      <xdr:colOff>3569805</xdr:colOff>
      <xdr:row>68</xdr:row>
      <xdr:rowOff>140803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465733-322F-47B5-BA28-F1778950A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600076</xdr:colOff>
      <xdr:row>52</xdr:row>
      <xdr:rowOff>168729</xdr:rowOff>
    </xdr:from>
    <xdr:to>
      <xdr:col>40</xdr:col>
      <xdr:colOff>473529</xdr:colOff>
      <xdr:row>57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B6F2A6-016B-4490-829B-687D9C152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1167177</xdr:colOff>
      <xdr:row>71</xdr:row>
      <xdr:rowOff>142583</xdr:rowOff>
    </xdr:from>
    <xdr:to>
      <xdr:col>17</xdr:col>
      <xdr:colOff>29232</xdr:colOff>
      <xdr:row>90</xdr:row>
      <xdr:rowOff>37808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CCED1E-6D82-4725-9F53-0C6BCBE20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541360</xdr:colOff>
      <xdr:row>71</xdr:row>
      <xdr:rowOff>116542</xdr:rowOff>
    </xdr:from>
    <xdr:to>
      <xdr:col>14</xdr:col>
      <xdr:colOff>1186703</xdr:colOff>
      <xdr:row>89</xdr:row>
      <xdr:rowOff>126065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5FBD32-8062-4EA6-90D3-2AFEC8DC9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91109</xdr:colOff>
      <xdr:row>19</xdr:row>
      <xdr:rowOff>15875</xdr:rowOff>
    </xdr:from>
    <xdr:to>
      <xdr:col>20</xdr:col>
      <xdr:colOff>452516</xdr:colOff>
      <xdr:row>32</xdr:row>
      <xdr:rowOff>109226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02AC5-4F07-43F5-9A39-27B8C5AEB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602640</xdr:colOff>
      <xdr:row>4</xdr:row>
      <xdr:rowOff>205155</xdr:rowOff>
    </xdr:from>
    <xdr:to>
      <xdr:col>17</xdr:col>
      <xdr:colOff>211512</xdr:colOff>
      <xdr:row>18</xdr:row>
      <xdr:rowOff>40298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B8CCE-DD1A-41CC-AD2B-3A64B82F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590550</xdr:colOff>
      <xdr:row>1</xdr:row>
      <xdr:rowOff>1102179</xdr:rowOff>
    </xdr:from>
    <xdr:to>
      <xdr:col>34</xdr:col>
      <xdr:colOff>0</xdr:colOff>
      <xdr:row>6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3C35B-777D-4A9E-A5D4-233884914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561975</xdr:colOff>
      <xdr:row>7</xdr:row>
      <xdr:rowOff>12247</xdr:rowOff>
    </xdr:from>
    <xdr:to>
      <xdr:col>33</xdr:col>
      <xdr:colOff>542925</xdr:colOff>
      <xdr:row>11</xdr:row>
      <xdr:rowOff>549089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EE120-C6C4-4478-A0FB-632FE577A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224118</xdr:colOff>
      <xdr:row>41</xdr:row>
      <xdr:rowOff>126999</xdr:rowOff>
    </xdr:from>
    <xdr:to>
      <xdr:col>7</xdr:col>
      <xdr:colOff>750793</xdr:colOff>
      <xdr:row>60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4B087-E531-71A1-6944-81E34716C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334895</xdr:colOff>
      <xdr:row>41</xdr:row>
      <xdr:rowOff>124384</xdr:rowOff>
    </xdr:from>
    <xdr:to>
      <xdr:col>15</xdr:col>
      <xdr:colOff>204107</xdr:colOff>
      <xdr:row>60</xdr:row>
      <xdr:rowOff>27215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CBFBB-C18A-43D3-B723-2BE02B581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80961</xdr:rowOff>
    </xdr:from>
    <xdr:to>
      <xdr:col>23</xdr:col>
      <xdr:colOff>476250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43BFC-206E-AD6B-2476-1DEBE523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158750</xdr:colOff>
      <xdr:row>13</xdr:row>
      <xdr:rowOff>161305</xdr:rowOff>
    </xdr:from>
    <xdr:to>
      <xdr:col>23</xdr:col>
      <xdr:colOff>444500</xdr:colOff>
      <xdr:row>23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2CC26-0302-16FB-604B-CF6CFEF7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4522-D453-48B5-826E-4FE02461A9EC}">
  <dimension ref="B2:P50"/>
  <sheetViews>
    <sheetView zoomScale="85" zoomScaleNormal="85" zoomScaleSheetLayoutView="115" workbookViewId="0">
      <selection activeCell="F59" sqref="F59"/>
    </sheetView>
  </sheetViews>
  <sheetFormatPr defaultRowHeight="15" x14ac:dyDescent="0.25"/>
  <cols>
    <col min="2" max="2" width="11.85546875" customWidth="1"/>
    <col min="3" max="3" width="10.85546875" customWidth="1"/>
    <col min="4" max="4" width="10.7109375" customWidth="1"/>
    <col min="5" max="6" width="11.140625" customWidth="1"/>
    <col min="7" max="7" width="12" bestFit="1" customWidth="1"/>
    <col min="8" max="8" width="9.42578125" bestFit="1" customWidth="1"/>
    <col min="9" max="9" width="38.5703125" bestFit="1" customWidth="1"/>
    <col min="11" max="11" width="21.28515625" bestFit="1" customWidth="1"/>
    <col min="12" max="12" width="38.7109375" bestFit="1" customWidth="1"/>
    <col min="13" max="13" width="40.140625" bestFit="1" customWidth="1"/>
    <col min="14" max="14" width="35.7109375" bestFit="1" customWidth="1"/>
    <col min="15" max="15" width="37.140625" bestFit="1" customWidth="1"/>
    <col min="16" max="16" width="54.42578125" bestFit="1" customWidth="1"/>
  </cols>
  <sheetData>
    <row r="2" spans="2:16" ht="37.5" x14ac:dyDescent="0.25">
      <c r="B2" s="7" t="s">
        <v>31</v>
      </c>
      <c r="C2" s="7" t="s">
        <v>29</v>
      </c>
      <c r="D2" s="1" t="s">
        <v>28</v>
      </c>
      <c r="E2" s="7" t="s">
        <v>27</v>
      </c>
      <c r="F2" s="7" t="s">
        <v>26</v>
      </c>
      <c r="G2" s="7" t="s">
        <v>32</v>
      </c>
      <c r="H2" s="7" t="s">
        <v>30</v>
      </c>
      <c r="I2" s="7" t="s">
        <v>33</v>
      </c>
      <c r="K2" s="7" t="s">
        <v>31</v>
      </c>
      <c r="L2" s="1" t="s">
        <v>35</v>
      </c>
      <c r="M2" s="1" t="s">
        <v>36</v>
      </c>
      <c r="N2" s="1" t="s">
        <v>8</v>
      </c>
      <c r="O2" s="1" t="s">
        <v>9</v>
      </c>
      <c r="P2" s="1" t="s">
        <v>3</v>
      </c>
    </row>
    <row r="3" spans="2:16" ht="18.75" x14ac:dyDescent="0.25">
      <c r="B3" s="7">
        <v>2E-3</v>
      </c>
      <c r="C3" s="7">
        <v>288.31</v>
      </c>
      <c r="D3" s="1">
        <f>C3/H3</f>
        <v>1.4415500000000001</v>
      </c>
      <c r="E3" s="8">
        <f>(F3/H3)</f>
        <v>0.44155</v>
      </c>
      <c r="F3" s="7">
        <f>C3-H3</f>
        <v>88.31</v>
      </c>
      <c r="G3" s="7">
        <v>1012.168</v>
      </c>
      <c r="H3" s="1">
        <v>200</v>
      </c>
      <c r="I3" s="1" t="s">
        <v>37</v>
      </c>
      <c r="K3" s="7">
        <v>2E-3</v>
      </c>
      <c r="L3" s="4">
        <v>23</v>
      </c>
      <c r="M3" s="14">
        <f>L3/60</f>
        <v>0.38333333333333336</v>
      </c>
      <c r="N3" s="4">
        <v>60</v>
      </c>
      <c r="O3" s="14">
        <f>N3/960</f>
        <v>6.25E-2</v>
      </c>
      <c r="P3" s="1" t="s">
        <v>37</v>
      </c>
    </row>
    <row r="4" spans="2:16" ht="18.75" x14ac:dyDescent="0.25">
      <c r="B4" s="1">
        <v>5.0000000000000001E-3</v>
      </c>
      <c r="C4" s="1">
        <v>307.815</v>
      </c>
      <c r="D4" s="1">
        <f>C4/H4</f>
        <v>1.539075</v>
      </c>
      <c r="E4" s="9">
        <f>(F4/H4)</f>
        <v>0.53907499999999997</v>
      </c>
      <c r="F4" s="7">
        <f>C4-H4</f>
        <v>107.815</v>
      </c>
      <c r="G4" s="7">
        <v>1011.177</v>
      </c>
      <c r="H4" s="1">
        <v>200</v>
      </c>
      <c r="I4" s="1" t="s">
        <v>37</v>
      </c>
      <c r="K4" s="1">
        <v>5.0000000000000001E-3</v>
      </c>
      <c r="L4" s="4">
        <v>22</v>
      </c>
      <c r="M4" s="14">
        <f t="shared" ref="M4:M50" si="0">L4/60</f>
        <v>0.36666666666666664</v>
      </c>
      <c r="N4" s="4">
        <v>55</v>
      </c>
      <c r="O4" s="14">
        <f t="shared" ref="O4:O50" si="1">N4/960</f>
        <v>5.7291666666666664E-2</v>
      </c>
      <c r="P4" s="1" t="s">
        <v>37</v>
      </c>
    </row>
    <row r="5" spans="2:16" ht="18.75" x14ac:dyDescent="0.25">
      <c r="B5" s="7">
        <v>7.0000000000000001E-3</v>
      </c>
      <c r="C5" s="7">
        <v>323.19299999999998</v>
      </c>
      <c r="D5" s="1">
        <f>C5/H5</f>
        <v>1.6159649999999999</v>
      </c>
      <c r="E5" s="9">
        <f t="shared" ref="E5:E50" si="2">(F5/H5)</f>
        <v>0.61596499999999987</v>
      </c>
      <c r="F5" s="7">
        <f>C5-H5</f>
        <v>123.19299999999998</v>
      </c>
      <c r="G5" s="7">
        <v>1012.157</v>
      </c>
      <c r="H5" s="1">
        <v>200</v>
      </c>
      <c r="I5" s="1" t="s">
        <v>37</v>
      </c>
      <c r="K5" s="7">
        <v>7.0000000000000001E-3</v>
      </c>
      <c r="L5" s="4">
        <v>20</v>
      </c>
      <c r="M5" s="14">
        <f t="shared" si="0"/>
        <v>0.33333333333333331</v>
      </c>
      <c r="N5" s="4">
        <v>50</v>
      </c>
      <c r="O5" s="14">
        <f t="shared" si="1"/>
        <v>5.2083333333333336E-2</v>
      </c>
      <c r="P5" s="1" t="s">
        <v>37</v>
      </c>
    </row>
    <row r="6" spans="2:16" ht="18.75" x14ac:dyDescent="0.25">
      <c r="B6" s="1">
        <v>0.01</v>
      </c>
      <c r="C6" s="1">
        <v>350.33199999999999</v>
      </c>
      <c r="D6" s="1">
        <f t="shared" ref="D6:D18" si="3">C6/H6</f>
        <v>1.75166</v>
      </c>
      <c r="E6" s="9">
        <f t="shared" si="2"/>
        <v>0.75165999999999999</v>
      </c>
      <c r="F6" s="7">
        <f t="shared" ref="F6:F18" si="4">C6-H6</f>
        <v>150.33199999999999</v>
      </c>
      <c r="G6" s="1">
        <v>442.16800000000001</v>
      </c>
      <c r="H6" s="1">
        <v>200</v>
      </c>
      <c r="I6" s="1" t="s">
        <v>37</v>
      </c>
      <c r="K6" s="1">
        <v>0.01</v>
      </c>
      <c r="L6" s="4">
        <v>16</v>
      </c>
      <c r="M6" s="14">
        <f t="shared" si="0"/>
        <v>0.26666666666666666</v>
      </c>
      <c r="N6" s="4">
        <v>42</v>
      </c>
      <c r="O6" s="14">
        <f t="shared" si="1"/>
        <v>4.3749999999999997E-2</v>
      </c>
      <c r="P6" s="1" t="s">
        <v>37</v>
      </c>
    </row>
    <row r="7" spans="2:16" ht="18.75" x14ac:dyDescent="0.25">
      <c r="B7" s="1">
        <v>1.2E-2</v>
      </c>
      <c r="C7" s="1">
        <v>371.79599999999999</v>
      </c>
      <c r="D7" s="1">
        <f t="shared" si="3"/>
        <v>1.8589799999999999</v>
      </c>
      <c r="E7" s="9">
        <f t="shared" si="2"/>
        <v>0.85897999999999997</v>
      </c>
      <c r="F7" s="7">
        <f t="shared" si="4"/>
        <v>171.79599999999999</v>
      </c>
      <c r="G7" s="1">
        <v>255.51</v>
      </c>
      <c r="H7" s="1">
        <v>200</v>
      </c>
      <c r="I7" s="1" t="s">
        <v>37</v>
      </c>
      <c r="K7" s="1">
        <v>1.2E-2</v>
      </c>
      <c r="L7" s="4">
        <v>14</v>
      </c>
      <c r="M7" s="14">
        <f t="shared" si="0"/>
        <v>0.23333333333333334</v>
      </c>
      <c r="N7" s="4">
        <v>35</v>
      </c>
      <c r="O7" s="14">
        <f t="shared" si="1"/>
        <v>3.6458333333333336E-2</v>
      </c>
      <c r="P7" s="1" t="s">
        <v>37</v>
      </c>
    </row>
    <row r="8" spans="2:16" ht="18.75" x14ac:dyDescent="0.25">
      <c r="B8" s="1">
        <v>1.4999999999999999E-2</v>
      </c>
      <c r="C8" s="1">
        <v>408.01499999999999</v>
      </c>
      <c r="D8" s="1">
        <f t="shared" si="3"/>
        <v>2.0400749999999999</v>
      </c>
      <c r="E8" s="9">
        <f t="shared" si="2"/>
        <v>1.0400749999999999</v>
      </c>
      <c r="F8" s="7">
        <f t="shared" si="4"/>
        <v>208.01499999999999</v>
      </c>
      <c r="G8" s="1">
        <v>201.89699999999999</v>
      </c>
      <c r="H8" s="1">
        <v>200</v>
      </c>
      <c r="I8" s="1" t="s">
        <v>37</v>
      </c>
      <c r="K8" s="1">
        <v>1.4999999999999999E-2</v>
      </c>
      <c r="L8" s="4">
        <v>13</v>
      </c>
      <c r="M8" s="14">
        <f t="shared" si="0"/>
        <v>0.21666666666666667</v>
      </c>
      <c r="N8" s="4">
        <v>34</v>
      </c>
      <c r="O8" s="14">
        <f t="shared" si="1"/>
        <v>3.5416666666666666E-2</v>
      </c>
      <c r="P8" s="1" t="s">
        <v>37</v>
      </c>
    </row>
    <row r="9" spans="2:16" ht="18.75" x14ac:dyDescent="0.25">
      <c r="B9" s="1">
        <v>1.7000000000000001E-2</v>
      </c>
      <c r="C9" s="1">
        <v>436.471</v>
      </c>
      <c r="D9" s="1">
        <f t="shared" si="3"/>
        <v>2.1823549999999998</v>
      </c>
      <c r="E9" s="9">
        <f t="shared" si="2"/>
        <v>1.182355</v>
      </c>
      <c r="F9" s="7">
        <f t="shared" si="4"/>
        <v>236.471</v>
      </c>
      <c r="G9" s="1">
        <v>212.66499999999999</v>
      </c>
      <c r="H9" s="1">
        <v>200</v>
      </c>
      <c r="I9" s="1" t="s">
        <v>37</v>
      </c>
      <c r="K9" s="1">
        <v>1.7000000000000001E-2</v>
      </c>
      <c r="L9" s="4">
        <v>10</v>
      </c>
      <c r="M9" s="14">
        <f t="shared" si="0"/>
        <v>0.16666666666666666</v>
      </c>
      <c r="N9" s="4">
        <v>25</v>
      </c>
      <c r="O9" s="14">
        <f t="shared" si="1"/>
        <v>2.6041666666666668E-2</v>
      </c>
      <c r="P9" s="1" t="s">
        <v>37</v>
      </c>
    </row>
    <row r="10" spans="2:16" ht="18.75" x14ac:dyDescent="0.25">
      <c r="B10" s="1">
        <v>0.02</v>
      </c>
      <c r="C10" s="1">
        <v>490.16800000000001</v>
      </c>
      <c r="D10" s="1">
        <f t="shared" si="3"/>
        <v>2.4508399999999999</v>
      </c>
      <c r="E10" s="9">
        <f t="shared" si="2"/>
        <v>1.4508400000000001</v>
      </c>
      <c r="F10" s="7">
        <f t="shared" si="4"/>
        <v>290.16800000000001</v>
      </c>
      <c r="G10" s="1">
        <v>180.78299999999999</v>
      </c>
      <c r="H10" s="1">
        <v>200</v>
      </c>
      <c r="I10" s="1" t="s">
        <v>37</v>
      </c>
      <c r="K10" s="1">
        <v>0.02</v>
      </c>
      <c r="L10" s="4">
        <v>5</v>
      </c>
      <c r="M10" s="14">
        <f t="shared" si="0"/>
        <v>8.3333333333333329E-2</v>
      </c>
      <c r="N10" s="4">
        <v>12</v>
      </c>
      <c r="O10" s="14">
        <f t="shared" si="1"/>
        <v>1.2500000000000001E-2</v>
      </c>
      <c r="P10" s="1" t="s">
        <v>37</v>
      </c>
    </row>
    <row r="11" spans="2:16" ht="18.75" x14ac:dyDescent="0.25">
      <c r="B11" s="1">
        <v>2.1999999999999999E-2</v>
      </c>
      <c r="C11" s="1">
        <v>532.28</v>
      </c>
      <c r="D11" s="1">
        <f t="shared" si="3"/>
        <v>2.6614</v>
      </c>
      <c r="E11" s="9">
        <f t="shared" si="2"/>
        <v>1.6613999999999998</v>
      </c>
      <c r="F11" s="7">
        <f t="shared" si="4"/>
        <v>332.28</v>
      </c>
      <c r="G11" s="1">
        <v>173.99600000000001</v>
      </c>
      <c r="H11" s="1">
        <v>200</v>
      </c>
      <c r="I11" s="1" t="s">
        <v>37</v>
      </c>
      <c r="K11" s="1">
        <v>2.1999999999999999E-2</v>
      </c>
      <c r="L11" s="4">
        <v>5</v>
      </c>
      <c r="M11" s="14">
        <f t="shared" si="0"/>
        <v>8.3333333333333329E-2</v>
      </c>
      <c r="N11" s="4">
        <v>11</v>
      </c>
      <c r="O11" s="14">
        <f t="shared" si="1"/>
        <v>1.1458333333333333E-2</v>
      </c>
      <c r="P11" s="1" t="s">
        <v>37</v>
      </c>
    </row>
    <row r="12" spans="2:16" ht="18.75" x14ac:dyDescent="0.25">
      <c r="B12" s="1">
        <v>2.5000000000000001E-2</v>
      </c>
      <c r="C12" s="1">
        <v>602.27599999999995</v>
      </c>
      <c r="D12" s="1">
        <f t="shared" si="3"/>
        <v>3.0113799999999999</v>
      </c>
      <c r="E12" s="9">
        <f t="shared" si="2"/>
        <v>2.0113799999999999</v>
      </c>
      <c r="F12" s="7">
        <f t="shared" si="4"/>
        <v>402.27599999999995</v>
      </c>
      <c r="G12" s="1">
        <v>103.98</v>
      </c>
      <c r="H12" s="1">
        <v>200</v>
      </c>
      <c r="I12" s="1" t="s">
        <v>37</v>
      </c>
      <c r="K12" s="1">
        <v>2.5000000000000001E-2</v>
      </c>
      <c r="L12" s="4">
        <v>5</v>
      </c>
      <c r="M12" s="14">
        <f t="shared" si="0"/>
        <v>8.3333333333333329E-2</v>
      </c>
      <c r="N12" s="4">
        <v>11</v>
      </c>
      <c r="O12" s="14">
        <f t="shared" si="1"/>
        <v>1.1458333333333333E-2</v>
      </c>
      <c r="P12" s="1" t="s">
        <v>37</v>
      </c>
    </row>
    <row r="13" spans="2:16" ht="18.75" x14ac:dyDescent="0.25">
      <c r="B13" s="1">
        <v>2.7E-2</v>
      </c>
      <c r="C13" s="1">
        <v>654.29999999999995</v>
      </c>
      <c r="D13" s="1">
        <f t="shared" si="3"/>
        <v>3.2714999999999996</v>
      </c>
      <c r="E13" s="9">
        <f t="shared" si="2"/>
        <v>2.2714999999999996</v>
      </c>
      <c r="F13" s="7">
        <f t="shared" si="4"/>
        <v>454.29999999999995</v>
      </c>
      <c r="G13" s="1">
        <v>100.30800000000001</v>
      </c>
      <c r="H13" s="1">
        <v>200</v>
      </c>
      <c r="I13" s="1" t="s">
        <v>37</v>
      </c>
      <c r="K13" s="1">
        <v>2.7E-2</v>
      </c>
      <c r="L13" s="4">
        <v>4</v>
      </c>
      <c r="M13" s="14">
        <f t="shared" si="0"/>
        <v>6.6666666666666666E-2</v>
      </c>
      <c r="N13" s="4">
        <v>10</v>
      </c>
      <c r="O13" s="14">
        <f t="shared" si="1"/>
        <v>1.0416666666666666E-2</v>
      </c>
      <c r="P13" s="1" t="s">
        <v>37</v>
      </c>
    </row>
    <row r="14" spans="2:16" ht="18.75" x14ac:dyDescent="0.25">
      <c r="B14" s="1">
        <v>0.03</v>
      </c>
      <c r="C14" s="1">
        <v>740.89599999999996</v>
      </c>
      <c r="D14" s="1">
        <f t="shared" si="3"/>
        <v>3.7044799999999998</v>
      </c>
      <c r="E14" s="9">
        <f t="shared" si="2"/>
        <v>2.7044799999999998</v>
      </c>
      <c r="F14" s="7">
        <f t="shared" si="4"/>
        <v>540.89599999999996</v>
      </c>
      <c r="G14" s="1">
        <v>79.302999999999997</v>
      </c>
      <c r="H14" s="1">
        <v>200</v>
      </c>
      <c r="I14" s="1" t="s">
        <v>37</v>
      </c>
      <c r="K14" s="1">
        <v>0.03</v>
      </c>
      <c r="L14" s="4">
        <v>4</v>
      </c>
      <c r="M14" s="14">
        <f t="shared" si="0"/>
        <v>6.6666666666666666E-2</v>
      </c>
      <c r="N14" s="4">
        <v>10</v>
      </c>
      <c r="O14" s="14">
        <f t="shared" si="1"/>
        <v>1.0416666666666666E-2</v>
      </c>
      <c r="P14" s="1" t="s">
        <v>37</v>
      </c>
    </row>
    <row r="15" spans="2:16" ht="18.75" x14ac:dyDescent="0.25">
      <c r="B15" s="1">
        <v>3.2000000000000001E-2</v>
      </c>
      <c r="C15" s="1">
        <v>804.81</v>
      </c>
      <c r="D15" s="1">
        <f t="shared" si="3"/>
        <v>4.0240499999999999</v>
      </c>
      <c r="E15" s="9">
        <f t="shared" si="2"/>
        <v>3.0240499999999999</v>
      </c>
      <c r="F15" s="7">
        <f t="shared" si="4"/>
        <v>604.80999999999995</v>
      </c>
      <c r="G15" s="1">
        <v>69.164000000000001</v>
      </c>
      <c r="H15" s="1">
        <v>200</v>
      </c>
      <c r="I15" s="1" t="s">
        <v>37</v>
      </c>
      <c r="K15" s="1">
        <v>3.2000000000000001E-2</v>
      </c>
      <c r="L15" s="4">
        <v>4</v>
      </c>
      <c r="M15" s="14">
        <f t="shared" si="0"/>
        <v>6.6666666666666666E-2</v>
      </c>
      <c r="N15" s="4">
        <v>10</v>
      </c>
      <c r="O15" s="14">
        <f t="shared" si="1"/>
        <v>1.0416666666666666E-2</v>
      </c>
      <c r="P15" s="1" t="s">
        <v>37</v>
      </c>
    </row>
    <row r="16" spans="2:16" ht="18.75" x14ac:dyDescent="0.25">
      <c r="B16" s="1">
        <v>3.5000000000000003E-2</v>
      </c>
      <c r="C16" s="1">
        <v>912.21600000000001</v>
      </c>
      <c r="D16" s="1">
        <f t="shared" si="3"/>
        <v>4.5610800000000005</v>
      </c>
      <c r="E16" s="9">
        <f t="shared" si="2"/>
        <v>3.56108</v>
      </c>
      <c r="F16" s="7">
        <f t="shared" si="4"/>
        <v>712.21600000000001</v>
      </c>
      <c r="G16" s="1">
        <v>79.338999999999999</v>
      </c>
      <c r="H16" s="1">
        <v>200</v>
      </c>
      <c r="I16" s="1" t="s">
        <v>37</v>
      </c>
      <c r="K16" s="1">
        <v>3.5000000000000003E-2</v>
      </c>
      <c r="L16" s="4">
        <v>2</v>
      </c>
      <c r="M16" s="14">
        <f t="shared" si="0"/>
        <v>3.3333333333333333E-2</v>
      </c>
      <c r="N16" s="4">
        <v>4</v>
      </c>
      <c r="O16" s="14">
        <f t="shared" si="1"/>
        <v>4.1666666666666666E-3</v>
      </c>
      <c r="P16" s="1" t="s">
        <v>37</v>
      </c>
    </row>
    <row r="17" spans="2:16" ht="18.75" x14ac:dyDescent="0.25">
      <c r="B17" s="1">
        <v>3.6999999999999998E-2</v>
      </c>
      <c r="C17" s="1">
        <v>992.07299999999998</v>
      </c>
      <c r="D17" s="1">
        <f t="shared" si="3"/>
        <v>4.9603649999999995</v>
      </c>
      <c r="E17" s="9">
        <f t="shared" si="2"/>
        <v>3.9603649999999999</v>
      </c>
      <c r="F17" s="7">
        <f t="shared" si="4"/>
        <v>792.07299999999998</v>
      </c>
      <c r="G17" s="1">
        <v>67.144999999999996</v>
      </c>
      <c r="H17" s="1">
        <v>200</v>
      </c>
      <c r="I17" s="1" t="s">
        <v>37</v>
      </c>
      <c r="K17" s="1">
        <v>3.6999999999999998E-2</v>
      </c>
      <c r="L17" s="4">
        <v>2</v>
      </c>
      <c r="M17" s="14">
        <f t="shared" si="0"/>
        <v>3.3333333333333333E-2</v>
      </c>
      <c r="N17" s="4">
        <v>4</v>
      </c>
      <c r="O17" s="14">
        <f t="shared" si="1"/>
        <v>4.1666666666666666E-3</v>
      </c>
      <c r="P17" s="1" t="s">
        <v>37</v>
      </c>
    </row>
    <row r="18" spans="2:16" ht="18.75" x14ac:dyDescent="0.25">
      <c r="B18" s="1">
        <v>0.04</v>
      </c>
      <c r="C18" s="1">
        <v>1124.8440000000001</v>
      </c>
      <c r="D18" s="1">
        <f t="shared" si="3"/>
        <v>5.6242200000000002</v>
      </c>
      <c r="E18" s="9">
        <f t="shared" si="2"/>
        <v>4.6242200000000002</v>
      </c>
      <c r="F18" s="1">
        <f t="shared" si="4"/>
        <v>924.84400000000005</v>
      </c>
      <c r="G18" s="1">
        <v>70.454999999999998</v>
      </c>
      <c r="H18" s="1">
        <v>200</v>
      </c>
      <c r="I18" s="1" t="s">
        <v>37</v>
      </c>
      <c r="K18" s="1">
        <v>0.04</v>
      </c>
      <c r="L18" s="4">
        <v>2</v>
      </c>
      <c r="M18" s="14">
        <f t="shared" si="0"/>
        <v>3.3333333333333333E-2</v>
      </c>
      <c r="N18" s="4">
        <v>4</v>
      </c>
      <c r="O18" s="14">
        <f t="shared" si="1"/>
        <v>4.1666666666666666E-3</v>
      </c>
      <c r="P18" s="1" t="s">
        <v>37</v>
      </c>
    </row>
    <row r="19" spans="2:16" ht="18.75" customHeight="1" x14ac:dyDescent="0.25">
      <c r="B19" s="10">
        <v>2E-3</v>
      </c>
      <c r="C19" s="11">
        <v>254.87799999999999</v>
      </c>
      <c r="D19" s="11">
        <f>C19/H19</f>
        <v>1.2743899999999999</v>
      </c>
      <c r="E19" s="9">
        <f t="shared" si="2"/>
        <v>0.27438999999999991</v>
      </c>
      <c r="F19" s="11">
        <f>C19-H19</f>
        <v>54.877999999999986</v>
      </c>
      <c r="G19" s="11">
        <v>193.24799999999999</v>
      </c>
      <c r="H19" s="11">
        <v>200</v>
      </c>
      <c r="I19" s="11" t="s">
        <v>1</v>
      </c>
      <c r="K19" s="10">
        <v>2E-3</v>
      </c>
      <c r="L19" s="11">
        <v>19</v>
      </c>
      <c r="M19" s="15">
        <f t="shared" si="0"/>
        <v>0.31666666666666665</v>
      </c>
      <c r="N19" s="11">
        <v>52</v>
      </c>
      <c r="O19" s="15">
        <f t="shared" si="1"/>
        <v>5.4166666666666669E-2</v>
      </c>
      <c r="P19" s="11" t="s">
        <v>1</v>
      </c>
    </row>
    <row r="20" spans="2:16" ht="17.25" customHeight="1" x14ac:dyDescent="0.25">
      <c r="B20" s="11">
        <v>5.0000000000000001E-3</v>
      </c>
      <c r="C20" s="11">
        <v>276.39499999999998</v>
      </c>
      <c r="D20" s="11">
        <f t="shared" ref="D20:D50" si="5">C20/H20</f>
        <v>1.381975</v>
      </c>
      <c r="E20" s="9">
        <f t="shared" si="2"/>
        <v>0.3819749999999999</v>
      </c>
      <c r="F20" s="11">
        <f t="shared" ref="F20:F50" si="6">C20-H20</f>
        <v>76.394999999999982</v>
      </c>
      <c r="G20" s="11">
        <v>116.764</v>
      </c>
      <c r="H20" s="11">
        <v>200</v>
      </c>
      <c r="I20" s="11" t="s">
        <v>1</v>
      </c>
      <c r="K20" s="11">
        <v>5.0000000000000001E-3</v>
      </c>
      <c r="L20" s="11">
        <v>18</v>
      </c>
      <c r="M20" s="15">
        <f t="shared" si="0"/>
        <v>0.3</v>
      </c>
      <c r="N20" s="11">
        <v>49</v>
      </c>
      <c r="O20" s="15">
        <f t="shared" si="1"/>
        <v>5.1041666666666666E-2</v>
      </c>
      <c r="P20" s="11" t="s">
        <v>1</v>
      </c>
    </row>
    <row r="21" spans="2:16" ht="18.75" x14ac:dyDescent="0.25">
      <c r="B21" s="10">
        <v>7.0000000000000001E-3</v>
      </c>
      <c r="C21" s="11">
        <v>293.25700000000001</v>
      </c>
      <c r="D21" s="11">
        <f t="shared" si="5"/>
        <v>1.4662850000000001</v>
      </c>
      <c r="E21" s="9">
        <f t="shared" si="2"/>
        <v>0.46628500000000001</v>
      </c>
      <c r="F21" s="11">
        <f t="shared" si="6"/>
        <v>93.257000000000005</v>
      </c>
      <c r="G21" s="11">
        <v>129.983</v>
      </c>
      <c r="H21" s="11">
        <v>200</v>
      </c>
      <c r="I21" s="11" t="s">
        <v>1</v>
      </c>
      <c r="K21" s="10">
        <v>7.0000000000000001E-3</v>
      </c>
      <c r="L21" s="11">
        <v>14</v>
      </c>
      <c r="M21" s="15">
        <f t="shared" si="0"/>
        <v>0.23333333333333334</v>
      </c>
      <c r="N21" s="11">
        <v>33</v>
      </c>
      <c r="O21" s="15">
        <f t="shared" si="1"/>
        <v>3.4375000000000003E-2</v>
      </c>
      <c r="P21" s="11" t="s">
        <v>1</v>
      </c>
    </row>
    <row r="22" spans="2:16" ht="18.75" x14ac:dyDescent="0.25">
      <c r="B22" s="11">
        <v>0.01</v>
      </c>
      <c r="C22" s="11">
        <v>324.65199999999999</v>
      </c>
      <c r="D22" s="11">
        <f t="shared" si="5"/>
        <v>1.6232599999999999</v>
      </c>
      <c r="E22" s="9">
        <f t="shared" si="2"/>
        <v>0.62325999999999993</v>
      </c>
      <c r="F22" s="11">
        <f t="shared" si="6"/>
        <v>124.65199999999999</v>
      </c>
      <c r="G22" s="11">
        <v>78.813000000000002</v>
      </c>
      <c r="H22" s="11">
        <v>200</v>
      </c>
      <c r="I22" s="11" t="s">
        <v>1</v>
      </c>
      <c r="K22" s="11">
        <v>0.01</v>
      </c>
      <c r="L22" s="11">
        <v>10</v>
      </c>
      <c r="M22" s="15">
        <f t="shared" si="0"/>
        <v>0.16666666666666666</v>
      </c>
      <c r="N22" s="11">
        <v>29</v>
      </c>
      <c r="O22" s="15">
        <f t="shared" si="1"/>
        <v>3.0208333333333334E-2</v>
      </c>
      <c r="P22" s="11" t="s">
        <v>1</v>
      </c>
    </row>
    <row r="23" spans="2:16" ht="18.75" x14ac:dyDescent="0.25">
      <c r="B23" s="11">
        <v>1.2E-2</v>
      </c>
      <c r="C23" s="11">
        <v>349.70499999999998</v>
      </c>
      <c r="D23" s="11">
        <f t="shared" si="5"/>
        <v>1.7485249999999999</v>
      </c>
      <c r="E23" s="9">
        <f t="shared" si="2"/>
        <v>0.74852499999999988</v>
      </c>
      <c r="F23" s="11">
        <f t="shared" si="6"/>
        <v>149.70499999999998</v>
      </c>
      <c r="G23" s="11">
        <v>104.642</v>
      </c>
      <c r="H23" s="11">
        <v>200</v>
      </c>
      <c r="I23" s="11" t="s">
        <v>1</v>
      </c>
      <c r="K23" s="11">
        <v>1.2E-2</v>
      </c>
      <c r="L23" s="11">
        <v>8</v>
      </c>
      <c r="M23" s="15">
        <f t="shared" si="0"/>
        <v>0.13333333333333333</v>
      </c>
      <c r="N23" s="11">
        <v>22</v>
      </c>
      <c r="O23" s="15">
        <f t="shared" si="1"/>
        <v>2.2916666666666665E-2</v>
      </c>
      <c r="P23" s="11" t="s">
        <v>1</v>
      </c>
    </row>
    <row r="24" spans="2:16" ht="18.75" x14ac:dyDescent="0.25">
      <c r="B24" s="11">
        <v>1.4999999999999999E-2</v>
      </c>
      <c r="C24" s="11">
        <v>393.375</v>
      </c>
      <c r="D24" s="11">
        <f t="shared" si="5"/>
        <v>1.9668749999999999</v>
      </c>
      <c r="E24" s="9">
        <f t="shared" si="2"/>
        <v>0.96687500000000004</v>
      </c>
      <c r="F24" s="11">
        <f t="shared" si="6"/>
        <v>193.375</v>
      </c>
      <c r="G24" s="11">
        <v>45.662999999999997</v>
      </c>
      <c r="H24" s="11">
        <v>200</v>
      </c>
      <c r="I24" s="11" t="s">
        <v>1</v>
      </c>
      <c r="K24" s="11">
        <v>1.4999999999999999E-2</v>
      </c>
      <c r="L24" s="11">
        <v>6</v>
      </c>
      <c r="M24" s="15">
        <f t="shared" si="0"/>
        <v>0.1</v>
      </c>
      <c r="N24" s="11">
        <v>17</v>
      </c>
      <c r="O24" s="15">
        <f t="shared" si="1"/>
        <v>1.7708333333333333E-2</v>
      </c>
      <c r="P24" s="11" t="s">
        <v>1</v>
      </c>
    </row>
    <row r="25" spans="2:16" ht="18.75" x14ac:dyDescent="0.25">
      <c r="B25" s="11">
        <v>1.7000000000000001E-2</v>
      </c>
      <c r="C25" s="11">
        <v>427.05799999999999</v>
      </c>
      <c r="D25" s="11">
        <f t="shared" si="5"/>
        <v>2.1352899999999999</v>
      </c>
      <c r="E25" s="9">
        <f t="shared" si="2"/>
        <v>1.1352899999999999</v>
      </c>
      <c r="F25" s="11">
        <f t="shared" si="6"/>
        <v>227.05799999999999</v>
      </c>
      <c r="G25" s="11">
        <v>61.738</v>
      </c>
      <c r="H25" s="11">
        <v>200</v>
      </c>
      <c r="I25" s="11" t="s">
        <v>1</v>
      </c>
      <c r="K25" s="11">
        <v>1.7000000000000001E-2</v>
      </c>
      <c r="L25" s="11">
        <v>4</v>
      </c>
      <c r="M25" s="15">
        <f t="shared" si="0"/>
        <v>6.6666666666666666E-2</v>
      </c>
      <c r="N25" s="11">
        <v>10</v>
      </c>
      <c r="O25" s="15">
        <f t="shared" si="1"/>
        <v>1.0416666666666666E-2</v>
      </c>
      <c r="P25" s="11" t="s">
        <v>1</v>
      </c>
    </row>
    <row r="26" spans="2:16" ht="18.75" x14ac:dyDescent="0.25">
      <c r="B26" s="11">
        <v>0.02</v>
      </c>
      <c r="C26" s="11">
        <v>484.13</v>
      </c>
      <c r="D26" s="11">
        <f t="shared" si="5"/>
        <v>2.4206500000000002</v>
      </c>
      <c r="E26" s="9">
        <f t="shared" si="2"/>
        <v>1.42065</v>
      </c>
      <c r="F26" s="11">
        <f t="shared" si="6"/>
        <v>284.13</v>
      </c>
      <c r="G26" s="11">
        <v>91.05</v>
      </c>
      <c r="H26" s="11">
        <v>200</v>
      </c>
      <c r="I26" s="11" t="s">
        <v>1</v>
      </c>
      <c r="K26" s="11">
        <v>0.02</v>
      </c>
      <c r="L26" s="11">
        <v>4</v>
      </c>
      <c r="M26" s="15">
        <f t="shared" si="0"/>
        <v>6.6666666666666666E-2</v>
      </c>
      <c r="N26" s="11">
        <v>10</v>
      </c>
      <c r="O26" s="15">
        <f t="shared" si="1"/>
        <v>1.0416666666666666E-2</v>
      </c>
      <c r="P26" s="11" t="s">
        <v>1</v>
      </c>
    </row>
    <row r="27" spans="2:16" ht="18.75" x14ac:dyDescent="0.25">
      <c r="B27" s="11">
        <v>2.1999999999999999E-2</v>
      </c>
      <c r="C27" s="11">
        <v>526.29100000000005</v>
      </c>
      <c r="D27" s="11">
        <f t="shared" si="5"/>
        <v>2.6314550000000003</v>
      </c>
      <c r="E27" s="9">
        <f t="shared" si="2"/>
        <v>1.6314550000000003</v>
      </c>
      <c r="F27" s="11">
        <f t="shared" si="6"/>
        <v>326.29100000000005</v>
      </c>
      <c r="G27" s="11">
        <v>51.079000000000001</v>
      </c>
      <c r="H27" s="11">
        <v>200</v>
      </c>
      <c r="I27" s="11" t="s">
        <v>1</v>
      </c>
      <c r="K27" s="11">
        <v>2.1999999999999999E-2</v>
      </c>
      <c r="L27" s="11">
        <v>4</v>
      </c>
      <c r="M27" s="15">
        <f t="shared" si="0"/>
        <v>6.6666666666666666E-2</v>
      </c>
      <c r="N27" s="11">
        <v>10</v>
      </c>
      <c r="O27" s="15">
        <f t="shared" si="1"/>
        <v>1.0416666666666666E-2</v>
      </c>
      <c r="P27" s="11" t="s">
        <v>1</v>
      </c>
    </row>
    <row r="28" spans="2:16" ht="18.75" x14ac:dyDescent="0.25">
      <c r="B28" s="11">
        <v>2.5000000000000001E-2</v>
      </c>
      <c r="C28" s="11">
        <v>596.40599999999995</v>
      </c>
      <c r="D28" s="11">
        <f t="shared" si="5"/>
        <v>2.98203</v>
      </c>
      <c r="E28" s="9">
        <f t="shared" si="2"/>
        <v>1.9820299999999997</v>
      </c>
      <c r="F28" s="11">
        <f t="shared" si="6"/>
        <v>396.40599999999995</v>
      </c>
      <c r="G28" s="11">
        <v>41.387999999999998</v>
      </c>
      <c r="H28" s="11">
        <v>200</v>
      </c>
      <c r="I28" s="11" t="s">
        <v>1</v>
      </c>
      <c r="K28" s="11">
        <v>2.5000000000000001E-2</v>
      </c>
      <c r="L28" s="11">
        <v>4</v>
      </c>
      <c r="M28" s="15">
        <f t="shared" si="0"/>
        <v>6.6666666666666666E-2</v>
      </c>
      <c r="N28" s="11">
        <v>10</v>
      </c>
      <c r="O28" s="15">
        <f t="shared" si="1"/>
        <v>1.0416666666666666E-2</v>
      </c>
      <c r="P28" s="11" t="s">
        <v>1</v>
      </c>
    </row>
    <row r="29" spans="2:16" ht="18.75" x14ac:dyDescent="0.25">
      <c r="B29" s="11">
        <v>2.7E-2</v>
      </c>
      <c r="C29" s="11">
        <v>648.19399999999996</v>
      </c>
      <c r="D29" s="11">
        <f t="shared" si="5"/>
        <v>3.2409699999999999</v>
      </c>
      <c r="E29" s="9">
        <f t="shared" si="2"/>
        <v>2.2409699999999999</v>
      </c>
      <c r="F29" s="11">
        <f t="shared" si="6"/>
        <v>448.19399999999996</v>
      </c>
      <c r="G29" s="11">
        <v>45.494999999999997</v>
      </c>
      <c r="H29" s="11">
        <v>200</v>
      </c>
      <c r="I29" s="11" t="s">
        <v>1</v>
      </c>
      <c r="K29" s="11">
        <v>2.7E-2</v>
      </c>
      <c r="L29" s="11">
        <v>3</v>
      </c>
      <c r="M29" s="15">
        <f t="shared" si="0"/>
        <v>0.05</v>
      </c>
      <c r="N29" s="11">
        <v>7</v>
      </c>
      <c r="O29" s="15">
        <f t="shared" si="1"/>
        <v>7.2916666666666668E-3</v>
      </c>
      <c r="P29" s="11" t="s">
        <v>1</v>
      </c>
    </row>
    <row r="30" spans="2:16" ht="18.75" x14ac:dyDescent="0.25">
      <c r="B30" s="11">
        <v>0.03</v>
      </c>
      <c r="C30" s="11">
        <v>735.029</v>
      </c>
      <c r="D30" s="11">
        <f t="shared" si="5"/>
        <v>3.6751450000000001</v>
      </c>
      <c r="E30" s="9">
        <f t="shared" si="2"/>
        <v>2.6751450000000001</v>
      </c>
      <c r="F30" s="11">
        <f t="shared" si="6"/>
        <v>535.029</v>
      </c>
      <c r="G30" s="11">
        <v>45.731000000000002</v>
      </c>
      <c r="H30" s="11">
        <v>200</v>
      </c>
      <c r="I30" s="11" t="s">
        <v>1</v>
      </c>
      <c r="K30" s="11">
        <v>0.03</v>
      </c>
      <c r="L30" s="11">
        <v>2</v>
      </c>
      <c r="M30" s="15">
        <f t="shared" si="0"/>
        <v>3.3333333333333333E-2</v>
      </c>
      <c r="N30" s="11">
        <v>6</v>
      </c>
      <c r="O30" s="15">
        <f t="shared" si="1"/>
        <v>6.2500000000000003E-3</v>
      </c>
      <c r="P30" s="11" t="s">
        <v>1</v>
      </c>
    </row>
    <row r="31" spans="2:16" ht="18.75" x14ac:dyDescent="0.25">
      <c r="B31" s="11">
        <v>3.2000000000000001E-2</v>
      </c>
      <c r="C31" s="11">
        <v>799.71799999999996</v>
      </c>
      <c r="D31" s="11">
        <f t="shared" si="5"/>
        <v>3.9985899999999996</v>
      </c>
      <c r="E31" s="9">
        <f t="shared" si="2"/>
        <v>2.9985899999999996</v>
      </c>
      <c r="F31" s="11">
        <f t="shared" si="6"/>
        <v>599.71799999999996</v>
      </c>
      <c r="G31" s="11">
        <v>39.704000000000001</v>
      </c>
      <c r="H31" s="11">
        <v>200</v>
      </c>
      <c r="I31" s="11" t="s">
        <v>1</v>
      </c>
      <c r="K31" s="11">
        <v>3.2000000000000001E-2</v>
      </c>
      <c r="L31" s="11">
        <v>0</v>
      </c>
      <c r="M31" s="15">
        <f t="shared" si="0"/>
        <v>0</v>
      </c>
      <c r="N31" s="11">
        <v>0</v>
      </c>
      <c r="O31" s="15">
        <f t="shared" si="1"/>
        <v>0</v>
      </c>
      <c r="P31" s="11" t="s">
        <v>1</v>
      </c>
    </row>
    <row r="32" spans="2:16" ht="18.75" x14ac:dyDescent="0.25">
      <c r="B32" s="11">
        <v>3.5000000000000003E-2</v>
      </c>
      <c r="C32" s="11">
        <v>908.66800000000001</v>
      </c>
      <c r="D32" s="11">
        <f t="shared" si="5"/>
        <v>4.5433399999999997</v>
      </c>
      <c r="E32" s="9">
        <f t="shared" si="2"/>
        <v>3.5433400000000002</v>
      </c>
      <c r="F32" s="11">
        <f t="shared" si="6"/>
        <v>708.66800000000001</v>
      </c>
      <c r="G32" s="11">
        <v>32.789000000000001</v>
      </c>
      <c r="H32" s="11">
        <v>200</v>
      </c>
      <c r="I32" s="11" t="s">
        <v>1</v>
      </c>
      <c r="K32" s="11">
        <v>3.5000000000000003E-2</v>
      </c>
      <c r="L32" s="11">
        <v>0</v>
      </c>
      <c r="M32" s="15">
        <f t="shared" si="0"/>
        <v>0</v>
      </c>
      <c r="N32" s="11">
        <v>0</v>
      </c>
      <c r="O32" s="15">
        <f t="shared" si="1"/>
        <v>0</v>
      </c>
      <c r="P32" s="11" t="s">
        <v>1</v>
      </c>
    </row>
    <row r="33" spans="2:16" ht="18.75" x14ac:dyDescent="0.25">
      <c r="B33" s="11">
        <v>3.6999999999999998E-2</v>
      </c>
      <c r="C33" s="11">
        <v>989.22500000000002</v>
      </c>
      <c r="D33" s="11">
        <f t="shared" si="5"/>
        <v>4.9461250000000003</v>
      </c>
      <c r="E33" s="9">
        <f t="shared" si="2"/>
        <v>3.9461250000000003</v>
      </c>
      <c r="F33" s="11">
        <f t="shared" si="6"/>
        <v>789.22500000000002</v>
      </c>
      <c r="G33" s="11">
        <v>38.793999999999997</v>
      </c>
      <c r="H33" s="11">
        <v>200</v>
      </c>
      <c r="I33" s="11" t="s">
        <v>1</v>
      </c>
      <c r="K33" s="11">
        <v>3.6999999999999998E-2</v>
      </c>
      <c r="L33" s="11">
        <v>0</v>
      </c>
      <c r="M33" s="15">
        <f t="shared" si="0"/>
        <v>0</v>
      </c>
      <c r="N33" s="11">
        <v>0</v>
      </c>
      <c r="O33" s="15">
        <f t="shared" si="1"/>
        <v>0</v>
      </c>
      <c r="P33" s="11" t="s">
        <v>1</v>
      </c>
    </row>
    <row r="34" spans="2:16" ht="18.75" x14ac:dyDescent="0.25">
      <c r="B34" s="11">
        <v>0.04</v>
      </c>
      <c r="C34" s="11">
        <v>1123.3030000000001</v>
      </c>
      <c r="D34" s="11">
        <f t="shared" si="5"/>
        <v>5.6165150000000006</v>
      </c>
      <c r="E34" s="9">
        <f t="shared" si="2"/>
        <v>4.6165150000000006</v>
      </c>
      <c r="F34" s="11">
        <f t="shared" si="6"/>
        <v>923.30300000000011</v>
      </c>
      <c r="G34" s="11">
        <v>32.082999999999998</v>
      </c>
      <c r="H34" s="11">
        <v>200</v>
      </c>
      <c r="I34" s="11" t="s">
        <v>1</v>
      </c>
      <c r="K34" s="11">
        <v>0.04</v>
      </c>
      <c r="L34" s="11">
        <v>0</v>
      </c>
      <c r="M34" s="15">
        <f t="shared" si="0"/>
        <v>0</v>
      </c>
      <c r="N34" s="11">
        <v>0</v>
      </c>
      <c r="O34" s="15">
        <f t="shared" si="1"/>
        <v>0</v>
      </c>
      <c r="P34" s="11" t="s">
        <v>1</v>
      </c>
    </row>
    <row r="35" spans="2:16" ht="18.75" x14ac:dyDescent="0.25">
      <c r="B35" s="12">
        <v>2E-3</v>
      </c>
      <c r="C35" s="13">
        <v>235.03899999999999</v>
      </c>
      <c r="D35" s="13">
        <f t="shared" si="5"/>
        <v>1.175195</v>
      </c>
      <c r="E35" s="9">
        <f t="shared" si="2"/>
        <v>0.17519499999999993</v>
      </c>
      <c r="F35" s="13">
        <f t="shared" si="6"/>
        <v>35.038999999999987</v>
      </c>
      <c r="G35" s="13">
        <v>17.884</v>
      </c>
      <c r="H35" s="13">
        <v>200</v>
      </c>
      <c r="I35" s="13" t="s">
        <v>34</v>
      </c>
      <c r="K35" s="7">
        <v>2E-3</v>
      </c>
      <c r="L35" s="13">
        <v>7</v>
      </c>
      <c r="M35" s="16">
        <f t="shared" si="0"/>
        <v>0.11666666666666667</v>
      </c>
      <c r="N35" s="13">
        <v>23</v>
      </c>
      <c r="O35" s="16">
        <f t="shared" si="1"/>
        <v>2.3958333333333335E-2</v>
      </c>
      <c r="P35" s="13" t="s">
        <v>34</v>
      </c>
    </row>
    <row r="36" spans="2:16" ht="18.75" x14ac:dyDescent="0.25">
      <c r="B36" s="13">
        <v>5.0000000000000001E-3</v>
      </c>
      <c r="C36" s="13">
        <v>263.11500000000001</v>
      </c>
      <c r="D36" s="13">
        <f t="shared" si="5"/>
        <v>1.3155749999999999</v>
      </c>
      <c r="E36" s="9">
        <f t="shared" si="2"/>
        <v>0.31557500000000005</v>
      </c>
      <c r="F36" s="13">
        <f t="shared" si="6"/>
        <v>63.115000000000009</v>
      </c>
      <c r="G36" s="13">
        <v>15.614000000000001</v>
      </c>
      <c r="H36" s="13">
        <v>200</v>
      </c>
      <c r="I36" s="13" t="s">
        <v>34</v>
      </c>
      <c r="K36" s="1">
        <v>5.0000000000000001E-3</v>
      </c>
      <c r="L36" s="13">
        <v>6</v>
      </c>
      <c r="M36" s="16">
        <f t="shared" si="0"/>
        <v>0.1</v>
      </c>
      <c r="N36" s="13">
        <v>20</v>
      </c>
      <c r="O36" s="16">
        <f t="shared" si="1"/>
        <v>2.0833333333333332E-2</v>
      </c>
      <c r="P36" s="13" t="s">
        <v>34</v>
      </c>
    </row>
    <row r="37" spans="2:16" ht="18.75" x14ac:dyDescent="0.25">
      <c r="B37" s="12">
        <v>7.0000000000000001E-3</v>
      </c>
      <c r="C37" s="13">
        <v>283.70999999999998</v>
      </c>
      <c r="D37" s="13">
        <f t="shared" si="5"/>
        <v>1.41855</v>
      </c>
      <c r="E37" s="9">
        <f t="shared" si="2"/>
        <v>0.41854999999999992</v>
      </c>
      <c r="F37" s="13">
        <f t="shared" si="6"/>
        <v>83.70999999999998</v>
      </c>
      <c r="G37" s="13">
        <v>16.324000000000002</v>
      </c>
      <c r="H37" s="13">
        <v>200</v>
      </c>
      <c r="I37" s="13" t="s">
        <v>34</v>
      </c>
      <c r="K37" s="7">
        <v>7.0000000000000001E-3</v>
      </c>
      <c r="L37" s="13">
        <v>6</v>
      </c>
      <c r="M37" s="16">
        <f t="shared" si="0"/>
        <v>0.1</v>
      </c>
      <c r="N37" s="13">
        <v>20</v>
      </c>
      <c r="O37" s="16">
        <f t="shared" si="1"/>
        <v>2.0833333333333332E-2</v>
      </c>
      <c r="P37" s="13" t="s">
        <v>34</v>
      </c>
    </row>
    <row r="38" spans="2:16" ht="18.75" x14ac:dyDescent="0.25">
      <c r="B38" s="13">
        <v>0.01</v>
      </c>
      <c r="C38" s="13">
        <v>317.73399999999998</v>
      </c>
      <c r="D38" s="13">
        <f t="shared" si="5"/>
        <v>1.5886699999999998</v>
      </c>
      <c r="E38" s="9">
        <f t="shared" si="2"/>
        <v>0.58866999999999992</v>
      </c>
      <c r="F38" s="13">
        <f t="shared" si="6"/>
        <v>117.73399999999998</v>
      </c>
      <c r="G38" s="13">
        <v>15.717000000000001</v>
      </c>
      <c r="H38" s="13">
        <v>200</v>
      </c>
      <c r="I38" s="13" t="s">
        <v>34</v>
      </c>
      <c r="K38" s="1">
        <v>0.01</v>
      </c>
      <c r="L38" s="13">
        <v>5</v>
      </c>
      <c r="M38" s="16">
        <f t="shared" si="0"/>
        <v>8.3333333333333329E-2</v>
      </c>
      <c r="N38" s="13">
        <v>16</v>
      </c>
      <c r="O38" s="16">
        <f t="shared" si="1"/>
        <v>1.6666666666666666E-2</v>
      </c>
      <c r="P38" s="13" t="s">
        <v>34</v>
      </c>
    </row>
    <row r="39" spans="2:16" ht="18.75" x14ac:dyDescent="0.25">
      <c r="B39" s="13">
        <v>1.2E-2</v>
      </c>
      <c r="C39" s="13">
        <v>343.88400000000001</v>
      </c>
      <c r="D39" s="13">
        <f t="shared" si="5"/>
        <v>1.7194200000000002</v>
      </c>
      <c r="E39" s="9">
        <f t="shared" si="2"/>
        <v>0.71942000000000006</v>
      </c>
      <c r="F39" s="13">
        <f t="shared" si="6"/>
        <v>143.88400000000001</v>
      </c>
      <c r="G39" s="13">
        <v>15.930999999999999</v>
      </c>
      <c r="H39" s="13">
        <v>200</v>
      </c>
      <c r="I39" s="13" t="s">
        <v>34</v>
      </c>
      <c r="K39" s="1">
        <v>1.2E-2</v>
      </c>
      <c r="L39" s="13">
        <v>5</v>
      </c>
      <c r="M39" s="16">
        <f t="shared" si="0"/>
        <v>8.3333333333333329E-2</v>
      </c>
      <c r="N39" s="13">
        <v>16</v>
      </c>
      <c r="O39" s="16">
        <f t="shared" si="1"/>
        <v>1.6666666666666666E-2</v>
      </c>
      <c r="P39" s="13" t="s">
        <v>34</v>
      </c>
    </row>
    <row r="40" spans="2:16" ht="18.75" x14ac:dyDescent="0.25">
      <c r="B40" s="13">
        <v>1.4999999999999999E-2</v>
      </c>
      <c r="C40" s="13">
        <v>388.363</v>
      </c>
      <c r="D40" s="13">
        <f t="shared" si="5"/>
        <v>1.9418150000000001</v>
      </c>
      <c r="E40" s="9">
        <f t="shared" si="2"/>
        <v>0.94181499999999996</v>
      </c>
      <c r="F40" s="13">
        <f t="shared" si="6"/>
        <v>188.363</v>
      </c>
      <c r="G40" s="13">
        <v>15.923999999999999</v>
      </c>
      <c r="H40" s="13">
        <v>200</v>
      </c>
      <c r="I40" s="13" t="s">
        <v>34</v>
      </c>
      <c r="K40" s="1">
        <v>1.4999999999999999E-2</v>
      </c>
      <c r="L40" s="13">
        <v>4</v>
      </c>
      <c r="M40" s="16">
        <f t="shared" si="0"/>
        <v>6.6666666666666666E-2</v>
      </c>
      <c r="N40" s="13">
        <v>12</v>
      </c>
      <c r="O40" s="16">
        <f t="shared" si="1"/>
        <v>1.2500000000000001E-2</v>
      </c>
      <c r="P40" s="13" t="s">
        <v>34</v>
      </c>
    </row>
    <row r="41" spans="2:16" ht="18.75" x14ac:dyDescent="0.25">
      <c r="B41" s="13">
        <v>1.7000000000000001E-2</v>
      </c>
      <c r="C41" s="13">
        <v>422.02300000000002</v>
      </c>
      <c r="D41" s="13">
        <f t="shared" si="5"/>
        <v>2.110115</v>
      </c>
      <c r="E41" s="9">
        <f t="shared" si="2"/>
        <v>1.1101150000000002</v>
      </c>
      <c r="F41" s="13">
        <f t="shared" si="6"/>
        <v>222.02300000000002</v>
      </c>
      <c r="G41" s="13">
        <v>15.962</v>
      </c>
      <c r="H41" s="13">
        <v>200</v>
      </c>
      <c r="I41" s="13" t="s">
        <v>34</v>
      </c>
      <c r="K41" s="1">
        <v>1.7000000000000001E-2</v>
      </c>
      <c r="L41" s="13">
        <v>3</v>
      </c>
      <c r="M41" s="16">
        <f t="shared" si="0"/>
        <v>0.05</v>
      </c>
      <c r="N41" s="13">
        <v>8</v>
      </c>
      <c r="O41" s="16">
        <f t="shared" si="1"/>
        <v>8.3333333333333332E-3</v>
      </c>
      <c r="P41" s="13" t="s">
        <v>34</v>
      </c>
    </row>
    <row r="42" spans="2:16" ht="18.75" x14ac:dyDescent="0.25">
      <c r="B42" s="13">
        <v>0.02</v>
      </c>
      <c r="C42" s="13">
        <v>479.11</v>
      </c>
      <c r="D42" s="13">
        <f t="shared" si="5"/>
        <v>2.3955500000000001</v>
      </c>
      <c r="E42" s="9">
        <f t="shared" si="2"/>
        <v>1.3955500000000001</v>
      </c>
      <c r="F42" s="13">
        <f t="shared" si="6"/>
        <v>279.11</v>
      </c>
      <c r="G42" s="13">
        <v>15.641999999999999</v>
      </c>
      <c r="H42" s="13">
        <v>200</v>
      </c>
      <c r="I42" s="13" t="s">
        <v>34</v>
      </c>
      <c r="K42" s="1">
        <v>0.02</v>
      </c>
      <c r="L42" s="13">
        <v>1</v>
      </c>
      <c r="M42" s="16">
        <f t="shared" si="0"/>
        <v>1.6666666666666666E-2</v>
      </c>
      <c r="N42" s="13">
        <v>3</v>
      </c>
      <c r="O42" s="16">
        <f t="shared" si="1"/>
        <v>3.1250000000000002E-3</v>
      </c>
      <c r="P42" s="13" t="s">
        <v>34</v>
      </c>
    </row>
    <row r="43" spans="2:16" ht="18.75" x14ac:dyDescent="0.25">
      <c r="B43" s="13">
        <v>2.1999999999999999E-2</v>
      </c>
      <c r="C43" s="13">
        <v>521.88300000000004</v>
      </c>
      <c r="D43" s="13">
        <f t="shared" si="5"/>
        <v>2.6094150000000003</v>
      </c>
      <c r="E43" s="9">
        <f t="shared" si="2"/>
        <v>1.6094150000000003</v>
      </c>
      <c r="F43" s="13">
        <f t="shared" si="6"/>
        <v>321.88300000000004</v>
      </c>
      <c r="G43" s="13">
        <v>15.670999999999999</v>
      </c>
      <c r="H43" s="13">
        <v>200</v>
      </c>
      <c r="I43" s="13" t="s">
        <v>34</v>
      </c>
      <c r="K43" s="1">
        <v>2.1999999999999999E-2</v>
      </c>
      <c r="L43" s="13">
        <v>1</v>
      </c>
      <c r="M43" s="16">
        <f t="shared" si="0"/>
        <v>1.6666666666666666E-2</v>
      </c>
      <c r="N43" s="13">
        <v>3</v>
      </c>
      <c r="O43" s="16">
        <f t="shared" si="1"/>
        <v>3.1250000000000002E-3</v>
      </c>
      <c r="P43" s="13" t="s">
        <v>34</v>
      </c>
    </row>
    <row r="44" spans="2:16" ht="18.75" x14ac:dyDescent="0.25">
      <c r="B44" s="13">
        <v>2.5000000000000001E-2</v>
      </c>
      <c r="C44" s="13">
        <v>593.13499999999999</v>
      </c>
      <c r="D44" s="13">
        <f t="shared" si="5"/>
        <v>2.9656750000000001</v>
      </c>
      <c r="E44" s="9">
        <f t="shared" si="2"/>
        <v>1.9656750000000001</v>
      </c>
      <c r="F44" s="13">
        <f t="shared" si="6"/>
        <v>393.13499999999999</v>
      </c>
      <c r="G44" s="13">
        <v>15.468999999999999</v>
      </c>
      <c r="H44" s="13">
        <v>200</v>
      </c>
      <c r="I44" s="13" t="s">
        <v>34</v>
      </c>
      <c r="K44" s="1">
        <v>2.5000000000000001E-2</v>
      </c>
      <c r="L44" s="13">
        <v>1</v>
      </c>
      <c r="M44" s="16">
        <f t="shared" si="0"/>
        <v>1.6666666666666666E-2</v>
      </c>
      <c r="N44" s="13">
        <v>3</v>
      </c>
      <c r="O44" s="16">
        <f t="shared" si="1"/>
        <v>3.1250000000000002E-3</v>
      </c>
      <c r="P44" s="13" t="s">
        <v>34</v>
      </c>
    </row>
    <row r="45" spans="2:16" ht="18.75" x14ac:dyDescent="0.25">
      <c r="B45" s="13">
        <v>2.7E-2</v>
      </c>
      <c r="C45" s="13">
        <v>645.84699999999998</v>
      </c>
      <c r="D45" s="13">
        <f t="shared" si="5"/>
        <v>3.2292350000000001</v>
      </c>
      <c r="E45" s="9">
        <f t="shared" si="2"/>
        <v>2.2292350000000001</v>
      </c>
      <c r="F45" s="13">
        <f t="shared" si="6"/>
        <v>445.84699999999998</v>
      </c>
      <c r="G45" s="13">
        <v>15.493</v>
      </c>
      <c r="H45" s="13">
        <v>200</v>
      </c>
      <c r="I45" s="13" t="s">
        <v>34</v>
      </c>
      <c r="K45" s="1">
        <v>2.7E-2</v>
      </c>
      <c r="L45" s="13">
        <v>0</v>
      </c>
      <c r="M45" s="16">
        <f t="shared" si="0"/>
        <v>0</v>
      </c>
      <c r="N45" s="13">
        <v>0</v>
      </c>
      <c r="O45" s="16">
        <f t="shared" si="1"/>
        <v>0</v>
      </c>
      <c r="P45" s="13" t="s">
        <v>34</v>
      </c>
    </row>
    <row r="46" spans="2:16" ht="18.75" x14ac:dyDescent="0.25">
      <c r="B46" s="13">
        <v>0.03</v>
      </c>
      <c r="C46" s="13">
        <v>734.29</v>
      </c>
      <c r="D46" s="13">
        <f t="shared" si="5"/>
        <v>3.6714499999999997</v>
      </c>
      <c r="E46" s="9">
        <f t="shared" si="2"/>
        <v>2.6714499999999997</v>
      </c>
      <c r="F46" s="13">
        <f t="shared" si="6"/>
        <v>534.29</v>
      </c>
      <c r="G46" s="13">
        <v>16.006</v>
      </c>
      <c r="H46" s="13">
        <v>200</v>
      </c>
      <c r="I46" s="13" t="s">
        <v>34</v>
      </c>
      <c r="K46" s="1">
        <v>0.03</v>
      </c>
      <c r="L46" s="13">
        <v>0</v>
      </c>
      <c r="M46" s="16">
        <f t="shared" si="0"/>
        <v>0</v>
      </c>
      <c r="N46" s="13">
        <v>0</v>
      </c>
      <c r="O46" s="16">
        <f t="shared" si="1"/>
        <v>0</v>
      </c>
      <c r="P46" s="13" t="s">
        <v>34</v>
      </c>
    </row>
    <row r="47" spans="2:16" ht="18.75" x14ac:dyDescent="0.25">
      <c r="B47" s="13">
        <v>3.2000000000000001E-2</v>
      </c>
      <c r="C47" s="13">
        <v>799.71799999999996</v>
      </c>
      <c r="D47" s="13">
        <f t="shared" si="5"/>
        <v>3.9985899999999996</v>
      </c>
      <c r="E47" s="9">
        <f t="shared" si="2"/>
        <v>2.9985899999999996</v>
      </c>
      <c r="F47" s="13">
        <f t="shared" si="6"/>
        <v>599.71799999999996</v>
      </c>
      <c r="G47" s="13">
        <v>16.986000000000001</v>
      </c>
      <c r="H47" s="13">
        <v>200</v>
      </c>
      <c r="I47" s="13" t="s">
        <v>34</v>
      </c>
      <c r="K47" s="1">
        <v>3.2000000000000001E-2</v>
      </c>
      <c r="L47" s="13">
        <v>0</v>
      </c>
      <c r="M47" s="16">
        <f t="shared" si="0"/>
        <v>0</v>
      </c>
      <c r="N47" s="13">
        <v>0</v>
      </c>
      <c r="O47" s="16">
        <f t="shared" si="1"/>
        <v>0</v>
      </c>
      <c r="P47" s="13" t="s">
        <v>34</v>
      </c>
    </row>
    <row r="48" spans="2:16" ht="18.75" x14ac:dyDescent="0.25">
      <c r="B48" s="13">
        <v>3.5000000000000003E-2</v>
      </c>
      <c r="C48" s="13">
        <v>908.66800000000001</v>
      </c>
      <c r="D48" s="13">
        <f t="shared" si="5"/>
        <v>4.5433399999999997</v>
      </c>
      <c r="E48" s="9">
        <f t="shared" si="2"/>
        <v>3.5433400000000002</v>
      </c>
      <c r="F48" s="13">
        <f t="shared" si="6"/>
        <v>708.66800000000001</v>
      </c>
      <c r="G48" s="13">
        <v>15.516</v>
      </c>
      <c r="H48" s="13">
        <v>200</v>
      </c>
      <c r="I48" s="13" t="s">
        <v>34</v>
      </c>
      <c r="K48" s="1">
        <v>3.5000000000000003E-2</v>
      </c>
      <c r="L48" s="13">
        <v>0</v>
      </c>
      <c r="M48" s="16">
        <f t="shared" si="0"/>
        <v>0</v>
      </c>
      <c r="N48" s="13">
        <v>0</v>
      </c>
      <c r="O48" s="16">
        <f t="shared" si="1"/>
        <v>0</v>
      </c>
      <c r="P48" s="13" t="s">
        <v>34</v>
      </c>
    </row>
    <row r="49" spans="2:16" ht="18.75" x14ac:dyDescent="0.25">
      <c r="B49" s="13">
        <v>3.6999999999999998E-2</v>
      </c>
      <c r="C49" s="13">
        <v>989.22500000000002</v>
      </c>
      <c r="D49" s="13">
        <f t="shared" si="5"/>
        <v>4.9461250000000003</v>
      </c>
      <c r="E49" s="9">
        <f t="shared" si="2"/>
        <v>3.9461250000000003</v>
      </c>
      <c r="F49" s="13">
        <f t="shared" si="6"/>
        <v>789.22500000000002</v>
      </c>
      <c r="G49" s="13">
        <v>15.786</v>
      </c>
      <c r="H49" s="13">
        <v>200</v>
      </c>
      <c r="I49" s="13" t="s">
        <v>34</v>
      </c>
      <c r="K49" s="1">
        <v>3.6999999999999998E-2</v>
      </c>
      <c r="L49" s="13">
        <v>0</v>
      </c>
      <c r="M49" s="16">
        <f t="shared" si="0"/>
        <v>0</v>
      </c>
      <c r="N49" s="13">
        <v>0</v>
      </c>
      <c r="O49" s="16">
        <f t="shared" si="1"/>
        <v>0</v>
      </c>
      <c r="P49" s="13" t="s">
        <v>34</v>
      </c>
    </row>
    <row r="50" spans="2:16" ht="18.75" x14ac:dyDescent="0.25">
      <c r="B50" s="13">
        <v>0.04</v>
      </c>
      <c r="C50" s="13">
        <v>1123.3030000000001</v>
      </c>
      <c r="D50" s="13">
        <f t="shared" si="5"/>
        <v>5.6165150000000006</v>
      </c>
      <c r="E50" s="9">
        <f t="shared" si="2"/>
        <v>4.6165150000000006</v>
      </c>
      <c r="F50" s="13">
        <f t="shared" si="6"/>
        <v>923.30300000000011</v>
      </c>
      <c r="G50" s="13">
        <v>16.878</v>
      </c>
      <c r="H50" s="13">
        <v>200</v>
      </c>
      <c r="I50" s="13" t="s">
        <v>34</v>
      </c>
      <c r="K50" s="1">
        <v>0.04</v>
      </c>
      <c r="L50" s="13">
        <v>0</v>
      </c>
      <c r="M50" s="16">
        <f t="shared" si="0"/>
        <v>0</v>
      </c>
      <c r="N50" s="13">
        <v>0</v>
      </c>
      <c r="O50" s="16">
        <f t="shared" si="1"/>
        <v>0</v>
      </c>
      <c r="P50" s="13" t="s">
        <v>34</v>
      </c>
    </row>
  </sheetData>
  <pageMargins left="0.7" right="0.7" top="0.75" bottom="0.75" header="0.3" footer="0.3"/>
  <pageSetup scale="85" orientation="portrait" r:id="rId1"/>
  <rowBreaks count="1" manualBreakCount="1">
    <brk id="31" max="15" man="1"/>
  </rowBreaks>
  <colBreaks count="2" manualBreakCount="2">
    <brk id="9" max="1048575" man="1"/>
    <brk id="14" max="6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113A-FF32-4058-95A9-DB0C5CB7CD3C}">
  <dimension ref="B2:H54"/>
  <sheetViews>
    <sheetView topLeftCell="I18" zoomScale="115" zoomScaleNormal="115" zoomScaleSheetLayoutView="85" workbookViewId="0">
      <selection activeCell="W26" sqref="W26"/>
    </sheetView>
  </sheetViews>
  <sheetFormatPr defaultRowHeight="15" x14ac:dyDescent="0.25"/>
  <cols>
    <col min="2" max="2" width="19.140625" customWidth="1"/>
    <col min="3" max="3" width="17.140625" customWidth="1"/>
    <col min="4" max="4" width="19.7109375" customWidth="1"/>
    <col min="5" max="5" width="26.7109375" customWidth="1"/>
    <col min="6" max="6" width="28" customWidth="1"/>
    <col min="7" max="7" width="25.85546875" customWidth="1"/>
    <col min="8" max="8" width="50.140625" customWidth="1"/>
  </cols>
  <sheetData>
    <row r="2" spans="2:8" ht="55.5" customHeight="1" x14ac:dyDescent="0.25">
      <c r="B2" s="7" t="s">
        <v>30</v>
      </c>
      <c r="C2" s="7" t="s">
        <v>29</v>
      </c>
      <c r="D2" s="1" t="s">
        <v>28</v>
      </c>
      <c r="E2" s="7" t="s">
        <v>27</v>
      </c>
      <c r="F2" s="7" t="s">
        <v>26</v>
      </c>
      <c r="G2" s="7" t="s">
        <v>25</v>
      </c>
      <c r="H2" s="7" t="s">
        <v>3</v>
      </c>
    </row>
    <row r="3" spans="2:8" ht="18.75" x14ac:dyDescent="0.25">
      <c r="B3" s="1">
        <v>10</v>
      </c>
      <c r="C3" s="1">
        <v>26.056999999999999</v>
      </c>
      <c r="D3" s="1">
        <f>C3/B3</f>
        <v>2.6056999999999997</v>
      </c>
      <c r="E3" s="2">
        <f>((C3-B3)/B3)</f>
        <v>1.6056999999999999</v>
      </c>
      <c r="F3" s="1">
        <f>C3-B3</f>
        <v>16.056999999999999</v>
      </c>
      <c r="G3" s="1">
        <v>1011.965</v>
      </c>
      <c r="H3" s="1" t="s">
        <v>0</v>
      </c>
    </row>
    <row r="4" spans="2:8" ht="18.75" x14ac:dyDescent="0.25">
      <c r="B4" s="1">
        <v>25</v>
      </c>
      <c r="C4" s="1">
        <v>56.933999999999997</v>
      </c>
      <c r="D4" s="1">
        <f>C4/B4</f>
        <v>2.2773599999999998</v>
      </c>
      <c r="E4" s="2">
        <f t="shared" ref="E4:E41" si="0">((C4-B4)/B4)</f>
        <v>1.2773599999999998</v>
      </c>
      <c r="F4" s="1">
        <f t="shared" ref="F4:F15" si="1">C4-B4</f>
        <v>31.933999999999997</v>
      </c>
      <c r="G4" s="1">
        <v>1011.561</v>
      </c>
      <c r="H4" s="1" t="s">
        <v>0</v>
      </c>
    </row>
    <row r="5" spans="2:8" ht="18.75" x14ac:dyDescent="0.25">
      <c r="B5" s="1">
        <v>50</v>
      </c>
      <c r="C5" s="1">
        <v>96.688999999999993</v>
      </c>
      <c r="D5" s="1">
        <f>C5/B5</f>
        <v>1.9337799999999998</v>
      </c>
      <c r="E5" s="2">
        <f t="shared" si="0"/>
        <v>0.93377999999999983</v>
      </c>
      <c r="F5" s="1">
        <f t="shared" si="1"/>
        <v>46.688999999999993</v>
      </c>
      <c r="G5" s="1">
        <v>1012.877</v>
      </c>
      <c r="H5" s="1" t="s">
        <v>0</v>
      </c>
    </row>
    <row r="6" spans="2:8" ht="18.75" x14ac:dyDescent="0.25">
      <c r="B6" s="1">
        <v>75</v>
      </c>
      <c r="C6" s="1">
        <v>135.536</v>
      </c>
      <c r="D6" s="1">
        <f>C6/B6</f>
        <v>1.8071466666666667</v>
      </c>
      <c r="E6" s="2">
        <f t="shared" si="0"/>
        <v>0.80714666666666668</v>
      </c>
      <c r="F6" s="1">
        <f t="shared" si="1"/>
        <v>60.536000000000001</v>
      </c>
      <c r="G6" s="1">
        <v>1011.293</v>
      </c>
      <c r="H6" s="1" t="s">
        <v>0</v>
      </c>
    </row>
    <row r="7" spans="2:8" ht="18.75" x14ac:dyDescent="0.25">
      <c r="B7" s="1">
        <v>100</v>
      </c>
      <c r="C7" s="1">
        <v>173.52699999999999</v>
      </c>
      <c r="D7" s="1">
        <f t="shared" ref="D7:D15" si="2">C7/B7</f>
        <v>1.7352699999999999</v>
      </c>
      <c r="E7" s="2">
        <f t="shared" si="0"/>
        <v>0.73526999999999987</v>
      </c>
      <c r="F7" s="1">
        <f t="shared" si="1"/>
        <v>73.526999999999987</v>
      </c>
      <c r="G7" s="1">
        <v>1012.395</v>
      </c>
      <c r="H7" s="1" t="s">
        <v>0</v>
      </c>
    </row>
    <row r="8" spans="2:8" ht="18.75" x14ac:dyDescent="0.25">
      <c r="B8" s="1">
        <v>125</v>
      </c>
      <c r="C8" s="1">
        <v>209.208</v>
      </c>
      <c r="D8" s="1">
        <f t="shared" si="2"/>
        <v>1.673664</v>
      </c>
      <c r="E8" s="2">
        <f t="shared" si="0"/>
        <v>0.67366400000000004</v>
      </c>
      <c r="F8" s="1">
        <f t="shared" si="1"/>
        <v>84.207999999999998</v>
      </c>
      <c r="G8" s="1">
        <v>1012.677</v>
      </c>
      <c r="H8" s="1" t="s">
        <v>0</v>
      </c>
    </row>
    <row r="9" spans="2:8" ht="18.75" x14ac:dyDescent="0.25">
      <c r="B9" s="1">
        <v>150</v>
      </c>
      <c r="C9" s="1">
        <v>243.57300000000001</v>
      </c>
      <c r="D9" s="1">
        <f t="shared" si="2"/>
        <v>1.62382</v>
      </c>
      <c r="E9" s="2">
        <f t="shared" si="0"/>
        <v>0.62382000000000004</v>
      </c>
      <c r="F9" s="1">
        <f t="shared" si="1"/>
        <v>93.573000000000008</v>
      </c>
      <c r="G9" s="1">
        <v>1013.029</v>
      </c>
      <c r="H9" s="1" t="s">
        <v>0</v>
      </c>
    </row>
    <row r="10" spans="2:8" ht="18.75" x14ac:dyDescent="0.25">
      <c r="B10" s="1">
        <v>175</v>
      </c>
      <c r="C10" s="1">
        <v>276.072</v>
      </c>
      <c r="D10" s="1">
        <f t="shared" si="2"/>
        <v>1.5775542857142857</v>
      </c>
      <c r="E10" s="2">
        <f t="shared" si="0"/>
        <v>0.57755428571428569</v>
      </c>
      <c r="F10" s="1">
        <f t="shared" si="1"/>
        <v>101.072</v>
      </c>
      <c r="G10" s="1">
        <v>1012.312</v>
      </c>
      <c r="H10" s="1" t="s">
        <v>0</v>
      </c>
    </row>
    <row r="11" spans="2:8" ht="18.75" x14ac:dyDescent="0.25">
      <c r="B11" s="1">
        <v>200</v>
      </c>
      <c r="C11" s="1">
        <v>307.815</v>
      </c>
      <c r="D11" s="1">
        <f t="shared" si="2"/>
        <v>1.539075</v>
      </c>
      <c r="E11" s="2">
        <f t="shared" si="0"/>
        <v>0.53907499999999997</v>
      </c>
      <c r="F11" s="1">
        <f t="shared" si="1"/>
        <v>107.815</v>
      </c>
      <c r="G11" s="1">
        <v>988.71</v>
      </c>
      <c r="H11" s="1" t="s">
        <v>0</v>
      </c>
    </row>
    <row r="12" spans="2:8" ht="18.75" x14ac:dyDescent="0.25">
      <c r="B12" s="1">
        <v>225</v>
      </c>
      <c r="C12" s="1">
        <v>339.28699999999998</v>
      </c>
      <c r="D12" s="1">
        <f t="shared" si="2"/>
        <v>1.5079422222222221</v>
      </c>
      <c r="E12" s="2">
        <f t="shared" si="0"/>
        <v>0.50794222222222207</v>
      </c>
      <c r="F12" s="1">
        <f t="shared" si="1"/>
        <v>114.28699999999998</v>
      </c>
      <c r="G12" s="1">
        <v>650.64499999999998</v>
      </c>
      <c r="H12" s="1" t="s">
        <v>0</v>
      </c>
    </row>
    <row r="13" spans="2:8" ht="18.75" x14ac:dyDescent="0.25">
      <c r="B13" s="1">
        <v>250</v>
      </c>
      <c r="C13" s="1">
        <v>370.59399999999999</v>
      </c>
      <c r="D13" s="1">
        <f t="shared" si="2"/>
        <v>1.4823759999999999</v>
      </c>
      <c r="E13" s="2">
        <f t="shared" si="0"/>
        <v>0.48237599999999997</v>
      </c>
      <c r="F13" s="1">
        <f t="shared" si="1"/>
        <v>120.59399999999999</v>
      </c>
      <c r="G13" s="1">
        <v>525.68799999999999</v>
      </c>
      <c r="H13" s="1" t="s">
        <v>0</v>
      </c>
    </row>
    <row r="14" spans="2:8" ht="18.75" x14ac:dyDescent="0.25">
      <c r="B14" s="1">
        <v>275</v>
      </c>
      <c r="C14" s="1">
        <v>401.81900000000002</v>
      </c>
      <c r="D14" s="1">
        <f t="shared" si="2"/>
        <v>1.46116</v>
      </c>
      <c r="E14" s="2">
        <f t="shared" si="0"/>
        <v>0.46116000000000007</v>
      </c>
      <c r="F14" s="1">
        <f t="shared" si="1"/>
        <v>126.81900000000002</v>
      </c>
      <c r="G14" s="1">
        <v>782.28099999999995</v>
      </c>
      <c r="H14" s="1" t="s">
        <v>0</v>
      </c>
    </row>
    <row r="15" spans="2:8" ht="18.75" x14ac:dyDescent="0.25">
      <c r="B15" s="1">
        <v>300</v>
      </c>
      <c r="C15" s="1">
        <v>432.99299999999999</v>
      </c>
      <c r="D15" s="1">
        <f t="shared" si="2"/>
        <v>1.4433100000000001</v>
      </c>
      <c r="E15" s="2">
        <f t="shared" si="0"/>
        <v>0.44330999999999998</v>
      </c>
      <c r="F15" s="1">
        <f t="shared" si="1"/>
        <v>132.99299999999999</v>
      </c>
      <c r="G15" s="1">
        <v>575.33199999999999</v>
      </c>
      <c r="H15" s="1" t="s">
        <v>0</v>
      </c>
    </row>
    <row r="16" spans="2:8" ht="18.75" x14ac:dyDescent="0.25">
      <c r="B16" s="1">
        <v>10</v>
      </c>
      <c r="C16" s="1">
        <v>20.821000000000002</v>
      </c>
      <c r="D16" s="1">
        <f>C16/B16</f>
        <v>2.0821000000000001</v>
      </c>
      <c r="E16" s="2">
        <f t="shared" si="0"/>
        <v>1.0821000000000001</v>
      </c>
      <c r="F16" s="1">
        <f>C16-B16</f>
        <v>10.821000000000002</v>
      </c>
      <c r="G16" s="1">
        <v>135.43</v>
      </c>
      <c r="H16" s="1" t="s">
        <v>1</v>
      </c>
    </row>
    <row r="17" spans="2:8" ht="18.75" x14ac:dyDescent="0.25">
      <c r="B17" s="1">
        <v>25</v>
      </c>
      <c r="C17" s="1">
        <v>46.966999999999999</v>
      </c>
      <c r="D17" s="1">
        <f t="shared" ref="D17:D36" si="3">C17/B17</f>
        <v>1.8786799999999999</v>
      </c>
      <c r="E17" s="2">
        <f t="shared" si="0"/>
        <v>0.87867999999999991</v>
      </c>
      <c r="F17" s="1">
        <f t="shared" ref="F17:F36" si="4">C17-B17</f>
        <v>21.966999999999999</v>
      </c>
      <c r="G17" s="1">
        <v>313.75099999999998</v>
      </c>
      <c r="H17" s="1" t="s">
        <v>1</v>
      </c>
    </row>
    <row r="18" spans="2:8" ht="18.75" x14ac:dyDescent="0.25">
      <c r="B18" s="1">
        <v>50</v>
      </c>
      <c r="C18" s="1">
        <v>78.638000000000005</v>
      </c>
      <c r="D18" s="1">
        <f t="shared" si="3"/>
        <v>1.5727600000000002</v>
      </c>
      <c r="E18" s="2">
        <f t="shared" si="0"/>
        <v>0.57276000000000016</v>
      </c>
      <c r="F18" s="1">
        <f t="shared" si="4"/>
        <v>28.638000000000005</v>
      </c>
      <c r="G18" s="1">
        <v>313.21300000000002</v>
      </c>
      <c r="H18" s="1" t="s">
        <v>1</v>
      </c>
    </row>
    <row r="19" spans="2:8" ht="18.75" x14ac:dyDescent="0.25">
      <c r="B19" s="1">
        <v>75</v>
      </c>
      <c r="C19" s="1">
        <v>117.377</v>
      </c>
      <c r="D19" s="1">
        <f t="shared" si="3"/>
        <v>1.5650266666666666</v>
      </c>
      <c r="E19" s="2">
        <f t="shared" si="0"/>
        <v>0.56502666666666657</v>
      </c>
      <c r="F19" s="1">
        <f t="shared" si="4"/>
        <v>42.376999999999995</v>
      </c>
      <c r="G19" s="1">
        <v>311.56200000000001</v>
      </c>
      <c r="H19" s="1" t="s">
        <v>1</v>
      </c>
    </row>
    <row r="20" spans="2:8" ht="18.75" x14ac:dyDescent="0.25">
      <c r="B20" s="1">
        <v>100</v>
      </c>
      <c r="C20" s="1">
        <v>150.20400000000001</v>
      </c>
      <c r="D20" s="1">
        <f t="shared" si="3"/>
        <v>1.50204</v>
      </c>
      <c r="E20" s="2">
        <f t="shared" si="0"/>
        <v>0.50204000000000004</v>
      </c>
      <c r="F20" s="1">
        <f t="shared" si="4"/>
        <v>50.204000000000008</v>
      </c>
      <c r="G20" s="1">
        <v>313.11</v>
      </c>
      <c r="H20" s="1" t="s">
        <v>1</v>
      </c>
    </row>
    <row r="21" spans="2:8" ht="18.75" x14ac:dyDescent="0.25">
      <c r="B21" s="1">
        <v>125</v>
      </c>
      <c r="C21" s="1">
        <v>182.191</v>
      </c>
      <c r="D21" s="1">
        <f t="shared" si="3"/>
        <v>1.4575279999999999</v>
      </c>
      <c r="E21" s="2">
        <f t="shared" si="0"/>
        <v>0.45752800000000005</v>
      </c>
      <c r="F21" s="1">
        <f t="shared" si="4"/>
        <v>57.191000000000003</v>
      </c>
      <c r="G21" s="1">
        <v>221.232</v>
      </c>
      <c r="H21" s="1" t="s">
        <v>1</v>
      </c>
    </row>
    <row r="22" spans="2:8" ht="18.75" x14ac:dyDescent="0.25">
      <c r="B22" s="1">
        <v>150</v>
      </c>
      <c r="C22" s="1">
        <v>213.898</v>
      </c>
      <c r="D22" s="1">
        <f t="shared" si="3"/>
        <v>1.4259866666666667</v>
      </c>
      <c r="E22" s="2">
        <f t="shared" si="0"/>
        <v>0.42598666666666662</v>
      </c>
      <c r="F22" s="1">
        <f t="shared" si="4"/>
        <v>63.897999999999996</v>
      </c>
      <c r="G22" s="1">
        <v>138.203</v>
      </c>
      <c r="H22" s="1" t="s">
        <v>1</v>
      </c>
    </row>
    <row r="23" spans="2:8" ht="18.75" x14ac:dyDescent="0.25">
      <c r="B23" s="1">
        <v>175</v>
      </c>
      <c r="C23" s="1">
        <v>245.18</v>
      </c>
      <c r="D23" s="1">
        <f t="shared" si="3"/>
        <v>1.4010285714285715</v>
      </c>
      <c r="E23" s="2">
        <f t="shared" si="0"/>
        <v>0.40102857142857146</v>
      </c>
      <c r="F23" s="1">
        <f t="shared" si="4"/>
        <v>70.180000000000007</v>
      </c>
      <c r="G23" s="1">
        <v>136.38499999999999</v>
      </c>
      <c r="H23" s="1" t="s">
        <v>1</v>
      </c>
    </row>
    <row r="24" spans="2:8" ht="18.75" x14ac:dyDescent="0.25">
      <c r="B24" s="1">
        <v>200</v>
      </c>
      <c r="C24" s="1">
        <v>276.39499999999998</v>
      </c>
      <c r="D24" s="1">
        <f>C24/B24</f>
        <v>1.381975</v>
      </c>
      <c r="E24" s="2">
        <f t="shared" si="0"/>
        <v>0.3819749999999999</v>
      </c>
      <c r="F24" s="1">
        <f t="shared" si="4"/>
        <v>76.394999999999982</v>
      </c>
      <c r="G24" s="1">
        <v>106.83499999999999</v>
      </c>
      <c r="H24" s="1" t="s">
        <v>1</v>
      </c>
    </row>
    <row r="25" spans="2:8" ht="18.75" x14ac:dyDescent="0.25">
      <c r="B25" s="1">
        <v>225</v>
      </c>
      <c r="C25" s="1">
        <v>307.55599999999998</v>
      </c>
      <c r="D25" s="1">
        <f t="shared" si="3"/>
        <v>1.3669155555555554</v>
      </c>
      <c r="E25" s="2">
        <f t="shared" si="0"/>
        <v>0.36691555555555549</v>
      </c>
      <c r="F25" s="1">
        <f t="shared" si="4"/>
        <v>82.555999999999983</v>
      </c>
      <c r="G25" s="1">
        <v>100.044</v>
      </c>
      <c r="H25" s="1" t="s">
        <v>1</v>
      </c>
    </row>
    <row r="26" spans="2:8" ht="18.75" x14ac:dyDescent="0.25">
      <c r="B26" s="1">
        <v>250</v>
      </c>
      <c r="C26" s="1">
        <v>338.70499999999998</v>
      </c>
      <c r="D26" s="1">
        <f t="shared" si="3"/>
        <v>1.3548199999999999</v>
      </c>
      <c r="E26" s="2">
        <f t="shared" si="0"/>
        <v>0.35481999999999991</v>
      </c>
      <c r="F26" s="1">
        <f t="shared" si="4"/>
        <v>88.704999999999984</v>
      </c>
      <c r="G26" s="1">
        <v>101.496</v>
      </c>
      <c r="H26" s="1" t="s">
        <v>1</v>
      </c>
    </row>
    <row r="27" spans="2:8" ht="18.75" x14ac:dyDescent="0.25">
      <c r="B27" s="1">
        <v>275</v>
      </c>
      <c r="C27" s="1">
        <v>369.84500000000003</v>
      </c>
      <c r="D27" s="1">
        <f t="shared" si="3"/>
        <v>1.3448909090909091</v>
      </c>
      <c r="E27" s="2">
        <f t="shared" si="0"/>
        <v>0.34489090909090919</v>
      </c>
      <c r="F27" s="1">
        <f t="shared" si="4"/>
        <v>94.845000000000027</v>
      </c>
      <c r="G27" s="1">
        <v>97.406999999999996</v>
      </c>
      <c r="H27" s="1" t="s">
        <v>1</v>
      </c>
    </row>
    <row r="28" spans="2:8" ht="18.75" x14ac:dyDescent="0.25">
      <c r="B28" s="1">
        <v>300</v>
      </c>
      <c r="C28" s="1">
        <v>400.983</v>
      </c>
      <c r="D28" s="1">
        <f t="shared" si="3"/>
        <v>1.3366100000000001</v>
      </c>
      <c r="E28" s="2">
        <f t="shared" si="0"/>
        <v>0.33661000000000002</v>
      </c>
      <c r="F28" s="1">
        <f t="shared" si="4"/>
        <v>100.983</v>
      </c>
      <c r="G28" s="1">
        <v>88.545000000000002</v>
      </c>
      <c r="H28" s="1" t="s">
        <v>1</v>
      </c>
    </row>
    <row r="29" spans="2:8" ht="18.75" x14ac:dyDescent="0.25">
      <c r="B29" s="1">
        <v>10</v>
      </c>
      <c r="C29" s="1">
        <v>15.196999999999999</v>
      </c>
      <c r="D29" s="1">
        <f t="shared" si="3"/>
        <v>1.5196999999999998</v>
      </c>
      <c r="E29" s="2">
        <f t="shared" si="0"/>
        <v>0.51969999999999994</v>
      </c>
      <c r="F29" s="1">
        <f t="shared" si="4"/>
        <v>5.1969999999999992</v>
      </c>
      <c r="G29" s="1">
        <v>14.686999999999999</v>
      </c>
      <c r="H29" s="1" t="s">
        <v>2</v>
      </c>
    </row>
    <row r="30" spans="2:8" ht="18.75" x14ac:dyDescent="0.25">
      <c r="B30" s="1">
        <v>25</v>
      </c>
      <c r="C30" s="1">
        <v>38.188000000000002</v>
      </c>
      <c r="D30" s="1">
        <f t="shared" si="3"/>
        <v>1.52752</v>
      </c>
      <c r="E30" s="2">
        <f t="shared" si="0"/>
        <v>0.5275200000000001</v>
      </c>
      <c r="F30" s="1">
        <f t="shared" si="4"/>
        <v>13.188000000000002</v>
      </c>
      <c r="G30" s="1">
        <v>13.834</v>
      </c>
      <c r="H30" s="1" t="s">
        <v>2</v>
      </c>
    </row>
    <row r="31" spans="2:8" ht="18.75" x14ac:dyDescent="0.25">
      <c r="B31" s="1">
        <v>50</v>
      </c>
      <c r="C31" s="1">
        <v>73.825000000000003</v>
      </c>
      <c r="D31" s="1">
        <f t="shared" si="3"/>
        <v>1.4765000000000001</v>
      </c>
      <c r="E31" s="2">
        <f t="shared" si="0"/>
        <v>0.47650000000000003</v>
      </c>
      <c r="F31" s="1">
        <f t="shared" si="4"/>
        <v>23.825000000000003</v>
      </c>
      <c r="G31" s="1">
        <v>12.907999999999999</v>
      </c>
      <c r="H31" s="1" t="s">
        <v>2</v>
      </c>
    </row>
    <row r="32" spans="2:8" ht="18.75" x14ac:dyDescent="0.25">
      <c r="B32" s="1">
        <v>75</v>
      </c>
      <c r="C32" s="1">
        <v>107.354</v>
      </c>
      <c r="D32" s="1">
        <f t="shared" si="3"/>
        <v>1.4313866666666666</v>
      </c>
      <c r="E32" s="2">
        <f t="shared" si="0"/>
        <v>0.43138666666666664</v>
      </c>
      <c r="F32" s="1">
        <f t="shared" si="4"/>
        <v>32.353999999999999</v>
      </c>
      <c r="G32" s="1">
        <v>13.047000000000001</v>
      </c>
      <c r="H32" s="1" t="s">
        <v>2</v>
      </c>
    </row>
    <row r="33" spans="2:8" ht="18.75" x14ac:dyDescent="0.25">
      <c r="B33" s="1">
        <v>100</v>
      </c>
      <c r="C33" s="1">
        <v>138.57599999999999</v>
      </c>
      <c r="D33" s="1">
        <f t="shared" si="3"/>
        <v>1.3857599999999999</v>
      </c>
      <c r="E33" s="2">
        <f t="shared" si="0"/>
        <v>0.38575999999999994</v>
      </c>
      <c r="F33" s="1">
        <f t="shared" si="4"/>
        <v>38.575999999999993</v>
      </c>
      <c r="G33" s="1">
        <v>11.528</v>
      </c>
      <c r="H33" s="1" t="s">
        <v>2</v>
      </c>
    </row>
    <row r="34" spans="2:8" ht="18.75" x14ac:dyDescent="0.25">
      <c r="B34" s="1">
        <v>125</v>
      </c>
      <c r="C34" s="1">
        <v>169.71100000000001</v>
      </c>
      <c r="D34" s="1">
        <f t="shared" si="3"/>
        <v>1.357688</v>
      </c>
      <c r="E34" s="2">
        <f t="shared" si="0"/>
        <v>0.35768800000000012</v>
      </c>
      <c r="F34" s="1">
        <f t="shared" si="4"/>
        <v>44.711000000000013</v>
      </c>
      <c r="G34" s="1">
        <v>11.528</v>
      </c>
      <c r="H34" s="1" t="s">
        <v>2</v>
      </c>
    </row>
    <row r="35" spans="2:8" ht="18.75" x14ac:dyDescent="0.25">
      <c r="B35" s="1">
        <v>150</v>
      </c>
      <c r="C35" s="1">
        <v>200.845</v>
      </c>
      <c r="D35" s="1">
        <f t="shared" si="3"/>
        <v>1.3389666666666666</v>
      </c>
      <c r="E35" s="2">
        <f t="shared" si="0"/>
        <v>0.33896666666666664</v>
      </c>
      <c r="F35" s="1">
        <f t="shared" si="4"/>
        <v>50.844999999999999</v>
      </c>
      <c r="G35" s="1">
        <v>11.086</v>
      </c>
      <c r="H35" s="1" t="s">
        <v>2</v>
      </c>
    </row>
    <row r="36" spans="2:8" ht="18.75" x14ac:dyDescent="0.25">
      <c r="B36" s="1">
        <v>175</v>
      </c>
      <c r="C36" s="1">
        <v>231.98</v>
      </c>
      <c r="D36" s="1">
        <f t="shared" si="3"/>
        <v>1.3255999999999999</v>
      </c>
      <c r="E36" s="2">
        <f t="shared" si="0"/>
        <v>0.32559999999999995</v>
      </c>
      <c r="F36" s="1">
        <f t="shared" si="4"/>
        <v>56.97999999999999</v>
      </c>
      <c r="G36" s="1">
        <v>11.571999999999999</v>
      </c>
      <c r="H36" s="1" t="s">
        <v>2</v>
      </c>
    </row>
    <row r="37" spans="2:8" ht="18.75" x14ac:dyDescent="0.25">
      <c r="B37" s="1">
        <v>200</v>
      </c>
      <c r="C37" s="1">
        <v>263.11500000000001</v>
      </c>
      <c r="D37" s="1">
        <f>C37/B37</f>
        <v>1.3155749999999999</v>
      </c>
      <c r="E37" s="2">
        <f t="shared" si="0"/>
        <v>0.31557500000000005</v>
      </c>
      <c r="F37" s="1">
        <f>C37-B37</f>
        <v>63.115000000000009</v>
      </c>
      <c r="G37" s="1">
        <v>10.574999999999999</v>
      </c>
      <c r="H37" s="1" t="s">
        <v>2</v>
      </c>
    </row>
    <row r="38" spans="2:8" ht="18.75" x14ac:dyDescent="0.25">
      <c r="B38" s="1">
        <v>225</v>
      </c>
      <c r="C38" s="1">
        <v>294.25</v>
      </c>
      <c r="D38" s="1">
        <f>C38/B38</f>
        <v>1.3077777777777777</v>
      </c>
      <c r="E38" s="2">
        <f t="shared" si="0"/>
        <v>0.30777777777777776</v>
      </c>
      <c r="F38" s="1">
        <f>C38-B38</f>
        <v>69.25</v>
      </c>
      <c r="G38" s="1">
        <v>11.009</v>
      </c>
      <c r="H38" s="1" t="s">
        <v>2</v>
      </c>
    </row>
    <row r="39" spans="2:8" ht="18.75" x14ac:dyDescent="0.25">
      <c r="B39" s="1">
        <v>250</v>
      </c>
      <c r="C39" s="1">
        <v>325.38499999999999</v>
      </c>
      <c r="D39" s="1">
        <f>C39/B39</f>
        <v>1.3015399999999999</v>
      </c>
      <c r="E39" s="2">
        <f t="shared" si="0"/>
        <v>0.30153999999999997</v>
      </c>
      <c r="F39" s="1">
        <f>C39-B39</f>
        <v>75.384999999999991</v>
      </c>
      <c r="G39" s="1">
        <v>10.345000000000001</v>
      </c>
      <c r="H39" s="1" t="s">
        <v>2</v>
      </c>
    </row>
    <row r="40" spans="2:8" ht="18.75" x14ac:dyDescent="0.25">
      <c r="B40" s="1">
        <v>275</v>
      </c>
      <c r="C40" s="1">
        <v>356.52</v>
      </c>
      <c r="D40" s="1">
        <f>C40/B40</f>
        <v>1.2964363636363636</v>
      </c>
      <c r="E40" s="2">
        <f t="shared" si="0"/>
        <v>0.29643636363636355</v>
      </c>
      <c r="F40" s="1">
        <f>C40-B40</f>
        <v>81.519999999999982</v>
      </c>
      <c r="G40" s="1">
        <v>10.515000000000001</v>
      </c>
      <c r="H40" s="1" t="s">
        <v>2</v>
      </c>
    </row>
    <row r="41" spans="2:8" ht="18.75" x14ac:dyDescent="0.25">
      <c r="B41" s="1">
        <v>300</v>
      </c>
      <c r="C41" s="1">
        <v>387.654</v>
      </c>
      <c r="D41" s="1">
        <f>C41/B41</f>
        <v>1.2921799999999999</v>
      </c>
      <c r="E41" s="2">
        <f t="shared" si="0"/>
        <v>0.29218</v>
      </c>
      <c r="F41" s="1">
        <f>C41-B41</f>
        <v>87.653999999999996</v>
      </c>
      <c r="G41" s="1">
        <v>11.734</v>
      </c>
      <c r="H41" s="1" t="s">
        <v>2</v>
      </c>
    </row>
    <row r="42" spans="2:8" ht="18.75" x14ac:dyDescent="0.25">
      <c r="B42" s="1"/>
      <c r="C42" s="1"/>
      <c r="D42" s="1"/>
      <c r="E42" s="3"/>
      <c r="F42" s="1"/>
      <c r="G42" s="1"/>
      <c r="H42" s="1"/>
    </row>
    <row r="43" spans="2:8" ht="18.75" x14ac:dyDescent="0.25">
      <c r="B43" s="1"/>
      <c r="C43" s="1"/>
      <c r="D43" s="1"/>
      <c r="E43" s="3"/>
      <c r="F43" s="1"/>
      <c r="G43" s="1"/>
      <c r="H43" s="1"/>
    </row>
    <row r="44" spans="2:8" ht="18.75" x14ac:dyDescent="0.25">
      <c r="B44" s="1"/>
      <c r="C44" s="1"/>
      <c r="D44" s="1"/>
      <c r="E44" s="3"/>
      <c r="F44" s="1"/>
      <c r="G44" s="1"/>
      <c r="H44" s="1"/>
    </row>
    <row r="45" spans="2:8" ht="18.75" x14ac:dyDescent="0.25">
      <c r="B45" s="1"/>
      <c r="C45" s="1"/>
      <c r="D45" s="1"/>
      <c r="E45" s="3"/>
      <c r="F45" s="1"/>
      <c r="G45" s="1"/>
      <c r="H45" s="1"/>
    </row>
    <row r="46" spans="2:8" ht="18.75" x14ac:dyDescent="0.25">
      <c r="B46" s="1"/>
      <c r="C46" s="1"/>
      <c r="D46" s="1"/>
      <c r="E46" s="3"/>
      <c r="F46" s="1"/>
      <c r="G46" s="1"/>
      <c r="H46" s="1"/>
    </row>
    <row r="47" spans="2:8" ht="18.75" x14ac:dyDescent="0.25">
      <c r="B47" s="1"/>
      <c r="C47" s="1"/>
      <c r="D47" s="1"/>
      <c r="E47" s="3"/>
      <c r="F47" s="1"/>
      <c r="G47" s="1"/>
      <c r="H47" s="1"/>
    </row>
    <row r="48" spans="2:8" ht="18.75" x14ac:dyDescent="0.25">
      <c r="B48" s="1"/>
      <c r="C48" s="1"/>
      <c r="D48" s="1"/>
      <c r="E48" s="3"/>
      <c r="F48" s="1"/>
      <c r="G48" s="1"/>
      <c r="H48" s="1"/>
    </row>
    <row r="49" spans="2:8" ht="18.75" x14ac:dyDescent="0.25">
      <c r="B49" s="1"/>
      <c r="C49" s="1"/>
      <c r="D49" s="1"/>
      <c r="E49" s="3"/>
      <c r="F49" s="1"/>
      <c r="G49" s="1"/>
      <c r="H49" s="1"/>
    </row>
    <row r="50" spans="2:8" ht="18.75" x14ac:dyDescent="0.25">
      <c r="B50" s="1"/>
      <c r="C50" s="1"/>
      <c r="D50" s="1"/>
      <c r="E50" s="3"/>
      <c r="F50" s="1"/>
      <c r="G50" s="1"/>
      <c r="H50" s="1"/>
    </row>
    <row r="51" spans="2:8" ht="18.75" x14ac:dyDescent="0.25">
      <c r="B51" s="1"/>
      <c r="C51" s="1"/>
      <c r="D51" s="1"/>
      <c r="E51" s="3"/>
      <c r="F51" s="1"/>
      <c r="G51" s="1"/>
      <c r="H51" s="1"/>
    </row>
    <row r="52" spans="2:8" ht="18.75" x14ac:dyDescent="0.25">
      <c r="B52" s="1"/>
      <c r="C52" s="1"/>
      <c r="D52" s="1"/>
      <c r="E52" s="3"/>
      <c r="F52" s="1"/>
      <c r="G52" s="1"/>
      <c r="H52" s="1"/>
    </row>
    <row r="53" spans="2:8" ht="18.75" x14ac:dyDescent="0.25">
      <c r="B53" s="1"/>
      <c r="C53" s="1"/>
      <c r="D53" s="1"/>
      <c r="E53" s="3"/>
      <c r="F53" s="1"/>
      <c r="G53" s="1"/>
      <c r="H53" s="1"/>
    </row>
    <row r="54" spans="2:8" ht="18.75" x14ac:dyDescent="0.25">
      <c r="B54" s="1"/>
      <c r="C54" s="1"/>
      <c r="D54" s="1"/>
      <c r="E54" s="3"/>
      <c r="F54" s="1"/>
      <c r="G54" s="1"/>
      <c r="H54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58501-71B8-49A5-ABC6-766E114451CB}">
  <dimension ref="B1:U23"/>
  <sheetViews>
    <sheetView zoomScale="85" zoomScaleNormal="85" zoomScaleSheetLayoutView="85" workbookViewId="0">
      <selection activeCell="T2" sqref="T2"/>
    </sheetView>
  </sheetViews>
  <sheetFormatPr defaultRowHeight="15" x14ac:dyDescent="0.25"/>
  <cols>
    <col min="2" max="2" width="15.5703125" customWidth="1"/>
    <col min="3" max="3" width="17.28515625" customWidth="1"/>
    <col min="4" max="4" width="15.140625" customWidth="1"/>
    <col min="5" max="5" width="16.7109375" customWidth="1"/>
    <col min="6" max="6" width="16.140625" customWidth="1"/>
    <col min="7" max="7" width="21.140625" customWidth="1"/>
    <col min="9" max="9" width="13.42578125" customWidth="1"/>
    <col min="10" max="10" width="13" bestFit="1" customWidth="1"/>
    <col min="11" max="11" width="12.85546875" customWidth="1"/>
    <col min="12" max="12" width="13" bestFit="1" customWidth="1"/>
    <col min="13" max="13" width="12.85546875" bestFit="1" customWidth="1"/>
    <col min="14" max="14" width="30.42578125" customWidth="1"/>
    <col min="16" max="16" width="11.7109375" customWidth="1"/>
    <col min="17" max="17" width="13" bestFit="1" customWidth="1"/>
    <col min="18" max="18" width="12.85546875" bestFit="1" customWidth="1"/>
    <col min="19" max="19" width="13" bestFit="1" customWidth="1"/>
    <col min="20" max="20" width="12.85546875" bestFit="1" customWidth="1"/>
    <col min="21" max="21" width="38.42578125" customWidth="1"/>
  </cols>
  <sheetData>
    <row r="1" spans="2:21" ht="55.5" customHeight="1" x14ac:dyDescent="0.25">
      <c r="B1" s="43" t="s">
        <v>12</v>
      </c>
      <c r="C1" s="44"/>
      <c r="D1" s="44"/>
      <c r="E1" s="44"/>
      <c r="F1" s="44"/>
      <c r="G1" s="45"/>
      <c r="I1" s="43" t="s">
        <v>10</v>
      </c>
      <c r="J1" s="44"/>
      <c r="K1" s="44"/>
      <c r="L1" s="44"/>
      <c r="M1" s="44"/>
      <c r="N1" s="45"/>
      <c r="P1" s="43" t="s">
        <v>11</v>
      </c>
      <c r="Q1" s="44"/>
      <c r="R1" s="44"/>
      <c r="S1" s="44"/>
      <c r="T1" s="44"/>
      <c r="U1" s="45"/>
    </row>
    <row r="2" spans="2:21" ht="67.5" customHeight="1" x14ac:dyDescent="0.25"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3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3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9</v>
      </c>
      <c r="U2" s="4" t="s">
        <v>3</v>
      </c>
    </row>
    <row r="3" spans="2:21" ht="37.5" x14ac:dyDescent="0.25">
      <c r="B3" s="4">
        <v>10</v>
      </c>
      <c r="C3" s="4">
        <v>7</v>
      </c>
      <c r="D3" s="5">
        <v>0.1167</v>
      </c>
      <c r="E3" s="4">
        <v>14</v>
      </c>
      <c r="F3" s="5">
        <v>3.04E-2</v>
      </c>
      <c r="G3" s="5" t="s">
        <v>4</v>
      </c>
      <c r="I3" s="4">
        <v>10</v>
      </c>
      <c r="J3" s="4">
        <v>6</v>
      </c>
      <c r="K3" s="6">
        <v>0.1</v>
      </c>
      <c r="L3" s="4">
        <v>12</v>
      </c>
      <c r="M3" s="5">
        <v>2.6100000000000002E-2</v>
      </c>
      <c r="N3" s="4" t="s">
        <v>1</v>
      </c>
      <c r="P3" s="4">
        <v>10</v>
      </c>
      <c r="Q3" s="4">
        <v>2</v>
      </c>
      <c r="R3" s="5">
        <v>3.3300000000000003E-2</v>
      </c>
      <c r="S3" s="4">
        <v>5</v>
      </c>
      <c r="T3" s="5">
        <v>1.09E-2</v>
      </c>
      <c r="U3" s="4" t="s">
        <v>2</v>
      </c>
    </row>
    <row r="4" spans="2:21" ht="37.5" x14ac:dyDescent="0.25">
      <c r="B4" s="4">
        <v>25</v>
      </c>
      <c r="C4" s="4">
        <v>12</v>
      </c>
      <c r="D4" s="6">
        <v>0.2</v>
      </c>
      <c r="E4" s="4">
        <v>20</v>
      </c>
      <c r="F4" s="5">
        <v>4.3499999999999997E-2</v>
      </c>
      <c r="G4" s="5" t="s">
        <v>4</v>
      </c>
      <c r="I4" s="4">
        <v>25</v>
      </c>
      <c r="J4" s="4">
        <v>11</v>
      </c>
      <c r="K4" s="5">
        <v>0.18329999999999999</v>
      </c>
      <c r="L4" s="4">
        <v>21</v>
      </c>
      <c r="M4" s="5">
        <v>4.5699999999999998E-2</v>
      </c>
      <c r="N4" s="4" t="s">
        <v>1</v>
      </c>
      <c r="P4" s="4">
        <v>25</v>
      </c>
      <c r="Q4" s="4">
        <v>5</v>
      </c>
      <c r="R4" s="5">
        <v>8.3299999999999999E-2</v>
      </c>
      <c r="S4" s="4">
        <v>15</v>
      </c>
      <c r="T4" s="5">
        <v>3.2599999999999997E-2</v>
      </c>
      <c r="U4" s="4" t="s">
        <v>2</v>
      </c>
    </row>
    <row r="5" spans="2:21" ht="37.5" x14ac:dyDescent="0.25">
      <c r="B5" s="4">
        <v>50</v>
      </c>
      <c r="C5" s="4">
        <v>15</v>
      </c>
      <c r="D5" s="6">
        <v>0.25</v>
      </c>
      <c r="E5" s="4">
        <v>29</v>
      </c>
      <c r="F5" s="5">
        <v>6.3E-2</v>
      </c>
      <c r="G5" s="5" t="s">
        <v>4</v>
      </c>
      <c r="I5" s="4">
        <v>50</v>
      </c>
      <c r="J5" s="4">
        <v>12</v>
      </c>
      <c r="K5" s="6">
        <v>0.2</v>
      </c>
      <c r="L5" s="4">
        <v>25</v>
      </c>
      <c r="M5" s="5">
        <v>5.4300000000000001E-2</v>
      </c>
      <c r="N5" s="4" t="s">
        <v>1</v>
      </c>
      <c r="P5" s="4">
        <v>50</v>
      </c>
      <c r="Q5" s="4">
        <v>5</v>
      </c>
      <c r="R5" s="5">
        <v>8.3299999999999999E-2</v>
      </c>
      <c r="S5" s="4">
        <v>16</v>
      </c>
      <c r="T5" s="5">
        <v>3.4799999999999998E-2</v>
      </c>
      <c r="U5" s="4" t="s">
        <v>2</v>
      </c>
    </row>
    <row r="6" spans="2:21" ht="37.5" x14ac:dyDescent="0.25">
      <c r="B6" s="4">
        <v>75</v>
      </c>
      <c r="C6" s="4">
        <v>16</v>
      </c>
      <c r="D6" s="5">
        <v>0.26669999999999999</v>
      </c>
      <c r="E6" s="4">
        <v>33</v>
      </c>
      <c r="F6" s="5">
        <v>7.17E-2</v>
      </c>
      <c r="G6" s="5" t="s">
        <v>4</v>
      </c>
      <c r="I6" s="4">
        <v>75</v>
      </c>
      <c r="J6" s="4">
        <v>14</v>
      </c>
      <c r="K6" s="5">
        <v>0.23330000000000001</v>
      </c>
      <c r="L6" s="4">
        <v>33</v>
      </c>
      <c r="M6" s="5">
        <v>7.1099999999999997E-2</v>
      </c>
      <c r="N6" s="4" t="s">
        <v>1</v>
      </c>
      <c r="P6" s="4">
        <v>75</v>
      </c>
      <c r="Q6" s="4">
        <v>6</v>
      </c>
      <c r="R6" s="6">
        <v>0.1</v>
      </c>
      <c r="S6" s="4">
        <v>20</v>
      </c>
      <c r="T6" s="5">
        <v>4.3499999999999997E-2</v>
      </c>
      <c r="U6" s="4" t="s">
        <v>2</v>
      </c>
    </row>
    <row r="7" spans="2:21" ht="37.5" x14ac:dyDescent="0.25">
      <c r="B7" s="4">
        <v>100</v>
      </c>
      <c r="C7" s="4">
        <v>18</v>
      </c>
      <c r="D7" s="6">
        <v>0.3</v>
      </c>
      <c r="E7" s="4">
        <v>39</v>
      </c>
      <c r="F7" s="5">
        <v>8.48E-2</v>
      </c>
      <c r="G7" s="5" t="s">
        <v>4</v>
      </c>
      <c r="I7" s="4">
        <v>100</v>
      </c>
      <c r="J7" s="4">
        <v>16</v>
      </c>
      <c r="K7" s="5">
        <v>0.26669999999999999</v>
      </c>
      <c r="L7" s="4">
        <v>40</v>
      </c>
      <c r="M7" s="5">
        <v>8.6999999999999994E-2</v>
      </c>
      <c r="N7" s="4" t="s">
        <v>1</v>
      </c>
      <c r="P7" s="4">
        <v>100</v>
      </c>
      <c r="Q7" s="4">
        <v>6</v>
      </c>
      <c r="R7" s="6">
        <v>0.1</v>
      </c>
      <c r="S7" s="4">
        <v>20</v>
      </c>
      <c r="T7" s="5">
        <v>4.3499999999999997E-2</v>
      </c>
      <c r="U7" s="4" t="s">
        <v>2</v>
      </c>
    </row>
    <row r="8" spans="2:21" ht="37.5" x14ac:dyDescent="0.25">
      <c r="B8" s="4">
        <v>125</v>
      </c>
      <c r="C8" s="4">
        <v>18</v>
      </c>
      <c r="D8" s="6">
        <v>0.3</v>
      </c>
      <c r="E8" s="4">
        <v>43</v>
      </c>
      <c r="F8" s="5">
        <v>9.35E-2</v>
      </c>
      <c r="G8" s="5" t="s">
        <v>4</v>
      </c>
      <c r="I8" s="4">
        <v>125</v>
      </c>
      <c r="J8" s="4">
        <v>17</v>
      </c>
      <c r="K8" s="5">
        <v>0.2833</v>
      </c>
      <c r="L8" s="4">
        <v>45</v>
      </c>
      <c r="M8" s="5">
        <v>9.7799999999999998E-2</v>
      </c>
      <c r="N8" s="4" t="s">
        <v>1</v>
      </c>
      <c r="P8" s="4">
        <v>125</v>
      </c>
      <c r="Q8" s="4">
        <v>6</v>
      </c>
      <c r="R8" s="6">
        <v>0.1</v>
      </c>
      <c r="S8" s="4">
        <v>20</v>
      </c>
      <c r="T8" s="5">
        <v>4.3499999999999997E-2</v>
      </c>
      <c r="U8" s="4" t="s">
        <v>2</v>
      </c>
    </row>
    <row r="9" spans="2:21" ht="37.5" x14ac:dyDescent="0.25">
      <c r="B9" s="4">
        <v>150</v>
      </c>
      <c r="C9" s="4">
        <v>21</v>
      </c>
      <c r="D9" s="6">
        <v>0.35</v>
      </c>
      <c r="E9" s="4">
        <v>52</v>
      </c>
      <c r="F9" s="5">
        <v>0.113</v>
      </c>
      <c r="G9" s="5" t="s">
        <v>4</v>
      </c>
      <c r="I9" s="4">
        <v>150</v>
      </c>
      <c r="J9" s="4">
        <v>18</v>
      </c>
      <c r="K9" s="6">
        <v>0.3</v>
      </c>
      <c r="L9" s="4">
        <v>49</v>
      </c>
      <c r="M9" s="5">
        <v>0.1065</v>
      </c>
      <c r="N9" s="4" t="s">
        <v>1</v>
      </c>
      <c r="P9" s="4">
        <v>150</v>
      </c>
      <c r="Q9" s="4">
        <v>6</v>
      </c>
      <c r="R9" s="6">
        <v>0.1</v>
      </c>
      <c r="S9" s="4">
        <v>20</v>
      </c>
      <c r="T9" s="5">
        <v>4.3499999999999997E-2</v>
      </c>
      <c r="U9" s="4" t="s">
        <v>2</v>
      </c>
    </row>
    <row r="10" spans="2:21" ht="37.5" x14ac:dyDescent="0.25">
      <c r="B10" s="4">
        <v>175</v>
      </c>
      <c r="C10" s="4">
        <v>22</v>
      </c>
      <c r="D10" s="5">
        <v>0.36670000000000003</v>
      </c>
      <c r="E10" s="4">
        <v>55</v>
      </c>
      <c r="F10" s="5">
        <v>0.1196</v>
      </c>
      <c r="G10" s="5" t="s">
        <v>4</v>
      </c>
      <c r="I10" s="4">
        <v>175</v>
      </c>
      <c r="J10" s="4">
        <v>18</v>
      </c>
      <c r="K10" s="6">
        <v>0.3</v>
      </c>
      <c r="L10" s="4">
        <v>49</v>
      </c>
      <c r="M10" s="5">
        <v>0.1065</v>
      </c>
      <c r="N10" s="4" t="s">
        <v>1</v>
      </c>
      <c r="P10" s="4">
        <v>175</v>
      </c>
      <c r="Q10" s="4">
        <v>6</v>
      </c>
      <c r="R10" s="6">
        <v>0.1</v>
      </c>
      <c r="S10" s="4">
        <v>20</v>
      </c>
      <c r="T10" s="5">
        <v>4.3499999999999997E-2</v>
      </c>
      <c r="U10" s="4" t="s">
        <v>2</v>
      </c>
    </row>
    <row r="11" spans="2:21" ht="37.5" x14ac:dyDescent="0.25">
      <c r="B11" s="4">
        <v>200</v>
      </c>
      <c r="C11" s="4">
        <v>22</v>
      </c>
      <c r="D11" s="5">
        <v>0.36670000000000003</v>
      </c>
      <c r="E11" s="4">
        <v>55</v>
      </c>
      <c r="F11" s="5">
        <v>0.1196</v>
      </c>
      <c r="G11" s="5" t="s">
        <v>4</v>
      </c>
      <c r="I11" s="4">
        <v>200</v>
      </c>
      <c r="J11" s="4">
        <v>18</v>
      </c>
      <c r="K11" s="6">
        <v>0.3</v>
      </c>
      <c r="L11" s="4">
        <v>49</v>
      </c>
      <c r="M11" s="5">
        <v>0.1065</v>
      </c>
      <c r="N11" s="4" t="s">
        <v>1</v>
      </c>
      <c r="P11" s="4">
        <v>200</v>
      </c>
      <c r="Q11" s="4">
        <v>6</v>
      </c>
      <c r="R11" s="6">
        <v>0.1</v>
      </c>
      <c r="S11" s="4">
        <v>20</v>
      </c>
      <c r="T11" s="5">
        <v>4.3499999999999997E-2</v>
      </c>
      <c r="U11" s="4" t="s">
        <v>2</v>
      </c>
    </row>
    <row r="12" spans="2:21" ht="37.5" x14ac:dyDescent="0.25">
      <c r="B12" s="4">
        <v>225</v>
      </c>
      <c r="C12" s="4">
        <v>22</v>
      </c>
      <c r="D12" s="5">
        <v>0.36670000000000003</v>
      </c>
      <c r="E12" s="4">
        <v>57</v>
      </c>
      <c r="F12" s="5">
        <v>0.12</v>
      </c>
      <c r="G12" s="5" t="s">
        <v>4</v>
      </c>
      <c r="I12" s="4">
        <v>225</v>
      </c>
      <c r="J12" s="4">
        <v>18</v>
      </c>
      <c r="K12" s="6">
        <v>0.3</v>
      </c>
      <c r="L12" s="4">
        <v>49</v>
      </c>
      <c r="M12" s="5">
        <v>0.1065</v>
      </c>
      <c r="N12" s="4" t="s">
        <v>1</v>
      </c>
      <c r="P12" s="4">
        <v>225</v>
      </c>
      <c r="Q12" s="4">
        <v>6</v>
      </c>
      <c r="R12" s="6">
        <v>0.1</v>
      </c>
      <c r="S12" s="4">
        <v>20</v>
      </c>
      <c r="T12" s="5">
        <v>4.3499999999999997E-2</v>
      </c>
      <c r="U12" s="4" t="s">
        <v>2</v>
      </c>
    </row>
    <row r="13" spans="2:21" ht="37.5" x14ac:dyDescent="0.25">
      <c r="B13" s="4">
        <v>250</v>
      </c>
      <c r="C13" s="4">
        <v>22</v>
      </c>
      <c r="D13" s="5">
        <v>0.36670000000000003</v>
      </c>
      <c r="E13" s="4">
        <v>57</v>
      </c>
      <c r="F13" s="5">
        <v>0.12</v>
      </c>
      <c r="G13" s="5" t="s">
        <v>4</v>
      </c>
      <c r="I13" s="4">
        <v>250</v>
      </c>
      <c r="J13" s="4">
        <v>18</v>
      </c>
      <c r="K13" s="6">
        <v>0.3</v>
      </c>
      <c r="L13" s="4">
        <v>49</v>
      </c>
      <c r="M13" s="5">
        <v>0.1065</v>
      </c>
      <c r="N13" s="4" t="s">
        <v>1</v>
      </c>
      <c r="P13" s="4">
        <v>250</v>
      </c>
      <c r="Q13" s="4">
        <v>6</v>
      </c>
      <c r="R13" s="6">
        <v>0.1</v>
      </c>
      <c r="S13" s="4">
        <v>20</v>
      </c>
      <c r="T13" s="5">
        <v>4.3499999999999997E-2</v>
      </c>
      <c r="U13" s="4" t="s">
        <v>2</v>
      </c>
    </row>
    <row r="14" spans="2:21" ht="37.5" x14ac:dyDescent="0.25">
      <c r="B14" s="4">
        <v>275</v>
      </c>
      <c r="C14" s="4">
        <v>22</v>
      </c>
      <c r="D14" s="5">
        <v>0.36670000000000003</v>
      </c>
      <c r="E14" s="4">
        <v>57</v>
      </c>
      <c r="F14" s="5">
        <v>0.12</v>
      </c>
      <c r="G14" s="5" t="s">
        <v>4</v>
      </c>
      <c r="I14" s="4">
        <v>275</v>
      </c>
      <c r="J14" s="4">
        <v>18</v>
      </c>
      <c r="K14" s="6">
        <v>0.3</v>
      </c>
      <c r="L14" s="4">
        <v>49</v>
      </c>
      <c r="M14" s="5">
        <v>0.1065</v>
      </c>
      <c r="N14" s="4" t="s">
        <v>1</v>
      </c>
      <c r="P14" s="4">
        <v>275</v>
      </c>
      <c r="Q14" s="4">
        <v>6</v>
      </c>
      <c r="R14" s="6">
        <v>0.1</v>
      </c>
      <c r="S14" s="4">
        <v>20</v>
      </c>
      <c r="T14" s="5">
        <v>4.3499999999999997E-2</v>
      </c>
      <c r="U14" s="4" t="s">
        <v>2</v>
      </c>
    </row>
    <row r="15" spans="2:21" ht="37.5" x14ac:dyDescent="0.25">
      <c r="B15" s="4">
        <v>300</v>
      </c>
      <c r="C15" s="4">
        <v>22</v>
      </c>
      <c r="D15" s="5">
        <v>0.36670000000000003</v>
      </c>
      <c r="E15" s="4">
        <v>57</v>
      </c>
      <c r="F15" s="5">
        <v>0.12</v>
      </c>
      <c r="G15" s="5" t="s">
        <v>4</v>
      </c>
      <c r="I15" s="4">
        <v>300</v>
      </c>
      <c r="J15" s="4">
        <v>18</v>
      </c>
      <c r="K15" s="6">
        <v>0.3</v>
      </c>
      <c r="L15" s="4">
        <v>49</v>
      </c>
      <c r="M15" s="5">
        <v>0.1065</v>
      </c>
      <c r="N15" s="4" t="s">
        <v>1</v>
      </c>
      <c r="P15" s="4">
        <v>300</v>
      </c>
      <c r="Q15" s="4">
        <v>6</v>
      </c>
      <c r="R15" s="6">
        <v>0.1</v>
      </c>
      <c r="S15" s="4">
        <v>20</v>
      </c>
      <c r="T15" s="5">
        <v>4.3499999999999997E-2</v>
      </c>
      <c r="U15" s="4" t="s">
        <v>2</v>
      </c>
    </row>
    <row r="16" spans="2:21" ht="37.5" x14ac:dyDescent="0.25">
      <c r="B16" s="4">
        <v>325</v>
      </c>
      <c r="C16" s="4">
        <v>22</v>
      </c>
      <c r="D16" s="5">
        <v>0.36670000000000003</v>
      </c>
      <c r="E16" s="4">
        <v>57</v>
      </c>
      <c r="F16" s="5">
        <v>0.12</v>
      </c>
      <c r="G16" s="5" t="s">
        <v>4</v>
      </c>
    </row>
    <row r="17" spans="2:7" ht="37.5" x14ac:dyDescent="0.25">
      <c r="B17" s="4">
        <v>350</v>
      </c>
      <c r="C17" s="4">
        <v>22</v>
      </c>
      <c r="D17" s="5">
        <v>0.36670000000000003</v>
      </c>
      <c r="E17" s="4">
        <v>57</v>
      </c>
      <c r="F17" s="5">
        <v>0.12</v>
      </c>
      <c r="G17" s="5" t="s">
        <v>4</v>
      </c>
    </row>
    <row r="18" spans="2:7" ht="37.5" x14ac:dyDescent="0.25">
      <c r="B18" s="4">
        <v>375</v>
      </c>
      <c r="C18" s="4">
        <v>22</v>
      </c>
      <c r="D18" s="5">
        <v>0.36670000000000003</v>
      </c>
      <c r="E18" s="4">
        <v>57</v>
      </c>
      <c r="F18" s="5">
        <v>0.12</v>
      </c>
      <c r="G18" s="5" t="s">
        <v>4</v>
      </c>
    </row>
    <row r="19" spans="2:7" ht="37.5" x14ac:dyDescent="0.25">
      <c r="B19" s="4">
        <v>400</v>
      </c>
      <c r="C19" s="4">
        <v>22</v>
      </c>
      <c r="D19" s="5">
        <v>0.36670000000000003</v>
      </c>
      <c r="E19" s="4">
        <v>57</v>
      </c>
      <c r="F19" s="5">
        <v>0.12</v>
      </c>
      <c r="G19" s="5" t="s">
        <v>4</v>
      </c>
    </row>
    <row r="20" spans="2:7" ht="37.5" x14ac:dyDescent="0.25">
      <c r="B20" s="4">
        <v>425</v>
      </c>
      <c r="C20" s="4">
        <v>22</v>
      </c>
      <c r="D20" s="5">
        <v>0.36670000000000003</v>
      </c>
      <c r="E20" s="4">
        <v>57</v>
      </c>
      <c r="F20" s="5">
        <v>0.12</v>
      </c>
      <c r="G20" s="5" t="s">
        <v>4</v>
      </c>
    </row>
    <row r="21" spans="2:7" ht="37.5" x14ac:dyDescent="0.25">
      <c r="B21" s="4">
        <v>450</v>
      </c>
      <c r="C21" s="4">
        <v>22</v>
      </c>
      <c r="D21" s="5">
        <v>0.36670000000000003</v>
      </c>
      <c r="E21" s="4">
        <v>57</v>
      </c>
      <c r="F21" s="5">
        <v>0.12</v>
      </c>
      <c r="G21" s="5" t="s">
        <v>4</v>
      </c>
    </row>
    <row r="22" spans="2:7" ht="37.5" x14ac:dyDescent="0.25">
      <c r="B22" s="4">
        <v>475</v>
      </c>
      <c r="C22" s="4">
        <v>22</v>
      </c>
      <c r="D22" s="5">
        <v>0.36670000000000003</v>
      </c>
      <c r="E22" s="4">
        <v>57</v>
      </c>
      <c r="F22" s="5">
        <v>0.12</v>
      </c>
      <c r="G22" s="5" t="s">
        <v>4</v>
      </c>
    </row>
    <row r="23" spans="2:7" ht="37.5" x14ac:dyDescent="0.25">
      <c r="B23" s="4">
        <v>500</v>
      </c>
      <c r="C23" s="4">
        <v>22</v>
      </c>
      <c r="D23" s="5">
        <v>0.36670000000000003</v>
      </c>
      <c r="E23" s="4">
        <v>57</v>
      </c>
      <c r="F23" s="5">
        <v>0.12</v>
      </c>
      <c r="G23" s="5" t="s">
        <v>4</v>
      </c>
    </row>
  </sheetData>
  <mergeCells count="3">
    <mergeCell ref="P1:U1"/>
    <mergeCell ref="I1:N1"/>
    <mergeCell ref="B1:G1"/>
  </mergeCells>
  <pageMargins left="0.7" right="0.7" top="0.75" bottom="0.75" header="0.3" footer="0.3"/>
  <pageSetup scale="64" orientation="portrait" r:id="rId1"/>
  <colBreaks count="2" manualBreakCount="2">
    <brk id="13" max="36" man="1"/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50A8-1EEA-484F-934C-4B48B3A52AAD}">
  <dimension ref="A1:J38"/>
  <sheetViews>
    <sheetView topLeftCell="A10" zoomScale="85" zoomScaleNormal="85" zoomScaleSheetLayoutView="100" workbookViewId="0">
      <selection activeCell="A16" sqref="A16:J20"/>
    </sheetView>
  </sheetViews>
  <sheetFormatPr defaultRowHeight="15" x14ac:dyDescent="0.25"/>
  <cols>
    <col min="2" max="2" width="10.28515625" bestFit="1" customWidth="1"/>
    <col min="5" max="5" width="10.5703125" bestFit="1" customWidth="1"/>
    <col min="6" max="6" width="24.42578125" customWidth="1"/>
    <col min="7" max="7" width="17.85546875" customWidth="1"/>
    <col min="8" max="8" width="15.5703125" bestFit="1" customWidth="1"/>
    <col min="9" max="9" width="35.28515625" bestFit="1" customWidth="1"/>
    <col min="10" max="10" width="15.5703125" bestFit="1" customWidth="1"/>
  </cols>
  <sheetData>
    <row r="1" spans="1:10" ht="20.25" x14ac:dyDescent="0.3">
      <c r="A1" s="46" t="s">
        <v>38</v>
      </c>
      <c r="B1" s="46"/>
      <c r="C1" s="46"/>
      <c r="D1" s="46"/>
      <c r="E1" s="46"/>
      <c r="F1" s="46"/>
      <c r="G1" s="46"/>
      <c r="H1" s="46"/>
    </row>
    <row r="3" spans="1:10" ht="39" customHeight="1" x14ac:dyDescent="0.25">
      <c r="A3" s="28"/>
      <c r="B3" s="29" t="s">
        <v>13</v>
      </c>
      <c r="C3" s="29" t="s">
        <v>14</v>
      </c>
      <c r="D3" s="29" t="s">
        <v>15</v>
      </c>
      <c r="E3" s="29" t="s">
        <v>16</v>
      </c>
      <c r="F3" s="29" t="s">
        <v>17</v>
      </c>
      <c r="G3" s="29" t="s">
        <v>18</v>
      </c>
      <c r="H3" s="29" t="s">
        <v>19</v>
      </c>
      <c r="I3" s="29" t="s">
        <v>39</v>
      </c>
      <c r="J3" s="29" t="s">
        <v>40</v>
      </c>
    </row>
    <row r="4" spans="1:10" ht="24.75" customHeight="1" x14ac:dyDescent="0.25">
      <c r="A4" s="18" t="s">
        <v>20</v>
      </c>
      <c r="B4" s="18">
        <v>245.34</v>
      </c>
      <c r="C4" s="18">
        <v>3.3</v>
      </c>
      <c r="D4" s="18">
        <v>2E-3</v>
      </c>
      <c r="E4" s="18">
        <v>50</v>
      </c>
      <c r="F4" s="18">
        <v>26</v>
      </c>
      <c r="G4" s="18">
        <v>60</v>
      </c>
      <c r="H4" s="18">
        <f>(B4-E4)/E4</f>
        <v>3.9068000000000001</v>
      </c>
      <c r="I4" s="18">
        <v>5</v>
      </c>
      <c r="J4" s="18">
        <v>33</v>
      </c>
    </row>
    <row r="5" spans="1:10" ht="21.75" customHeight="1" x14ac:dyDescent="0.25">
      <c r="A5" s="22" t="s">
        <v>21</v>
      </c>
      <c r="B5" s="22">
        <v>243.36199999999999</v>
      </c>
      <c r="C5" s="22">
        <v>1.6</v>
      </c>
      <c r="D5" s="22">
        <v>2E-3</v>
      </c>
      <c r="E5" s="22">
        <v>50</v>
      </c>
      <c r="F5" s="22">
        <v>26</v>
      </c>
      <c r="G5" s="22">
        <v>60</v>
      </c>
      <c r="H5" s="22">
        <f t="shared" ref="H5:H8" si="0">(B5-E5)/E5</f>
        <v>3.8672399999999998</v>
      </c>
      <c r="I5" s="22">
        <v>4</v>
      </c>
      <c r="J5" s="22">
        <v>16</v>
      </c>
    </row>
    <row r="6" spans="1:10" ht="24" customHeight="1" x14ac:dyDescent="0.25">
      <c r="A6" s="20" t="s">
        <v>22</v>
      </c>
      <c r="B6" s="20">
        <v>242.52199999999999</v>
      </c>
      <c r="C6" s="20">
        <v>1.6</v>
      </c>
      <c r="D6" s="20">
        <v>2E-3</v>
      </c>
      <c r="E6" s="20">
        <v>50</v>
      </c>
      <c r="F6" s="20">
        <v>26</v>
      </c>
      <c r="G6" s="20">
        <v>60</v>
      </c>
      <c r="H6" s="20">
        <f t="shared" si="0"/>
        <v>3.8504399999999999</v>
      </c>
      <c r="I6" s="20">
        <v>4</v>
      </c>
      <c r="J6" s="20">
        <v>15</v>
      </c>
    </row>
    <row r="7" spans="1:10" ht="24" customHeight="1" x14ac:dyDescent="0.25">
      <c r="A7" s="24" t="s">
        <v>23</v>
      </c>
      <c r="B7" s="24">
        <v>237.63300000000001</v>
      </c>
      <c r="C7" s="24">
        <v>0.8</v>
      </c>
      <c r="D7" s="24">
        <v>2E-3</v>
      </c>
      <c r="E7" s="24">
        <v>50</v>
      </c>
      <c r="F7" s="24">
        <v>24</v>
      </c>
      <c r="G7" s="24">
        <v>54</v>
      </c>
      <c r="H7" s="24">
        <f t="shared" si="0"/>
        <v>3.7526600000000001</v>
      </c>
      <c r="I7" s="24">
        <v>3</v>
      </c>
      <c r="J7" s="24">
        <v>8</v>
      </c>
    </row>
    <row r="8" spans="1:10" ht="24" customHeight="1" x14ac:dyDescent="0.25">
      <c r="A8" s="26" t="s">
        <v>24</v>
      </c>
      <c r="B8" s="26">
        <v>211.48599999999999</v>
      </c>
      <c r="C8" s="26">
        <v>0</v>
      </c>
      <c r="D8" s="26">
        <v>2E-3</v>
      </c>
      <c r="E8" s="26">
        <v>50</v>
      </c>
      <c r="F8" s="26">
        <v>22</v>
      </c>
      <c r="G8" s="26">
        <v>58</v>
      </c>
      <c r="H8" s="26">
        <f t="shared" si="0"/>
        <v>3.2297199999999999</v>
      </c>
      <c r="I8" s="26">
        <v>0</v>
      </c>
      <c r="J8" s="26">
        <v>8</v>
      </c>
    </row>
    <row r="9" spans="1:10" ht="18.75" x14ac:dyDescent="0.25">
      <c r="H9" s="17"/>
    </row>
    <row r="10" spans="1:10" ht="18.75" x14ac:dyDescent="0.25">
      <c r="A10" s="18" t="s">
        <v>20</v>
      </c>
      <c r="B10" s="18">
        <v>331.09399999999999</v>
      </c>
      <c r="C10" s="18">
        <v>4.9000000000000004</v>
      </c>
      <c r="D10" s="18">
        <v>2E-3</v>
      </c>
      <c r="E10" s="18">
        <v>100</v>
      </c>
      <c r="F10" s="18">
        <v>29</v>
      </c>
      <c r="G10" s="18">
        <v>79</v>
      </c>
      <c r="H10" s="18">
        <f t="shared" ref="H10:H14" si="1">(B10-E10)/E10</f>
        <v>2.31094</v>
      </c>
      <c r="I10" s="18">
        <v>6</v>
      </c>
      <c r="J10" s="18">
        <v>49</v>
      </c>
    </row>
    <row r="11" spans="1:10" ht="18.75" x14ac:dyDescent="0.25">
      <c r="A11" s="22" t="s">
        <v>21</v>
      </c>
      <c r="B11" s="22">
        <v>327.63099999999997</v>
      </c>
      <c r="C11" s="22">
        <v>1.6</v>
      </c>
      <c r="D11" s="22">
        <v>2E-3</v>
      </c>
      <c r="E11" s="22">
        <v>100</v>
      </c>
      <c r="F11" s="22">
        <v>25</v>
      </c>
      <c r="G11" s="22">
        <v>72</v>
      </c>
      <c r="H11" s="22">
        <f t="shared" si="1"/>
        <v>2.2763099999999996</v>
      </c>
      <c r="I11" s="22">
        <v>1</v>
      </c>
      <c r="J11" s="22">
        <v>16</v>
      </c>
    </row>
    <row r="12" spans="1:10" ht="18.75" x14ac:dyDescent="0.25">
      <c r="A12" s="20" t="s">
        <v>22</v>
      </c>
      <c r="B12" s="20">
        <v>327.63099999999997</v>
      </c>
      <c r="C12" s="20">
        <v>1.5</v>
      </c>
      <c r="D12" s="20">
        <v>2E-3</v>
      </c>
      <c r="E12" s="20">
        <v>100</v>
      </c>
      <c r="F12" s="20">
        <v>26</v>
      </c>
      <c r="G12" s="20">
        <v>73</v>
      </c>
      <c r="H12" s="20">
        <f t="shared" si="1"/>
        <v>2.2763099999999996</v>
      </c>
      <c r="I12" s="20">
        <v>2</v>
      </c>
      <c r="J12" s="20">
        <v>15</v>
      </c>
    </row>
    <row r="13" spans="1:10" ht="18.75" x14ac:dyDescent="0.25">
      <c r="A13" s="24" t="s">
        <v>23</v>
      </c>
      <c r="B13" s="24">
        <v>327.74799999999999</v>
      </c>
      <c r="C13" s="24">
        <v>0.8</v>
      </c>
      <c r="D13" s="24">
        <v>2E-3</v>
      </c>
      <c r="E13" s="24">
        <v>100</v>
      </c>
      <c r="F13" s="24">
        <v>28</v>
      </c>
      <c r="G13" s="24">
        <v>76</v>
      </c>
      <c r="H13" s="24">
        <f t="shared" si="1"/>
        <v>2.2774799999999997</v>
      </c>
      <c r="I13" s="24">
        <v>1</v>
      </c>
      <c r="J13" s="24">
        <v>8</v>
      </c>
    </row>
    <row r="14" spans="1:10" ht="18.75" x14ac:dyDescent="0.25">
      <c r="A14" s="26" t="s">
        <v>24</v>
      </c>
      <c r="B14" s="26">
        <v>310.06099999999998</v>
      </c>
      <c r="C14" s="26">
        <v>0</v>
      </c>
      <c r="D14" s="26">
        <v>2E-3</v>
      </c>
      <c r="E14" s="26">
        <v>100</v>
      </c>
      <c r="F14" s="26">
        <v>26</v>
      </c>
      <c r="G14" s="26">
        <v>73</v>
      </c>
      <c r="H14" s="26">
        <f t="shared" si="1"/>
        <v>2.1006099999999996</v>
      </c>
      <c r="I14" s="26">
        <v>0</v>
      </c>
      <c r="J14" s="26">
        <v>0</v>
      </c>
    </row>
    <row r="15" spans="1:10" ht="18.75" x14ac:dyDescent="0.25">
      <c r="H15" s="17"/>
    </row>
    <row r="16" spans="1:10" ht="31.5" customHeight="1" x14ac:dyDescent="0.25">
      <c r="A16" s="18" t="s">
        <v>20</v>
      </c>
      <c r="B16" s="18">
        <v>458.88900000000001</v>
      </c>
      <c r="C16" s="18">
        <v>2.2000000000000002</v>
      </c>
      <c r="D16" s="18">
        <v>2E-3</v>
      </c>
      <c r="E16" s="18">
        <v>150</v>
      </c>
      <c r="F16" s="18">
        <v>29</v>
      </c>
      <c r="G16" s="18">
        <v>86</v>
      </c>
      <c r="H16" s="18">
        <f t="shared" ref="H16:H20" si="2">(B16-E16)/E16</f>
        <v>2.0592600000000001</v>
      </c>
      <c r="I16" s="18">
        <v>5</v>
      </c>
      <c r="J16" s="18">
        <v>22</v>
      </c>
    </row>
    <row r="17" spans="1:10" ht="30.75" customHeight="1" x14ac:dyDescent="0.25">
      <c r="A17" s="22" t="s">
        <v>21</v>
      </c>
      <c r="B17" s="22">
        <v>398.47500000000002</v>
      </c>
      <c r="C17" s="22">
        <v>1.9</v>
      </c>
      <c r="D17" s="22">
        <v>2E-3</v>
      </c>
      <c r="E17" s="22">
        <v>150</v>
      </c>
      <c r="F17" s="22">
        <v>29</v>
      </c>
      <c r="G17" s="22">
        <v>84</v>
      </c>
      <c r="H17" s="22">
        <f t="shared" si="2"/>
        <v>1.6565000000000001</v>
      </c>
      <c r="I17" s="22">
        <v>5</v>
      </c>
      <c r="J17" s="22">
        <v>19</v>
      </c>
    </row>
    <row r="18" spans="1:10" ht="33.75" customHeight="1" x14ac:dyDescent="0.25">
      <c r="A18" s="20" t="s">
        <v>22</v>
      </c>
      <c r="B18" s="20">
        <v>395.11599999999999</v>
      </c>
      <c r="C18" s="20">
        <v>1.6</v>
      </c>
      <c r="D18" s="20">
        <v>2E-3</v>
      </c>
      <c r="E18" s="20">
        <v>150</v>
      </c>
      <c r="F18" s="20">
        <v>29</v>
      </c>
      <c r="G18" s="20">
        <v>85</v>
      </c>
      <c r="H18" s="20">
        <f t="shared" si="2"/>
        <v>1.6341066666666666</v>
      </c>
      <c r="I18" s="20">
        <v>3</v>
      </c>
      <c r="J18" s="20">
        <v>16</v>
      </c>
    </row>
    <row r="19" spans="1:10" ht="30.75" customHeight="1" x14ac:dyDescent="0.25">
      <c r="A19" s="24" t="s">
        <v>23</v>
      </c>
      <c r="B19" s="24">
        <v>394.36700000000002</v>
      </c>
      <c r="C19" s="24">
        <v>0.7</v>
      </c>
      <c r="D19" s="24">
        <v>2E-3</v>
      </c>
      <c r="E19" s="24">
        <v>150</v>
      </c>
      <c r="F19" s="24">
        <v>29</v>
      </c>
      <c r="G19" s="24">
        <v>84</v>
      </c>
      <c r="H19" s="24">
        <f t="shared" si="2"/>
        <v>1.6291133333333334</v>
      </c>
      <c r="I19" s="24">
        <v>2</v>
      </c>
      <c r="J19" s="24">
        <v>7</v>
      </c>
    </row>
    <row r="20" spans="1:10" ht="25.5" customHeight="1" x14ac:dyDescent="0.25">
      <c r="A20" s="26" t="s">
        <v>24</v>
      </c>
      <c r="B20" s="26">
        <v>378.96600000000001</v>
      </c>
      <c r="C20" s="26">
        <v>0</v>
      </c>
      <c r="D20" s="26">
        <v>2E-3</v>
      </c>
      <c r="E20" s="26">
        <v>150</v>
      </c>
      <c r="F20" s="26">
        <v>27</v>
      </c>
      <c r="G20" s="26">
        <v>82</v>
      </c>
      <c r="H20" s="26">
        <f t="shared" si="2"/>
        <v>1.52644</v>
      </c>
      <c r="I20" s="26">
        <v>0</v>
      </c>
      <c r="J20" s="26">
        <v>0</v>
      </c>
    </row>
    <row r="21" spans="1:10" ht="18.75" x14ac:dyDescent="0.25">
      <c r="H21" s="17"/>
    </row>
    <row r="22" spans="1:10" ht="23.25" customHeight="1" x14ac:dyDescent="0.25">
      <c r="A22" s="18" t="s">
        <v>20</v>
      </c>
      <c r="B22" s="18">
        <v>458.88900000000001</v>
      </c>
      <c r="C22" s="18">
        <v>2.2000000000000002</v>
      </c>
      <c r="D22" s="18">
        <v>2E-3</v>
      </c>
      <c r="E22" s="18">
        <v>200</v>
      </c>
      <c r="F22" s="18">
        <v>29</v>
      </c>
      <c r="G22" s="18">
        <v>89</v>
      </c>
      <c r="H22" s="18">
        <f t="shared" ref="H22:H26" si="3">(B22-E22)/E22</f>
        <v>1.2944450000000001</v>
      </c>
      <c r="I22" s="18">
        <v>4</v>
      </c>
      <c r="J22" s="18">
        <v>22</v>
      </c>
    </row>
    <row r="23" spans="1:10" ht="25.5" customHeight="1" x14ac:dyDescent="0.25">
      <c r="A23" s="22" t="s">
        <v>21</v>
      </c>
      <c r="B23" s="22">
        <v>458.505</v>
      </c>
      <c r="C23" s="22">
        <v>0.8</v>
      </c>
      <c r="D23" s="22">
        <v>2E-3</v>
      </c>
      <c r="E23" s="22">
        <v>200</v>
      </c>
      <c r="F23" s="22">
        <v>29</v>
      </c>
      <c r="G23" s="22">
        <v>88</v>
      </c>
      <c r="H23" s="22">
        <f t="shared" si="3"/>
        <v>1.2925249999999999</v>
      </c>
      <c r="I23" s="22">
        <v>3</v>
      </c>
      <c r="J23" s="22">
        <v>8</v>
      </c>
    </row>
    <row r="24" spans="1:10" ht="24.75" customHeight="1" x14ac:dyDescent="0.25">
      <c r="A24" s="20" t="s">
        <v>22</v>
      </c>
      <c r="B24" s="20">
        <v>458.88900000000001</v>
      </c>
      <c r="C24" s="20">
        <v>0.8</v>
      </c>
      <c r="D24" s="20">
        <v>2E-3</v>
      </c>
      <c r="E24" s="20">
        <v>200</v>
      </c>
      <c r="F24" s="20">
        <v>29</v>
      </c>
      <c r="G24" s="20">
        <v>89</v>
      </c>
      <c r="H24" s="20">
        <f t="shared" si="3"/>
        <v>1.2944450000000001</v>
      </c>
      <c r="I24" s="20">
        <v>2</v>
      </c>
      <c r="J24" s="20">
        <v>8</v>
      </c>
    </row>
    <row r="25" spans="1:10" ht="24.75" customHeight="1" x14ac:dyDescent="0.25">
      <c r="A25" s="24" t="s">
        <v>23</v>
      </c>
      <c r="B25" s="24">
        <v>458.75099999999998</v>
      </c>
      <c r="C25" s="24">
        <v>0.3</v>
      </c>
      <c r="D25" s="24">
        <v>2E-3</v>
      </c>
      <c r="E25" s="24">
        <v>200</v>
      </c>
      <c r="F25" s="24">
        <v>29</v>
      </c>
      <c r="G25" s="24">
        <v>88</v>
      </c>
      <c r="H25" s="24">
        <f t="shared" si="3"/>
        <v>1.293755</v>
      </c>
      <c r="I25" s="24">
        <v>1</v>
      </c>
      <c r="J25" s="24">
        <v>3</v>
      </c>
    </row>
    <row r="26" spans="1:10" ht="28.5" customHeight="1" x14ac:dyDescent="0.25">
      <c r="A26" s="26" t="s">
        <v>24</v>
      </c>
      <c r="B26" s="26">
        <v>439.61500000000001</v>
      </c>
      <c r="C26" s="26">
        <v>0</v>
      </c>
      <c r="D26" s="26">
        <v>2E-3</v>
      </c>
      <c r="E26" s="26">
        <v>200</v>
      </c>
      <c r="F26" s="26">
        <v>27</v>
      </c>
      <c r="G26" s="26">
        <v>86</v>
      </c>
      <c r="H26" s="26">
        <f t="shared" si="3"/>
        <v>1.198075</v>
      </c>
      <c r="I26" s="26">
        <v>0</v>
      </c>
      <c r="J26" s="26">
        <v>0</v>
      </c>
    </row>
    <row r="27" spans="1:10" ht="18.75" x14ac:dyDescent="0.25">
      <c r="H27" s="17"/>
    </row>
    <row r="28" spans="1:10" ht="18.75" x14ac:dyDescent="0.25">
      <c r="A28" s="18" t="s">
        <v>20</v>
      </c>
      <c r="B28" s="18">
        <v>514.20699999999999</v>
      </c>
      <c r="C28" s="18">
        <v>0.1</v>
      </c>
      <c r="D28" s="18">
        <v>2E-3</v>
      </c>
      <c r="E28" s="18">
        <v>250</v>
      </c>
      <c r="F28" s="18">
        <v>29</v>
      </c>
      <c r="G28" s="18">
        <v>89</v>
      </c>
      <c r="H28" s="19">
        <f t="shared" ref="H28:H38" si="4">(B28-E28)/E28</f>
        <v>1.0568279999999999</v>
      </c>
      <c r="I28" s="18">
        <v>4</v>
      </c>
      <c r="J28" s="18">
        <v>10</v>
      </c>
    </row>
    <row r="29" spans="1:10" ht="18.75" x14ac:dyDescent="0.25">
      <c r="A29" s="22" t="s">
        <v>21</v>
      </c>
      <c r="B29" s="22">
        <v>514.20699999999999</v>
      </c>
      <c r="C29" s="22">
        <v>0.1</v>
      </c>
      <c r="D29" s="22">
        <v>2E-3</v>
      </c>
      <c r="E29" s="22">
        <v>250</v>
      </c>
      <c r="F29" s="22">
        <v>29</v>
      </c>
      <c r="G29" s="22">
        <v>89</v>
      </c>
      <c r="H29" s="23">
        <f t="shared" si="4"/>
        <v>1.0568279999999999</v>
      </c>
      <c r="I29" s="22">
        <v>1</v>
      </c>
      <c r="J29" s="22">
        <v>1</v>
      </c>
    </row>
    <row r="30" spans="1:10" ht="18.75" x14ac:dyDescent="0.25">
      <c r="A30" s="20" t="s">
        <v>22</v>
      </c>
      <c r="B30" s="20">
        <v>514.20699999999999</v>
      </c>
      <c r="C30" s="20">
        <v>0.1</v>
      </c>
      <c r="D30" s="20">
        <v>2E-3</v>
      </c>
      <c r="E30" s="20">
        <v>250</v>
      </c>
      <c r="F30" s="20">
        <v>29</v>
      </c>
      <c r="G30" s="20">
        <v>89</v>
      </c>
      <c r="H30" s="21">
        <f t="shared" si="4"/>
        <v>1.0568279999999999</v>
      </c>
      <c r="I30" s="20">
        <v>1</v>
      </c>
      <c r="J30" s="20">
        <v>1</v>
      </c>
    </row>
    <row r="31" spans="1:10" ht="18.75" x14ac:dyDescent="0.25">
      <c r="A31" s="24" t="s">
        <v>23</v>
      </c>
      <c r="B31" s="24">
        <v>514.20699999999999</v>
      </c>
      <c r="C31" s="24">
        <v>0.1</v>
      </c>
      <c r="D31" s="24">
        <v>2E-3</v>
      </c>
      <c r="E31" s="24">
        <v>250</v>
      </c>
      <c r="F31" s="24">
        <v>29</v>
      </c>
      <c r="G31" s="24">
        <v>89</v>
      </c>
      <c r="H31" s="25">
        <f t="shared" si="4"/>
        <v>1.0568279999999999</v>
      </c>
      <c r="I31" s="24">
        <v>1</v>
      </c>
      <c r="J31" s="24">
        <v>1</v>
      </c>
    </row>
    <row r="32" spans="1:10" ht="18.75" x14ac:dyDescent="0.25">
      <c r="A32" s="26" t="s">
        <v>24</v>
      </c>
      <c r="B32" s="26">
        <v>494.89699999999999</v>
      </c>
      <c r="C32" s="26">
        <v>0</v>
      </c>
      <c r="D32" s="26">
        <v>2E-3</v>
      </c>
      <c r="E32" s="26">
        <v>250</v>
      </c>
      <c r="F32" s="26">
        <v>27</v>
      </c>
      <c r="G32" s="26">
        <v>85</v>
      </c>
      <c r="H32" s="27">
        <f t="shared" si="4"/>
        <v>0.97958800000000001</v>
      </c>
      <c r="I32" s="26">
        <v>0</v>
      </c>
      <c r="J32" s="26">
        <v>0</v>
      </c>
    </row>
    <row r="33" spans="1:10" ht="18.75" x14ac:dyDescent="0.25">
      <c r="H33" s="17"/>
    </row>
    <row r="34" spans="1:10" ht="18.75" x14ac:dyDescent="0.25">
      <c r="A34" s="18" t="s">
        <v>20</v>
      </c>
      <c r="B34" s="18">
        <v>569.005</v>
      </c>
      <c r="C34" s="18">
        <v>0.7</v>
      </c>
      <c r="D34" s="18">
        <v>2E-3</v>
      </c>
      <c r="E34" s="18">
        <v>300</v>
      </c>
      <c r="F34" s="18">
        <v>29</v>
      </c>
      <c r="G34" s="18">
        <v>89</v>
      </c>
      <c r="H34" s="19">
        <f t="shared" si="4"/>
        <v>0.89668333333333328</v>
      </c>
      <c r="I34" s="18">
        <v>2</v>
      </c>
      <c r="J34" s="18">
        <v>7</v>
      </c>
    </row>
    <row r="35" spans="1:10" ht="18.75" x14ac:dyDescent="0.25">
      <c r="A35" s="22" t="s">
        <v>21</v>
      </c>
      <c r="B35" s="22">
        <v>549.67399999999998</v>
      </c>
      <c r="C35" s="22">
        <v>0</v>
      </c>
      <c r="D35" s="22">
        <v>2E-3</v>
      </c>
      <c r="E35" s="22">
        <v>300</v>
      </c>
      <c r="F35" s="22">
        <v>27</v>
      </c>
      <c r="G35" s="22">
        <v>85</v>
      </c>
      <c r="H35" s="23">
        <f t="shared" si="4"/>
        <v>0.83224666666666658</v>
      </c>
      <c r="I35" s="22">
        <v>0</v>
      </c>
      <c r="J35" s="22">
        <v>0</v>
      </c>
    </row>
    <row r="36" spans="1:10" ht="18.75" x14ac:dyDescent="0.25">
      <c r="A36" s="20" t="s">
        <v>22</v>
      </c>
      <c r="B36" s="20">
        <v>549.67399999999998</v>
      </c>
      <c r="C36" s="20">
        <v>0</v>
      </c>
      <c r="D36" s="20">
        <v>2E-3</v>
      </c>
      <c r="E36" s="20">
        <v>300</v>
      </c>
      <c r="F36" s="20">
        <v>27</v>
      </c>
      <c r="G36" s="20">
        <v>85</v>
      </c>
      <c r="H36" s="21">
        <f t="shared" si="4"/>
        <v>0.83224666666666658</v>
      </c>
      <c r="I36" s="20">
        <v>0</v>
      </c>
      <c r="J36" s="20">
        <v>0</v>
      </c>
    </row>
    <row r="37" spans="1:10" ht="18.75" x14ac:dyDescent="0.25">
      <c r="A37" s="24" t="s">
        <v>23</v>
      </c>
      <c r="B37" s="24">
        <v>549.67399999999998</v>
      </c>
      <c r="C37" s="24">
        <v>0</v>
      </c>
      <c r="D37" s="24">
        <v>2E-3</v>
      </c>
      <c r="E37" s="24">
        <v>300</v>
      </c>
      <c r="F37" s="24">
        <v>27</v>
      </c>
      <c r="G37" s="24">
        <v>85</v>
      </c>
      <c r="H37" s="25">
        <f t="shared" si="4"/>
        <v>0.83224666666666658</v>
      </c>
      <c r="I37" s="24">
        <v>0</v>
      </c>
      <c r="J37" s="24">
        <v>0</v>
      </c>
    </row>
    <row r="38" spans="1:10" ht="18.75" x14ac:dyDescent="0.25">
      <c r="A38" s="26" t="s">
        <v>24</v>
      </c>
      <c r="B38" s="26">
        <v>549.67399999999998</v>
      </c>
      <c r="C38" s="26">
        <v>0</v>
      </c>
      <c r="D38" s="26">
        <v>2E-3</v>
      </c>
      <c r="E38" s="26">
        <v>300</v>
      </c>
      <c r="F38" s="26">
        <v>27</v>
      </c>
      <c r="G38" s="26">
        <v>85</v>
      </c>
      <c r="H38" s="27">
        <f t="shared" si="4"/>
        <v>0.83224666666666658</v>
      </c>
      <c r="I38" s="26">
        <v>0</v>
      </c>
      <c r="J38" s="26">
        <v>0</v>
      </c>
    </row>
  </sheetData>
  <mergeCells count="1">
    <mergeCell ref="A1:H1"/>
  </mergeCells>
  <pageMargins left="0.7" right="0.7" top="0.75" bottom="0.75" header="0.3" footer="0.3"/>
  <pageSetup scale="80" orientation="portrait" r:id="rId1"/>
  <rowBreaks count="1" manualBreakCount="1">
    <brk id="40" max="33" man="1"/>
  </rowBreaks>
  <colBreaks count="1" manualBreakCount="1">
    <brk id="8" max="7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5B8F-6AFA-46BB-9FF9-163E4D545DE2}">
  <dimension ref="A1:T49"/>
  <sheetViews>
    <sheetView tabSelected="1" topLeftCell="M13" zoomScale="115" zoomScaleNormal="115" workbookViewId="0">
      <selection activeCell="Z17" sqref="Z17"/>
    </sheetView>
  </sheetViews>
  <sheetFormatPr defaultRowHeight="15" x14ac:dyDescent="0.25"/>
  <cols>
    <col min="2" max="2" width="10.85546875" customWidth="1"/>
    <col min="5" max="5" width="19" customWidth="1"/>
    <col min="6" max="6" width="12.5703125" customWidth="1"/>
    <col min="7" max="7" width="12" customWidth="1"/>
    <col min="9" max="9" width="18.42578125" customWidth="1"/>
    <col min="10" max="10" width="12" customWidth="1"/>
  </cols>
  <sheetData>
    <row r="1" spans="1:20" ht="41.25" customHeight="1" x14ac:dyDescent="0.25">
      <c r="B1" s="30" t="s">
        <v>13</v>
      </c>
      <c r="C1" s="30" t="s">
        <v>14</v>
      </c>
      <c r="D1" s="30" t="s">
        <v>15</v>
      </c>
      <c r="E1" s="30" t="s">
        <v>16</v>
      </c>
      <c r="F1" s="30" t="s">
        <v>17</v>
      </c>
      <c r="G1" s="30" t="s">
        <v>18</v>
      </c>
      <c r="H1" s="30" t="s">
        <v>19</v>
      </c>
      <c r="I1" s="30" t="s">
        <v>39</v>
      </c>
      <c r="J1" s="30" t="s">
        <v>40</v>
      </c>
      <c r="L1" s="31"/>
      <c r="M1" s="31"/>
      <c r="N1" s="31"/>
      <c r="O1" s="31"/>
      <c r="P1" s="31"/>
      <c r="Q1" s="31"/>
      <c r="R1" s="31"/>
      <c r="S1" s="31"/>
      <c r="T1" s="31"/>
    </row>
    <row r="2" spans="1:20" ht="20.25" customHeight="1" x14ac:dyDescent="0.25">
      <c r="A2" s="18" t="s">
        <v>20</v>
      </c>
      <c r="B2" s="18">
        <v>458.88900000000001</v>
      </c>
      <c r="C2" s="18">
        <v>2.2000000000000002</v>
      </c>
      <c r="D2" s="18">
        <v>2E-3</v>
      </c>
      <c r="E2" s="18">
        <v>150</v>
      </c>
      <c r="F2" s="18">
        <v>29</v>
      </c>
      <c r="G2" s="18">
        <v>86</v>
      </c>
      <c r="H2" s="19">
        <f t="shared" ref="H2:H6" si="0">(B2-E2)/E2</f>
        <v>2.0592600000000001</v>
      </c>
      <c r="I2" s="18">
        <v>5</v>
      </c>
      <c r="J2" s="18">
        <v>22</v>
      </c>
      <c r="L2" s="31"/>
      <c r="M2" s="31"/>
      <c r="N2" s="31"/>
      <c r="O2" s="31"/>
      <c r="P2" s="31"/>
      <c r="Q2" s="31"/>
      <c r="R2" s="31"/>
      <c r="S2" s="31"/>
      <c r="T2" s="31"/>
    </row>
    <row r="3" spans="1:20" ht="24" customHeight="1" x14ac:dyDescent="0.25">
      <c r="A3" s="22" t="s">
        <v>21</v>
      </c>
      <c r="B3" s="22">
        <v>398.47500000000002</v>
      </c>
      <c r="C3" s="22">
        <v>1.9</v>
      </c>
      <c r="D3" s="22">
        <v>2E-3</v>
      </c>
      <c r="E3" s="22">
        <v>150</v>
      </c>
      <c r="F3" s="22">
        <v>29</v>
      </c>
      <c r="G3" s="22">
        <v>84</v>
      </c>
      <c r="H3" s="23">
        <f t="shared" si="0"/>
        <v>1.6565000000000001</v>
      </c>
      <c r="I3" s="22">
        <v>5</v>
      </c>
      <c r="J3" s="22">
        <v>19</v>
      </c>
      <c r="L3" s="31"/>
      <c r="M3" s="31"/>
      <c r="N3" s="31"/>
      <c r="O3" s="31"/>
      <c r="P3" s="31"/>
      <c r="Q3" s="31"/>
      <c r="R3" s="31"/>
      <c r="S3" s="31"/>
      <c r="T3" s="31"/>
    </row>
    <row r="4" spans="1:20" ht="24" customHeight="1" x14ac:dyDescent="0.25">
      <c r="A4" s="20" t="s">
        <v>22</v>
      </c>
      <c r="B4" s="20">
        <v>395.11599999999999</v>
      </c>
      <c r="C4" s="20">
        <v>1.6</v>
      </c>
      <c r="D4" s="20">
        <v>2E-3</v>
      </c>
      <c r="E4" s="20">
        <v>150</v>
      </c>
      <c r="F4" s="20">
        <v>29</v>
      </c>
      <c r="G4" s="20">
        <v>85</v>
      </c>
      <c r="H4" s="21">
        <f t="shared" si="0"/>
        <v>1.6341066666666666</v>
      </c>
      <c r="I4" s="20">
        <v>3</v>
      </c>
      <c r="J4" s="20">
        <v>16</v>
      </c>
      <c r="L4" s="31"/>
      <c r="M4" s="31"/>
      <c r="N4" s="31"/>
      <c r="O4" s="31"/>
      <c r="P4" s="31"/>
      <c r="Q4" s="31"/>
      <c r="R4" s="31"/>
      <c r="S4" s="31"/>
      <c r="T4" s="31"/>
    </row>
    <row r="5" spans="1:20" ht="21" customHeight="1" x14ac:dyDescent="0.25">
      <c r="A5" s="24" t="s">
        <v>23</v>
      </c>
      <c r="B5" s="24">
        <v>394.36700000000002</v>
      </c>
      <c r="C5" s="24">
        <v>0.7</v>
      </c>
      <c r="D5" s="24">
        <v>2E-3</v>
      </c>
      <c r="E5" s="24">
        <v>150</v>
      </c>
      <c r="F5" s="24">
        <v>29</v>
      </c>
      <c r="G5" s="24">
        <v>84</v>
      </c>
      <c r="H5" s="25">
        <f t="shared" si="0"/>
        <v>1.6291133333333334</v>
      </c>
      <c r="I5" s="24">
        <v>2</v>
      </c>
      <c r="J5" s="24">
        <v>7</v>
      </c>
      <c r="L5" s="31"/>
      <c r="M5" s="31"/>
      <c r="N5" s="31"/>
      <c r="O5" s="31"/>
      <c r="P5" s="31"/>
      <c r="Q5" s="31"/>
      <c r="R5" s="31"/>
      <c r="S5" s="31"/>
      <c r="T5" s="31"/>
    </row>
    <row r="6" spans="1:20" ht="24" customHeight="1" x14ac:dyDescent="0.25">
      <c r="A6" s="26" t="s">
        <v>24</v>
      </c>
      <c r="B6" s="26">
        <v>378.96600000000001</v>
      </c>
      <c r="C6" s="26">
        <v>0</v>
      </c>
      <c r="D6" s="26">
        <v>2E-3</v>
      </c>
      <c r="E6" s="26">
        <v>150</v>
      </c>
      <c r="F6" s="26">
        <v>27</v>
      </c>
      <c r="G6" s="26">
        <v>82</v>
      </c>
      <c r="H6" s="27">
        <f t="shared" si="0"/>
        <v>1.52644</v>
      </c>
      <c r="I6" s="26">
        <v>0</v>
      </c>
      <c r="J6" s="26">
        <v>0</v>
      </c>
      <c r="L6" s="31"/>
      <c r="M6" s="31"/>
      <c r="N6" s="31"/>
      <c r="O6" s="31"/>
      <c r="P6" s="31"/>
      <c r="Q6" s="31"/>
      <c r="R6" s="31"/>
      <c r="S6" s="31"/>
      <c r="T6" s="31"/>
    </row>
    <row r="7" spans="1:20" ht="18.75" x14ac:dyDescent="0.25">
      <c r="L7" s="31"/>
      <c r="M7" s="31"/>
      <c r="N7" s="31"/>
      <c r="O7" s="31"/>
      <c r="P7" s="31"/>
      <c r="Q7" s="31"/>
      <c r="R7" s="31"/>
      <c r="S7" s="31"/>
      <c r="T7" s="31"/>
    </row>
    <row r="8" spans="1:20" ht="21.75" customHeight="1" x14ac:dyDescent="0.25">
      <c r="A8" s="18" t="s">
        <v>20</v>
      </c>
      <c r="B8" s="18">
        <v>428.25900000000001</v>
      </c>
      <c r="C8" s="18">
        <v>2.2000000000000002</v>
      </c>
      <c r="D8" s="18">
        <v>5.0000000000000001E-3</v>
      </c>
      <c r="E8" s="18">
        <v>150</v>
      </c>
      <c r="F8" s="18">
        <v>29</v>
      </c>
      <c r="G8" s="18">
        <v>84</v>
      </c>
      <c r="H8" s="19">
        <f>(B8-E8)/E8</f>
        <v>1.8550600000000002</v>
      </c>
      <c r="I8" s="18">
        <v>3</v>
      </c>
      <c r="J8" s="18">
        <v>22</v>
      </c>
      <c r="L8" s="31"/>
      <c r="M8" s="31"/>
      <c r="N8" s="31"/>
      <c r="O8" s="31"/>
      <c r="P8" s="31"/>
      <c r="Q8" s="31"/>
      <c r="R8" s="31"/>
      <c r="S8" s="31"/>
      <c r="T8" s="31"/>
    </row>
    <row r="9" spans="1:20" ht="22.5" customHeight="1" x14ac:dyDescent="0.25">
      <c r="A9" s="22" t="s">
        <v>21</v>
      </c>
      <c r="B9" s="22">
        <v>426.35500000000002</v>
      </c>
      <c r="C9" s="22">
        <v>0.7</v>
      </c>
      <c r="D9" s="22">
        <v>5.0000000000000001E-3</v>
      </c>
      <c r="E9" s="22">
        <v>150</v>
      </c>
      <c r="F9" s="22">
        <v>28</v>
      </c>
      <c r="G9" s="22">
        <v>84</v>
      </c>
      <c r="H9" s="23">
        <f t="shared" ref="H9:H12" si="1">(B9-E9)/E9</f>
        <v>1.8423666666666667</v>
      </c>
      <c r="I9" s="22">
        <v>2</v>
      </c>
      <c r="J9" s="22">
        <v>7</v>
      </c>
      <c r="L9" s="31"/>
      <c r="M9" s="31"/>
      <c r="N9" s="31"/>
      <c r="O9" s="31"/>
      <c r="P9" s="31"/>
      <c r="Q9" s="31"/>
      <c r="R9" s="31"/>
      <c r="S9" s="31"/>
      <c r="T9" s="31"/>
    </row>
    <row r="10" spans="1:20" ht="23.25" customHeight="1" x14ac:dyDescent="0.25">
      <c r="A10" s="20" t="s">
        <v>22</v>
      </c>
      <c r="B10" s="20">
        <v>426.673</v>
      </c>
      <c r="C10" s="20">
        <v>0.8</v>
      </c>
      <c r="D10" s="20">
        <v>5.0000000000000001E-3</v>
      </c>
      <c r="E10" s="20">
        <v>150</v>
      </c>
      <c r="F10" s="20">
        <v>28</v>
      </c>
      <c r="G10" s="20">
        <v>84</v>
      </c>
      <c r="H10" s="21">
        <f t="shared" si="1"/>
        <v>1.8444866666666666</v>
      </c>
      <c r="I10" s="20">
        <v>3</v>
      </c>
      <c r="J10" s="20">
        <v>8</v>
      </c>
      <c r="L10" s="31"/>
      <c r="M10" s="31"/>
      <c r="N10" s="31"/>
      <c r="O10" s="31"/>
      <c r="P10" s="31"/>
      <c r="Q10" s="31"/>
      <c r="R10" s="31"/>
      <c r="S10" s="31"/>
      <c r="T10" s="31"/>
    </row>
    <row r="11" spans="1:20" ht="23.25" customHeight="1" x14ac:dyDescent="0.25">
      <c r="A11" s="24" t="s">
        <v>23</v>
      </c>
      <c r="B11" s="24">
        <v>426.84399999999999</v>
      </c>
      <c r="C11" s="24">
        <v>0.4</v>
      </c>
      <c r="D11" s="24">
        <v>5.0000000000000001E-3</v>
      </c>
      <c r="E11" s="24">
        <v>150</v>
      </c>
      <c r="F11" s="24">
        <v>27</v>
      </c>
      <c r="G11" s="24">
        <v>84</v>
      </c>
      <c r="H11" s="25">
        <f t="shared" si="1"/>
        <v>1.8456266666666665</v>
      </c>
      <c r="I11" s="24">
        <v>1</v>
      </c>
      <c r="J11" s="24">
        <v>4</v>
      </c>
      <c r="L11" s="31"/>
      <c r="M11" s="31"/>
      <c r="N11" s="31"/>
      <c r="O11" s="31"/>
      <c r="P11" s="31"/>
      <c r="Q11" s="31"/>
      <c r="R11" s="31"/>
      <c r="S11" s="31"/>
      <c r="T11" s="31"/>
    </row>
    <row r="12" spans="1:20" ht="25.5" customHeight="1" x14ac:dyDescent="0.25">
      <c r="A12" s="26" t="s">
        <v>24</v>
      </c>
      <c r="B12" s="26">
        <v>409.25099999999998</v>
      </c>
      <c r="C12" s="26">
        <v>0</v>
      </c>
      <c r="D12" s="26">
        <v>5.0000000000000001E-3</v>
      </c>
      <c r="E12" s="26">
        <v>150</v>
      </c>
      <c r="F12" s="26">
        <v>27</v>
      </c>
      <c r="G12" s="26">
        <v>79</v>
      </c>
      <c r="H12" s="27">
        <f t="shared" si="1"/>
        <v>1.7283399999999998</v>
      </c>
      <c r="I12" s="26">
        <v>0</v>
      </c>
      <c r="J12" s="26">
        <v>0</v>
      </c>
      <c r="L12" s="31"/>
      <c r="M12" s="31"/>
      <c r="N12" s="31"/>
      <c r="O12" s="31"/>
      <c r="P12" s="31"/>
      <c r="Q12" s="31"/>
      <c r="R12" s="31"/>
      <c r="S12" s="31"/>
      <c r="T12" s="31"/>
    </row>
    <row r="13" spans="1:20" ht="18.75" x14ac:dyDescent="0.25">
      <c r="L13" s="31"/>
      <c r="M13" s="31"/>
      <c r="N13" s="31"/>
      <c r="O13" s="31"/>
      <c r="P13" s="31"/>
      <c r="Q13" s="31"/>
      <c r="R13" s="31"/>
      <c r="S13" s="31"/>
      <c r="T13" s="31"/>
    </row>
    <row r="14" spans="1:20" ht="27" customHeight="1" x14ac:dyDescent="0.25">
      <c r="A14" s="18" t="s">
        <v>20</v>
      </c>
      <c r="B14" s="18">
        <v>450.56</v>
      </c>
      <c r="C14" s="18">
        <v>0.9</v>
      </c>
      <c r="D14" s="18">
        <v>7.0000000000000001E-3</v>
      </c>
      <c r="E14" s="18">
        <v>150</v>
      </c>
      <c r="F14" s="18">
        <v>26</v>
      </c>
      <c r="G14" s="18">
        <v>78</v>
      </c>
      <c r="H14" s="19">
        <f>(B14-E14)/E14</f>
        <v>2.0037333333333334</v>
      </c>
      <c r="I14" s="18">
        <v>2</v>
      </c>
      <c r="J14" s="18">
        <v>9</v>
      </c>
      <c r="L14" s="31"/>
      <c r="M14" s="31"/>
      <c r="N14" s="31"/>
      <c r="O14" s="31"/>
      <c r="P14" s="31"/>
      <c r="Q14" s="31"/>
      <c r="R14" s="31"/>
      <c r="S14" s="31"/>
      <c r="T14" s="31"/>
    </row>
    <row r="15" spans="1:20" ht="22.5" customHeight="1" x14ac:dyDescent="0.25">
      <c r="A15" s="22" t="s">
        <v>21</v>
      </c>
      <c r="B15" s="22">
        <v>450.26600000000002</v>
      </c>
      <c r="C15" s="22">
        <v>0.1</v>
      </c>
      <c r="D15" s="22">
        <v>7.0000000000000001E-3</v>
      </c>
      <c r="E15" s="22">
        <v>150</v>
      </c>
      <c r="F15" s="22">
        <v>26</v>
      </c>
      <c r="G15" s="22">
        <v>78</v>
      </c>
      <c r="H15" s="23">
        <f t="shared" ref="H15:H18" si="2">(B15-E15)/E15</f>
        <v>2.0017733333333334</v>
      </c>
      <c r="I15" s="22">
        <v>1</v>
      </c>
      <c r="J15" s="22">
        <v>1</v>
      </c>
      <c r="L15" s="31"/>
      <c r="M15" s="31"/>
      <c r="N15" s="31"/>
      <c r="O15" s="31"/>
      <c r="P15" s="31"/>
      <c r="Q15" s="31"/>
    </row>
    <row r="16" spans="1:20" ht="27.75" customHeight="1" x14ac:dyDescent="0.25">
      <c r="A16" s="20" t="s">
        <v>22</v>
      </c>
      <c r="B16" s="20">
        <v>450.44</v>
      </c>
      <c r="C16" s="20">
        <v>0.1</v>
      </c>
      <c r="D16" s="20">
        <v>7.0000000000000001E-3</v>
      </c>
      <c r="E16" s="20">
        <v>150</v>
      </c>
      <c r="F16" s="20">
        <v>26</v>
      </c>
      <c r="G16" s="20">
        <v>77</v>
      </c>
      <c r="H16" s="21">
        <f t="shared" si="2"/>
        <v>2.0029333333333335</v>
      </c>
      <c r="I16" s="20">
        <v>1</v>
      </c>
      <c r="J16" s="20">
        <v>1</v>
      </c>
      <c r="L16" s="31"/>
      <c r="M16" s="31"/>
      <c r="N16" s="31"/>
      <c r="O16" s="31"/>
      <c r="P16" s="31"/>
      <c r="Q16" s="31"/>
    </row>
    <row r="17" spans="1:17" ht="23.25" customHeight="1" x14ac:dyDescent="0.25">
      <c r="A17" s="24" t="s">
        <v>23</v>
      </c>
      <c r="B17" s="24">
        <v>450.858</v>
      </c>
      <c r="C17" s="24">
        <v>0.1</v>
      </c>
      <c r="D17" s="24">
        <v>7.0000000000000001E-3</v>
      </c>
      <c r="E17" s="24">
        <v>150</v>
      </c>
      <c r="F17" s="24">
        <v>26</v>
      </c>
      <c r="G17" s="24">
        <v>79</v>
      </c>
      <c r="H17" s="25">
        <f t="shared" si="2"/>
        <v>2.0057200000000002</v>
      </c>
      <c r="I17" s="24">
        <v>1</v>
      </c>
      <c r="J17" s="24">
        <v>1</v>
      </c>
      <c r="L17" s="31"/>
      <c r="M17" s="31"/>
      <c r="N17" s="31"/>
      <c r="O17" s="31"/>
      <c r="P17" s="31"/>
      <c r="Q17" s="31"/>
    </row>
    <row r="18" spans="1:17" ht="29.25" customHeight="1" x14ac:dyDescent="0.25">
      <c r="A18" s="26" t="s">
        <v>24</v>
      </c>
      <c r="B18" s="26">
        <v>431.42700000000002</v>
      </c>
      <c r="C18" s="26">
        <v>0</v>
      </c>
      <c r="D18" s="26">
        <v>7.0000000000000001E-3</v>
      </c>
      <c r="E18" s="26">
        <v>150</v>
      </c>
      <c r="F18" s="26">
        <v>24</v>
      </c>
      <c r="G18" s="26">
        <v>76</v>
      </c>
      <c r="H18" s="27">
        <f t="shared" si="2"/>
        <v>1.8761800000000002</v>
      </c>
      <c r="I18" s="26">
        <v>0</v>
      </c>
      <c r="J18" s="26">
        <v>0</v>
      </c>
      <c r="L18" s="31"/>
      <c r="M18" s="31"/>
      <c r="N18" s="31"/>
      <c r="O18" s="31"/>
      <c r="P18" s="31"/>
      <c r="Q18" s="31"/>
    </row>
    <row r="19" spans="1:17" ht="18.75" x14ac:dyDescent="0.25">
      <c r="L19" s="31"/>
      <c r="M19" s="31"/>
      <c r="N19" s="31"/>
      <c r="O19" s="31"/>
      <c r="P19" s="31"/>
      <c r="Q19" s="31"/>
    </row>
    <row r="20" spans="1:17" ht="21" customHeight="1" x14ac:dyDescent="0.25">
      <c r="A20" s="18" t="s">
        <v>20</v>
      </c>
      <c r="B20" s="18">
        <v>490.45699999999999</v>
      </c>
      <c r="C20" s="18">
        <v>0.1</v>
      </c>
      <c r="D20" s="18">
        <v>0.01</v>
      </c>
      <c r="E20" s="18">
        <v>150</v>
      </c>
      <c r="F20" s="18">
        <v>26</v>
      </c>
      <c r="G20" s="18">
        <v>76</v>
      </c>
      <c r="H20" s="19">
        <f>(B20-E20)/E20</f>
        <v>2.2697133333333332</v>
      </c>
      <c r="I20" s="18">
        <v>1</v>
      </c>
      <c r="J20" s="18">
        <v>1</v>
      </c>
      <c r="L20" s="31"/>
      <c r="M20" s="31"/>
      <c r="N20" s="31"/>
      <c r="O20" s="31"/>
      <c r="P20" s="31"/>
      <c r="Q20" s="31"/>
    </row>
    <row r="21" spans="1:17" ht="23.25" customHeight="1" x14ac:dyDescent="0.25">
      <c r="A21" s="22" t="s">
        <v>21</v>
      </c>
      <c r="B21" s="22">
        <v>490.46</v>
      </c>
      <c r="C21" s="22">
        <v>0.2</v>
      </c>
      <c r="D21" s="22">
        <v>0.01</v>
      </c>
      <c r="E21" s="22">
        <v>150</v>
      </c>
      <c r="F21" s="22">
        <v>26</v>
      </c>
      <c r="G21" s="22">
        <v>76</v>
      </c>
      <c r="H21" s="23">
        <f t="shared" ref="H21:H24" si="3">(B21-E21)/E21</f>
        <v>2.2697333333333334</v>
      </c>
      <c r="I21" s="22">
        <v>1</v>
      </c>
      <c r="J21" s="22">
        <v>2</v>
      </c>
      <c r="L21" s="31"/>
      <c r="M21" s="31"/>
      <c r="N21" s="31"/>
      <c r="O21" s="31"/>
      <c r="P21" s="31"/>
      <c r="Q21" s="31"/>
    </row>
    <row r="22" spans="1:17" ht="23.25" customHeight="1" x14ac:dyDescent="0.25">
      <c r="A22" s="20" t="s">
        <v>22</v>
      </c>
      <c r="B22" s="20">
        <v>490.90300000000002</v>
      </c>
      <c r="C22" s="20">
        <v>0.1</v>
      </c>
      <c r="D22" s="20">
        <v>0.01</v>
      </c>
      <c r="E22" s="20">
        <v>150</v>
      </c>
      <c r="F22" s="20">
        <v>26</v>
      </c>
      <c r="G22" s="20">
        <v>76</v>
      </c>
      <c r="H22" s="21">
        <f t="shared" si="3"/>
        <v>2.272686666666667</v>
      </c>
      <c r="I22" s="20">
        <v>1</v>
      </c>
      <c r="J22" s="20">
        <v>1</v>
      </c>
      <c r="L22" s="31"/>
      <c r="M22" s="31"/>
      <c r="N22" s="31"/>
      <c r="O22" s="31"/>
      <c r="P22" s="31"/>
      <c r="Q22" s="31"/>
    </row>
    <row r="23" spans="1:17" ht="22.5" customHeight="1" x14ac:dyDescent="0.25">
      <c r="A23" s="24" t="s">
        <v>23</v>
      </c>
      <c r="B23" s="24">
        <v>490.90300000000002</v>
      </c>
      <c r="C23" s="24">
        <v>0.1</v>
      </c>
      <c r="D23" s="24">
        <v>0.01</v>
      </c>
      <c r="E23" s="24">
        <v>150</v>
      </c>
      <c r="F23" s="24">
        <v>26</v>
      </c>
      <c r="G23" s="24">
        <v>76</v>
      </c>
      <c r="H23" s="25">
        <f t="shared" si="3"/>
        <v>2.272686666666667</v>
      </c>
      <c r="I23" s="24">
        <v>1</v>
      </c>
      <c r="J23" s="24">
        <v>1</v>
      </c>
      <c r="L23" s="31"/>
      <c r="M23" s="31"/>
      <c r="N23" s="31"/>
      <c r="O23" s="31"/>
      <c r="P23" s="31"/>
      <c r="Q23" s="31"/>
    </row>
    <row r="24" spans="1:17" ht="22.5" customHeight="1" x14ac:dyDescent="0.25">
      <c r="A24" s="26" t="s">
        <v>24</v>
      </c>
      <c r="B24" s="26">
        <v>470.24799999999999</v>
      </c>
      <c r="C24" s="26">
        <v>0</v>
      </c>
      <c r="D24" s="26">
        <v>0.01</v>
      </c>
      <c r="E24" s="26">
        <v>150</v>
      </c>
      <c r="F24" s="26">
        <v>24</v>
      </c>
      <c r="G24" s="26">
        <v>72</v>
      </c>
      <c r="H24" s="27">
        <f t="shared" si="3"/>
        <v>2.1349866666666668</v>
      </c>
      <c r="I24" s="26">
        <v>0</v>
      </c>
      <c r="J24" s="26">
        <v>0</v>
      </c>
      <c r="L24" s="31"/>
      <c r="M24" s="31"/>
      <c r="N24" s="31"/>
      <c r="O24" s="31"/>
      <c r="P24" s="31"/>
      <c r="Q24" s="31"/>
    </row>
    <row r="25" spans="1:17" ht="18.75" x14ac:dyDescent="0.25">
      <c r="B25" s="31"/>
      <c r="C25" s="31"/>
      <c r="D25" s="31"/>
      <c r="E25" s="31"/>
      <c r="F25" s="31"/>
      <c r="G25" s="31"/>
      <c r="H25" s="31"/>
      <c r="I25" s="31"/>
      <c r="J25" s="31"/>
      <c r="L25" s="31"/>
      <c r="M25" s="31"/>
      <c r="N25" s="31"/>
      <c r="O25" s="31"/>
      <c r="P25" s="31"/>
      <c r="Q25" s="31"/>
    </row>
    <row r="26" spans="1:17" ht="24" customHeight="1" x14ac:dyDescent="0.25">
      <c r="A26" s="18" t="s">
        <v>20</v>
      </c>
      <c r="B26" s="18">
        <v>519.91200000000003</v>
      </c>
      <c r="C26" s="18">
        <v>0.1</v>
      </c>
      <c r="D26" s="18">
        <v>1.2E-2</v>
      </c>
      <c r="E26" s="18">
        <v>150</v>
      </c>
      <c r="F26" s="18">
        <v>26</v>
      </c>
      <c r="G26" s="18">
        <v>76</v>
      </c>
      <c r="H26" s="19">
        <f>(B26-E26)/E26</f>
        <v>2.4660800000000003</v>
      </c>
      <c r="I26" s="18">
        <v>1</v>
      </c>
      <c r="J26" s="18">
        <v>1</v>
      </c>
      <c r="L26" s="31"/>
      <c r="M26" s="31"/>
      <c r="N26" s="31"/>
      <c r="O26" s="31"/>
      <c r="P26" s="31"/>
      <c r="Q26" s="31"/>
    </row>
    <row r="27" spans="1:17" ht="21.75" customHeight="1" x14ac:dyDescent="0.25">
      <c r="A27" s="22" t="s">
        <v>21</v>
      </c>
      <c r="B27" s="22">
        <v>519.88199999999995</v>
      </c>
      <c r="C27" s="22">
        <v>0.1</v>
      </c>
      <c r="D27" s="22">
        <v>1.2E-2</v>
      </c>
      <c r="E27" s="22">
        <v>150</v>
      </c>
      <c r="F27" s="22">
        <v>26</v>
      </c>
      <c r="G27" s="22">
        <v>76</v>
      </c>
      <c r="H27" s="23">
        <f t="shared" ref="H27:H30" si="4">(B27-E27)/E27</f>
        <v>2.4658799999999998</v>
      </c>
      <c r="I27" s="22">
        <v>1</v>
      </c>
      <c r="J27" s="22">
        <v>1</v>
      </c>
      <c r="L27" s="31"/>
      <c r="M27" s="31"/>
      <c r="N27" s="31"/>
      <c r="O27" s="31"/>
      <c r="P27" s="31"/>
      <c r="Q27" s="31"/>
    </row>
    <row r="28" spans="1:17" ht="22.5" customHeight="1" x14ac:dyDescent="0.25">
      <c r="A28" s="20" t="s">
        <v>22</v>
      </c>
      <c r="B28" s="20">
        <v>519.91200000000003</v>
      </c>
      <c r="C28" s="20">
        <v>0.1</v>
      </c>
      <c r="D28" s="20">
        <v>1.2E-2</v>
      </c>
      <c r="E28" s="20">
        <v>150</v>
      </c>
      <c r="F28" s="20">
        <v>26</v>
      </c>
      <c r="G28" s="20">
        <v>76</v>
      </c>
      <c r="H28" s="21">
        <f t="shared" si="4"/>
        <v>2.4660800000000003</v>
      </c>
      <c r="I28" s="20">
        <v>1</v>
      </c>
      <c r="J28" s="20">
        <v>1</v>
      </c>
      <c r="L28" s="31"/>
      <c r="M28" s="31"/>
      <c r="N28" s="31"/>
      <c r="O28" s="31"/>
      <c r="P28" s="31"/>
      <c r="Q28" s="31"/>
    </row>
    <row r="29" spans="1:17" ht="22.5" customHeight="1" x14ac:dyDescent="0.25">
      <c r="A29" s="24" t="s">
        <v>23</v>
      </c>
      <c r="B29" s="24">
        <v>519.91200000000003</v>
      </c>
      <c r="C29" s="24">
        <v>0.1</v>
      </c>
      <c r="D29" s="24">
        <v>1.2E-2</v>
      </c>
      <c r="E29" s="24">
        <v>150</v>
      </c>
      <c r="F29" s="24">
        <v>26</v>
      </c>
      <c r="G29" s="24">
        <v>76</v>
      </c>
      <c r="H29" s="25">
        <f t="shared" si="4"/>
        <v>2.4660800000000003</v>
      </c>
      <c r="I29" s="24">
        <v>1</v>
      </c>
      <c r="J29" s="24">
        <v>1</v>
      </c>
      <c r="L29" s="31"/>
      <c r="M29" s="31"/>
      <c r="N29" s="31"/>
      <c r="O29" s="31"/>
      <c r="P29" s="31"/>
      <c r="Q29" s="31"/>
    </row>
    <row r="30" spans="1:17" ht="18.75" x14ac:dyDescent="0.25">
      <c r="A30" s="26" t="s">
        <v>24</v>
      </c>
      <c r="B30" s="26">
        <v>498.77</v>
      </c>
      <c r="C30" s="26">
        <v>0.1</v>
      </c>
      <c r="D30" s="26">
        <v>1.2E-2</v>
      </c>
      <c r="E30" s="26">
        <v>150</v>
      </c>
      <c r="F30" s="26">
        <v>24</v>
      </c>
      <c r="G30" s="26">
        <v>72</v>
      </c>
      <c r="H30" s="27">
        <f t="shared" si="4"/>
        <v>2.3251333333333331</v>
      </c>
      <c r="I30" s="26">
        <v>0</v>
      </c>
      <c r="J30" s="26">
        <v>0</v>
      </c>
      <c r="L30" s="32"/>
      <c r="M30" s="32"/>
      <c r="N30" s="32"/>
      <c r="O30" s="32"/>
      <c r="P30" s="32"/>
      <c r="Q30" s="32"/>
    </row>
    <row r="31" spans="1:17" ht="18.75" x14ac:dyDescent="0.25">
      <c r="L31" s="32"/>
      <c r="M31" s="32"/>
      <c r="N31" s="32"/>
      <c r="O31" s="32"/>
      <c r="P31" s="32"/>
      <c r="Q31" s="32"/>
    </row>
    <row r="32" spans="1:17" ht="23.25" customHeight="1" x14ac:dyDescent="0.25">
      <c r="A32" s="18" t="s">
        <v>20</v>
      </c>
      <c r="B32" s="18">
        <v>566.60599999999999</v>
      </c>
      <c r="C32" s="18">
        <v>0.1</v>
      </c>
      <c r="D32" s="18">
        <v>0.15</v>
      </c>
      <c r="E32" s="18">
        <v>150</v>
      </c>
      <c r="F32" s="18">
        <v>26</v>
      </c>
      <c r="G32" s="18">
        <v>76</v>
      </c>
      <c r="H32" s="19">
        <f>(B32-E32)/E32</f>
        <v>2.7773733333333332</v>
      </c>
      <c r="I32" s="18">
        <v>1</v>
      </c>
      <c r="J32" s="18">
        <v>1</v>
      </c>
      <c r="L32" s="32"/>
      <c r="M32" s="32"/>
      <c r="N32" s="32"/>
      <c r="O32" s="32"/>
      <c r="P32" s="32"/>
      <c r="Q32" s="32"/>
    </row>
    <row r="33" spans="1:17" ht="22.5" customHeight="1" x14ac:dyDescent="0.25">
      <c r="A33" s="22" t="s">
        <v>21</v>
      </c>
      <c r="B33" s="22">
        <v>566.36699999999996</v>
      </c>
      <c r="C33" s="22">
        <v>0.1</v>
      </c>
      <c r="D33" s="22">
        <v>0.15</v>
      </c>
      <c r="E33" s="22">
        <v>150</v>
      </c>
      <c r="F33" s="22">
        <v>26</v>
      </c>
      <c r="G33" s="22">
        <v>76</v>
      </c>
      <c r="H33" s="23">
        <f t="shared" ref="H33:H36" si="5">(B33-E33)/E33</f>
        <v>2.7757799999999997</v>
      </c>
      <c r="I33" s="22">
        <v>1</v>
      </c>
      <c r="J33" s="22">
        <v>1</v>
      </c>
      <c r="L33" s="32"/>
      <c r="M33" s="32"/>
      <c r="N33" s="32"/>
      <c r="O33" s="32"/>
      <c r="P33" s="32"/>
      <c r="Q33" s="32"/>
    </row>
    <row r="34" spans="1:17" ht="21.75" customHeight="1" x14ac:dyDescent="0.25">
      <c r="A34" s="20" t="s">
        <v>22</v>
      </c>
      <c r="B34" s="20">
        <v>566.59900000000005</v>
      </c>
      <c r="C34" s="20">
        <v>0.1</v>
      </c>
      <c r="D34" s="20">
        <v>0.15</v>
      </c>
      <c r="E34" s="20">
        <v>150</v>
      </c>
      <c r="F34" s="20">
        <v>26</v>
      </c>
      <c r="G34" s="20">
        <v>76</v>
      </c>
      <c r="H34" s="21">
        <f t="shared" si="5"/>
        <v>2.7773266666666672</v>
      </c>
      <c r="I34" s="20">
        <v>1</v>
      </c>
      <c r="J34" s="20">
        <v>1</v>
      </c>
      <c r="L34" s="32"/>
      <c r="M34" s="32"/>
      <c r="N34" s="32"/>
      <c r="O34" s="32"/>
      <c r="P34" s="32"/>
      <c r="Q34" s="32"/>
    </row>
    <row r="35" spans="1:17" ht="26.25" customHeight="1" x14ac:dyDescent="0.25">
      <c r="A35" s="24" t="s">
        <v>23</v>
      </c>
      <c r="B35" s="24">
        <v>566.60599999999999</v>
      </c>
      <c r="C35" s="24">
        <v>0.1</v>
      </c>
      <c r="D35" s="24">
        <v>0.15</v>
      </c>
      <c r="E35" s="24">
        <v>150</v>
      </c>
      <c r="F35" s="24">
        <v>26</v>
      </c>
      <c r="G35" s="24">
        <v>76</v>
      </c>
      <c r="H35" s="25">
        <f t="shared" si="5"/>
        <v>2.7773733333333332</v>
      </c>
      <c r="I35" s="24">
        <v>1</v>
      </c>
      <c r="J35" s="24">
        <v>1</v>
      </c>
      <c r="L35" s="32"/>
      <c r="M35" s="32"/>
      <c r="N35" s="32"/>
      <c r="O35" s="32"/>
      <c r="P35" s="32"/>
      <c r="Q35" s="32"/>
    </row>
    <row r="36" spans="1:17" ht="23.25" customHeight="1" x14ac:dyDescent="0.25">
      <c r="A36" s="26" t="s">
        <v>24</v>
      </c>
      <c r="B36" s="26">
        <v>544.76900000000001</v>
      </c>
      <c r="C36" s="26">
        <v>0</v>
      </c>
      <c r="D36" s="26">
        <v>0.15</v>
      </c>
      <c r="E36" s="26">
        <v>150</v>
      </c>
      <c r="F36" s="26">
        <v>24</v>
      </c>
      <c r="G36" s="26">
        <v>72</v>
      </c>
      <c r="H36" s="27">
        <f t="shared" si="5"/>
        <v>2.6317933333333334</v>
      </c>
      <c r="I36" s="26">
        <v>0</v>
      </c>
      <c r="J36" s="26">
        <v>0</v>
      </c>
      <c r="L36" s="32"/>
      <c r="M36" s="32"/>
      <c r="N36" s="32"/>
      <c r="O36" s="32"/>
      <c r="P36" s="32"/>
      <c r="Q36" s="32"/>
    </row>
    <row r="37" spans="1:17" ht="18.75" x14ac:dyDescent="0.25">
      <c r="B37" s="31"/>
      <c r="C37" s="31"/>
      <c r="D37" s="31"/>
      <c r="E37" s="31"/>
      <c r="F37" s="31"/>
      <c r="G37" s="31"/>
      <c r="H37" s="31"/>
      <c r="I37" s="31"/>
      <c r="J37" s="31"/>
      <c r="L37" s="32"/>
      <c r="M37" s="32"/>
      <c r="N37" s="32"/>
      <c r="O37" s="32"/>
      <c r="P37" s="32"/>
      <c r="Q37" s="32"/>
    </row>
    <row r="38" spans="1:17" ht="22.5" customHeight="1" x14ac:dyDescent="0.25">
      <c r="A38" s="18" t="s">
        <v>20</v>
      </c>
      <c r="B38" s="33">
        <v>599.90599999999995</v>
      </c>
      <c r="C38" s="33">
        <v>0.1</v>
      </c>
      <c r="D38" s="33">
        <v>0.17</v>
      </c>
      <c r="E38" s="33">
        <v>150</v>
      </c>
      <c r="F38" s="33">
        <v>25</v>
      </c>
      <c r="G38" s="33">
        <v>74</v>
      </c>
      <c r="H38" s="38">
        <f>(B38-E38)/E38</f>
        <v>2.9993733333333328</v>
      </c>
      <c r="I38" s="33">
        <v>1</v>
      </c>
      <c r="J38" s="33">
        <v>1</v>
      </c>
      <c r="K38" s="32"/>
      <c r="L38" s="32"/>
      <c r="M38" s="32"/>
      <c r="N38" s="32"/>
      <c r="O38" s="32"/>
      <c r="P38" s="32"/>
      <c r="Q38" s="32"/>
    </row>
    <row r="39" spans="1:17" ht="20.25" customHeight="1" x14ac:dyDescent="0.25">
      <c r="A39" s="22" t="s">
        <v>21</v>
      </c>
      <c r="B39" s="34">
        <v>600.06100000000004</v>
      </c>
      <c r="C39" s="34">
        <v>0.1</v>
      </c>
      <c r="D39" s="34">
        <v>0.17</v>
      </c>
      <c r="E39" s="34">
        <v>150</v>
      </c>
      <c r="F39" s="34">
        <v>25</v>
      </c>
      <c r="G39" s="34">
        <v>74</v>
      </c>
      <c r="H39" s="39">
        <f t="shared" ref="H39:H42" si="6">(B39-E39)/E39</f>
        <v>3.0004066666666671</v>
      </c>
      <c r="I39" s="34">
        <v>1</v>
      </c>
      <c r="J39" s="34">
        <v>1</v>
      </c>
      <c r="K39" s="32"/>
      <c r="L39" s="32"/>
      <c r="M39" s="32"/>
      <c r="N39" s="32"/>
      <c r="O39" s="32"/>
      <c r="P39" s="32"/>
      <c r="Q39" s="32"/>
    </row>
    <row r="40" spans="1:17" ht="24.75" customHeight="1" x14ac:dyDescent="0.25">
      <c r="A40" s="20" t="s">
        <v>22</v>
      </c>
      <c r="B40" s="35">
        <v>600.06100000000004</v>
      </c>
      <c r="C40" s="35">
        <v>0.1</v>
      </c>
      <c r="D40" s="35">
        <v>0.17</v>
      </c>
      <c r="E40" s="35">
        <v>150</v>
      </c>
      <c r="F40" s="35">
        <v>25</v>
      </c>
      <c r="G40" s="35">
        <v>74</v>
      </c>
      <c r="H40" s="40">
        <f t="shared" si="6"/>
        <v>3.0004066666666671</v>
      </c>
      <c r="I40" s="35">
        <v>1</v>
      </c>
      <c r="J40" s="35">
        <v>1</v>
      </c>
      <c r="K40" s="32"/>
      <c r="L40" s="32"/>
      <c r="M40" s="32"/>
      <c r="N40" s="32"/>
      <c r="O40" s="32"/>
      <c r="P40" s="32"/>
      <c r="Q40" s="32"/>
    </row>
    <row r="41" spans="1:17" ht="24.75" customHeight="1" x14ac:dyDescent="0.25">
      <c r="A41" s="24" t="s">
        <v>23</v>
      </c>
      <c r="B41" s="36">
        <v>600.06100000000004</v>
      </c>
      <c r="C41" s="36">
        <v>0.1</v>
      </c>
      <c r="D41" s="36">
        <v>0.17</v>
      </c>
      <c r="E41" s="36">
        <v>150</v>
      </c>
      <c r="F41" s="36">
        <v>25</v>
      </c>
      <c r="G41" s="36">
        <v>74</v>
      </c>
      <c r="H41" s="41">
        <f t="shared" si="6"/>
        <v>3.0004066666666671</v>
      </c>
      <c r="I41" s="36">
        <v>1</v>
      </c>
      <c r="J41" s="36">
        <v>1</v>
      </c>
      <c r="K41" s="32"/>
      <c r="L41" s="32"/>
      <c r="M41" s="32"/>
      <c r="N41" s="32"/>
      <c r="O41" s="32"/>
      <c r="P41" s="32"/>
      <c r="Q41" s="32"/>
    </row>
    <row r="42" spans="1:17" ht="26.25" customHeight="1" x14ac:dyDescent="0.25">
      <c r="A42" s="26" t="s">
        <v>24</v>
      </c>
      <c r="B42" s="37">
        <v>577.78599999999994</v>
      </c>
      <c r="C42" s="37">
        <v>0</v>
      </c>
      <c r="D42" s="37">
        <v>0.17</v>
      </c>
      <c r="E42" s="37">
        <v>150</v>
      </c>
      <c r="F42" s="37">
        <v>23</v>
      </c>
      <c r="G42" s="37">
        <v>70</v>
      </c>
      <c r="H42" s="42">
        <f t="shared" si="6"/>
        <v>2.8519066666666664</v>
      </c>
      <c r="I42" s="37">
        <v>0</v>
      </c>
      <c r="J42" s="37">
        <v>0</v>
      </c>
      <c r="K42" s="32"/>
      <c r="L42" s="32"/>
      <c r="M42" s="32"/>
      <c r="N42" s="32"/>
      <c r="O42" s="32"/>
      <c r="P42" s="32"/>
      <c r="Q42" s="32"/>
    </row>
    <row r="43" spans="1:17" ht="18.75" x14ac:dyDescent="0.2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21" customHeight="1" x14ac:dyDescent="0.25">
      <c r="A44" s="18" t="s">
        <v>20</v>
      </c>
      <c r="B44" s="33">
        <v>655.74400000000003</v>
      </c>
      <c r="C44" s="33">
        <v>1</v>
      </c>
      <c r="D44" s="33">
        <v>0.2</v>
      </c>
      <c r="E44" s="33">
        <v>150</v>
      </c>
      <c r="F44" s="33">
        <v>25</v>
      </c>
      <c r="G44" s="33">
        <v>74</v>
      </c>
      <c r="H44" s="38">
        <f>(B44-E44)/E44</f>
        <v>3.3716266666666668</v>
      </c>
      <c r="I44" s="33">
        <v>3</v>
      </c>
      <c r="J44" s="33">
        <v>10</v>
      </c>
      <c r="K44" s="32"/>
      <c r="L44" s="32"/>
      <c r="M44" s="32"/>
      <c r="N44" s="32"/>
      <c r="O44" s="32"/>
      <c r="P44" s="32"/>
      <c r="Q44" s="32"/>
    </row>
    <row r="45" spans="1:17" ht="23.25" customHeight="1" x14ac:dyDescent="0.25">
      <c r="A45" s="22" t="s">
        <v>21</v>
      </c>
      <c r="B45" s="34">
        <v>655.74400000000003</v>
      </c>
      <c r="C45" s="34">
        <v>0.1</v>
      </c>
      <c r="D45" s="34">
        <v>0.2</v>
      </c>
      <c r="E45" s="34">
        <v>150</v>
      </c>
      <c r="F45" s="34">
        <v>25</v>
      </c>
      <c r="G45" s="34">
        <v>74</v>
      </c>
      <c r="H45" s="39">
        <f t="shared" ref="H45:H48" si="7">(B45-E45)/E45</f>
        <v>3.3716266666666668</v>
      </c>
      <c r="I45" s="34">
        <v>1</v>
      </c>
      <c r="J45" s="34">
        <v>1</v>
      </c>
      <c r="K45" s="32"/>
      <c r="L45" s="32"/>
      <c r="M45" s="32"/>
      <c r="N45" s="32"/>
      <c r="O45" s="32"/>
      <c r="P45" s="32"/>
      <c r="Q45" s="32"/>
    </row>
    <row r="46" spans="1:17" ht="25.5" customHeight="1" x14ac:dyDescent="0.25">
      <c r="A46" s="20" t="s">
        <v>22</v>
      </c>
      <c r="B46" s="35">
        <v>655.74400000000003</v>
      </c>
      <c r="C46" s="35">
        <v>0.1</v>
      </c>
      <c r="D46" s="35">
        <v>0.2</v>
      </c>
      <c r="E46" s="35">
        <v>150</v>
      </c>
      <c r="F46" s="35">
        <v>25</v>
      </c>
      <c r="G46" s="35">
        <v>74</v>
      </c>
      <c r="H46" s="40">
        <f t="shared" si="7"/>
        <v>3.3716266666666668</v>
      </c>
      <c r="I46" s="35">
        <v>1</v>
      </c>
      <c r="J46" s="35">
        <v>1</v>
      </c>
      <c r="L46" s="32"/>
      <c r="M46" s="32"/>
      <c r="N46" s="32"/>
      <c r="O46" s="32"/>
      <c r="P46" s="32"/>
      <c r="Q46" s="32"/>
    </row>
    <row r="47" spans="1:17" ht="27" customHeight="1" x14ac:dyDescent="0.25">
      <c r="A47" s="24" t="s">
        <v>23</v>
      </c>
      <c r="B47" s="36">
        <v>655.74400000000003</v>
      </c>
      <c r="C47" s="36">
        <v>0.1</v>
      </c>
      <c r="D47" s="36">
        <v>0.2</v>
      </c>
      <c r="E47" s="36">
        <v>150</v>
      </c>
      <c r="F47" s="36">
        <v>25</v>
      </c>
      <c r="G47" s="36">
        <v>74</v>
      </c>
      <c r="H47" s="41">
        <f t="shared" si="7"/>
        <v>3.3716266666666668</v>
      </c>
      <c r="I47" s="36">
        <v>1</v>
      </c>
      <c r="J47" s="36">
        <v>1</v>
      </c>
      <c r="L47" s="32"/>
      <c r="M47" s="32"/>
      <c r="N47" s="32"/>
      <c r="O47" s="32"/>
      <c r="P47" s="32"/>
      <c r="Q47" s="32"/>
    </row>
    <row r="48" spans="1:17" ht="18.75" x14ac:dyDescent="0.25">
      <c r="A48" s="26" t="s">
        <v>24</v>
      </c>
      <c r="B48" s="37">
        <v>632.90700000000004</v>
      </c>
      <c r="C48" s="37">
        <v>0</v>
      </c>
      <c r="D48" s="37">
        <v>0.2</v>
      </c>
      <c r="E48" s="37">
        <v>150</v>
      </c>
      <c r="F48" s="37">
        <v>23</v>
      </c>
      <c r="G48" s="37">
        <v>70</v>
      </c>
      <c r="H48" s="42">
        <f t="shared" si="7"/>
        <v>3.2193800000000001</v>
      </c>
      <c r="I48" s="37">
        <v>0</v>
      </c>
      <c r="J48" s="37">
        <v>0</v>
      </c>
      <c r="L48" s="32"/>
      <c r="M48" s="32"/>
      <c r="N48" s="32"/>
      <c r="O48" s="32"/>
      <c r="P48" s="32"/>
      <c r="Q48" s="32"/>
    </row>
    <row r="49" spans="12:17" ht="18.75" x14ac:dyDescent="0.25">
      <c r="L49" s="32"/>
      <c r="M49" s="32"/>
      <c r="N49" s="32"/>
      <c r="O49" s="32"/>
      <c r="P49" s="32"/>
      <c r="Q49" s="3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Risk-free interest rate</vt:lpstr>
      <vt:lpstr>Income</vt:lpstr>
      <vt:lpstr>Implementation Percentage</vt:lpstr>
      <vt:lpstr>Z1 and Z2 - Changing the budget</vt:lpstr>
      <vt:lpstr>Z1 and Z2 - Changing r</vt:lpstr>
      <vt:lpstr>'Implementation Percentage'!Print_Area</vt:lpstr>
      <vt:lpstr>'Risk-free interest rate'!Print_Area</vt:lpstr>
      <vt:lpstr>'Z1 and Z2 - Changing r'!Print_Area</vt:lpstr>
      <vt:lpstr>'Z1 and Z2 - Changing the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Keshavarz</dc:creator>
  <cp:lastModifiedBy>Administrator</cp:lastModifiedBy>
  <cp:lastPrinted>2012-06-22T05:02:29Z</cp:lastPrinted>
  <dcterms:created xsi:type="dcterms:W3CDTF">2015-06-05T18:17:20Z</dcterms:created>
  <dcterms:modified xsi:type="dcterms:W3CDTF">2024-06-24T11:13:46Z</dcterms:modified>
</cp:coreProperties>
</file>