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dell\Desktop\Data Analytics\Excel\"/>
    </mc:Choice>
  </mc:AlternateContent>
  <xr:revisionPtr revIDLastSave="0" documentId="13_ncr:1_{3D8C2925-0A64-415D-BECD-F008F743EC36}" xr6:coauthVersionLast="47" xr6:coauthVersionMax="47" xr10:uidLastSave="{00000000-0000-0000-0000-000000000000}"/>
  <bookViews>
    <workbookView xWindow="-120" yWindow="-120" windowWidth="20730" windowHeight="11160" xr2:uid="{26D4546B-D2A1-4444-8EAF-A6228F96F0C1}"/>
  </bookViews>
  <sheets>
    <sheet name="Assets" sheetId="4" r:id="rId1"/>
    <sheet name="Data" sheetId="2" r:id="rId2"/>
    <sheet name="Pivot" sheetId="7" r:id="rId3"/>
    <sheet name="Customer Report Centre" sheetId="5"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77" r:id="rId9"/>
    <pivotCache cacheId="180" r:id="rId10"/>
    <pivotCache cacheId="183" r:id="rId11"/>
    <pivotCache cacheId="186" r:id="rId12"/>
    <pivotCache cacheId="18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4" i="7" l="1"/>
  <c r="D62" i="7"/>
  <c r="D65" i="7" s="1"/>
  <c r="F62" i="7" s="1"/>
  <c r="D61" i="7"/>
  <c r="D64" i="7" s="1"/>
  <c r="F61" i="7" s="1"/>
  <c r="D60" i="7"/>
  <c r="F60" i="7" s="1"/>
  <c r="Q17" i="5" a="1"/>
  <c r="Q17" i="5" s="1"/>
  <c r="R16" i="5" a="1"/>
  <c r="R16" i="5" s="1"/>
  <c r="I47" i="7"/>
  <c r="I51" i="7" s="1"/>
  <c r="E50" i="7" a="1"/>
  <c r="E50"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53" i="7" l="1"/>
  <c r="H52" i="7"/>
  <c r="I54" i="7"/>
  <c r="H50" i="7"/>
  <c r="H51" i="7"/>
  <c r="I52" i="7"/>
  <c r="I53" i="7"/>
  <c r="H54" i="7"/>
  <c r="I5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A08C11-95A5-45D1-9F74-CB85993A132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5F015B5-F46B-4444-960A-5819717321EA}"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10B3DE33-AE76-4105-ABBB-F6F0EE01089C}"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<sst xmlns="http://schemas.openxmlformats.org/spreadsheetml/2006/main" count="3177" uniqueCount="1087">
  <si>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</si>
  <si>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</si>
  <si>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</si>
  <si>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</si>
  <si>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</si>
  <si>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</si>
  <si>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</si>
  <si>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</si>
  <si>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</si>
  <si>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</si>
  <si>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</si>
  <si>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</si>
  <si>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</si>
  <si>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</si>
  <si>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</si>
  <si>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</si>
  <si>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</si>
  <si>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</si>
  <si>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</si>
  <si>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</si>
  <si>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</si>
  <si>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</si>
  <si>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</si>
  <si>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</si>
  <si>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</si>
  <si>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</si>
  <si>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</si>
  <si>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</si>
  <si>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</si>
  <si>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</si>
  <si>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</si>
  <si>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</si>
  <si>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</si>
  <si>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</si>
  <si>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</si>
  <si>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</si>
  <si>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</si>
  <si>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</si>
  <si>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</si>
  <si>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</si>
  <si>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</si>
  <si>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</si>
  <si>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</si>
  <si>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</si>
  <si>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</si>
  <si>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</si>
  <si>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</si>
  <si>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</si>
  <si>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</si>
  <si>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</si>
  <si>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</si>
  <si>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</si>
  <si>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</si>
  <si>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</si>
  <si>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</si>
  <si>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</si>
  <si>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</si>
  <si>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</si>
  <si>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</si>
  <si>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</si>
  <si>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</si>
  <si>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</si>
  <si>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</si>
  <si>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</si>
  <si>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</si>
  <si>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</si>
  <si>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</si>
  <si>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</si>
  <si>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</si>
  <si>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</si>
  <si>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</si>
  <si>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</si>
  <si>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</si>
  <si>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</si>
  <si>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</si>
  <si>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</si>
  <si>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</si>
  <si>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</si>
  <si>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</si>
  <si>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</si>
  <si>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</si>
  <si>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</si>
  <si>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</si>
  <si>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</si>
  <si>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</si>
  <si>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</si>
  <si>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</si>
  <si>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</si>
  <si>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</si>
  <si>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</si>
  <si>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</si>
  <si>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</si>
  <si>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</si>
  <si>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</si>
  <si>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</si>
  <si>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</si>
  <si>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</si>
  <si>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</si>
  <si>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</si>
  <si>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</si>
  <si>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</si>
  <si>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</si>
  <si>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</si>
  <si>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</si>
  <si>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</si>
  <si>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</si>
  <si>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</si>
  <si>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</si>
  <si>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</si>
  <si>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</si>
  <si>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</si>
  <si>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</si>
  <si>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</si>
  <si>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</si>
  <si>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</si>
  <si>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</si>
  <si>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</si>
  <si>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</si>
  <si>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</si>
  <si>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</si>
  <si>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</si>
  <si>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</si>
  <si>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</si>
  <si>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</si>
  <si>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</si>
  <si>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</si>
  <si>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</si>
  <si>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</si>
  <si>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</si>
  <si>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</si>
  <si>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</si>
  <si>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</si>
  <si>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</si>
  <si>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</si>
  <si>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</si>
  <si>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</si>
  <si>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</si>
  <si>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</si>
  <si>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</si>
  <si>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</si>
  <si>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</si>
  <si>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</si>
  <si>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</si>
  <si>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</si>
  <si>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</si>
  <si>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</si>
  <si>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</si>
  <si>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</si>
  <si>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</si>
  <si>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</si>
  <si>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</si>
  <si>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</si>
  <si>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</si>
  <si>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</si>
  <si>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</si>
  <si>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</si>
  <si>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</si>
  <si>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</si>
  <si>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</si>
  <si>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</si>
  <si>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</si>
  <si>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</si>
  <si>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</si>
  <si>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</si>
  <si>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</si>
  <si>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</si>
  <si>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</si>
  <si>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</si>
  <si>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</si>
  <si>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</si>
  <si>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</si>
  <si>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</si>
  <si>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</si>
  <si>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</si>
  <si>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</si>
  <si>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</si>
  <si>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</si>
  <si>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</si>
  <si>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</si>
  <si>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</si>
  <si>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</si>
  <si>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</si>
  <si>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</si>
  <si>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</si>
  <si>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</si>
  <si>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</si>
  <si>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</si>
  <si>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</si>
  <si>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</si>
  <si>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</si>
  <si>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</si>
  <si>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</si>
  <si>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</si>
  <si>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</si>
  <si>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</si>
  <si>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</si>
  <si>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</si>
  <si>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</si>
  <si>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</si>
  <si>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</si>
  <si>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</si>
  <si>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</si>
  <si>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</si>
  <si>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</si>
  <si>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</si>
  <si>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</si>
  <si>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</si>
  <si>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</si>
  <si>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</si>
  <si>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</si>
  <si>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</si>
  <si>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</si>
  <si>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</si>
  <si>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</si>
  <si>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</si>
  <si>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</si>
  <si>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</si>
  <si>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</si>
  <si>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</si>
  <si>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</si>
  <si>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</si>
  <si>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</si>
  <si>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</si>
  <si>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</si>
  <si>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</si>
  <si>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</si>
  <si>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</si>
  <si>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</si>
  <si>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</si>
  <si>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</si>
  <si>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</si>
  <si>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</si>
  <si>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</si>
  <si>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</si>
  <si>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</si>
  <si>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</si>
  <si>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</si>
  <si>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</si>
  <si>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</si>
  <si>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</si>
  <si>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</si>
  <si>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</si>
  <si>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</si>
  <si>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</si>
  <si>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</si>
  <si>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</si>
  <si>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</si>
  <si>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</si>
  <si>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</si>
  <si>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</si>
  <si>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</si>
  <si>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</si>
  <si>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</si>
  <si>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</si>
  <si>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</si>
  <si>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</si>
  <si>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</si>
  <si>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</si>
  <si>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</si>
  <si>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</si>
  <si>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</si>
  <si>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</si>
  <si>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</si>
  <si>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</si>
  <si>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</si>
  <si>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</si>
  <si>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</si>
  <si>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</si>
  <si>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</si>
  <si>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</si>
  <si>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</si>
  <si>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</si>
  <si>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</si>
  <si>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</si>
  <si>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</si>
  <si>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</si>
  <si>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</si>
  <si>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</si>
  <si>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</si>
  <si>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</si>
  <si>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</si>
  <si>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</si>
  <si>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</si>
  <si>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</si>
  <si>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</si>
  <si>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</si>
  <si>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</si>
  <si>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</si>
  <si>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</si>
  <si>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</si>
  <si>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</si>
  <si>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</si>
  <si>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</si>
  <si>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</si>
  <si>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</si>
  <si>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</si>
  <si>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</si>
  <si>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</si>
  <si>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</si>
  <si>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</si>
  <si>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</si>
  <si>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</si>
  <si>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</si>
  <si>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</si>
  <si>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</si>
  <si>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</si>
  <si>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</si>
  <si>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</si>
  <si>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</si>
  <si>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</si>
  <si>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</si>
  <si>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</si>
  <si>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</si>
  <si>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</si>
  <si>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</si>
  <si>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</si>
  <si>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</si>
  <si>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</si>
  <si>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</si>
  <si>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</si>
  <si>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</si>
  <si>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</si>
  <si>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</si>
  <si>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</si>
  <si>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</si>
  <si>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</si>
  <si>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</si>
  <si>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</si>
  <si>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</si>
  <si>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</si>
  <si>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</si>
  <si>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</si>
  <si>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</si>
  <si>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</si>
  <si>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</si>
  <si>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</si>
  <si>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</si>
  <si>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</si>
  <si>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</si>
  <si>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</si>
  <si>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</si>
  <si>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</si>
  <si>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</si>
  <si>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</si>
  <si>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</si>
  <si>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</si>
  <si>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</si>
  <si>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</si>
  <si>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</si>
  <si>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</si>
  <si>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</si>
  <si>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</si>
  <si>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</si>
  <si>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</si>
  <si>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</si>
  <si>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</si>
  <si>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</si>
  <si>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</si>
  <si>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</si>
  <si>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</si>
  <si>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</si>
  <si>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</si>
  <si>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</si>
  <si>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</si>
  <si>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</si>
  <si>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</si>
  <si>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</si>
  <si>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</si>
  <si>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</si>
  <si>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</si>
  <si>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</si>
  <si>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</si>
  <si>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</si>
  <si>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</si>
  <si>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</si>
  <si>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</si>
  <si>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</si>
  <si>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</si>
  <si>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</si>
  <si>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</si>
  <si>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</si>
  <si>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</si>
  <si>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</si>
  <si>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</si>
  <si>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</si>
  <si>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</si>
  <si>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</si>
  <si>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</si>
  <si>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</si>
  <si>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</si>
  <si>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</si>
  <si>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</si>
  <si>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</si>
  <si>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</si>
  <si>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</si>
  <si>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</si>
  <si>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</si>
  <si>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</si>
  <si>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</si>
  <si>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</si>
  <si>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</si>
  <si>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</si>
  <si>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</si>
  <si>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</si>
  <si>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</si>
  <si>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</si>
  <si>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</si>
  <si>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</si>
  <si>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</si>
  <si>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</si>
  <si>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</si>
  <si>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</si>
  <si>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</si>
  <si>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</si>
  <si>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</si>
  <si>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</si>
  <si>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</si>
  <si>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</si>
  <si>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</si>
  <si>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</si>
  <si>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</si>
  <si>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</si>
  <si>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</si>
  <si>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</si>
  <si>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</si>
  <si>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</si>
  <si>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</si>
  <si>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</si>
  <si>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</si>
  <si>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</si>
  <si>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</si>
  <si>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</si>
  <si>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</si>
  <si>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</si>
  <si>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</si>
  <si>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</si>
  <si>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</si>
  <si>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</si>
  <si>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</si>
  <si>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</si>
  <si>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</si>
  <si>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</si>
  <si>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</si>
  <si>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</si>
  <si>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</si>
  <si>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</si>
  <si>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</si>
  <si>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</si>
  <si>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</si>
  <si>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</si>
  <si>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</si>
  <si>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</si>
  <si>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</si>
  <si>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</si>
  <si>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</si>
  <si>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</si>
  <si>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</si>
  <si>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</si>
  <si>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</si>
  <si>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</si>
  <si>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</si>
  <si>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</si>
  <si>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</si>
  <si>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</si>
  <si>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</si>
  <si>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</si>
  <si>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</si>
  <si>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</si>
  <si>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</si>
  <si>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</si>
  <si>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</si>
  <si>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</si>
  <si>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</si>
  <si>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</si>
  <si>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</si>
  <si>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</si>
  <si>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</si>
  <si>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</si>
  <si>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</si>
  <si>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</si>
  <si>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</si>
  <si>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</si>
  <si>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</si>
  <si>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</si>
  <si>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</si>
  <si>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</si>
  <si>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</si>
  <si>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</si>
  <si>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</si>
  <si>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</si>
  <si>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</si>
  <si>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</si>
  <si>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</si>
  <si>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</si>
  <si>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</si>
  <si>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</si>
  <si>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</si>
  <si>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</si>
  <si>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</si>
  <si>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</si>
  <si>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</si>
  <si>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</si>
  <si>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</si>
  <si>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</si>
  <si>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</si>
  <si>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</si>
  <si>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</si>
  <si>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</si>
  <si>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</si>
  <si>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</si>
  <si>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</si>
  <si>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</si>
  <si>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</si>
  <si>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</si>
  <si>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</si>
  <si>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</si>
  <si>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</si>
  <si>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</si>
  <si>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</si>
  <si>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</si>
  <si>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</si>
  <si>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</si>
  <si>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</si>
  <si>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</si>
  <si>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</si>
  <si>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</si>
  <si>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</si>
  <si>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</si>
  <si>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</si>
  <si>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</si>
  <si>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</si>
  <si>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</si>
  <si>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</si>
  <si>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</si>
  <si>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</si>
  <si>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</si>
  <si>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</si>
  <si>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</si>
  <si>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</si>
  <si>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</si>
  <si>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</si>
  <si>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</si>
  <si>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</si>
  <si>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</si>
  <si>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</si>
  <si>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</si>
  <si>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</si>
  <si>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</si>
  <si>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</si>
  <si>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</si>
  <si>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</si>
  <si>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</si>
  <si>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</si>
  <si>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</si>
  <si>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</si>
  <si>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</si>
  <si>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</si>
  <si>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</si>
  <si>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</si>
  <si>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</si>
  <si>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</si>
  <si>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</si>
  <si>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</si>
  <si>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</si>
  <si>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</si>
  <si>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</si>
  <si>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</si>
  <si>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</si>
  <si>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</si>
  <si>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</si>
  <si>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</si>
  <si>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</si>
  <si>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</si>
  <si>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</si>
  <si>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</si>
  <si>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</si>
  <si>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</si>
  <si>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</si>
  <si>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</si>
  <si>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</si>
  <si>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</si>
  <si>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</si>
  <si>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</si>
  <si>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</si>
  <si>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</si>
  <si>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</si>
  <si>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</si>
  <si>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</si>
  <si>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</si>
  <si>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</si>
  <si>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</si>
  <si>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</si>
  <si>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</si>
  <si>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</si>
  <si>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</si>
  <si>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</si>
  <si>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</si>
  <si>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</si>
  <si>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</si>
  <si>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</si>
  <si>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</si>
  <si>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</si>
  <si>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</si>
  <si>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</si>
  <si>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</si>
  <si>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</si>
  <si>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</si>
  <si>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</si>
  <si>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</si>
  <si>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</si>
  <si>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</si>
  <si>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</si>
  <si>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</si>
  <si>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</si>
  <si>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</si>
  <si>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</si>
  <si>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</si>
  <si>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</si>
  <si>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</si>
  <si>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</si>
  <si>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</si>
  <si>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</si>
  <si>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</si>
  <si>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</si>
  <si>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</si>
  <si>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</si>
  <si>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</si>
  <si>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</si>
  <si>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</si>
  <si>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</si>
  <si>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</si>
  <si>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</si>
  <si>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</si>
  <si>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</si>
  <si>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</si>
  <si>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</si>
  <si>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</si>
  <si>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</si>
  <si>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</si>
  <si>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</si>
  <si>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</si>
  <si>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</si>
  <si>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</si>
  <si>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</si>
  <si>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</si>
  <si>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</si>
  <si>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</si>
  <si>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</si>
  <si>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</si>
  <si>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</si>
  <si>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</si>
  <si>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</si>
  <si>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</si>
  <si>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</si>
  <si>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</si>
  <si>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</si>
  <si>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</si>
  <si>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</si>
  <si>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</si>
  <si>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</si>
  <si>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</si>
  <si>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</si>
  <si>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</si>
  <si>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</si>
  <si>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</si>
  <si>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</si>
  <si>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</si>
  <si>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</si>
  <si>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</si>
  <si>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</si>
  <si>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</si>
  <si>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</si>
  <si>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</si>
  <si>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</si>
  <si>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</si>
  <si>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</si>
  <si>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</si>
  <si>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</si>
  <si>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</si>
  <si>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</si>
  <si>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</si>
  <si>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</si>
  <si>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</si>
  <si>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</si>
  <si>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</si>
  <si>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</si>
  <si>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</si>
  <si>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</si>
  <si>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</si>
  <si>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</si>
  <si>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</si>
  <si>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</si>
  <si>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</si>
  <si>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</si>
  <si>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</si>
  <si>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</si>
  <si>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</si>
  <si>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</si>
  <si>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</si>
  <si>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</si>
  <si>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</si>
  <si>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</si>
  <si>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</si>
  <si>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</si>
  <si>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</si>
  <si>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</si>
  <si>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</si>
  <si>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</si>
  <si>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</si>
  <si>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</si>
  <si>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</si>
  <si>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</si>
  <si>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</si>
  <si>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</si>
  <si>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</si>
  <si>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</si>
  <si>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</si>
  <si>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</si>
  <si>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</si>
  <si>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</si>
  <si>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</si>
  <si>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</si>
  <si>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</si>
  <si>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</si>
  <si>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</si>
  <si>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</si>
  <si>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</si>
  <si>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</si>
  <si>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</si>
  <si>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</si>
  <si>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</si>
  <si>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</si>
  <si>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</si>
  <si>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</si>
  <si>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</si>
  <si>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</si>
  <si>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</si>
  <si>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</si>
  <si>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</si>
  <si>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</si>
  <si>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</si>
  <si>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</si>
  <si>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</si>
  <si>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</si>
  <si>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</si>
  <si>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</si>
  <si>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</si>
  <si>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</si>
  <si>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</si>
  <si>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</si>
  <si>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</si>
  <si>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</si>
  <si>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</si>
  <si>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</si>
  <si>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</si>
  <si>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</si>
  <si>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</si>
  <si>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</si>
  <si>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</si>
  <si>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</si>
  <si>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</si>
  <si>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</si>
  <si>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</si>
  <si>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</si>
  <si>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</si>
  <si>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</si>
  <si>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</si>
  <si>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</si>
  <si>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</si>
  <si>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</si>
  <si>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</si>
  <si>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</si>
  <si>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</si>
  <si>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</si>
  <si>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</si>
  <si>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</si>
  <si>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</si>
  <si>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</si>
  <si>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</si>
  <si>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</si>
  <si>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</si>
  <si>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</si>
  <si>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</si>
  <si>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</si>
  <si>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</si>
  <si>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</si>
  <si>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</si>
  <si>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</si>
  <si>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</si>
  <si>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</si>
  <si>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</si>
  <si>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</si>
  <si>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</si>
  <si>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</si>
  <si>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</si>
  <si>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</si>
  <si>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</si>
  <si>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</si>
  <si>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</si>
  <si>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</si>
  <si>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</si>
  <si>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</si>
  <si>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</si>
  <si>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</si>
  <si>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</si>
  <si>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</si>
  <si>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</si>
  <si>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</si>
  <si>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</si>
  <si>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</si>
  <si>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</si>
  <si>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</si>
  <si>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</si>
  <si>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</si>
  <si>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</si>
  <si>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</si>
  <si>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</si>
  <si>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</si>
  <si>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</si>
  <si>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</si>
  <si>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</si>
  <si>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</si>
  <si>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</si>
  <si>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</si>
  <si>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</si>
  <si>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</si>
  <si>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</si>
  <si>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</si>
  <si>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</si>
  <si>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</si>
  <si>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</si>
  <si>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</si>
  <si>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</si>
  <si>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</si>
  <si>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</si>
  <si>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</si>
  <si>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</si>
  <si>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</si>
  <si>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</si>
  <si>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</si>
  <si>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</si>
  <si>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</si>
  <si>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</si>
  <si>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</si>
  <si>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</si>
  <si>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</si>
  <si>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</si>
  <si>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</si>
  <si>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</si>
  <si>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</si>
  <si>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</si>
  <si>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</si>
  <si>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</si>
  <si>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</si>
  <si>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</si>
  <si>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</si>
  <si>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</si>
  <si>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</si>
  <si>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</si>
  <si>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</si>
  <si>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</si>
  <si>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</si>
  <si>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</si>
  <si>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</si>
  <si>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</si>
  <si>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</si>
  <si>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</si>
  <si>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</si>
  <si>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</si>
  <si>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</si>
  <si>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</si>
  <si>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</si>
  <si>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</si>
  <si>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</si>
  <si>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</si>
  <si>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</si>
  <si>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</si>
  <si>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</si>
  <si>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</si>
  <si>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</si>
  <si>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</si>
  <si>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</si>
  <si>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</si>
  <si>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</si>
  <si>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</si>
  <si>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</si>
  <si>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</si>
  <si>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</si>
  <si>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</si>
  <si>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</si>
  <si>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</si>
  <si>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</si>
  <si>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</si>
  <si>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</si>
  <si>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</si>
  <si>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</si>
  <si>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</si>
  <si>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</si>
  <si>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</si>
  <si>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</si>
  <si>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</si>
  <si>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</si>
  <si>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</si>
  <si>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</si>
  <si>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</si>
  <si>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</si>
  <si>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</si>
  <si>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</si>
  <si>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</si>
  <si>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</si>
  <si>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</si>
  <si>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</si>
  <si>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</si>
  <si>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</si>
  <si>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</si>
  <si>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</si>
  <si>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</si>
  <si>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</si>
  <si>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</si>
  <si>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</si>
  <si>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</si>
  <si>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</si>
  <si>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</si>
  <si>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</si>
  <si>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</si>
  <si>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</si>
  <si>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</si>
  <si>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</si>
  <si>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</si>
  <si>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</si>
  <si>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</si>
  <si>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</si>
  <si>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</si>
  <si>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</si>
  <si>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</si>
  <si>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</si>
  <si>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</si>
  <si>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</si>
  <si>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</si>
  <si>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</si>
  <si>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</si>
  <si>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</si>
  <si>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</si>
  <si>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</si>
  <si>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</si>
  <si>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</si>
  <si>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</si>
  <si>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</si>
  <si>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</si>
  <si>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</si>
  <si>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</si>
  <si>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</si>
  <si>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</si>
  <si>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</si>
  <si>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</si>
  <si>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</si>
  <si>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</si>
  <si>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</si>
  <si>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</si>
  <si>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</si>
  <si>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</si>
  <si>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</si>
  <si>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</si>
  <si>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</si>
  <si>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</si>
  <si>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</si>
  <si>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</si>
  <si>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</si>
  <si>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</si>
  <si>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</si>
  <si>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</si>
  <si>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</si>
  <si>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</si>
  <si>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</si>
  <si>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</si>
  <si>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</si>
  <si>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</si>
  <si>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</si>
  <si>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</si>
  <si>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</si>
  <si>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</si>
  <si>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</si>
  <si>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</si>
  <si>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</si>
  <si>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</si>
  <si>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</si>
  <si>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</si>
  <si>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</si>
  <si>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</si>
  <si>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</si>
  <si>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</si>
  <si>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</si>
  <si>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</si>
  <si>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</si>
  <si>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</si>
  <si>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</si>
  <si>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</si>
  <si>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</si>
  <si>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</si>
  <si>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</si>
  <si>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</si>
  <si>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</si>
  <si>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</si>
  <si>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</si>
  <si>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</si>
  <si>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</si>
  <si>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</si>
  <si>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</si>
  <si>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</si>
  <si>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</si>
  <si>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</si>
  <si>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</si>
  <si>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</si>
  <si>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</si>
  <si>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</si>
  <si>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</si>
  <si>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</si>
  <si>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</si>
  <si>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</si>
  <si>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</si>
  <si>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</si>
  <si>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</si>
  <si>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</si>
  <si>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</si>
  <si>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</si>
  <si>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</si>
  <si>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</si>
  <si>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</si>
  <si>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</si>
  <si>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</si>
  <si>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</si>
  <si>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</si>
  <si>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</si>
  <si>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</si>
  <si>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</si>
  <si>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</si>
  <si>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</si>
  <si>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</si>
  <si>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</si>
  <si>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</si>
  <si>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</si>
  <si>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</si>
  <si>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</si>
  <si>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</si>
  <si>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Call Duration</t>
  </si>
  <si>
    <t>Avg. Rating</t>
  </si>
  <si>
    <t>5* Calls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</si>
  <si>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</si>
  <si>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</si>
  <si>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</si>
  <si>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</si>
  <si>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</si>
  <si>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</si>
  <si>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</si>
  <si>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</si>
  <si>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</si>
  <si>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</si>
  <si>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</si>
  <si>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</si>
  <si>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</si>
  <si>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</si>
  <si>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</si>
  <si>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</si>
  <si>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</si>
  <si>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</si>
  <si>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</si>
  <si>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</si>
  <si>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</si>
  <si>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</si>
  <si>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grapgh</t>
  </si>
  <si>
    <t>Rep</t>
  </si>
  <si>
    <t>Calls</t>
  </si>
  <si>
    <t>Amount</t>
  </si>
  <si>
    <t>sel,calls</t>
  </si>
  <si>
    <t>sel.amount</t>
  </si>
  <si>
    <t>Selected Rep</t>
  </si>
  <si>
    <t>Column Labels</t>
  </si>
  <si>
    <t xml:space="preserve"> </t>
  </si>
  <si>
    <t>Total</t>
  </si>
  <si>
    <t>Rep Summary</t>
  </si>
  <si>
    <t>% of calls</t>
  </si>
  <si>
    <t>Call rank</t>
  </si>
  <si>
    <t>Amount rank</t>
  </si>
  <si>
    <t>calls</t>
  </si>
  <si>
    <t>Labels</t>
  </si>
  <si>
    <t>Image</t>
  </si>
  <si>
    <r>
      <t>CALL CENTRE REPORT -</t>
    </r>
    <r>
      <rPr>
        <sz val="36"/>
        <color theme="1"/>
        <rFont val="Aptos Narrow"/>
        <family val="2"/>
        <scheme val="minor"/>
      </rPr>
      <t>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</si>
</sst>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44" formatCode="_(&quot;$&quot;* #,##0.00_);_(&quot;$&quot;* \(#,##0.00\);_(&quot;$&quot;* &quot;-&quot;??_);_(@_)"/>
    <numFmt numFmtId="164" formatCode="[$-409]d\-mmm\-yy;@"/>
    <numFmt numFmtId="165" formatCode="\$#,##0;\(\$#,##0\);\$#,##0"/>
    <numFmt numFmtId="166" formatCode="0.0"/>
    <numFmt numFmtId="167" formatCode="&quot;$&quot;#,###.0,&quot;k&quot;"/>
  </numFmts>
  <fonts count="11"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1"/>
      <color theme="1"/>
      <name val="Aptos Narrow"/>
      <family val="2"/>
      <scheme val="minor"/>
    </font>
    <font>
      <b/>
      <sz val="11"/>
      <color theme="1"/>
      <name val="Aptos Display"/>
      <family val="2"/>
      <scheme val="major"/>
    </font>
    <font>
      <sz val="22"/>
      <color theme="1"/>
      <name val="Aptos Narrow"/>
      <family val="2"/>
      <scheme val="minor"/>
    </font>
    <font>
      <sz val="10"/>
      <color theme="1" tint="0.34998626667073579"/>
      <name val="Aptos Narrow"/>
      <family val="2"/>
      <scheme val="minor"/>
    </font>
    <font>
      <b/>
      <sz val="36"/>
      <color theme="1"/>
      <name val="Aptos Narrow"/>
      <family val="2"/>
      <scheme val="minor"/>
    </font>
    <font>
      <sz val="36"/>
      <color theme="1"/>
      <name val="Aptos Narrow"/>
      <family val="2"/>
      <scheme val="minor"/>
    </font>
    <font>
      <sz val="11"/>
      <color theme="0"/>
      <name val="Aptos Narrow"/>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0" fillId="5" borderId="13" xfId="0" applyFill="1" applyBorder="1"/>
    <xf numFmtId="0" fontId="0" fillId="5" borderId="0" xfId="0" applyFill="1"/>
    <xf numFmtId="0" fontId="0" fillId="5" borderId="14" xfId="0" applyFill="1" applyBorder="1"/>
    <xf numFmtId="0" fontId="0" fillId="5" borderId="13" xfId="0" applyFill="1" applyBorder="1" applyAlignment="1">
      <alignment horizontal="left" indent="1"/>
    </xf>
    <xf numFmtId="5" fontId="0" fillId="5" borderId="0" xfId="1" applyNumberFormat="1" applyFont="1" applyFill="1" applyBorder="1"/>
    <xf numFmtId="5" fontId="0" fillId="5" borderId="14" xfId="1" applyNumberFormat="1" applyFont="1" applyFill="1" applyBorder="1"/>
    <xf numFmtId="0" fontId="0" fillId="5" borderId="15" xfId="0" applyFill="1" applyBorder="1" applyAlignment="1">
      <alignment horizontal="left" indent="1"/>
    </xf>
    <xf numFmtId="5" fontId="0" fillId="5" borderId="16" xfId="1" applyNumberFormat="1" applyFont="1" applyFill="1" applyBorder="1"/>
    <xf numFmtId="5" fontId="0" fillId="5" borderId="17" xfId="1" applyNumberFormat="1" applyFont="1" applyFill="1" applyBorder="1"/>
    <xf numFmtId="0" fontId="5" fillId="5" borderId="11" xfId="0" applyFont="1" applyFill="1" applyBorder="1" applyAlignment="1">
      <alignment horizontal="center"/>
    </xf>
    <xf numFmtId="0" fontId="5" fillId="5" borderId="12" xfId="0" applyFont="1" applyFill="1" applyBorder="1" applyAlignment="1">
      <alignment horizontal="center"/>
    </xf>
    <xf numFmtId="0" fontId="6" fillId="0" borderId="0" xfId="0" applyFont="1"/>
    <xf numFmtId="9" fontId="0" fillId="0" borderId="0" xfId="2" applyFont="1"/>
    <xf numFmtId="5" fontId="0" fillId="0" borderId="0" xfId="1" applyNumberFormat="1" applyFont="1"/>
    <xf numFmtId="0" fontId="8" fillId="3" borderId="0" xfId="0" applyFont="1" applyFill="1"/>
    <xf numFmtId="0" fontId="0" fillId="3" borderId="0" xfId="0" applyFill="1" applyAlignment="1">
      <alignment horizontal="center"/>
    </xf>
    <xf numFmtId="0" fontId="7" fillId="3" borderId="0" xfId="0" applyFont="1" applyFill="1" applyAlignment="1">
      <alignment horizontal="center"/>
    </xf>
    <xf numFmtId="0" fontId="10" fillId="0" borderId="0" xfId="0" applyFont="1" applyFill="1"/>
  </cellXfs>
  <cellStyles count="3">
    <cellStyle name="Currency" xfId="1" builtinId="4"/>
    <cellStyle name="Normal" xfId="0" builtinId="0"/>
    <cellStyle name="Percent" xfId="2" builtinId="5"/>
  </cellStyles>
  <dxfs count="31">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59996337778862885"/>
        </patternFill>
      </fill>
      <border>
        <left style="thin">
          <color theme="1" tint="0.34998626667073579"/>
        </left>
        <right style="thin">
          <color theme="1" tint="0.34998626667073579"/>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0"/>
    </tableStyle>
    <tableStyle name="SlicerStyleDark5 2" pivot="0" table="0" count="10" xr9:uid="{B5057A71-D6D1-4CD2-AFC4-A1A1C699C931}">
      <tableStyleElement type="wholeTable" dxfId="29"/>
      <tableStyleElement type="headerRow" dxfId="2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Pivot!$E$50:$E$54</c:f>
              <c:strCache>
                <c:ptCount val="5"/>
                <c:pt idx="0">
                  <c:v>R01</c:v>
                </c:pt>
                <c:pt idx="1">
                  <c:v>R02</c:v>
                </c:pt>
                <c:pt idx="2">
                  <c:v>R03</c:v>
                </c:pt>
                <c:pt idx="3">
                  <c:v>R04</c:v>
                </c:pt>
                <c:pt idx="4">
                  <c:v>R05</c:v>
                </c:pt>
              </c:strCache>
            </c:strRef>
          </c:cat>
          <c:val>
            <c:numRef>
              <c:f>Pivot!$G$50:$G$54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242-445D-8250-CD16EFEF7722}"/>
            </c:ext>
          </c:extLst>
        </c:ser>
        <c:ser>
          <c:idx val="1"/>
          <c:order val="1"/>
          <c:tx>
            <c:strRef>
              <c:f>Pivot!$I$49</c:f>
              <c:strCache>
                <c:ptCount val="1"/>
                <c:pt idx="0">
                  <c:v>sel.amount</c:v>
                </c:pt>
              </c:strCache>
            </c:strRef>
          </c:tx>
          <c:spPr>
            <a:gradFill>
              <a:gsLst>
                <a:gs pos="0">
                  <a:schemeClr val="accent6">
                    <a:lumMod val="20000"/>
                    <a:lumOff val="80000"/>
                  </a:schemeClr>
                </a:gs>
                <a:gs pos="95000">
                  <a:schemeClr val="accent6"/>
                </a:gs>
              </a:gsLst>
              <a:lin ang="0" scaled="0"/>
            </a:gradFill>
            <a:ln>
              <a:noFill/>
            </a:ln>
            <a:effectLst/>
          </c:spPr>
          <c:invertIfNegative val="0"/>
          <c:dLbls>
            <c:delete val="1"/>
          </c:dLbls>
          <c:val>
            <c:numRef>
              <c:f>Pivot!$I$50:$I$54</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3242-445D-8250-CD16EFEF7722}"/>
            </c:ext>
          </c:extLst>
        </c:ser>
        <c:dLbls>
          <c:dLblPos val="outEnd"/>
          <c:showLegendKey val="0"/>
          <c:showVal val="1"/>
          <c:showCatName val="0"/>
          <c:showSerName val="0"/>
          <c:showPercent val="0"/>
          <c:showBubbleSize val="0"/>
        </c:dLbls>
        <c:gapWidth val="25"/>
        <c:overlap val="100"/>
        <c:axId val="1953336303"/>
        <c:axId val="1953345423"/>
      </c:barChart>
      <c:catAx>
        <c:axId val="1953336303"/>
        <c:scaling>
          <c:orientation val="minMax"/>
        </c:scaling>
        <c:delete val="1"/>
        <c:axPos val="l"/>
        <c:numFmt formatCode="General" sourceLinked="1"/>
        <c:majorTickMark val="out"/>
        <c:minorTickMark val="none"/>
        <c:tickLblPos val="nextTo"/>
        <c:crossAx val="1953345423"/>
        <c:crosses val="autoZero"/>
        <c:auto val="1"/>
        <c:lblAlgn val="ctr"/>
        <c:lblOffset val="100"/>
        <c:noMultiLvlLbl val="0"/>
      </c:catAx>
      <c:valAx>
        <c:axId val="1953345423"/>
        <c:scaling>
          <c:orientation val="minMax"/>
          <c:min val="0"/>
        </c:scaling>
        <c:delete val="1"/>
        <c:axPos val="b"/>
        <c:numFmt formatCode="&quot;$&quot;#,###.0,&quot;k&quot;" sourceLinked="1"/>
        <c:majorTickMark val="out"/>
        <c:minorTickMark val="none"/>
        <c:tickLblPos val="nextTo"/>
        <c:crossAx val="1953336303"/>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Pivot!$E$50:$E$54</c:f>
              <c:strCache>
                <c:ptCount val="5"/>
                <c:pt idx="0">
                  <c:v>R01</c:v>
                </c:pt>
                <c:pt idx="1">
                  <c:v>R02</c:v>
                </c:pt>
                <c:pt idx="2">
                  <c:v>R03</c:v>
                </c:pt>
                <c:pt idx="3">
                  <c:v>R04</c:v>
                </c:pt>
                <c:pt idx="4">
                  <c:v>R05</c:v>
                </c:pt>
              </c:strCache>
            </c:strRef>
          </c:cat>
          <c:val>
            <c:numRef>
              <c:f>Pivot!$F$50:$F$54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E42-4B14-BE7E-79BFF8E576DA}"/>
            </c:ext>
          </c:extLst>
        </c:ser>
        <c:ser>
          <c:idx val="1"/>
          <c:order val="1"/>
          <c:tx>
            <c:strRef>
              <c:f>Pivot!$H$49</c:f>
              <c:strCache>
                <c:ptCount val="1"/>
                <c:pt idx="0">
                  <c:v>sel,calls</c:v>
                </c:pt>
              </c:strCache>
            </c:strRef>
          </c:tx>
          <c:spPr>
            <a:gradFill>
              <a:gsLst>
                <a:gs pos="0">
                  <a:schemeClr val="accent5">
                    <a:lumMod val="20000"/>
                    <a:lumOff val="80000"/>
                  </a:schemeClr>
                </a:gs>
                <a:gs pos="95000">
                  <a:schemeClr val="accent5"/>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Pivot!$H$50:$H$54</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FE42-4B14-BE7E-79BFF8E576DA}"/>
            </c:ext>
          </c:extLst>
        </c:ser>
        <c:dLbls>
          <c:dLblPos val="outEnd"/>
          <c:showLegendKey val="0"/>
          <c:showVal val="1"/>
          <c:showCatName val="0"/>
          <c:showSerName val="0"/>
          <c:showPercent val="0"/>
          <c:showBubbleSize val="0"/>
        </c:dLbls>
        <c:gapWidth val="25"/>
        <c:overlap val="100"/>
        <c:axId val="1953336303"/>
        <c:axId val="1953345423"/>
      </c:barChart>
      <c:catAx>
        <c:axId val="1953336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45423"/>
        <c:crosses val="autoZero"/>
        <c:auto val="1"/>
        <c:lblAlgn val="ctr"/>
        <c:lblOffset val="100"/>
        <c:noMultiLvlLbl val="0"/>
      </c:catAx>
      <c:valAx>
        <c:axId val="1953345423"/>
        <c:scaling>
          <c:orientation val="minMax"/>
          <c:min val="0"/>
        </c:scaling>
        <c:delete val="1"/>
        <c:axPos val="b"/>
        <c:numFmt formatCode="General" sourceLinked="1"/>
        <c:majorTickMark val="none"/>
        <c:minorTickMark val="none"/>
        <c:tickLblPos val="nextTo"/>
        <c:crossAx val="195333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Pivot!$B$70:$B$71</c:f>
              <c:strCache>
                <c:ptCount val="1"/>
                <c:pt idx="0">
                  <c:v>Female</c:v>
                </c:pt>
              </c:strCache>
            </c:strRef>
          </c:tx>
          <c:spPr>
            <a:solidFill>
              <a:schemeClr val="accent1"/>
            </a:solidFill>
            <a:ln>
              <a:noFill/>
            </a:ln>
            <a:effectLst/>
          </c:spPr>
          <c:invertIfNegative val="0"/>
          <c:cat>
            <c:strRef>
              <c:f>Pivot!$A$72:$A$75</c:f>
              <c:strCache>
                <c:ptCount val="3"/>
                <c:pt idx="0">
                  <c:v>Cincinnati</c:v>
                </c:pt>
                <c:pt idx="1">
                  <c:v>Cleveland</c:v>
                </c:pt>
                <c:pt idx="2">
                  <c:v>Columbus</c:v>
                </c:pt>
              </c:strCache>
            </c:strRef>
          </c:cat>
          <c:val>
            <c:numRef>
              <c:f>Pivot!$B$72:$B$75</c:f>
              <c:numCache>
                <c:formatCode>#,##0</c:formatCode>
                <c:ptCount val="3"/>
                <c:pt idx="0">
                  <c:v>144</c:v>
                </c:pt>
                <c:pt idx="1">
                  <c:v>326</c:v>
                </c:pt>
                <c:pt idx="2">
                  <c:v>129</c:v>
                </c:pt>
              </c:numCache>
            </c:numRef>
          </c:val>
          <c:extLst>
            <c:ext xmlns:c16="http://schemas.microsoft.com/office/drawing/2014/chart" uri="{C3380CC4-5D6E-409C-BE32-E72D297353CC}">
              <c16:uniqueId val="{00000000-6273-46E1-AFF7-BC7A36FFFBA4}"/>
            </c:ext>
          </c:extLst>
        </c:ser>
        <c:ser>
          <c:idx val="1"/>
          <c:order val="1"/>
          <c:tx>
            <c:strRef>
              <c:f>Pivot!$C$70:$C$71</c:f>
              <c:strCache>
                <c:ptCount val="1"/>
                <c:pt idx="0">
                  <c:v>Male</c:v>
                </c:pt>
              </c:strCache>
            </c:strRef>
          </c:tx>
          <c:spPr>
            <a:solidFill>
              <a:schemeClr val="accent2"/>
            </a:solidFill>
            <a:ln>
              <a:noFill/>
            </a:ln>
            <a:effectLst/>
          </c:spPr>
          <c:invertIfNegative val="0"/>
          <c:cat>
            <c:strRef>
              <c:f>Pivot!$A$72:$A$75</c:f>
              <c:strCache>
                <c:ptCount val="3"/>
                <c:pt idx="0">
                  <c:v>Cincinnati</c:v>
                </c:pt>
                <c:pt idx="1">
                  <c:v>Cleveland</c:v>
                </c:pt>
                <c:pt idx="2">
                  <c:v>Columbus</c:v>
                </c:pt>
              </c:strCache>
            </c:strRef>
          </c:cat>
          <c:val>
            <c:numRef>
              <c:f>Pivot!$C$72:$C$75</c:f>
              <c:numCache>
                <c:formatCode>#,##0</c:formatCode>
                <c:ptCount val="3"/>
                <c:pt idx="0">
                  <c:v>132</c:v>
                </c:pt>
                <c:pt idx="1">
                  <c:v>63</c:v>
                </c:pt>
                <c:pt idx="2">
                  <c:v>206</c:v>
                </c:pt>
              </c:numCache>
            </c:numRef>
          </c:val>
          <c:extLst>
            <c:ext xmlns:c16="http://schemas.microsoft.com/office/drawing/2014/chart" uri="{C3380CC4-5D6E-409C-BE32-E72D297353CC}">
              <c16:uniqueId val="{00000001-6273-46E1-AFF7-BC7A36FFFBA4}"/>
            </c:ext>
          </c:extLst>
        </c:ser>
        <c:dLbls>
          <c:showLegendKey val="0"/>
          <c:showVal val="0"/>
          <c:showCatName val="0"/>
          <c:showSerName val="0"/>
          <c:showPercent val="0"/>
          <c:showBubbleSize val="0"/>
        </c:dLbls>
        <c:gapWidth val="150"/>
        <c:overlap val="100"/>
        <c:axId val="693395520"/>
        <c:axId val="693402240"/>
      </c:barChart>
      <c:catAx>
        <c:axId val="69339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02240"/>
        <c:crosses val="autoZero"/>
        <c:auto val="1"/>
        <c:lblAlgn val="ctr"/>
        <c:lblOffset val="100"/>
        <c:noMultiLvlLbl val="0"/>
      </c:catAx>
      <c:valAx>
        <c:axId val="693402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39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[Call-Centre-Report-2025.xlsx]Pivot!Rep satisfaction</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Pivot!$B$82</c:f>
              <c:strCache>
                <c:ptCount val="1"/>
                <c:pt idx="0">
                  <c:v>Total</c:v>
                </c:pt>
              </c:strCache>
            </c:strRef>
          </c:tx>
          <c:spPr>
            <a:solidFill>
              <a:schemeClr val="accent1"/>
            </a:solidFill>
            <a:ln>
              <a:noFill/>
            </a:ln>
            <a:effectLst/>
          </c:spPr>
          <c:invertIfNegative val="0"/>
          <c:cat>
            <c:strRef>
              <c:f>Pivot!$A$83:$A$89</c:f>
              <c:strCache>
                <c:ptCount val="6"/>
                <c:pt idx="0">
                  <c:v>0</c:v>
                </c:pt>
                <c:pt idx="1">
                  <c:v>1</c:v>
                </c:pt>
                <c:pt idx="2">
                  <c:v>2</c:v>
                </c:pt>
                <c:pt idx="3">
                  <c:v>3</c:v>
                </c:pt>
                <c:pt idx="4">
                  <c:v>4</c:v>
                </c:pt>
                <c:pt idx="5">
                  <c:v>5</c:v>
                </c:pt>
              </c:strCache>
            </c:strRef>
          </c:cat>
          <c:val>
            <c:numRef>
              <c:f>Pivot!$B$83:$B$89</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F11F-4677-92AA-42EDC4725E2E}"/>
            </c:ext>
          </c:extLst>
        </c:ser>
        <c:dLbls>
          <c:showLegendKey val="0"/>
          <c:showVal val="0"/>
          <c:showCatName val="0"/>
          <c:showSerName val="0"/>
          <c:showPercent val="0"/>
          <c:showBubbleSize val="0"/>
        </c:dLbls>
        <c:gapWidth val="219"/>
        <c:overlap val="-27"/>
        <c:axId val="758783312"/>
        <c:axId val="758792912"/>
      </c:barChart>
      <c:catAx>
        <c:axId val="75878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792912"/>
        <c:crosses val="autoZero"/>
        <c:auto val="1"/>
        <c:lblAlgn val="ctr"/>
        <c:lblOffset val="100"/>
        <c:noMultiLvlLbl val="0"/>
      </c:catAx>
      <c:valAx>
        <c:axId val="758792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78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[Call-Centre-Report-2025.xlsx]Pivot!Weekday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Pivot!$H$23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Pivot!$G$24:$G$31</c:f>
              <c:strCache>
                <c:ptCount val="7"/>
                <c:pt idx="0">
                  <c:v>Sunday</c:v>
                </c:pt>
                <c:pt idx="1">
                  <c:v>Monday</c:v>
                </c:pt>
                <c:pt idx="2">
                  <c:v>Tuesday</c:v>
                </c:pt>
                <c:pt idx="3">
                  <c:v>Wednesday</c:v>
                </c:pt>
                <c:pt idx="4">
                  <c:v>Thursday</c:v>
                </c:pt>
                <c:pt idx="5">
                  <c:v>Friday</c:v>
                </c:pt>
                <c:pt idx="6">
                  <c:v>Saturday</c:v>
                </c:pt>
              </c:strCache>
            </c:strRef>
          </c:cat>
          <c:val>
            <c:numRef>
              <c:f>Pivot!$H$24:$H$31</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89F3-4869-899E-3A276360A2F3}"/>
            </c:ext>
          </c:extLst>
        </c:ser>
        <c:dLbls>
          <c:showLegendKey val="0"/>
          <c:showVal val="0"/>
          <c:showCatName val="0"/>
          <c:showSerName val="0"/>
          <c:showPercent val="0"/>
          <c:showBubbleSize val="0"/>
        </c:dLbls>
        <c:gapWidth val="25"/>
        <c:axId val="1792348255"/>
        <c:axId val="1792355455"/>
      </c:barChart>
      <c:catAx>
        <c:axId val="179234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55455"/>
        <c:crosses val="autoZero"/>
        <c:auto val="1"/>
        <c:lblAlgn val="ctr"/>
        <c:lblOffset val="100"/>
        <c:noMultiLvlLbl val="0"/>
      </c:catAx>
      <c:valAx>
        <c:axId val="1792355455"/>
        <c:scaling>
          <c:orientation val="minMax"/>
        </c:scaling>
        <c:delete val="1"/>
        <c:axPos val="b"/>
        <c:numFmt formatCode="#,##0" sourceLinked="1"/>
        <c:majorTickMark val="out"/>
        <c:minorTickMark val="none"/>
        <c:tickLblPos val="nextTo"/>
        <c:crossAx val="1792348255"/>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[Call-Centre-Report-2025.xlsx]Pivot!Monthly Trend</c:name>
    <c:fmtId val="8"/>
  </c:pivotSource>
  <c:chart>
    <c:title>
      <c:tx>
        <c:rich>
          <a:bodyPr rot="0" spcFirstLastPara="1" vertOverflow="ellipsis" vert="horz" wrap="square" anchor="ctr" anchorCtr="1"/>
          <a:lstStyle/>
          <a:p>
            <a:pPr algn="l">
              <a:defRPr sz="1400" b="0" i="0" u="none" strike="noStrike" kern="1200" spc="0" baseline="0">
                <a:solidFill>
                  <a:schemeClr val="accent5"/>
                </a:solidFill>
                <a:latin typeface="+mn-lt"/>
                <a:ea typeface="+mn-ea"/>
                <a:cs typeface="+mn-cs"/>
              </a:defRPr>
            </a:pPr>
            <a:r>
              <a:rPr lang="en-US" sz="2000" b="1">
                <a:solidFill>
                  <a:schemeClr val="accent5"/>
                </a:solidFill>
                <a:latin typeface="+mj-lt"/>
              </a:rPr>
              <a:t> Call Trend</a:t>
            </a:r>
          </a:p>
        </c:rich>
      </c:tx>
      <c:layout>
        <c:manualLayout>
          <c:xMode val="edge"/>
          <c:yMode val="edge"/>
          <c:x val="5.6452533609277482E-2"/>
          <c:y val="3.362189924019802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accent5"/>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20000"/>
                  <a:lumOff val="80000"/>
                </a:schemeClr>
              </a:gs>
              <a:gs pos="100000">
                <a:schemeClr val="accent5"/>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Pivot!$C$23</c:f>
              <c:strCache>
                <c:ptCount val="1"/>
                <c:pt idx="0">
                  <c:v>Call Count</c:v>
                </c:pt>
              </c:strCache>
            </c:strRef>
          </c:tx>
          <c:spPr>
            <a:gradFill flip="none" rotWithShape="1">
              <a:gsLst>
                <a:gs pos="0">
                  <a:schemeClr val="accent6">
                    <a:lumMod val="20000"/>
                    <a:lumOff val="80000"/>
                  </a:schemeClr>
                </a:gs>
                <a:gs pos="100000">
                  <a:schemeClr val="accent5"/>
                </a:gs>
              </a:gsLst>
              <a:lin ang="16200000" scaled="1"/>
              <a:tileRect/>
            </a:gradFill>
            <a:ln>
              <a:noFill/>
            </a:ln>
            <a:effectLst/>
          </c:spPr>
          <c:cat>
            <c:strRef>
              <c:f>Pivot!$A$24:$A$36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Pivot!$C$24:$C$36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828D-4D06-8CCA-5E0064AE5492}"/>
            </c:ext>
          </c:extLst>
        </c:ser>
        <c:dLbls>
          <c:showLegendKey val="0"/>
          <c:showVal val="0"/>
          <c:showCatName val="0"/>
          <c:showSerName val="0"/>
          <c:showPercent val="0"/>
          <c:showBubbleSize val="0"/>
        </c:dLbls>
        <c:axId val="1792343455"/>
        <c:axId val="1792343935"/>
      </c:areaChart>
      <c:lineChart>
        <c:grouping val="standard"/>
        <c:varyColors val="0"/>
        <c:ser>
          <c:idx val="0"/>
          <c:order val="0"/>
          <c:tx>
            <c:strRef>
              <c:f>Pivot!$B$23</c:f>
              <c:strCache>
                <c:ptCount val="1"/>
                <c:pt idx="0">
                  <c:v>Call Count2</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85000"/>
                    <a:lumOff val="15000"/>
                  </a:schemeClr>
                </a:solidFill>
              </a:ln>
              <a:effectLst/>
            </c:spPr>
          </c:marker>
          <c:cat>
            <c:strRef>
              <c:f>Pivot!$A$24:$A$36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Pivot!$B$24:$B$36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828D-4D06-8CCA-5E0064AE5492}"/>
            </c:ext>
          </c:extLst>
        </c:ser>
        <c:dLbls>
          <c:showLegendKey val="0"/>
          <c:showVal val="0"/>
          <c:showCatName val="0"/>
          <c:showSerName val="0"/>
          <c:showPercent val="0"/>
          <c:showBubbleSize val="0"/>
        </c:dLbls>
        <c:marker val="1"/>
        <c:smooth val="0"/>
        <c:axId val="1792343455"/>
        <c:axId val="1792343935"/>
      </c:lineChart>
      <c:catAx>
        <c:axId val="179234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43935"/>
        <c:crosses val="autoZero"/>
        <c:auto val="1"/>
        <c:lblAlgn val="ctr"/>
        <c:lblOffset val="100"/>
        <c:noMultiLvlLbl val="0"/>
      </c:catAx>
      <c:valAx>
        <c:axId val="17923439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34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000" b="1">
                <a:solidFill>
                  <a:schemeClr val="accent6"/>
                </a:solidFill>
                <a:latin typeface="+mj-lt"/>
              </a:rPr>
              <a:t>Amount</a:t>
            </a:r>
          </a:p>
        </c:rich>
      </c:tx>
      <c:layout>
        <c:manualLayout>
          <c:xMode val="edge"/>
          <c:yMode val="edge"/>
          <c:x val="8.6356531594817099E-2"/>
          <c:y val="2.3015279487647259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Pivot!$E$50:$E$54</c:f>
              <c:strCache>
                <c:ptCount val="5"/>
                <c:pt idx="0">
                  <c:v>R01</c:v>
                </c:pt>
                <c:pt idx="1">
                  <c:v>R02</c:v>
                </c:pt>
                <c:pt idx="2">
                  <c:v>R03</c:v>
                </c:pt>
                <c:pt idx="3">
                  <c:v>R04</c:v>
                </c:pt>
                <c:pt idx="4">
                  <c:v>R05</c:v>
                </c:pt>
              </c:strCache>
            </c:strRef>
          </c:cat>
          <c:val>
            <c:numRef>
              <c:f>Pivot!$G$50:$G$54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93F-4C4C-A059-A9C7752117EB}"/>
            </c:ext>
          </c:extLst>
        </c:ser>
        <c:ser>
          <c:idx val="1"/>
          <c:order val="1"/>
          <c:tx>
            <c:strRef>
              <c:f>Pivot!$I$49</c:f>
              <c:strCache>
                <c:ptCount val="1"/>
                <c:pt idx="0">
                  <c:v>sel.amount</c:v>
                </c:pt>
              </c:strCache>
            </c:strRef>
          </c:tx>
          <c:spPr>
            <a:gradFill>
              <a:gsLst>
                <a:gs pos="0">
                  <a:schemeClr val="accent6">
                    <a:lumMod val="20000"/>
                    <a:lumOff val="80000"/>
                  </a:schemeClr>
                </a:gs>
                <a:gs pos="95000">
                  <a:schemeClr val="accent6"/>
                </a:gs>
              </a:gsLst>
              <a:lin ang="0" scaled="0"/>
            </a:gradFill>
            <a:ln>
              <a:noFill/>
            </a:ln>
            <a:effectLst/>
          </c:spPr>
          <c:invertIfNegative val="0"/>
          <c:dLbls>
            <c:delete val="1"/>
          </c:dLbls>
          <c:val>
            <c:numRef>
              <c:f>Pivot!$I$50:$I$54</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E93F-4C4C-A059-A9C7752117EB}"/>
            </c:ext>
          </c:extLst>
        </c:ser>
        <c:dLbls>
          <c:dLblPos val="outEnd"/>
          <c:showLegendKey val="0"/>
          <c:showVal val="1"/>
          <c:showCatName val="0"/>
          <c:showSerName val="0"/>
          <c:showPercent val="0"/>
          <c:showBubbleSize val="0"/>
        </c:dLbls>
        <c:gapWidth val="25"/>
        <c:overlap val="100"/>
        <c:axId val="1953336303"/>
        <c:axId val="1953345423"/>
      </c:barChart>
      <c:catAx>
        <c:axId val="1953336303"/>
        <c:scaling>
          <c:orientation val="minMax"/>
        </c:scaling>
        <c:delete val="1"/>
        <c:axPos val="l"/>
        <c:numFmt formatCode="General" sourceLinked="1"/>
        <c:majorTickMark val="out"/>
        <c:minorTickMark val="none"/>
        <c:tickLblPos val="nextTo"/>
        <c:crossAx val="1953345423"/>
        <c:crosses val="autoZero"/>
        <c:auto val="1"/>
        <c:lblAlgn val="ctr"/>
        <c:lblOffset val="100"/>
        <c:noMultiLvlLbl val="0"/>
      </c:catAx>
      <c:valAx>
        <c:axId val="1953345423"/>
        <c:scaling>
          <c:orientation val="minMax"/>
          <c:min val="0"/>
        </c:scaling>
        <c:delete val="1"/>
        <c:axPos val="b"/>
        <c:numFmt formatCode="&quot;$&quot;#,###.0,&quot;k&quot;" sourceLinked="1"/>
        <c:majorTickMark val="out"/>
        <c:minorTickMark val="none"/>
        <c:tickLblPos val="nextTo"/>
        <c:crossAx val="1953336303"/>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solidFill>
                <a:latin typeface="+mj-lt"/>
              </a:rPr>
              <a:t>Calls</a:t>
            </a:r>
            <a:endParaRPr lang="en-US" b="1">
              <a:solidFill>
                <a:schemeClr val="accent5"/>
              </a:solidFill>
              <a:latin typeface="+mj-lt"/>
            </a:endParaRPr>
          </a:p>
        </c:rich>
      </c:tx>
      <c:layout>
        <c:manualLayout>
          <c:xMode val="edge"/>
          <c:yMode val="edge"/>
          <c:x val="0.13307786631332649"/>
          <c:y val="2.68511594022551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Pivot!$E$50:$E$54</c:f>
              <c:strCache>
                <c:ptCount val="5"/>
                <c:pt idx="0">
                  <c:v>R01</c:v>
                </c:pt>
                <c:pt idx="1">
                  <c:v>R02</c:v>
                </c:pt>
                <c:pt idx="2">
                  <c:v>R03</c:v>
                </c:pt>
                <c:pt idx="3">
                  <c:v>R04</c:v>
                </c:pt>
                <c:pt idx="4">
                  <c:v>R05</c:v>
                </c:pt>
              </c:strCache>
            </c:strRef>
          </c:cat>
          <c:val>
            <c:numRef>
              <c:f>Pivot!$F$50:$F$54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B0F-46A0-BA65-69374D4D31B1}"/>
            </c:ext>
          </c:extLst>
        </c:ser>
        <c:ser>
          <c:idx val="1"/>
          <c:order val="1"/>
          <c:tx>
            <c:strRef>
              <c:f>Pivot!$H$49</c:f>
              <c:strCache>
                <c:ptCount val="1"/>
                <c:pt idx="0">
                  <c:v>sel,calls</c:v>
                </c:pt>
              </c:strCache>
            </c:strRef>
          </c:tx>
          <c:spPr>
            <a:gradFill>
              <a:gsLst>
                <a:gs pos="0">
                  <a:schemeClr val="accent5">
                    <a:lumMod val="20000"/>
                    <a:lumOff val="80000"/>
                  </a:schemeClr>
                </a:gs>
                <a:gs pos="95000">
                  <a:schemeClr val="accent5"/>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Pivot!$H$50:$H$54</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AB0F-46A0-BA65-69374D4D31B1}"/>
            </c:ext>
          </c:extLst>
        </c:ser>
        <c:dLbls>
          <c:dLblPos val="outEnd"/>
          <c:showLegendKey val="0"/>
          <c:showVal val="1"/>
          <c:showCatName val="0"/>
          <c:showSerName val="0"/>
          <c:showPercent val="0"/>
          <c:showBubbleSize val="0"/>
        </c:dLbls>
        <c:gapWidth val="25"/>
        <c:overlap val="100"/>
        <c:axId val="1953336303"/>
        <c:axId val="1953345423"/>
      </c:barChart>
      <c:catAx>
        <c:axId val="19533363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45423"/>
        <c:crosses val="autoZero"/>
        <c:auto val="1"/>
        <c:lblAlgn val="ctr"/>
        <c:lblOffset val="100"/>
        <c:noMultiLvlLbl val="0"/>
      </c:catAx>
      <c:valAx>
        <c:axId val="1953345423"/>
        <c:scaling>
          <c:orientation val="minMax"/>
          <c:min val="0"/>
        </c:scaling>
        <c:delete val="1"/>
        <c:axPos val="b"/>
        <c:numFmt formatCode="General" sourceLinked="1"/>
        <c:majorTickMark val="none"/>
        <c:minorTickMark val="none"/>
        <c:tickLblPos val="nextTo"/>
        <c:crossAx val="195333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latin typeface="+mj-lt"/>
              </a:rPr>
              <a:t>Female</a:t>
            </a:r>
            <a:r>
              <a:rPr lang="en-US" b="1">
                <a:latin typeface="+mj-lt"/>
              </a:rPr>
              <a:t> vs. </a:t>
            </a:r>
            <a:r>
              <a:rPr lang="en-US" b="1">
                <a:solidFill>
                  <a:schemeClr val="accent6"/>
                </a:solidFill>
                <a:latin typeface="+mj-lt"/>
              </a:rPr>
              <a:t>Male</a:t>
            </a:r>
          </a:p>
          <a:p>
            <a:pPr>
              <a:defRPr/>
            </a:pPr>
            <a:r>
              <a:rPr lang="en-US" b="1">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Pivot!$B$70:$B$71</c:f>
              <c:strCache>
                <c:ptCount val="1"/>
                <c:pt idx="0">
                  <c:v>Female</c:v>
                </c:pt>
              </c:strCache>
            </c:strRef>
          </c:tx>
          <c:spPr>
            <a:solidFill>
              <a:schemeClr val="accent5"/>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Pivot!$A$72:$A$75</c:f>
              <c:strCache>
                <c:ptCount val="3"/>
                <c:pt idx="0">
                  <c:v>Cincinnati</c:v>
                </c:pt>
                <c:pt idx="1">
                  <c:v>Cleveland</c:v>
                </c:pt>
                <c:pt idx="2">
                  <c:v>Columbus</c:v>
                </c:pt>
              </c:strCache>
            </c:strRef>
          </c:cat>
          <c:val>
            <c:numRef>
              <c:f>Pivot!$B$72:$B$75</c:f>
              <c:numCache>
                <c:formatCode>#,##0</c:formatCode>
                <c:ptCount val="3"/>
                <c:pt idx="0">
                  <c:v>144</c:v>
                </c:pt>
                <c:pt idx="1">
                  <c:v>326</c:v>
                </c:pt>
                <c:pt idx="2">
                  <c:v>129</c:v>
                </c:pt>
              </c:numCache>
            </c:numRef>
          </c:val>
          <c:extLst>
            <c:ext xmlns:c16="http://schemas.microsoft.com/office/drawing/2014/chart" uri="{C3380CC4-5D6E-409C-BE32-E72D297353CC}">
              <c16:uniqueId val="{00000000-1F74-4A5A-B53C-B2F89CB51A25}"/>
            </c:ext>
          </c:extLst>
        </c:ser>
        <c:ser>
          <c:idx val="1"/>
          <c:order val="1"/>
          <c:tx>
            <c:strRef>
              <c:f>Pivot!$C$70:$C$71</c:f>
              <c:strCache>
                <c:ptCount val="1"/>
                <c:pt idx="0">
                  <c:v>Male</c:v>
                </c:pt>
              </c:strCache>
            </c:strRef>
          </c:tx>
          <c:spPr>
            <a:solidFill>
              <a:schemeClr val="accent6"/>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Pivot!$A$72:$A$75</c:f>
              <c:strCache>
                <c:ptCount val="3"/>
                <c:pt idx="0">
                  <c:v>Cincinnati</c:v>
                </c:pt>
                <c:pt idx="1">
                  <c:v>Cleveland</c:v>
                </c:pt>
                <c:pt idx="2">
                  <c:v>Columbus</c:v>
                </c:pt>
              </c:strCache>
            </c:strRef>
          </c:cat>
          <c:val>
            <c:numRef>
              <c:f>Pivot!$C$72:$C$75</c:f>
              <c:numCache>
                <c:formatCode>#,##0</c:formatCode>
                <c:ptCount val="3"/>
                <c:pt idx="0">
                  <c:v>132</c:v>
                </c:pt>
                <c:pt idx="1">
                  <c:v>63</c:v>
                </c:pt>
                <c:pt idx="2">
                  <c:v>206</c:v>
                </c:pt>
              </c:numCache>
            </c:numRef>
          </c:val>
          <c:extLst>
            <c:ext xmlns:c16="http://schemas.microsoft.com/office/drawing/2014/chart" uri="{C3380CC4-5D6E-409C-BE32-E72D297353CC}">
              <c16:uniqueId val="{00000001-1F74-4A5A-B53C-B2F89CB51A25}"/>
            </c:ext>
          </c:extLst>
        </c:ser>
        <c:dLbls>
          <c:dLblPos val="ctr"/>
          <c:showLegendKey val="0"/>
          <c:showVal val="1"/>
          <c:showCatName val="0"/>
          <c:showSerName val="0"/>
          <c:showPercent val="0"/>
          <c:showBubbleSize val="0"/>
        </c:dLbls>
        <c:gapWidth val="25"/>
        <c:overlap val="100"/>
        <c:axId val="693395520"/>
        <c:axId val="693402240"/>
      </c:barChart>
      <c:catAx>
        <c:axId val="693395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02240"/>
        <c:crosses val="autoZero"/>
        <c:auto val="1"/>
        <c:lblAlgn val="ctr"/>
        <c:lblOffset val="100"/>
        <c:noMultiLvlLbl val="0"/>
      </c:catAx>
      <c:valAx>
        <c:axId val="693402240"/>
        <c:scaling>
          <c:orientation val="minMax"/>
        </c:scaling>
        <c:delete val="1"/>
        <c:axPos val="l"/>
        <c:numFmt formatCode="0%" sourceLinked="1"/>
        <c:majorTickMark val="none"/>
        <c:minorTickMark val="none"/>
        <c:tickLblPos val="nextTo"/>
        <c:crossAx val="69339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[Call-Centre-Report-2025.xlsx]Pivot!Rep satisfaction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alpha val="74000"/>
                </a:schemeClr>
              </a:gs>
              <a:gs pos="10000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Pivot!$B$82</c:f>
              <c:strCache>
                <c:ptCount val="1"/>
                <c:pt idx="0">
                  <c:v>Total</c:v>
                </c:pt>
              </c:strCache>
            </c:strRef>
          </c:tx>
          <c:spPr>
            <a:gradFill>
              <a:gsLst>
                <a:gs pos="0">
                  <a:schemeClr val="accent6">
                    <a:lumMod val="60000"/>
                    <a:lumOff val="40000"/>
                    <a:alpha val="74000"/>
                  </a:schemeClr>
                </a:gs>
                <a:gs pos="100000">
                  <a:schemeClr val="accent6"/>
                </a:gs>
              </a:gsLst>
              <a:lin ang="5400000" scaled="1"/>
            </a:gradFill>
            <a:ln>
              <a:noFill/>
            </a:ln>
            <a:effectLst/>
          </c:spPr>
          <c:invertIfNegative val="0"/>
          <c:cat>
            <c:strRef>
              <c:f>Pivot!$A$83:$A$89</c:f>
              <c:strCache>
                <c:ptCount val="6"/>
                <c:pt idx="0">
                  <c:v>0</c:v>
                </c:pt>
                <c:pt idx="1">
                  <c:v>1</c:v>
                </c:pt>
                <c:pt idx="2">
                  <c:v>2</c:v>
                </c:pt>
                <c:pt idx="3">
                  <c:v>3</c:v>
                </c:pt>
                <c:pt idx="4">
                  <c:v>4</c:v>
                </c:pt>
                <c:pt idx="5">
                  <c:v>5</c:v>
                </c:pt>
              </c:strCache>
            </c:strRef>
          </c:cat>
          <c:val>
            <c:numRef>
              <c:f>Pivot!$B$83:$B$89</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AD16-497A-A2AC-AABFE5C249AE}"/>
            </c:ext>
          </c:extLst>
        </c:ser>
        <c:dLbls>
          <c:showLegendKey val="0"/>
          <c:showVal val="0"/>
          <c:showCatName val="0"/>
          <c:showSerName val="0"/>
          <c:showPercent val="0"/>
          <c:showBubbleSize val="0"/>
        </c:dLbls>
        <c:gapWidth val="10"/>
        <c:overlap val="-27"/>
        <c:axId val="758783312"/>
        <c:axId val="758792912"/>
      </c:barChart>
      <c:catAx>
        <c:axId val="758783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792912"/>
        <c:crosses val="autoZero"/>
        <c:auto val="1"/>
        <c:lblAlgn val="ctr"/>
        <c:lblOffset val="100"/>
        <c:noMultiLvlLbl val="0"/>
      </c:catAx>
      <c:valAx>
        <c:axId val="758792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7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7.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6.xml"/><Relationship Id="rId2" Type="http://schemas.openxmlformats.org/officeDocument/2006/relationships/image" Target="../media/image14.svg"/><Relationship Id="rId16" Type="http://schemas.openxmlformats.org/officeDocument/2006/relationships/chart" Target="../charts/chart10.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5.xml"/><Relationship Id="rId5" Type="http://schemas.openxmlformats.org/officeDocument/2006/relationships/image" Target="../media/image17.png"/><Relationship Id="rId15" Type="http://schemas.openxmlformats.org/officeDocument/2006/relationships/chart" Target="../charts/chart9.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419100</xdr:colOff>
      <xdr:row>10</xdr:row>
      <xdr:rowOff>180975</xdr:rowOff>
    </xdr:from>
    <xdr:to>
      <xdr:col>8</xdr:col>
      <xdr:colOff>196453</xdr:colOff>
      <xdr:row>20</xdr:row>
      <xdr:rowOff>142875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DE5CC428-36A4-5083-FDBE-F33281229F9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048125" y="2085975"/>
              <a:ext cx="1828800"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518717</xdr:colOff>
      <xdr:row>55</xdr:row>
      <xdr:rowOff>117078</xdr:rowOff>
    </xdr:from>
    <xdr:to>
      <xdr:col>13</xdr:col>
      <xdr:colOff>416719</xdr:colOff>
      <xdr:row>65</xdr:row>
      <xdr:rowOff>36115</xdr:rowOff>
    </xdr:to>
    <xdr:graphicFrame macro="">
      <xdr:nvGraphicFramePr>
        <xdr:cNvPr id="5" name="Chart 4">
          <a:extLst>
            <a:ext uri="{FF2B5EF4-FFF2-40B4-BE49-F238E27FC236}">
              <a16:creationId xmlns:a16="http://schemas.microsoft.com/office/drawing/2014/main" id="{A4C4E18C-7554-1419-159D-90BC417A5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540940</xdr:colOff>
      <xdr:row>55</xdr:row>
      <xdr:rowOff>121841</xdr:rowOff>
    </xdr:from>
    <xdr:to>
      <xdr:col>9</xdr:col>
      <xdr:colOff>442517</xdr:colOff>
      <xdr:row>65</xdr:row>
      <xdr:rowOff>40878</xdr:rowOff>
    </xdr:to>
    <xdr:graphicFrame macro="">
      <xdr:nvGraphicFramePr>
        <xdr:cNvPr id="8" name="Chart 7">
          <a:extLst>
            <a:ext uri="{FF2B5EF4-FFF2-40B4-BE49-F238E27FC236}">
              <a16:creationId xmlns:a16="http://schemas.microsoft.com/office/drawing/2014/main" id="{DA03A3DF-D9CD-4E4E-B6FB-762F43BF9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133350</xdr:colOff>
      <xdr:row>68</xdr:row>
      <xdr:rowOff>42862</xdr:rowOff>
    </xdr:from>
    <xdr:to>
      <xdr:col>9</xdr:col>
      <xdr:colOff>0</xdr:colOff>
      <xdr:row>75</xdr:row>
      <xdr:rowOff>161925</xdr:rowOff>
    </xdr:to>
    <xdr:graphicFrame macro="">
      <xdr:nvGraphicFramePr>
        <xdr:cNvPr id="3" name="Chart 2">
          <a:extLst>
            <a:ext uri="{FF2B5EF4-FFF2-40B4-BE49-F238E27FC236}">
              <a16:creationId xmlns:a16="http://schemas.microsoft.com/office/drawing/2014/main" id="{321BD70B-7B76-2C7E-B633-4780CFC361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500062</xdr:colOff>
      <xdr:row>81</xdr:row>
      <xdr:rowOff>38099</xdr:rowOff>
    </xdr:from>
    <xdr:to>
      <xdr:col>6</xdr:col>
      <xdr:colOff>371475</xdr:colOff>
      <xdr:row>88</xdr:row>
      <xdr:rowOff>38100</xdr:rowOff>
    </xdr:to>
    <xdr:graphicFrame macro="">
      <xdr:nvGraphicFramePr>
        <xdr:cNvPr id="4" name="Chart 3">
          <a:extLst>
            <a:ext uri="{FF2B5EF4-FFF2-40B4-BE49-F238E27FC236}">
              <a16:creationId xmlns:a16="http://schemas.microsoft.com/office/drawing/2014/main" id="{ECC51D1E-56A1-90C6-24DB-49F824D60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3158</xdr:colOff>
      <xdr:row>2</xdr:row>
      <xdr:rowOff>66158</xdr:rowOff>
    </xdr:from>
    <xdr:to>
      <xdr:col>4</xdr:col>
      <xdr:colOff>9525</xdr:colOff>
      <xdr:row>7</xdr:row>
      <xdr:rowOff>1962</xdr:rowOff>
    </xdr:to>
    <xdr:sp macro="" textlink="Pivot!A4">
      <xdr:nvSpPr>
        <xdr:cNvPr id="2" name="Rectangle 1">
          <a:extLst>
            <a:ext uri="{FF2B5EF4-FFF2-40B4-BE49-F238E27FC236}">
              <a16:creationId xmlns:a16="http://schemas.microsoft.com/office/drawing/2014/main" id="{878FA7B9-E67D-4071-C141-28021BEE8A58}"/>
            </a:ext>
          </a:extLst>
        </xdr:cNvPr>
        <xdr:cNvSpPr/>
      </xdr:nvSpPr>
      <xdr:spPr>
        <a:xfrm>
          <a:off x="412733" y="447158"/>
          <a:ext cx="1225567" cy="88830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B953999-304B-4069-88BF-43219C94E6EE}" type="TxLink">
            <a:rPr lang="en-US" sz="2800" b="1" i="0" u="none" strike="noStrike">
              <a:solidFill>
                <a:schemeClr val="bg1"/>
              </a:solidFill>
              <a:latin typeface="+mj-lt"/>
            </a:rPr>
            <a:pPr algn="ctr"/>
            <a:t>1,000</a:t>
          </a:fld>
          <a:endParaRPr lang="en-US" sz="2800" b="1">
            <a:solidFill>
              <a:schemeClr val="bg1"/>
            </a:solidFill>
            <a:latin typeface="+mj-lt"/>
          </a:endParaRPr>
        </a:p>
      </xdr:txBody>
    </xdr:sp>
    <xdr:clientData/>
  </xdr:twoCellAnchor>
  <xdr:twoCellAnchor>
    <xdr:from>
      <xdr:col>2</xdr:col>
      <xdr:colOff>171450</xdr:colOff>
      <xdr:row>2</xdr:row>
      <xdr:rowOff>95249</xdr:rowOff>
    </xdr:from>
    <xdr:to>
      <xdr:col>3</xdr:col>
      <xdr:colOff>457200</xdr:colOff>
      <xdr:row>3</xdr:row>
      <xdr:rowOff>161924</xdr:rowOff>
    </xdr:to>
    <xdr:sp macro="" textlink="">
      <xdr:nvSpPr>
        <xdr:cNvPr id="3" name="TextBox 2">
          <a:extLst>
            <a:ext uri="{FF2B5EF4-FFF2-40B4-BE49-F238E27FC236}">
              <a16:creationId xmlns:a16="http://schemas.microsoft.com/office/drawing/2014/main" id="{4F554420-F241-A214-81D1-9A1C1980CD40}"/>
            </a:ext>
          </a:extLst>
        </xdr:cNvPr>
        <xdr:cNvSpPr txBox="1"/>
      </xdr:nvSpPr>
      <xdr:spPr>
        <a:xfrm>
          <a:off x="581025" y="476249"/>
          <a:ext cx="895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n>
                <a:noFill/>
              </a:ln>
              <a:solidFill>
                <a:schemeClr val="bg1">
                  <a:lumMod val="95000"/>
                </a:schemeClr>
              </a:solidFill>
              <a:latin typeface="+mj-lt"/>
            </a:rPr>
            <a:t>Calls</a:t>
          </a:r>
        </a:p>
      </xdr:txBody>
    </xdr:sp>
    <xdr:clientData/>
  </xdr:twoCellAnchor>
  <xdr:twoCellAnchor editAs="oneCell">
    <xdr:from>
      <xdr:col>2</xdr:col>
      <xdr:colOff>41258</xdr:colOff>
      <xdr:row>2</xdr:row>
      <xdr:rowOff>94733</xdr:rowOff>
    </xdr:from>
    <xdr:to>
      <xdr:col>2</xdr:col>
      <xdr:colOff>230605</xdr:colOff>
      <xdr:row>3</xdr:row>
      <xdr:rowOff>93580</xdr:rowOff>
    </xdr:to>
    <xdr:pic>
      <xdr:nvPicPr>
        <xdr:cNvPr id="4" name="Graphic 3" descr="Receiver with solid fill">
          <a:extLst>
            <a:ext uri="{FF2B5EF4-FFF2-40B4-BE49-F238E27FC236}">
              <a16:creationId xmlns:a16="http://schemas.microsoft.com/office/drawing/2014/main" id="{912A41B3-62CB-455E-85AB-54F1BF29445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2337" y="475733"/>
          <a:ext cx="189347" cy="189347"/>
        </a:xfrm>
        <a:prstGeom prst="rect">
          <a:avLst/>
        </a:prstGeom>
      </xdr:spPr>
    </xdr:pic>
    <xdr:clientData/>
  </xdr:twoCellAnchor>
  <xdr:twoCellAnchor>
    <xdr:from>
      <xdr:col>2</xdr:col>
      <xdr:colOff>200025</xdr:colOff>
      <xdr:row>5</xdr:row>
      <xdr:rowOff>95249</xdr:rowOff>
    </xdr:from>
    <xdr:to>
      <xdr:col>3</xdr:col>
      <xdr:colOff>409575</xdr:colOff>
      <xdr:row>6</xdr:row>
      <xdr:rowOff>85724</xdr:rowOff>
    </xdr:to>
    <xdr:sp macro="" textlink="Pivot!A13">
      <xdr:nvSpPr>
        <xdr:cNvPr id="5" name="TextBox 4">
          <a:extLst>
            <a:ext uri="{FF2B5EF4-FFF2-40B4-BE49-F238E27FC236}">
              <a16:creationId xmlns:a16="http://schemas.microsoft.com/office/drawing/2014/main" id="{B3B7DCFF-212B-C2E6-6A26-92586EC775BF}"/>
            </a:ext>
          </a:extLst>
        </xdr:cNvPr>
        <xdr:cNvSpPr txBox="1"/>
      </xdr:nvSpPr>
      <xdr:spPr>
        <a:xfrm>
          <a:off x="609600" y="1047749"/>
          <a:ext cx="8191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9EA460-22F7-4086-B06D-97EB89DAA98F}" type="TxLink">
            <a:rPr lang="en-US" sz="1100" b="1" i="0" u="none" strike="noStrike">
              <a:solidFill>
                <a:schemeClr val="bg1"/>
              </a:solidFill>
              <a:latin typeface="+mj-lt"/>
            </a:rPr>
            <a:pPr algn="ctr"/>
            <a:t>1,000</a:t>
          </a:fld>
          <a:endParaRPr lang="en-US" sz="1100" b="1">
            <a:solidFill>
              <a:schemeClr val="bg1"/>
            </a:solidFill>
            <a:latin typeface="+mj-lt"/>
          </a:endParaRPr>
        </a:p>
      </xdr:txBody>
    </xdr:sp>
    <xdr:clientData/>
  </xdr:twoCellAnchor>
  <xdr:twoCellAnchor>
    <xdr:from>
      <xdr:col>2</xdr:col>
      <xdr:colOff>12700</xdr:colOff>
      <xdr:row>8</xdr:row>
      <xdr:rowOff>103331</xdr:rowOff>
    </xdr:from>
    <xdr:to>
      <xdr:col>4</xdr:col>
      <xdr:colOff>19067</xdr:colOff>
      <xdr:row>13</xdr:row>
      <xdr:rowOff>39135</xdr:rowOff>
    </xdr:to>
    <xdr:sp macro="" textlink="Pivot!B4">
      <xdr:nvSpPr>
        <xdr:cNvPr id="6" name="Rectangle 5">
          <a:extLst>
            <a:ext uri="{FF2B5EF4-FFF2-40B4-BE49-F238E27FC236}">
              <a16:creationId xmlns:a16="http://schemas.microsoft.com/office/drawing/2014/main" id="{2A3D2899-FC5E-42F8-B9AE-7A01E4215E7B}"/>
            </a:ext>
          </a:extLst>
        </xdr:cNvPr>
        <xdr:cNvSpPr/>
      </xdr:nvSpPr>
      <xdr:spPr>
        <a:xfrm>
          <a:off x="431223" y="1604240"/>
          <a:ext cx="1218639" cy="87387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412F273-C8FD-4EEF-A4B9-47D4558C2AED}" type="TxLink">
            <a:rPr lang="en-US" sz="2800" b="1" i="0" u="none" strike="noStrike">
              <a:solidFill>
                <a:schemeClr val="bg1">
                  <a:lumMod val="95000"/>
                </a:schemeClr>
              </a:solidFill>
              <a:latin typeface="Aptos Narrow"/>
            </a:rPr>
            <a:pPr algn="ctr"/>
            <a:t>$96,623</a:t>
          </a:fld>
          <a:endParaRPr lang="en-US" sz="2800" b="1">
            <a:solidFill>
              <a:schemeClr val="bg1">
                <a:lumMod val="95000"/>
              </a:schemeClr>
            </a:solidFill>
            <a:latin typeface="+mj-lt"/>
          </a:endParaRPr>
        </a:p>
      </xdr:txBody>
    </xdr:sp>
    <xdr:clientData/>
  </xdr:twoCellAnchor>
  <xdr:twoCellAnchor>
    <xdr:from>
      <xdr:col>2</xdr:col>
      <xdr:colOff>180992</xdr:colOff>
      <xdr:row>8</xdr:row>
      <xdr:rowOff>132422</xdr:rowOff>
    </xdr:from>
    <xdr:to>
      <xdr:col>3</xdr:col>
      <xdr:colOff>466742</xdr:colOff>
      <xdr:row>10</xdr:row>
      <xdr:rowOff>11484</xdr:rowOff>
    </xdr:to>
    <xdr:sp macro="" textlink="">
      <xdr:nvSpPr>
        <xdr:cNvPr id="7" name="TextBox 6">
          <a:extLst>
            <a:ext uri="{FF2B5EF4-FFF2-40B4-BE49-F238E27FC236}">
              <a16:creationId xmlns:a16="http://schemas.microsoft.com/office/drawing/2014/main" id="{AC56C8AA-EEFB-4218-9C90-AC1BE9E486C8}"/>
            </a:ext>
          </a:extLst>
        </xdr:cNvPr>
        <xdr:cNvSpPr txBox="1"/>
      </xdr:nvSpPr>
      <xdr:spPr>
        <a:xfrm>
          <a:off x="599515" y="1633331"/>
          <a:ext cx="891886" cy="25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n>
                <a:noFill/>
              </a:ln>
              <a:solidFill>
                <a:schemeClr val="bg1">
                  <a:lumMod val="95000"/>
                </a:schemeClr>
              </a:solidFill>
              <a:latin typeface="+mj-lt"/>
            </a:rPr>
            <a:t>Amount</a:t>
          </a:r>
          <a:endParaRPr lang="en-US" sz="1100" b="1">
            <a:ln>
              <a:noFill/>
            </a:ln>
            <a:solidFill>
              <a:schemeClr val="bg1">
                <a:lumMod val="95000"/>
              </a:schemeClr>
            </a:solidFill>
            <a:latin typeface="+mj-lt"/>
          </a:endParaRPr>
        </a:p>
      </xdr:txBody>
    </xdr:sp>
    <xdr:clientData/>
  </xdr:twoCellAnchor>
  <xdr:twoCellAnchor>
    <xdr:from>
      <xdr:col>2</xdr:col>
      <xdr:colOff>209567</xdr:colOff>
      <xdr:row>11</xdr:row>
      <xdr:rowOff>132422</xdr:rowOff>
    </xdr:from>
    <xdr:to>
      <xdr:col>3</xdr:col>
      <xdr:colOff>419117</xdr:colOff>
      <xdr:row>12</xdr:row>
      <xdr:rowOff>122897</xdr:rowOff>
    </xdr:to>
    <xdr:sp macro="" textlink="Pivot!B13">
      <xdr:nvSpPr>
        <xdr:cNvPr id="9" name="TextBox 8">
          <a:extLst>
            <a:ext uri="{FF2B5EF4-FFF2-40B4-BE49-F238E27FC236}">
              <a16:creationId xmlns:a16="http://schemas.microsoft.com/office/drawing/2014/main" id="{95B20F74-92DE-43D1-B1C9-D6F837D82FD2}"/>
            </a:ext>
          </a:extLst>
        </xdr:cNvPr>
        <xdr:cNvSpPr txBox="1"/>
      </xdr:nvSpPr>
      <xdr:spPr>
        <a:xfrm>
          <a:off x="628090" y="2196172"/>
          <a:ext cx="815686" cy="178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1C2613-70B9-4565-9074-655C1D8CF95E}" type="TxLink">
            <a:rPr lang="en-US" sz="1100" b="1" i="0" u="none" strike="noStrike">
              <a:solidFill>
                <a:schemeClr val="bg1"/>
              </a:solidFill>
              <a:latin typeface="+mj-lt"/>
            </a:rPr>
            <a:pPr algn="ctr"/>
            <a:t>$96,623</a:t>
          </a:fld>
          <a:endParaRPr lang="en-US" sz="1100" b="1">
            <a:solidFill>
              <a:schemeClr val="bg1"/>
            </a:solidFill>
            <a:latin typeface="+mj-lt"/>
          </a:endParaRPr>
        </a:p>
      </xdr:txBody>
    </xdr:sp>
    <xdr:clientData/>
  </xdr:twoCellAnchor>
  <xdr:twoCellAnchor>
    <xdr:from>
      <xdr:col>2</xdr:col>
      <xdr:colOff>28864</xdr:colOff>
      <xdr:row>15</xdr:row>
      <xdr:rowOff>43296</xdr:rowOff>
    </xdr:from>
    <xdr:to>
      <xdr:col>4</xdr:col>
      <xdr:colOff>35231</xdr:colOff>
      <xdr:row>19</xdr:row>
      <xdr:rowOff>169600</xdr:rowOff>
    </xdr:to>
    <xdr:sp macro="" textlink="Pivot!C4">
      <xdr:nvSpPr>
        <xdr:cNvPr id="10" name="Rectangle 9">
          <a:extLst>
            <a:ext uri="{FF2B5EF4-FFF2-40B4-BE49-F238E27FC236}">
              <a16:creationId xmlns:a16="http://schemas.microsoft.com/office/drawing/2014/main" id="{41373E1B-71B7-4E38-9BB7-8A5CB75AF93E}"/>
            </a:ext>
          </a:extLst>
        </xdr:cNvPr>
        <xdr:cNvSpPr/>
      </xdr:nvSpPr>
      <xdr:spPr>
        <a:xfrm>
          <a:off x="447387" y="2857501"/>
          <a:ext cx="1218639" cy="87675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C56FA4-6369-43B4-AA6A-466F7698EBA6}" type="TxLink">
            <a:rPr lang="en-US" sz="2800" b="1" i="0" u="none" strike="noStrike">
              <a:solidFill>
                <a:schemeClr val="bg1">
                  <a:lumMod val="95000"/>
                </a:schemeClr>
              </a:solidFill>
              <a:latin typeface="+mj-lt"/>
            </a:rPr>
            <a:pPr algn="ctr"/>
            <a:t>89,850</a:t>
          </a:fld>
          <a:endParaRPr lang="en-US" sz="2800" b="1">
            <a:solidFill>
              <a:schemeClr val="bg1">
                <a:lumMod val="95000"/>
              </a:schemeClr>
            </a:solidFill>
            <a:latin typeface="+mj-lt"/>
          </a:endParaRPr>
        </a:p>
      </xdr:txBody>
    </xdr:sp>
    <xdr:clientData/>
  </xdr:twoCellAnchor>
  <xdr:twoCellAnchor>
    <xdr:from>
      <xdr:col>2</xdr:col>
      <xdr:colOff>197156</xdr:colOff>
      <xdr:row>15</xdr:row>
      <xdr:rowOff>72387</xdr:rowOff>
    </xdr:from>
    <xdr:to>
      <xdr:col>3</xdr:col>
      <xdr:colOff>482906</xdr:colOff>
      <xdr:row>16</xdr:row>
      <xdr:rowOff>139062</xdr:rowOff>
    </xdr:to>
    <xdr:sp macro="" textlink="">
      <xdr:nvSpPr>
        <xdr:cNvPr id="11" name="TextBox 10">
          <a:extLst>
            <a:ext uri="{FF2B5EF4-FFF2-40B4-BE49-F238E27FC236}">
              <a16:creationId xmlns:a16="http://schemas.microsoft.com/office/drawing/2014/main" id="{80982698-18C6-40A2-A9B0-AFE3292AB2B3}"/>
            </a:ext>
          </a:extLst>
        </xdr:cNvPr>
        <xdr:cNvSpPr txBox="1"/>
      </xdr:nvSpPr>
      <xdr:spPr>
        <a:xfrm>
          <a:off x="615679" y="2886592"/>
          <a:ext cx="891886" cy="254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n>
                <a:noFill/>
              </a:ln>
              <a:solidFill>
                <a:schemeClr val="bg1">
                  <a:lumMod val="95000"/>
                </a:schemeClr>
              </a:solidFill>
              <a:latin typeface="+mj-lt"/>
            </a:rPr>
            <a:t>Duration</a:t>
          </a:r>
          <a:endParaRPr lang="en-US" sz="1100" b="1">
            <a:ln>
              <a:noFill/>
            </a:ln>
            <a:solidFill>
              <a:schemeClr val="bg1">
                <a:lumMod val="95000"/>
              </a:schemeClr>
            </a:solidFill>
            <a:latin typeface="+mj-lt"/>
          </a:endParaRPr>
        </a:p>
      </xdr:txBody>
    </xdr:sp>
    <xdr:clientData/>
  </xdr:twoCellAnchor>
  <xdr:twoCellAnchor>
    <xdr:from>
      <xdr:col>2</xdr:col>
      <xdr:colOff>225731</xdr:colOff>
      <xdr:row>18</xdr:row>
      <xdr:rowOff>72387</xdr:rowOff>
    </xdr:from>
    <xdr:to>
      <xdr:col>3</xdr:col>
      <xdr:colOff>435281</xdr:colOff>
      <xdr:row>19</xdr:row>
      <xdr:rowOff>62862</xdr:rowOff>
    </xdr:to>
    <xdr:sp macro="" textlink="Pivot!C13">
      <xdr:nvSpPr>
        <xdr:cNvPr id="13" name="TextBox 12">
          <a:extLst>
            <a:ext uri="{FF2B5EF4-FFF2-40B4-BE49-F238E27FC236}">
              <a16:creationId xmlns:a16="http://schemas.microsoft.com/office/drawing/2014/main" id="{25A3E6A0-A9E1-4F11-B1A7-22046F9C37DA}"/>
            </a:ext>
          </a:extLst>
        </xdr:cNvPr>
        <xdr:cNvSpPr txBox="1"/>
      </xdr:nvSpPr>
      <xdr:spPr>
        <a:xfrm>
          <a:off x="644254" y="3449432"/>
          <a:ext cx="815686" cy="178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7ED6D8-AD03-4DE4-A59C-AB1E69F80EEC}" type="TxLink">
            <a:rPr lang="en-US" sz="1100" b="1" i="0" u="none" strike="noStrike">
              <a:solidFill>
                <a:schemeClr val="bg1"/>
              </a:solidFill>
              <a:latin typeface="+mj-lt"/>
            </a:rPr>
            <a:pPr algn="ctr"/>
            <a:t>89,850</a:t>
          </a:fld>
          <a:endParaRPr lang="en-US" sz="1100" b="1">
            <a:solidFill>
              <a:schemeClr val="bg1"/>
            </a:solidFill>
            <a:latin typeface="+mj-lt"/>
          </a:endParaRPr>
        </a:p>
      </xdr:txBody>
    </xdr:sp>
    <xdr:clientData/>
  </xdr:twoCellAnchor>
  <xdr:twoCellAnchor>
    <xdr:from>
      <xdr:col>2</xdr:col>
      <xdr:colOff>12277</xdr:colOff>
      <xdr:row>21</xdr:row>
      <xdr:rowOff>178175</xdr:rowOff>
    </xdr:from>
    <xdr:to>
      <xdr:col>4</xdr:col>
      <xdr:colOff>18644</xdr:colOff>
      <xdr:row>26</xdr:row>
      <xdr:rowOff>108377</xdr:rowOff>
    </xdr:to>
    <xdr:sp macro="" textlink="Pivot!D4">
      <xdr:nvSpPr>
        <xdr:cNvPr id="14" name="Rectangle 13">
          <a:extLst>
            <a:ext uri="{FF2B5EF4-FFF2-40B4-BE49-F238E27FC236}">
              <a16:creationId xmlns:a16="http://schemas.microsoft.com/office/drawing/2014/main" id="{736414F7-EAA1-4C83-BBCC-A710C28EE1E5}"/>
            </a:ext>
          </a:extLst>
        </xdr:cNvPr>
        <xdr:cNvSpPr/>
      </xdr:nvSpPr>
      <xdr:spPr>
        <a:xfrm>
          <a:off x="430800" y="4118061"/>
          <a:ext cx="1218639" cy="86827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20B7F5-CF40-4021-968D-787DF0185A5E}" type="TxLink">
            <a:rPr lang="en-US" sz="2800" b="1" i="0" u="none" strike="noStrike">
              <a:solidFill>
                <a:schemeClr val="bg1">
                  <a:lumMod val="95000"/>
                </a:schemeClr>
              </a:solidFill>
              <a:latin typeface="+mj-lt"/>
            </a:rPr>
            <a:pPr algn="ctr"/>
            <a:t>3.9</a:t>
          </a:fld>
          <a:endParaRPr lang="en-US" sz="2800" b="1">
            <a:solidFill>
              <a:schemeClr val="bg1">
                <a:lumMod val="95000"/>
              </a:schemeClr>
            </a:solidFill>
            <a:latin typeface="+mj-lt"/>
          </a:endParaRPr>
        </a:p>
      </xdr:txBody>
    </xdr:sp>
    <xdr:clientData/>
  </xdr:twoCellAnchor>
  <xdr:twoCellAnchor>
    <xdr:from>
      <xdr:col>2</xdr:col>
      <xdr:colOff>180569</xdr:colOff>
      <xdr:row>22</xdr:row>
      <xdr:rowOff>11163</xdr:rowOff>
    </xdr:from>
    <xdr:to>
      <xdr:col>3</xdr:col>
      <xdr:colOff>466319</xdr:colOff>
      <xdr:row>23</xdr:row>
      <xdr:rowOff>77838</xdr:rowOff>
    </xdr:to>
    <xdr:sp macro="" textlink="">
      <xdr:nvSpPr>
        <xdr:cNvPr id="15" name="TextBox 14">
          <a:extLst>
            <a:ext uri="{FF2B5EF4-FFF2-40B4-BE49-F238E27FC236}">
              <a16:creationId xmlns:a16="http://schemas.microsoft.com/office/drawing/2014/main" id="{D3D7B175-AA1E-4CF1-A389-7E4E20208463}"/>
            </a:ext>
          </a:extLst>
        </xdr:cNvPr>
        <xdr:cNvSpPr txBox="1"/>
      </xdr:nvSpPr>
      <xdr:spPr>
        <a:xfrm>
          <a:off x="599092" y="4138663"/>
          <a:ext cx="891886" cy="25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en-US" sz="1100" b="1">
              <a:ln>
                <a:noFill/>
              </a:ln>
              <a:solidFill>
                <a:schemeClr val="bg1">
                  <a:lumMod val="95000"/>
                </a:schemeClr>
              </a:solidFill>
              <a:latin typeface="+mj-lt"/>
            </a:rPr>
            <a:t> Avg, Rating</a:t>
          </a:r>
        </a:p>
      </xdr:txBody>
    </xdr:sp>
    <xdr:clientData/>
  </xdr:twoCellAnchor>
  <xdr:twoCellAnchor>
    <xdr:from>
      <xdr:col>2</xdr:col>
      <xdr:colOff>209144</xdr:colOff>
      <xdr:row>25</xdr:row>
      <xdr:rowOff>11163</xdr:rowOff>
    </xdr:from>
    <xdr:to>
      <xdr:col>3</xdr:col>
      <xdr:colOff>418694</xdr:colOff>
      <xdr:row>26</xdr:row>
      <xdr:rowOff>1639</xdr:rowOff>
    </xdr:to>
    <xdr:sp macro="" textlink="Pivot!D13">
      <xdr:nvSpPr>
        <xdr:cNvPr id="17" name="TextBox 16">
          <a:extLst>
            <a:ext uri="{FF2B5EF4-FFF2-40B4-BE49-F238E27FC236}">
              <a16:creationId xmlns:a16="http://schemas.microsoft.com/office/drawing/2014/main" id="{D2FD6014-79C7-4F45-8A45-94AF4DFEA090}"/>
            </a:ext>
          </a:extLst>
        </xdr:cNvPr>
        <xdr:cNvSpPr txBox="1"/>
      </xdr:nvSpPr>
      <xdr:spPr>
        <a:xfrm>
          <a:off x="627667" y="4701504"/>
          <a:ext cx="815686" cy="17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3FFE7C-9901-404E-87C8-B37CB7131C1D}" type="TxLink">
            <a:rPr lang="en-US" sz="1100" b="1" i="0" u="none" strike="noStrike">
              <a:solidFill>
                <a:schemeClr val="bg1"/>
              </a:solidFill>
              <a:latin typeface="+mj-lt"/>
            </a:rPr>
            <a:pPr algn="ctr"/>
            <a:t>3.9</a:t>
          </a:fld>
          <a:endParaRPr lang="en-US" sz="1100" b="1">
            <a:solidFill>
              <a:schemeClr val="bg1"/>
            </a:solidFill>
            <a:latin typeface="+mj-lt"/>
          </a:endParaRPr>
        </a:p>
      </xdr:txBody>
    </xdr:sp>
    <xdr:clientData/>
  </xdr:twoCellAnchor>
  <xdr:twoCellAnchor>
    <xdr:from>
      <xdr:col>2</xdr:col>
      <xdr:colOff>10969</xdr:colOff>
      <xdr:row>28</xdr:row>
      <xdr:rowOff>140158</xdr:rowOff>
    </xdr:from>
    <xdr:to>
      <xdr:col>4</xdr:col>
      <xdr:colOff>17336</xdr:colOff>
      <xdr:row>33</xdr:row>
      <xdr:rowOff>75962</xdr:rowOff>
    </xdr:to>
    <xdr:sp macro="" textlink="Pivot!E4">
      <xdr:nvSpPr>
        <xdr:cNvPr id="18" name="Rectangle 17">
          <a:extLst>
            <a:ext uri="{FF2B5EF4-FFF2-40B4-BE49-F238E27FC236}">
              <a16:creationId xmlns:a16="http://schemas.microsoft.com/office/drawing/2014/main" id="{1504F21A-0131-4DA0-A540-E64B0A0AA65E}"/>
            </a:ext>
          </a:extLst>
        </xdr:cNvPr>
        <xdr:cNvSpPr/>
      </xdr:nvSpPr>
      <xdr:spPr>
        <a:xfrm>
          <a:off x="429492" y="5393340"/>
          <a:ext cx="1218639" cy="87387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1047BFC-DA71-4E51-90ED-8D28A14E2DF1}" type="TxLink">
            <a:rPr lang="en-US" sz="2800" b="1" i="0" u="none" strike="noStrike">
              <a:solidFill>
                <a:schemeClr val="bg1">
                  <a:lumMod val="95000"/>
                </a:schemeClr>
              </a:solidFill>
              <a:latin typeface="+mj-lt"/>
            </a:rPr>
            <a:pPr algn="ctr"/>
            <a:t>307</a:t>
          </a:fld>
          <a:endParaRPr lang="en-US" sz="2800" b="1">
            <a:solidFill>
              <a:schemeClr val="bg1">
                <a:lumMod val="95000"/>
              </a:schemeClr>
            </a:solidFill>
            <a:latin typeface="+mj-lt"/>
          </a:endParaRPr>
        </a:p>
      </xdr:txBody>
    </xdr:sp>
    <xdr:clientData/>
  </xdr:twoCellAnchor>
  <xdr:twoCellAnchor>
    <xdr:from>
      <xdr:col>2</xdr:col>
      <xdr:colOff>179261</xdr:colOff>
      <xdr:row>28</xdr:row>
      <xdr:rowOff>160759</xdr:rowOff>
    </xdr:from>
    <xdr:to>
      <xdr:col>4</xdr:col>
      <xdr:colOff>31022</xdr:colOff>
      <xdr:row>30</xdr:row>
      <xdr:rowOff>45424</xdr:rowOff>
    </xdr:to>
    <xdr:sp macro="" textlink="">
      <xdr:nvSpPr>
        <xdr:cNvPr id="19" name="TextBox 18">
          <a:extLst>
            <a:ext uri="{FF2B5EF4-FFF2-40B4-BE49-F238E27FC236}">
              <a16:creationId xmlns:a16="http://schemas.microsoft.com/office/drawing/2014/main" id="{647F09B9-B997-44F2-85C4-BC66052D0C93}"/>
            </a:ext>
          </a:extLst>
        </xdr:cNvPr>
        <xdr:cNvSpPr txBox="1"/>
      </xdr:nvSpPr>
      <xdr:spPr>
        <a:xfrm>
          <a:off x="597784" y="5413941"/>
          <a:ext cx="1064033" cy="259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n>
                <a:noFill/>
              </a:ln>
              <a:solidFill>
                <a:schemeClr val="bg1">
                  <a:lumMod val="95000"/>
                </a:schemeClr>
              </a:solidFill>
              <a:latin typeface="+mj-lt"/>
            </a:rPr>
            <a:t>Happy </a:t>
          </a:r>
          <a:r>
            <a:rPr lang="en-US" sz="1200" b="1">
              <a:ln>
                <a:noFill/>
              </a:ln>
              <a:solidFill>
                <a:schemeClr val="bg1">
                  <a:lumMod val="95000"/>
                </a:schemeClr>
              </a:solidFill>
              <a:latin typeface="+mj-lt"/>
            </a:rPr>
            <a:t>Callers</a:t>
          </a:r>
          <a:endParaRPr lang="en-US" sz="1100" b="1">
            <a:ln>
              <a:noFill/>
            </a:ln>
            <a:solidFill>
              <a:schemeClr val="bg1">
                <a:lumMod val="95000"/>
              </a:schemeClr>
            </a:solidFill>
            <a:latin typeface="+mj-lt"/>
          </a:endParaRPr>
        </a:p>
      </xdr:txBody>
    </xdr:sp>
    <xdr:clientData/>
  </xdr:twoCellAnchor>
  <xdr:twoCellAnchor>
    <xdr:from>
      <xdr:col>2</xdr:col>
      <xdr:colOff>207836</xdr:colOff>
      <xdr:row>31</xdr:row>
      <xdr:rowOff>160759</xdr:rowOff>
    </xdr:from>
    <xdr:to>
      <xdr:col>3</xdr:col>
      <xdr:colOff>417386</xdr:colOff>
      <xdr:row>32</xdr:row>
      <xdr:rowOff>159724</xdr:rowOff>
    </xdr:to>
    <xdr:sp macro="" textlink="Pivot!E13">
      <xdr:nvSpPr>
        <xdr:cNvPr id="21" name="TextBox 20">
          <a:extLst>
            <a:ext uri="{FF2B5EF4-FFF2-40B4-BE49-F238E27FC236}">
              <a16:creationId xmlns:a16="http://schemas.microsoft.com/office/drawing/2014/main" id="{D1611A2A-F04D-479F-9D8D-C70FC111C8B8}"/>
            </a:ext>
          </a:extLst>
        </xdr:cNvPr>
        <xdr:cNvSpPr txBox="1"/>
      </xdr:nvSpPr>
      <xdr:spPr>
        <a:xfrm>
          <a:off x="626359" y="5976782"/>
          <a:ext cx="815686" cy="186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78C1FA-4AA8-41CD-BFC0-781E0D71D6C9}" type="TxLink">
            <a:rPr lang="en-US" sz="1100" b="1" i="0" u="none" strike="noStrike">
              <a:solidFill>
                <a:schemeClr val="bg1"/>
              </a:solidFill>
              <a:latin typeface="+mj-lt"/>
            </a:rPr>
            <a:pPr algn="ctr"/>
            <a:t>307</a:t>
          </a:fld>
          <a:endParaRPr lang="en-US" sz="1100" b="1">
            <a:solidFill>
              <a:schemeClr val="bg1"/>
            </a:solidFill>
            <a:latin typeface="+mj-lt"/>
          </a:endParaRPr>
        </a:p>
      </xdr:txBody>
    </xdr:sp>
    <xdr:clientData/>
  </xdr:twoCellAnchor>
  <xdr:twoCellAnchor editAs="oneCell">
    <xdr:from>
      <xdr:col>2</xdr:col>
      <xdr:colOff>41275</xdr:colOff>
      <xdr:row>8</xdr:row>
      <xdr:rowOff>133410</xdr:rowOff>
    </xdr:from>
    <xdr:to>
      <xdr:col>2</xdr:col>
      <xdr:colOff>253332</xdr:colOff>
      <xdr:row>9</xdr:row>
      <xdr:rowOff>154967</xdr:rowOff>
    </xdr:to>
    <xdr:pic>
      <xdr:nvPicPr>
        <xdr:cNvPr id="22" name="Graphic 21" descr="Shopping cart with solid fill">
          <a:extLst>
            <a:ext uri="{FF2B5EF4-FFF2-40B4-BE49-F238E27FC236}">
              <a16:creationId xmlns:a16="http://schemas.microsoft.com/office/drawing/2014/main" id="{7F36E797-64A4-41D7-8146-39A1E23530A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59798" y="1634319"/>
          <a:ext cx="212057" cy="209171"/>
        </a:xfrm>
        <a:prstGeom prst="rect">
          <a:avLst/>
        </a:prstGeom>
      </xdr:spPr>
    </xdr:pic>
    <xdr:clientData/>
  </xdr:twoCellAnchor>
  <xdr:twoCellAnchor editAs="oneCell">
    <xdr:from>
      <xdr:col>2</xdr:col>
      <xdr:colOff>47413</xdr:colOff>
      <xdr:row>15</xdr:row>
      <xdr:rowOff>93428</xdr:rowOff>
    </xdr:from>
    <xdr:to>
      <xdr:col>2</xdr:col>
      <xdr:colOff>247939</xdr:colOff>
      <xdr:row>16</xdr:row>
      <xdr:rowOff>103454</xdr:rowOff>
    </xdr:to>
    <xdr:pic>
      <xdr:nvPicPr>
        <xdr:cNvPr id="25" name="Graphic 24" descr="Hourglass Finished with solid fill">
          <a:extLst>
            <a:ext uri="{FF2B5EF4-FFF2-40B4-BE49-F238E27FC236}">
              <a16:creationId xmlns:a16="http://schemas.microsoft.com/office/drawing/2014/main" id="{717E8DD2-14FE-4CF3-B3B9-7AB1C71442C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5936" y="2907633"/>
          <a:ext cx="200526" cy="197639"/>
        </a:xfrm>
        <a:prstGeom prst="rect">
          <a:avLst/>
        </a:prstGeom>
      </xdr:spPr>
    </xdr:pic>
    <xdr:clientData/>
  </xdr:twoCellAnchor>
  <xdr:twoCellAnchor editAs="oneCell">
    <xdr:from>
      <xdr:col>2</xdr:col>
      <xdr:colOff>40852</xdr:colOff>
      <xdr:row>22</xdr:row>
      <xdr:rowOff>2125</xdr:rowOff>
    </xdr:from>
    <xdr:to>
      <xdr:col>2</xdr:col>
      <xdr:colOff>291510</xdr:colOff>
      <xdr:row>23</xdr:row>
      <xdr:rowOff>62283</xdr:rowOff>
    </xdr:to>
    <xdr:pic>
      <xdr:nvPicPr>
        <xdr:cNvPr id="26" name="Graphic 25" descr="Rating Star with solid fill">
          <a:extLst>
            <a:ext uri="{FF2B5EF4-FFF2-40B4-BE49-F238E27FC236}">
              <a16:creationId xmlns:a16="http://schemas.microsoft.com/office/drawing/2014/main" id="{1978284A-1A4F-4B88-8F9C-1D6946CE497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59375" y="4129625"/>
          <a:ext cx="250658" cy="247772"/>
        </a:xfrm>
        <a:prstGeom prst="rect">
          <a:avLst/>
        </a:prstGeom>
      </xdr:spPr>
    </xdr:pic>
    <xdr:clientData/>
  </xdr:twoCellAnchor>
  <xdr:twoCellAnchor editAs="oneCell">
    <xdr:from>
      <xdr:col>2</xdr:col>
      <xdr:colOff>19492</xdr:colOff>
      <xdr:row>29</xdr:row>
      <xdr:rowOff>4214</xdr:rowOff>
    </xdr:from>
    <xdr:to>
      <xdr:col>2</xdr:col>
      <xdr:colOff>236310</xdr:colOff>
      <xdr:row>30</xdr:row>
      <xdr:rowOff>35837</xdr:rowOff>
    </xdr:to>
    <xdr:pic>
      <xdr:nvPicPr>
        <xdr:cNvPr id="27" name="Graphic 26" descr="Star-struck face outline with solid fill">
          <a:extLst>
            <a:ext uri="{FF2B5EF4-FFF2-40B4-BE49-F238E27FC236}">
              <a16:creationId xmlns:a16="http://schemas.microsoft.com/office/drawing/2014/main" id="{B1D4432D-C65E-4C5D-B4D9-1D8498D49DF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38015" y="5445009"/>
          <a:ext cx="216818" cy="219236"/>
        </a:xfrm>
        <a:prstGeom prst="rect">
          <a:avLst/>
        </a:prstGeom>
      </xdr:spPr>
    </xdr:pic>
    <xdr:clientData/>
  </xdr:twoCellAnchor>
  <xdr:twoCellAnchor editAs="oneCell">
    <xdr:from>
      <xdr:col>13</xdr:col>
      <xdr:colOff>15281</xdr:colOff>
      <xdr:row>19</xdr:row>
      <xdr:rowOff>17318</xdr:rowOff>
    </xdr:from>
    <xdr:to>
      <xdr:col>15</xdr:col>
      <xdr:colOff>365125</xdr:colOff>
      <xdr:row>29</xdr:row>
      <xdr:rowOff>95250</xdr:rowOff>
    </xdr:to>
    <mc:AlternateContent xmlns:mc="http://schemas.openxmlformats.org/markup-compatibility/2006">
      <mc:Choice xmlns:a14="http://schemas.microsoft.com/office/drawing/2010/main" Requires="a14">
        <xdr:graphicFrame macro="">
          <xdr:nvGraphicFramePr>
            <xdr:cNvPr id="28" name="Representative 1">
              <a:extLst>
                <a:ext uri="{FF2B5EF4-FFF2-40B4-BE49-F238E27FC236}">
                  <a16:creationId xmlns:a16="http://schemas.microsoft.com/office/drawing/2014/main" id="{EAFC8822-F059-44F4-8806-A499DC894D1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159031" y="4099461"/>
              <a:ext cx="1642523" cy="1982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111706</xdr:colOff>
      <xdr:row>2</xdr:row>
      <xdr:rowOff>158750</xdr:rowOff>
    </xdr:from>
    <xdr:to>
      <xdr:col>15</xdr:col>
      <xdr:colOff>303069</xdr:colOff>
      <xdr:row>13</xdr:row>
      <xdr:rowOff>54429</xdr:rowOff>
    </xdr:to>
    <xdr:graphicFrame macro="">
      <xdr:nvGraphicFramePr>
        <xdr:cNvPr id="31" name="Chart 30">
          <a:extLst>
            <a:ext uri="{FF2B5EF4-FFF2-40B4-BE49-F238E27FC236}">
              <a16:creationId xmlns:a16="http://schemas.microsoft.com/office/drawing/2014/main" id="{C1A6A88E-A14C-40F1-84B8-0FAE1A332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434102</xdr:colOff>
      <xdr:row>2</xdr:row>
      <xdr:rowOff>33227</xdr:rowOff>
    </xdr:from>
    <xdr:to>
      <xdr:col>12</xdr:col>
      <xdr:colOff>204107</xdr:colOff>
      <xdr:row>14</xdr:row>
      <xdr:rowOff>13607</xdr:rowOff>
    </xdr:to>
    <xdr:graphicFrame macro="">
      <xdr:nvGraphicFramePr>
        <xdr:cNvPr id="30" name="Chart 29">
          <a:extLst>
            <a:ext uri="{FF2B5EF4-FFF2-40B4-BE49-F238E27FC236}">
              <a16:creationId xmlns:a16="http://schemas.microsoft.com/office/drawing/2014/main" id="{D06A4DFE-F13A-4674-95A1-EB1A13572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194808</xdr:colOff>
      <xdr:row>15</xdr:row>
      <xdr:rowOff>11793</xdr:rowOff>
    </xdr:from>
    <xdr:to>
      <xdr:col>13</xdr:col>
      <xdr:colOff>86591</xdr:colOff>
      <xdr:row>33</xdr:row>
      <xdr:rowOff>126066</xdr:rowOff>
    </xdr:to>
    <xdr:graphicFrame macro="">
      <xdr:nvGraphicFramePr>
        <xdr:cNvPr id="32" name="Chart 31">
          <a:extLst>
            <a:ext uri="{FF2B5EF4-FFF2-40B4-BE49-F238E27FC236}">
              <a16:creationId xmlns:a16="http://schemas.microsoft.com/office/drawing/2014/main" id="{0B4608FD-0452-45AF-9B2B-29615E97A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394607</xdr:colOff>
      <xdr:row>15</xdr:row>
      <xdr:rowOff>16556</xdr:rowOff>
    </xdr:from>
    <xdr:to>
      <xdr:col>8</xdr:col>
      <xdr:colOff>476250</xdr:colOff>
      <xdr:row>33</xdr:row>
      <xdr:rowOff>112059</xdr:rowOff>
    </xdr:to>
    <xdr:graphicFrame macro="">
      <xdr:nvGraphicFramePr>
        <xdr:cNvPr id="33" name="Chart 32">
          <a:extLst>
            <a:ext uri="{FF2B5EF4-FFF2-40B4-BE49-F238E27FC236}">
              <a16:creationId xmlns:a16="http://schemas.microsoft.com/office/drawing/2014/main" id="{357F24B4-1BD4-4DBE-9635-59EC3062E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393699</xdr:colOff>
      <xdr:row>15</xdr:row>
      <xdr:rowOff>0</xdr:rowOff>
    </xdr:from>
    <xdr:to>
      <xdr:col>13</xdr:col>
      <xdr:colOff>72158</xdr:colOff>
      <xdr:row>33</xdr:row>
      <xdr:rowOff>115455</xdr:rowOff>
    </xdr:to>
    <xdr:sp macro="" textlink="">
      <xdr:nvSpPr>
        <xdr:cNvPr id="34" name="Rectangle 33">
          <a:extLst>
            <a:ext uri="{FF2B5EF4-FFF2-40B4-BE49-F238E27FC236}">
              <a16:creationId xmlns:a16="http://schemas.microsoft.com/office/drawing/2014/main" id="{E8BF3B23-07B1-C033-A69B-1223019465D0}"/>
            </a:ext>
          </a:extLst>
        </xdr:cNvPr>
        <xdr:cNvSpPr/>
      </xdr:nvSpPr>
      <xdr:spPr>
        <a:xfrm>
          <a:off x="2024494" y="2814205"/>
          <a:ext cx="5133687" cy="3492500"/>
        </a:xfrm>
        <a:prstGeom prst="rect">
          <a:avLst/>
        </a:prstGeom>
        <a:noFill/>
        <a:ln w="12700">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28864</xdr:colOff>
      <xdr:row>2</xdr:row>
      <xdr:rowOff>31579</xdr:rowOff>
    </xdr:from>
    <xdr:to>
      <xdr:col>19</xdr:col>
      <xdr:colOff>372793</xdr:colOff>
      <xdr:row>14</xdr:row>
      <xdr:rowOff>26515</xdr:rowOff>
    </xdr:to>
    <xdr:graphicFrame macro="">
      <xdr:nvGraphicFramePr>
        <xdr:cNvPr id="8" name="Chart 7">
          <a:extLst>
            <a:ext uri="{FF2B5EF4-FFF2-40B4-BE49-F238E27FC236}">
              <a16:creationId xmlns:a16="http://schemas.microsoft.com/office/drawing/2014/main" id="{0D287199-EA66-4742-A439-72D24D0B9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389657</xdr:colOff>
      <xdr:row>2</xdr:row>
      <xdr:rowOff>36376</xdr:rowOff>
    </xdr:from>
    <xdr:to>
      <xdr:col>22</xdr:col>
      <xdr:colOff>577273</xdr:colOff>
      <xdr:row>14</xdr:row>
      <xdr:rowOff>23328</xdr:rowOff>
    </xdr:to>
    <xdr:graphicFrame macro="">
      <xdr:nvGraphicFramePr>
        <xdr:cNvPr id="12" name="Chart 11">
          <a:extLst>
            <a:ext uri="{FF2B5EF4-FFF2-40B4-BE49-F238E27FC236}">
              <a16:creationId xmlns:a16="http://schemas.microsoft.com/office/drawing/2014/main" id="{DDC593A6-880D-4A6A-8634-96DDE335C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33.012541666663" backgroundQuery="1" createdVersion="8" refreshedVersion="8" minRefreshableVersion="3" recordCount="0" supportSubquery="1" supportAdvancedDrill="1" xr:uid="{1AB1191C-22D0-44D0-BF3A-037902056C1D}">
  <cacheSource type="external" connectionId="1"/>
  <cacheFields count="5">
    <cacheField name="[Measures].[Call Count]" caption="Call Count" numFmtId="0" hierarchy="17" level="32767"/>
    <cacheField name="[Measures].[Total Amount]" caption="Total Amount" numFmtId="0" hierarchy="18" level="32767"/>
    <cacheField name="[Measures].[Total Call Duration]" caption="Total Cal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Call Duration]" caption="Total Cal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33.028693749999" backgroundQuery="1" createdVersion="8" refreshedVersion="8" minRefreshableVersion="3" recordCount="0" supportSubquery="1" supportAdvancedDrill="1" xr:uid="{660D74F4-E2FA-425D-985B-4603611E0CBC}">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34.010725462962" backgroundQuery="1" createdVersion="8" refreshedVersion="8" minRefreshableVersion="3" recordCount="0" supportSubquery="1" supportAdvancedDrill="1" xr:uid="{12A8E90F-5555-498F-8879-68C950F434A3}">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34.026543865744" backgroundQuery="1" createdVersion="8" refreshedVersion="8" minRefreshableVersion="3" recordCount="0" supportSubquery="1" supportAdvancedDrill="1" xr:uid="{2545B830-1C75-4289-888B-A12EA8CBB4D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71.682226157405" backgroundQuery="1" createdVersion="8" refreshedVersion="8" minRefreshableVersion="3" recordCount="0" supportSubquery="1" supportAdvancedDrill="1" xr:uid="{D3559858-075E-470F-9CA5-C4316874C667}">
  <cacheSource type="external" connectionId="1"/>
  <cacheFields count="6">
    <cacheField name="[Measures].[Call Count]" caption="Call Count" numFmtId="0" hierarchy="17" level="32767"/>
    <cacheField name="[Measures].[Total Amount]" caption="Total Amount" numFmtId="0" hierarchy="18" level="32767"/>
    <cacheField name="[Measures].[Total Call Duration]" caption="Total Cal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Call Duration]" caption="Total Cal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71.682226736113" backgroundQuery="1" createdVersion="8" refreshedVersion="8" minRefreshableVersion="3" recordCount="0" supportSubquery="1" supportAdvancedDrill="1" xr:uid="{F6DB27A9-4029-4071-A275-0F4C8124B01F}">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71.682227314814" backgroundQuery="1" createdVersion="8" refreshedVersion="8" minRefreshableVersion="3" recordCount="0" supportSubquery="1" supportAdvancedDrill="1" xr:uid="{133A2D6E-2196-45AA-8BC9-B8DDF8DC7F1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71.682227777776" backgroundQuery="1" createdVersion="8" refreshedVersion="8" minRefreshableVersion="3" recordCount="0" supportSubquery="1" supportAdvancedDrill="1" xr:uid="{FB731774-B4BF-42EA-8C01-A55B17F05A80}">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71.682228356483" backgroundQuery="1" createdVersion="8" refreshedVersion="8" minRefreshableVersion="3" recordCount="0" supportSubquery="1" supportAdvancedDrill="1" xr:uid="{01B52067-D771-46AE-9853-6F0DAB43C191}">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733.012532754627" backgroundQuery="1" createdVersion="3" refreshedVersion="8" minRefreshableVersion="3" recordCount="0" supportSubquery="1" supportAdvancedDrill="1" xr:uid="{A9456BD8-552C-4BF1-8A0A-C81B6446582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Call Duration]" caption="Total Cal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219895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37E5C5-3FF6-4935-B71F-38E466C13B7C}" name="selected rep pivot" cacheId="18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9:A64"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3">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8DA790-42CF-44E3-9180-4D827420C5EE}" name="Rep pivo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C5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0FC55A-0CE6-4831-867D-53C473A29E7C}"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99:G11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D4BFB7-E00A-4677-B037-B5EEE67A6EFD}" name="Rep satisfaction"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B89"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387249-BF85-4CCE-A94E-EB64D4D2DC02}" name="Weekday trend" cacheId="1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23:H3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F12BE2-D5CD-4A24-A785-68DF3447A8C4}"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70:D7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F8A8E-8A1B-4234-9F70-778DD3CD3391}" name="rep pivot all" cacheId="1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F0AA07-98DB-4629-A117-238F45FB1024}"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78125D-1A9A-4FAF-A631-F5A75BC14679}" name="Monthly Trend" cacheId="1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C36"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all Count2" fld="2" subtotal="count" baseField="0" baseItem="0">
      <extLst>
        <ext xmlns:x14="http://schemas.microsoft.com/office/spreadsheetml/2009/9/main" uri="{E15A36E0-9728-4e99-A89B-3F7291B0FE68}">
          <x14:dataField sourceField="2" uniqueName="[__Xl2].[Measures].[Call Count]"/>
        </ext>
      </extLst>
    </dataField>
    <dataField fld="4" subtotal="count" baseField="0" baseItem="0">
      <extLst>
        <ext xmlns:x14="http://schemas.microsoft.com/office/spreadsheetml/2009/9/main" uri="{E15A36E0-9728-4e99-A89B-3F7291B0FE68}">
          <x14:dataField sourceField="2"/>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11</v>
  </rv>
  <rv s="1">
    <v>5</v>
    <v>1</v>
  </rv>
  <rv s="1">
    <v>5</v>
    <v>0</v>
  </rv>
  <rv s="1">
    <v>5</v>
    <v>2</v>
  </rv>
</rvData>
</file>

<file path=xl/richData/rdrichvaluestructure.xml><?xml version="1.0" encoding="utf-8"?>
<rvStructures xmlns="http://schemas.microsoft.com/office/spreadsheetml/2017/richdata" count="2">
  <s t="_error">
    <k n="errorType" t="i"/>
  </s>
  <s t="_localImage">
    <k n="CalcOrigin" t="i"/>
    <k n="_rvRel:LocalImageIdentifier" t="i"/>
  </s>
</rvStructures>
</file>

<file path=xl/richData/richValueRel.xml><?xml version="1.0" encoding="utf-8"?>
<richValueRels xmlns="http://schemas.microsoft.com/office/spreadsheetml/2022/richvaluerel" xmlns:r="http://schemas.openxmlformats.org/officeDocument/2006/relationships">
  <rel r:id="rId2"/>
  <rel r:id="rId3"/>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517161-4ECC-4599-A8F9-08A108E5D73F}" sourceName="[calls].[Representative]">
  <pivotTables>
    <pivotTable tabId="7" name="rep pivot all"/>
    <pivotTable tabId="7" name="Monthly Trend"/>
    <pivotTable tabId="7" name="Weekday trend"/>
    <pivotTable tabId="7" name="selected rep pivot"/>
    <pivotTable tabId="7" name="Rep satisfaction"/>
  </pivotTables>
  <data>
    <olap pivotCacheId="172198954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D78958F-066D-4523-B774-FA179197CA0A}" cache="Slicer_Representative" caption="Representativ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F97AFFD-14C6-46BB-B9AD-3D8546EFE5D1}" cache="Slicer_Representative" caption="Representative" level="1" style="SlicerStyleDark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7"/>
    <tableColumn id="5" xr3:uid="{5A35565E-8707-4DED-AD15-A0669D67B382}" name="Date of Call" dataDxfId="26"/>
    <tableColumn id="6" xr3:uid="{F2E4F158-B41F-47BC-8DF8-DFCADFEE4E40}" name="Purchase Amount"/>
    <tableColumn id="7" xr3:uid="{04B291B5-47BD-4F78-8FD8-D1551CCA6BD9}" name="Satisfaction Rating"/>
    <tableColumn id="8" xr3:uid="{6E4123C0-0B17-43B8-A142-A1E540CE974C}" name="FY" dataDxfId="25">
      <calculatedColumnFormula>IF(MONTH(calls[[#This Row],[Date of Call]])&lt;=6, YEAR(calls[[#This Row],[Date of Call]]), YEAR(calls[[#This Row],[Date of Call]])+1)</calculatedColumnFormula>
    </tableColumn>
    <tableColumn id="9" xr3:uid="{199FA271-5E9B-46CE-9BC6-2801F92CD17E}" name="Day of week" dataDxfId="24">
      <calculatedColumnFormula>TEXT(calls[[#This Row],[Date of Call]],"DDDD")</calculatedColumnFormula>
    </tableColumn>
    <tableColumn id="10" xr3:uid="{328CDB09-95B8-4D5E-9ED9-EF0D363735A1}" name="Duration Bucket" dataDxfId="2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1" headerRowBorderDxfId="20" tableBorderDxfId="19" totalsRowBorderDxfId="18">
  <autoFilter ref="Q3:T18" xr:uid="{27158F51-A707-4171-8A04-81FB0AABCBA5}"/>
  <tableColumns count="4">
    <tableColumn id="1" xr3:uid="{02688061-6A8C-4E23-B7FF-D00CD8B58CAC}" name="Customer ID" dataDxfId="17"/>
    <tableColumn id="2" xr3:uid="{771678B6-DB44-426B-9874-B4E421A440D5}" name="Gedner" dataDxfId="16"/>
    <tableColumn id="3" xr3:uid="{B0D41C62-587E-494D-B49A-603F2C05F8D3}" name="Age" dataDxfId="15"/>
    <tableColumn id="4" xr3:uid="{663F92D6-FE31-4D81-9E01-8D066DDC8A88}" name="City" dataDxfId="1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T25"/>
  <sheetViews>
    <sheetView tabSelected="1" zoomScale="77" zoomScaleNormal="77" workbookViewId="0">
      <selection activeCell="U18" sqref="U18"/>
    </sheetView>
  </sheetViews>
  <sheetFormatPr defaultRowHeight="15" x14ac:dyDescent="0.25"/>
  <cols>
    <col min="5" max="5" width="11" customWidth="1"/>
    <col min="6" max="6" width="13.28515625" customWidth="1"/>
  </cols>
  <sheetData>
    <row r="2" spans="5:20" x14ac:dyDescent="0.25">
      <c r="E2" t="s">
        <v>1040</v>
      </c>
      <c r="F2" t="s">
        <v>1041</v>
      </c>
      <c r="J2" s="47"/>
      <c r="K2" s="47"/>
      <c r="L2" s="47"/>
      <c r="M2" s="47"/>
      <c r="N2" s="47"/>
      <c r="O2" s="47"/>
      <c r="P2" s="47"/>
      <c r="Q2" s="47"/>
      <c r="R2" s="47"/>
      <c r="S2" s="47"/>
      <c r="T2" s="47"/>
    </row>
    <row r="3" spans="5:20" ht="25.5" customHeight="1" x14ac:dyDescent="0.45">
      <c r="E3" t="s">
        <v>11</v>
      </c>
      <c r="F3" s="41" t="e" vm="1">
        <v>#VALUE!</v>
      </c>
      <c r="J3" s="47"/>
      <c r="K3" s="47"/>
      <c r="L3" s="47"/>
      <c r="M3" s="47"/>
      <c r="N3" s="47"/>
      <c r="O3" s="47"/>
      <c r="P3" s="47"/>
      <c r="Q3" s="47"/>
      <c r="R3" s="47"/>
      <c r="S3" s="47"/>
      <c r="T3" s="47"/>
    </row>
    <row r="4" spans="5:20" ht="25.5" customHeight="1" x14ac:dyDescent="0.45">
      <c r="E4" t="s">
        <v>9</v>
      </c>
      <c r="F4" s="41" t="e" vm="1">
        <v>#VALUE!</v>
      </c>
      <c r="J4" s="47"/>
      <c r="K4" s="47"/>
      <c r="L4" s="47"/>
      <c r="M4" s="47"/>
      <c r="N4" s="47"/>
      <c r="O4" s="47"/>
      <c r="P4" s="47"/>
      <c r="Q4" s="47"/>
      <c r="R4" s="47"/>
      <c r="S4" s="47"/>
      <c r="T4" s="47"/>
    </row>
    <row r="5" spans="5:20" ht="25.5" customHeight="1" x14ac:dyDescent="0.45">
      <c r="E5" t="s">
        <v>6</v>
      </c>
      <c r="F5" s="41" t="e" vm="2">
        <v>#VALUE!</v>
      </c>
      <c r="J5" s="47"/>
      <c r="K5" s="47"/>
      <c r="L5" s="47"/>
      <c r="M5" s="47"/>
      <c r="N5" s="47"/>
      <c r="O5" s="47"/>
      <c r="P5" s="47"/>
      <c r="Q5" s="47"/>
      <c r="R5" s="47"/>
      <c r="S5" s="47"/>
      <c r="T5" s="47"/>
    </row>
    <row r="6" spans="5:20" ht="25.5" customHeight="1" x14ac:dyDescent="0.45">
      <c r="E6" t="s">
        <v>13</v>
      </c>
      <c r="F6" s="41" t="e" vm="3">
        <v>#VALUE!</v>
      </c>
      <c r="J6" s="47"/>
      <c r="K6" s="47"/>
      <c r="L6" s="47"/>
      <c r="M6" s="47"/>
      <c r="N6" s="47"/>
      <c r="O6" s="47"/>
      <c r="P6" s="47"/>
      <c r="Q6" s="47"/>
      <c r="R6" s="47"/>
      <c r="S6" s="47"/>
      <c r="T6" s="47"/>
    </row>
    <row r="7" spans="5:20" ht="25.5" customHeight="1" x14ac:dyDescent="0.45">
      <c r="E7" t="s">
        <v>10</v>
      </c>
      <c r="F7" s="41" t="e" vm="4">
        <v>#VALUE!</v>
      </c>
      <c r="J7" s="47"/>
      <c r="K7" s="47"/>
      <c r="L7" s="47"/>
      <c r="M7" s="47"/>
      <c r="N7" s="47"/>
      <c r="O7" s="47"/>
      <c r="P7" s="47"/>
      <c r="Q7" s="47"/>
      <c r="R7" s="47"/>
      <c r="S7" s="47"/>
      <c r="T7" s="47"/>
    </row>
    <row r="8" spans="5:20" x14ac:dyDescent="0.25">
      <c r="J8" s="47"/>
      <c r="K8" s="47"/>
      <c r="L8" s="47"/>
      <c r="M8" s="47"/>
      <c r="N8" s="47"/>
      <c r="O8" s="47"/>
      <c r="P8" s="47"/>
      <c r="Q8" s="47"/>
      <c r="R8" s="47"/>
      <c r="S8" s="47"/>
      <c r="T8" s="47"/>
    </row>
    <row r="9" spans="5:20" x14ac:dyDescent="0.25">
      <c r="J9" s="47"/>
      <c r="K9" s="47"/>
      <c r="L9" s="47"/>
      <c r="M9" s="47"/>
      <c r="N9" s="47"/>
      <c r="O9" s="47"/>
      <c r="P9" s="47"/>
      <c r="Q9" s="47"/>
      <c r="R9" s="47"/>
      <c r="S9" s="47"/>
      <c r="T9" s="47"/>
    </row>
    <row r="10" spans="5:20" x14ac:dyDescent="0.25">
      <c r="J10" s="47"/>
      <c r="K10" s="47"/>
      <c r="L10" s="47"/>
      <c r="M10" s="47"/>
      <c r="N10" s="47"/>
      <c r="O10" s="47"/>
      <c r="P10" s="47"/>
      <c r="Q10" s="47"/>
      <c r="R10" s="47"/>
      <c r="S10" s="47"/>
      <c r="T10" s="47"/>
    </row>
    <row r="11" spans="5:20" x14ac:dyDescent="0.25">
      <c r="J11" s="47"/>
      <c r="K11" s="47"/>
      <c r="L11" s="47"/>
      <c r="M11" s="47"/>
      <c r="N11" s="47"/>
      <c r="O11" s="47"/>
      <c r="P11" s="47"/>
      <c r="Q11" s="47"/>
      <c r="R11" s="47"/>
      <c r="S11" s="47"/>
      <c r="T11" s="47"/>
    </row>
    <row r="12" spans="5:20" x14ac:dyDescent="0.25">
      <c r="J12" s="47"/>
      <c r="K12" s="47"/>
      <c r="L12" s="47"/>
      <c r="M12" s="47"/>
      <c r="N12" s="47"/>
      <c r="O12" s="47"/>
      <c r="P12" s="47"/>
      <c r="Q12" s="47"/>
      <c r="R12" s="47"/>
      <c r="S12" s="47"/>
      <c r="T12" s="47"/>
    </row>
    <row r="13" spans="5:20" x14ac:dyDescent="0.25">
      <c r="J13" s="47"/>
      <c r="K13" s="47"/>
      <c r="L13" s="47"/>
      <c r="M13" s="47"/>
      <c r="N13" s="47"/>
      <c r="O13" s="47"/>
      <c r="P13" s="47"/>
      <c r="Q13" s="47"/>
      <c r="R13" s="47"/>
      <c r="S13" s="47"/>
      <c r="T13" s="47"/>
    </row>
    <row r="14" spans="5:20" x14ac:dyDescent="0.25">
      <c r="J14" s="47"/>
      <c r="K14" s="47"/>
      <c r="L14" s="47"/>
      <c r="M14" s="47"/>
      <c r="N14" s="47"/>
      <c r="O14" s="47"/>
      <c r="P14" s="47"/>
      <c r="Q14" s="47"/>
      <c r="R14" s="47"/>
      <c r="S14" s="47"/>
      <c r="T14" s="47"/>
    </row>
    <row r="15" spans="5:20" x14ac:dyDescent="0.25">
      <c r="J15" s="47"/>
      <c r="K15" s="47"/>
      <c r="L15" s="47"/>
      <c r="M15" s="47"/>
      <c r="N15" s="47"/>
      <c r="O15" s="47"/>
      <c r="P15" s="47"/>
      <c r="Q15" s="47"/>
      <c r="R15" s="47"/>
      <c r="S15" s="47"/>
      <c r="T15" s="47"/>
    </row>
    <row r="16" spans="5:20" x14ac:dyDescent="0.25">
      <c r="J16" s="47"/>
      <c r="K16" s="47"/>
      <c r="L16" s="47"/>
      <c r="M16" s="47"/>
      <c r="N16" s="47"/>
      <c r="O16" s="47"/>
      <c r="P16" s="47"/>
      <c r="Q16" s="47"/>
      <c r="R16" s="47"/>
      <c r="S16" s="47"/>
      <c r="T16" s="47"/>
    </row>
    <row r="17" spans="10:20" x14ac:dyDescent="0.25">
      <c r="J17" s="47"/>
      <c r="K17" s="47"/>
      <c r="L17" s="47"/>
      <c r="M17" s="47"/>
      <c r="N17" s="47"/>
      <c r="O17" s="47"/>
      <c r="P17" s="47"/>
      <c r="Q17" s="47"/>
      <c r="R17" s="47"/>
      <c r="S17" s="47"/>
      <c r="T17" s="47"/>
    </row>
    <row r="18" spans="10:20" x14ac:dyDescent="0.25">
      <c r="J18" s="47"/>
      <c r="K18" s="47"/>
      <c r="L18" s="47"/>
      <c r="M18" s="47"/>
      <c r="N18" s="47"/>
      <c r="O18" s="47"/>
      <c r="P18" s="47"/>
      <c r="Q18" s="47"/>
      <c r="R18" s="47"/>
      <c r="S18" s="47"/>
      <c r="T18" s="47"/>
    </row>
    <row r="19" spans="10:20" x14ac:dyDescent="0.25">
      <c r="J19" s="47"/>
      <c r="K19" s="47"/>
      <c r="L19" s="47"/>
      <c r="M19" s="47"/>
      <c r="N19" s="47"/>
      <c r="O19" s="47"/>
      <c r="P19" s="47"/>
      <c r="Q19" s="47"/>
      <c r="R19" s="47"/>
      <c r="S19" s="47"/>
      <c r="T19" s="47"/>
    </row>
    <row r="20" spans="10:20" x14ac:dyDescent="0.25">
      <c r="J20" s="47"/>
      <c r="K20" s="47"/>
      <c r="L20" s="47"/>
      <c r="M20" s="47"/>
      <c r="N20" s="47"/>
      <c r="O20" s="47"/>
      <c r="P20" s="47"/>
      <c r="Q20" s="47"/>
      <c r="R20" s="47"/>
      <c r="S20" s="47"/>
      <c r="T20" s="47"/>
    </row>
    <row r="21" spans="10:20" x14ac:dyDescent="0.25">
      <c r="J21" s="47"/>
      <c r="K21" s="47"/>
      <c r="L21" s="47"/>
      <c r="M21" s="47"/>
      <c r="N21" s="47"/>
      <c r="O21" s="47"/>
      <c r="P21" s="47"/>
      <c r="Q21" s="47"/>
      <c r="R21" s="47"/>
      <c r="S21" s="47"/>
      <c r="T21" s="47"/>
    </row>
    <row r="22" spans="10:20" x14ac:dyDescent="0.25">
      <c r="J22" s="47"/>
      <c r="K22" s="47"/>
      <c r="L22" s="47"/>
      <c r="M22" s="47"/>
      <c r="N22" s="47"/>
      <c r="O22" s="47"/>
      <c r="P22" s="47"/>
      <c r="Q22" s="47"/>
      <c r="R22" s="47"/>
      <c r="S22" s="47"/>
      <c r="T22" s="47"/>
    </row>
    <row r="23" spans="10:20" x14ac:dyDescent="0.25">
      <c r="J23" s="47"/>
      <c r="K23" s="47"/>
      <c r="L23" s="47"/>
      <c r="M23" s="47"/>
      <c r="N23" s="47"/>
      <c r="O23" s="47"/>
      <c r="P23" s="47"/>
      <c r="Q23" s="47"/>
      <c r="R23" s="47"/>
      <c r="S23" s="47"/>
      <c r="T23" s="47"/>
    </row>
    <row r="24" spans="10:20" x14ac:dyDescent="0.25">
      <c r="J24" s="47"/>
      <c r="K24" s="47"/>
      <c r="L24" s="47"/>
      <c r="M24" s="47"/>
      <c r="N24" s="47"/>
      <c r="O24" s="47"/>
      <c r="P24" s="47"/>
      <c r="Q24" s="47"/>
      <c r="R24" s="47"/>
      <c r="S24" s="47"/>
      <c r="T24" s="47"/>
    </row>
    <row r="25" spans="10:20" x14ac:dyDescent="0.25">
      <c r="K25" s="31"/>
      <c r="L25" s="31"/>
      <c r="M25" s="31"/>
      <c r="N25" s="31"/>
      <c r="O25" s="31"/>
      <c r="P25" s="31"/>
      <c r="Q25" s="31"/>
      <c r="R25" s="31"/>
      <c r="S25" s="3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5" zoomScaleNormal="55" workbookViewId="0">
      <selection activeCell="E29" sqref="E29"/>
    </sheetView>
  </sheetViews>
  <sheetFormatPr defaultRowHeight="15" x14ac:dyDescent="0.25"/>
  <cols>
    <col min="1" max="1" width="3.7109375" customWidth="1"/>
    <col min="2" max="2" width="14.7109375" customWidth="1"/>
    <col min="3" max="3" width="13" customWidth="1"/>
    <col min="4" max="4" width="16.7109375" customWidth="1"/>
    <col min="5" max="5" width="15.140625" customWidth="1"/>
    <col min="6" max="6" width="16.28515625" customWidth="1"/>
    <col min="7" max="7" width="17.28515625" customWidth="1"/>
    <col min="8" max="8" width="18.42578125" customWidth="1"/>
    <col min="9" max="9" width="17.28515625" customWidth="1"/>
    <col min="10" max="12" width="15.5703125" customWidth="1"/>
    <col min="13" max="16" width="7.5703125" customWidth="1"/>
    <col min="17" max="17" width="14.7109375" customWidth="1"/>
    <col min="20" max="20" width="10.710937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4796-75B0-4789-BDE4-2DBF932BED9F}">
  <dimension ref="A3:I118"/>
  <sheetViews>
    <sheetView topLeftCell="A45" zoomScale="96" zoomScaleNormal="96" workbookViewId="0">
      <selection activeCell="G64" sqref="G64"/>
    </sheetView>
  </sheetViews>
  <sheetFormatPr defaultRowHeight="15" x14ac:dyDescent="0.25"/>
  <cols>
    <col min="1" max="1" width="13.42578125" bestFit="1" customWidth="1"/>
    <col min="2" max="3" width="10.5703125" bestFit="1" customWidth="1"/>
    <col min="4" max="4" width="10.85546875" bestFit="1" customWidth="1"/>
    <col min="5" max="5" width="8" bestFit="1" customWidth="1"/>
    <col min="6" max="6" width="6.85546875" bestFit="1" customWidth="1"/>
    <col min="7" max="7" width="13.42578125" bestFit="1" customWidth="1"/>
    <col min="8" max="8" width="10.5703125" bestFit="1" customWidth="1"/>
    <col min="9" max="9" width="11" bestFit="1" customWidth="1"/>
    <col min="10" max="10" width="8.42578125" bestFit="1" customWidth="1"/>
    <col min="11" max="29" width="9.42578125" bestFit="1" customWidth="1"/>
    <col min="30" max="36" width="8.42578125" bestFit="1" customWidth="1"/>
    <col min="37" max="55" width="9.42578125" bestFit="1" customWidth="1"/>
    <col min="56" max="64" width="8.42578125" bestFit="1" customWidth="1"/>
    <col min="65" max="85" width="9.42578125" bestFit="1" customWidth="1"/>
    <col min="86" max="94" width="8.42578125" bestFit="1" customWidth="1"/>
    <col min="95" max="115" width="9.42578125" bestFit="1" customWidth="1"/>
    <col min="116" max="123" width="8.42578125" bestFit="1" customWidth="1"/>
    <col min="124" max="143" width="9.42578125" bestFit="1" customWidth="1"/>
    <col min="144" max="151" width="8.42578125" bestFit="1" customWidth="1"/>
    <col min="152" max="171" width="9.42578125" bestFit="1" customWidth="1"/>
    <col min="172" max="179" width="8.42578125" bestFit="1" customWidth="1"/>
    <col min="180" max="198" width="9.42578125" bestFit="1" customWidth="1"/>
    <col min="199" max="205" width="8.42578125" bestFit="1" customWidth="1"/>
    <col min="206" max="222" width="9.42578125" bestFit="1" customWidth="1"/>
    <col min="223" max="230" width="8.42578125" bestFit="1" customWidth="1"/>
    <col min="231" max="258" width="9.42578125" bestFit="1" customWidth="1"/>
    <col min="259" max="280" width="10.42578125" bestFit="1" customWidth="1"/>
    <col min="281" max="288" width="9.42578125" bestFit="1" customWidth="1"/>
    <col min="289" max="307" width="10.42578125" bestFit="1" customWidth="1"/>
    <col min="308" max="315" width="9.42578125" bestFit="1" customWidth="1"/>
    <col min="316" max="331" width="10.42578125" bestFit="1" customWidth="1"/>
    <col min="332" max="332" width="11.28515625" bestFit="1" customWidth="1"/>
  </cols>
  <sheetData>
    <row r="3" spans="1:5" x14ac:dyDescent="0.25">
      <c r="A3" t="s">
        <v>1042</v>
      </c>
      <c r="B3" t="s">
        <v>1043</v>
      </c>
      <c r="C3" t="s">
        <v>1044</v>
      </c>
      <c r="D3" t="s">
        <v>1045</v>
      </c>
      <c r="E3" t="s">
        <v>1046</v>
      </c>
    </row>
    <row r="4" spans="1:5" x14ac:dyDescent="0.25">
      <c r="A4" s="21">
        <v>1000</v>
      </c>
      <c r="B4" s="22">
        <v>96623</v>
      </c>
      <c r="C4" s="21">
        <v>89850</v>
      </c>
      <c r="D4" s="23">
        <v>3.8854000000000033</v>
      </c>
      <c r="E4" s="21">
        <v>307</v>
      </c>
    </row>
    <row r="12" spans="1:5" x14ac:dyDescent="0.25">
      <c r="A12" t="s">
        <v>1042</v>
      </c>
      <c r="B12" t="s">
        <v>1043</v>
      </c>
      <c r="C12" t="s">
        <v>1044</v>
      </c>
      <c r="D12" t="s">
        <v>1045</v>
      </c>
      <c r="E12" t="s">
        <v>1046</v>
      </c>
    </row>
    <row r="13" spans="1:5" x14ac:dyDescent="0.25">
      <c r="A13" s="21">
        <v>1000</v>
      </c>
      <c r="B13" s="22">
        <v>96623</v>
      </c>
      <c r="C13" s="21">
        <v>89850</v>
      </c>
      <c r="D13" s="23">
        <v>3.8854000000000033</v>
      </c>
      <c r="E13" s="21">
        <v>307</v>
      </c>
    </row>
    <row r="23" spans="1:8" x14ac:dyDescent="0.25">
      <c r="A23" s="24" t="s">
        <v>1060</v>
      </c>
      <c r="B23" t="s">
        <v>1061</v>
      </c>
      <c r="C23" t="s">
        <v>1042</v>
      </c>
      <c r="G23" s="24" t="s">
        <v>1060</v>
      </c>
      <c r="H23" t="s">
        <v>1042</v>
      </c>
    </row>
    <row r="24" spans="1:8" x14ac:dyDescent="0.25">
      <c r="A24" s="25" t="s">
        <v>1048</v>
      </c>
      <c r="B24" s="21">
        <v>79</v>
      </c>
      <c r="C24" s="21">
        <v>79</v>
      </c>
      <c r="G24" s="25" t="s">
        <v>1065</v>
      </c>
      <c r="H24" s="21">
        <v>146</v>
      </c>
    </row>
    <row r="25" spans="1:8" x14ac:dyDescent="0.25">
      <c r="A25" s="25" t="s">
        <v>1049</v>
      </c>
      <c r="B25" s="21">
        <v>66</v>
      </c>
      <c r="C25" s="21">
        <v>66</v>
      </c>
      <c r="G25" s="25" t="s">
        <v>1063</v>
      </c>
      <c r="H25" s="21">
        <v>133</v>
      </c>
    </row>
    <row r="26" spans="1:8" x14ac:dyDescent="0.25">
      <c r="A26" s="25" t="s">
        <v>1050</v>
      </c>
      <c r="B26" s="21">
        <v>155</v>
      </c>
      <c r="C26" s="21">
        <v>155</v>
      </c>
      <c r="G26" s="25" t="s">
        <v>1067</v>
      </c>
      <c r="H26" s="21">
        <v>138</v>
      </c>
    </row>
    <row r="27" spans="1:8" x14ac:dyDescent="0.25">
      <c r="A27" s="25" t="s">
        <v>1051</v>
      </c>
      <c r="B27" s="21">
        <v>136</v>
      </c>
      <c r="C27" s="21">
        <v>136</v>
      </c>
      <c r="G27" s="25" t="s">
        <v>1068</v>
      </c>
      <c r="H27" s="21">
        <v>153</v>
      </c>
    </row>
    <row r="28" spans="1:8" x14ac:dyDescent="0.25">
      <c r="A28" s="25" t="s">
        <v>1052</v>
      </c>
      <c r="B28" s="21">
        <v>83</v>
      </c>
      <c r="C28" s="21">
        <v>83</v>
      </c>
      <c r="G28" s="25" t="s">
        <v>1066</v>
      </c>
      <c r="H28" s="21">
        <v>128</v>
      </c>
    </row>
    <row r="29" spans="1:8" x14ac:dyDescent="0.25">
      <c r="A29" s="25" t="s">
        <v>1053</v>
      </c>
      <c r="B29" s="21">
        <v>67</v>
      </c>
      <c r="C29" s="21">
        <v>67</v>
      </c>
      <c r="G29" s="25" t="s">
        <v>1062</v>
      </c>
      <c r="H29" s="21">
        <v>141</v>
      </c>
    </row>
    <row r="30" spans="1:8" x14ac:dyDescent="0.25">
      <c r="A30" s="25" t="s">
        <v>1054</v>
      </c>
      <c r="B30" s="21">
        <v>64</v>
      </c>
      <c r="C30" s="21">
        <v>64</v>
      </c>
      <c r="G30" s="25" t="s">
        <v>1064</v>
      </c>
      <c r="H30" s="21">
        <v>161</v>
      </c>
    </row>
    <row r="31" spans="1:8" x14ac:dyDescent="0.25">
      <c r="A31" s="25" t="s">
        <v>1055</v>
      </c>
      <c r="B31" s="21">
        <v>50</v>
      </c>
      <c r="C31" s="21">
        <v>50</v>
      </c>
      <c r="G31" s="25" t="s">
        <v>1047</v>
      </c>
      <c r="H31" s="21">
        <v>1000</v>
      </c>
    </row>
    <row r="32" spans="1:8" x14ac:dyDescent="0.25">
      <c r="A32" s="25" t="s">
        <v>1056</v>
      </c>
      <c r="B32" s="21">
        <v>76</v>
      </c>
      <c r="C32" s="21">
        <v>76</v>
      </c>
    </row>
    <row r="33" spans="1:9" x14ac:dyDescent="0.25">
      <c r="A33" s="25" t="s">
        <v>1057</v>
      </c>
      <c r="B33" s="21">
        <v>114</v>
      </c>
      <c r="C33" s="21">
        <v>114</v>
      </c>
    </row>
    <row r="34" spans="1:9" x14ac:dyDescent="0.25">
      <c r="A34" s="25" t="s">
        <v>1058</v>
      </c>
      <c r="B34" s="21">
        <v>57</v>
      </c>
      <c r="C34" s="21">
        <v>57</v>
      </c>
    </row>
    <row r="35" spans="1:9" x14ac:dyDescent="0.25">
      <c r="A35" s="25" t="s">
        <v>1059</v>
      </c>
      <c r="B35" s="21">
        <v>53</v>
      </c>
      <c r="C35" s="21">
        <v>53</v>
      </c>
    </row>
    <row r="36" spans="1:9" x14ac:dyDescent="0.25">
      <c r="A36" s="25" t="s">
        <v>1047</v>
      </c>
      <c r="B36" s="21">
        <v>1000</v>
      </c>
      <c r="C36" s="21">
        <v>1000</v>
      </c>
    </row>
    <row r="47" spans="1:9" x14ac:dyDescent="0.25">
      <c r="H47" t="s">
        <v>1075</v>
      </c>
      <c r="I47" t="str">
        <f>A60</f>
        <v>R01</v>
      </c>
    </row>
    <row r="48" spans="1:9" x14ac:dyDescent="0.25">
      <c r="E48" t="s">
        <v>1069</v>
      </c>
    </row>
    <row r="49" spans="1:9" x14ac:dyDescent="0.25">
      <c r="A49" s="24" t="s">
        <v>1060</v>
      </c>
      <c r="B49" t="s">
        <v>1042</v>
      </c>
      <c r="C49" t="s">
        <v>1043</v>
      </c>
      <c r="E49" t="s">
        <v>1070</v>
      </c>
      <c r="F49" t="s">
        <v>1071</v>
      </c>
      <c r="G49" t="s">
        <v>1072</v>
      </c>
      <c r="H49" t="s">
        <v>1073</v>
      </c>
      <c r="I49" t="s">
        <v>1074</v>
      </c>
    </row>
    <row r="50" spans="1:9" x14ac:dyDescent="0.25">
      <c r="A50" s="25" t="s">
        <v>11</v>
      </c>
      <c r="B50" s="21">
        <v>189</v>
      </c>
      <c r="C50" s="22">
        <v>18415</v>
      </c>
      <c r="E50" t="str" cm="1">
        <f t="array" ref="E50:G54">A50:C54</f>
        <v>R01</v>
      </c>
      <c r="F50">
        <v>189</v>
      </c>
      <c r="G50" s="26">
        <v>18415</v>
      </c>
      <c r="H50">
        <f>IF(E50=$I$47,F50,NA())</f>
        <v>189</v>
      </c>
      <c r="I50">
        <f>IF(E50=$I$47,G50,NA())</f>
        <v>18415</v>
      </c>
    </row>
    <row r="51" spans="1:9" x14ac:dyDescent="0.25">
      <c r="A51" s="25" t="s">
        <v>9</v>
      </c>
      <c r="B51" s="21">
        <v>218</v>
      </c>
      <c r="C51" s="22">
        <v>20581</v>
      </c>
      <c r="E51" t="str">
        <v>R02</v>
      </c>
      <c r="F51">
        <v>218</v>
      </c>
      <c r="G51" s="26">
        <v>20581</v>
      </c>
      <c r="H51" t="e">
        <f>IF(E51=$I$47,F51,NA())</f>
        <v>#N/A</v>
      </c>
      <c r="I51" t="e">
        <f>IF(E51=$I$47,G51,NA())</f>
        <v>#N/A</v>
      </c>
    </row>
    <row r="52" spans="1:9" x14ac:dyDescent="0.25">
      <c r="A52" s="25" t="s">
        <v>6</v>
      </c>
      <c r="B52" s="21">
        <v>207</v>
      </c>
      <c r="C52" s="22">
        <v>20872</v>
      </c>
      <c r="E52" t="str">
        <v>R03</v>
      </c>
      <c r="F52">
        <v>207</v>
      </c>
      <c r="G52" s="26">
        <v>20872</v>
      </c>
      <c r="H52" t="e">
        <f>IF(E52=$I$47,F52,NA())</f>
        <v>#N/A</v>
      </c>
      <c r="I52" t="e">
        <f>IF(E52=$I$47,G52,NA())</f>
        <v>#N/A</v>
      </c>
    </row>
    <row r="53" spans="1:9" x14ac:dyDescent="0.25">
      <c r="A53" s="25" t="s">
        <v>13</v>
      </c>
      <c r="B53" s="21">
        <v>186</v>
      </c>
      <c r="C53" s="22">
        <v>16651</v>
      </c>
      <c r="E53" t="str">
        <v>R04</v>
      </c>
      <c r="F53">
        <v>186</v>
      </c>
      <c r="G53" s="26">
        <v>16651</v>
      </c>
      <c r="H53" t="e">
        <f>IF(E53=$I$47,F53,NA())</f>
        <v>#N/A</v>
      </c>
      <c r="I53" t="e">
        <f>IF(E53=$I$47,G53,NA())</f>
        <v>#N/A</v>
      </c>
    </row>
    <row r="54" spans="1:9" x14ac:dyDescent="0.25">
      <c r="A54" s="25" t="s">
        <v>10</v>
      </c>
      <c r="B54" s="21">
        <v>200</v>
      </c>
      <c r="C54" s="22">
        <v>20104</v>
      </c>
      <c r="E54" t="str">
        <v>R05</v>
      </c>
      <c r="F54">
        <v>200</v>
      </c>
      <c r="G54" s="26">
        <v>20104</v>
      </c>
      <c r="H54" t="e">
        <f>IF(E54=$I$47,F54,NA())</f>
        <v>#N/A</v>
      </c>
      <c r="I54" t="e">
        <f>IF(E54=$I$47,G54,NA())</f>
        <v>#N/A</v>
      </c>
    </row>
    <row r="55" spans="1:9" x14ac:dyDescent="0.25">
      <c r="A55" s="25" t="s">
        <v>1047</v>
      </c>
      <c r="B55" s="21">
        <v>1000</v>
      </c>
      <c r="C55" s="22">
        <v>96623</v>
      </c>
    </row>
    <row r="58" spans="1:9" x14ac:dyDescent="0.25">
      <c r="C58" s="14"/>
    </row>
    <row r="59" spans="1:9" x14ac:dyDescent="0.25">
      <c r="A59" s="24" t="s">
        <v>1060</v>
      </c>
      <c r="C59" s="14" t="s">
        <v>1079</v>
      </c>
      <c r="E59" s="15" t="s">
        <v>1084</v>
      </c>
    </row>
    <row r="60" spans="1:9" x14ac:dyDescent="0.25">
      <c r="A60" s="27" t="s">
        <v>11</v>
      </c>
      <c r="C60" t="s">
        <v>1080</v>
      </c>
      <c r="D60" s="42">
        <f>A13/A4</f>
        <v>1</v>
      </c>
      <c r="F60" t="str">
        <f>"% of calls:"&amp;TEXT(D60,"0%")</f>
        <v>% of calls:100%</v>
      </c>
    </row>
    <row r="61" spans="1:9" x14ac:dyDescent="0.25">
      <c r="A61" s="27" t="s">
        <v>9</v>
      </c>
      <c r="C61" t="s">
        <v>1083</v>
      </c>
      <c r="D61">
        <f>_xlfn.XLOOKUP(A60,E50:E54,F50:F54)</f>
        <v>189</v>
      </c>
      <c r="F61" t="str">
        <f>IF(COUNTA(A60:A64)&gt;1,"","Call rank:"&amp;D64)</f>
        <v/>
      </c>
    </row>
    <row r="62" spans="1:9" x14ac:dyDescent="0.25">
      <c r="A62" s="27" t="s">
        <v>6</v>
      </c>
      <c r="C62" t="s">
        <v>1072</v>
      </c>
      <c r="D62" s="43">
        <f>_xlfn.XLOOKUP(A60,E50:E54,G50:G54)</f>
        <v>18415</v>
      </c>
      <c r="F62" t="str">
        <f>IF(COUNTA(A60:A64)&gt;1,"","Amount rank:"&amp;D65)</f>
        <v/>
      </c>
    </row>
    <row r="63" spans="1:9" x14ac:dyDescent="0.25">
      <c r="A63" s="27" t="s">
        <v>13</v>
      </c>
      <c r="E63" s="15" t="s">
        <v>1085</v>
      </c>
    </row>
    <row r="64" spans="1:9" x14ac:dyDescent="0.25">
      <c r="A64" s="27" t="s">
        <v>10</v>
      </c>
      <c r="C64" t="s">
        <v>1081</v>
      </c>
      <c r="D64">
        <f>_xlfn.RANK.AVG(D61,F50:F54)</f>
        <v>4</v>
      </c>
      <c r="F64" t="str">
        <f>IF(COUNTA(A60:A64)&gt;1,"",_xlfn.XLOOKUP(A60,Assets!E3:E7,Assets!F3:F7))</f>
        <v/>
      </c>
    </row>
    <row r="65" spans="1:4" x14ac:dyDescent="0.25">
      <c r="C65" t="s">
        <v>1082</v>
      </c>
      <c r="D65">
        <f>_xlfn.RANK.AVG(D62,G50:G54)</f>
        <v>4</v>
      </c>
    </row>
    <row r="70" spans="1:4" x14ac:dyDescent="0.25">
      <c r="A70" s="24" t="s">
        <v>1042</v>
      </c>
      <c r="B70" s="24" t="s">
        <v>1076</v>
      </c>
    </row>
    <row r="71" spans="1:4" x14ac:dyDescent="0.25">
      <c r="A71" s="24" t="s">
        <v>1060</v>
      </c>
      <c r="B71" t="s">
        <v>999</v>
      </c>
      <c r="C71" t="s">
        <v>998</v>
      </c>
      <c r="D71" t="s">
        <v>1047</v>
      </c>
    </row>
    <row r="72" spans="1:4" x14ac:dyDescent="0.25">
      <c r="A72" s="25" t="s">
        <v>1002</v>
      </c>
      <c r="B72" s="21">
        <v>144</v>
      </c>
      <c r="C72" s="21">
        <v>132</v>
      </c>
      <c r="D72" s="21">
        <v>276</v>
      </c>
    </row>
    <row r="73" spans="1:4" x14ac:dyDescent="0.25">
      <c r="A73" s="25" t="s">
        <v>1001</v>
      </c>
      <c r="B73" s="21">
        <v>326</v>
      </c>
      <c r="C73" s="21">
        <v>63</v>
      </c>
      <c r="D73" s="21">
        <v>389</v>
      </c>
    </row>
    <row r="74" spans="1:4" x14ac:dyDescent="0.25">
      <c r="A74" s="25" t="s">
        <v>1000</v>
      </c>
      <c r="B74" s="21">
        <v>129</v>
      </c>
      <c r="C74" s="21">
        <v>206</v>
      </c>
      <c r="D74" s="21">
        <v>335</v>
      </c>
    </row>
    <row r="75" spans="1:4" x14ac:dyDescent="0.25">
      <c r="A75" s="25" t="s">
        <v>1047</v>
      </c>
      <c r="B75" s="21">
        <v>599</v>
      </c>
      <c r="C75" s="21">
        <v>401</v>
      </c>
      <c r="D75" s="21">
        <v>1000</v>
      </c>
    </row>
    <row r="82" spans="1:2" x14ac:dyDescent="0.25">
      <c r="A82" s="24" t="s">
        <v>1060</v>
      </c>
      <c r="B82" t="s">
        <v>1042</v>
      </c>
    </row>
    <row r="83" spans="1:2" x14ac:dyDescent="0.25">
      <c r="A83" s="25">
        <v>0</v>
      </c>
      <c r="B83" s="21">
        <v>1</v>
      </c>
    </row>
    <row r="84" spans="1:2" x14ac:dyDescent="0.25">
      <c r="A84" s="25">
        <v>1</v>
      </c>
      <c r="B84" s="21">
        <v>8</v>
      </c>
    </row>
    <row r="85" spans="1:2" x14ac:dyDescent="0.25">
      <c r="A85" s="25">
        <v>2</v>
      </c>
      <c r="B85" s="21">
        <v>59</v>
      </c>
    </row>
    <row r="86" spans="1:2" x14ac:dyDescent="0.25">
      <c r="A86" s="25">
        <v>3</v>
      </c>
      <c r="B86" s="21">
        <v>197</v>
      </c>
    </row>
    <row r="87" spans="1:2" x14ac:dyDescent="0.25">
      <c r="A87" s="25">
        <v>4</v>
      </c>
      <c r="B87" s="21">
        <v>428</v>
      </c>
    </row>
    <row r="88" spans="1:2" x14ac:dyDescent="0.25">
      <c r="A88" s="25">
        <v>5</v>
      </c>
      <c r="B88" s="21">
        <v>307</v>
      </c>
    </row>
    <row r="89" spans="1:2" x14ac:dyDescent="0.25">
      <c r="A89" s="25" t="s">
        <v>1047</v>
      </c>
      <c r="B89" s="21">
        <v>1000</v>
      </c>
    </row>
    <row r="99" spans="1:7" x14ac:dyDescent="0.25">
      <c r="A99" s="24" t="s">
        <v>1043</v>
      </c>
      <c r="B99" s="24" t="s">
        <v>1076</v>
      </c>
    </row>
    <row r="100" spans="1:7" x14ac:dyDescent="0.25">
      <c r="A100" s="24" t="s">
        <v>1060</v>
      </c>
      <c r="B100" t="s">
        <v>11</v>
      </c>
      <c r="C100" t="s">
        <v>9</v>
      </c>
      <c r="D100" t="s">
        <v>6</v>
      </c>
      <c r="E100" t="s">
        <v>13</v>
      </c>
      <c r="F100" t="s">
        <v>10</v>
      </c>
      <c r="G100" t="s">
        <v>1047</v>
      </c>
    </row>
    <row r="101" spans="1:7" x14ac:dyDescent="0.25">
      <c r="A101" s="25" t="s">
        <v>1002</v>
      </c>
    </row>
    <row r="102" spans="1:7" x14ac:dyDescent="0.25">
      <c r="A102" s="28" t="s">
        <v>20</v>
      </c>
      <c r="B102" s="22">
        <v>891</v>
      </c>
      <c r="C102" s="22">
        <v>1332</v>
      </c>
      <c r="D102" s="22">
        <v>1282</v>
      </c>
      <c r="E102" s="22">
        <v>739</v>
      </c>
      <c r="F102" s="22">
        <v>560</v>
      </c>
      <c r="G102" s="22">
        <v>4804</v>
      </c>
    </row>
    <row r="103" spans="1:7" x14ac:dyDescent="0.25">
      <c r="A103" s="28" t="s">
        <v>12</v>
      </c>
      <c r="B103" s="22">
        <v>1991</v>
      </c>
      <c r="C103" s="22">
        <v>1886</v>
      </c>
      <c r="D103" s="22">
        <v>1206</v>
      </c>
      <c r="E103" s="22">
        <v>884</v>
      </c>
      <c r="F103" s="22">
        <v>1722</v>
      </c>
      <c r="G103" s="22">
        <v>7689</v>
      </c>
    </row>
    <row r="104" spans="1:7" x14ac:dyDescent="0.25">
      <c r="A104" s="28" t="s">
        <v>8</v>
      </c>
      <c r="B104" s="22">
        <v>1163</v>
      </c>
      <c r="C104" s="22">
        <v>1180</v>
      </c>
      <c r="D104" s="22">
        <v>1616</v>
      </c>
      <c r="E104" s="22">
        <v>1043</v>
      </c>
      <c r="F104" s="22">
        <v>1747</v>
      </c>
      <c r="G104" s="22">
        <v>6749</v>
      </c>
    </row>
    <row r="105" spans="1:7" x14ac:dyDescent="0.25">
      <c r="A105" s="28" t="s">
        <v>16</v>
      </c>
      <c r="B105" s="22">
        <v>1438</v>
      </c>
      <c r="C105" s="22">
        <v>1616</v>
      </c>
      <c r="D105" s="22">
        <v>866</v>
      </c>
      <c r="E105" s="22">
        <v>829</v>
      </c>
      <c r="F105" s="22">
        <v>2070</v>
      </c>
      <c r="G105" s="22">
        <v>6819</v>
      </c>
    </row>
    <row r="106" spans="1:7" x14ac:dyDescent="0.25">
      <c r="A106" s="25" t="s">
        <v>1001</v>
      </c>
    </row>
    <row r="107" spans="1:7" x14ac:dyDescent="0.25">
      <c r="A107" s="28" t="s">
        <v>24</v>
      </c>
      <c r="B107" s="22">
        <v>1233</v>
      </c>
      <c r="C107" s="22">
        <v>223</v>
      </c>
      <c r="D107" s="22">
        <v>1680</v>
      </c>
      <c r="E107" s="22">
        <v>990</v>
      </c>
      <c r="F107" s="22">
        <v>1508</v>
      </c>
      <c r="G107" s="22">
        <v>5634</v>
      </c>
    </row>
    <row r="108" spans="1:7" x14ac:dyDescent="0.25">
      <c r="A108" s="28" t="s">
        <v>15</v>
      </c>
      <c r="B108" s="22">
        <v>1598</v>
      </c>
      <c r="C108" s="22">
        <v>1907</v>
      </c>
      <c r="D108" s="22">
        <v>869</v>
      </c>
      <c r="E108" s="22">
        <v>1426</v>
      </c>
      <c r="F108" s="22">
        <v>1416</v>
      </c>
      <c r="G108" s="22">
        <v>7216</v>
      </c>
    </row>
    <row r="109" spans="1:7" x14ac:dyDescent="0.25">
      <c r="A109" s="28" t="s">
        <v>5</v>
      </c>
      <c r="B109" s="22">
        <v>900</v>
      </c>
      <c r="C109" s="22">
        <v>1016</v>
      </c>
      <c r="D109" s="22">
        <v>960</v>
      </c>
      <c r="E109" s="22">
        <v>940</v>
      </c>
      <c r="F109" s="22">
        <v>1193</v>
      </c>
      <c r="G109" s="22">
        <v>5009</v>
      </c>
    </row>
    <row r="110" spans="1:7" x14ac:dyDescent="0.25">
      <c r="A110" s="28" t="s">
        <v>18</v>
      </c>
      <c r="B110" s="22">
        <v>900</v>
      </c>
      <c r="C110" s="22">
        <v>1470</v>
      </c>
      <c r="D110" s="22">
        <v>1617</v>
      </c>
      <c r="E110" s="22">
        <v>1314</v>
      </c>
      <c r="F110" s="22">
        <v>941</v>
      </c>
      <c r="G110" s="22">
        <v>6242</v>
      </c>
    </row>
    <row r="111" spans="1:7" x14ac:dyDescent="0.25">
      <c r="A111" s="28" t="s">
        <v>14</v>
      </c>
      <c r="B111" s="22">
        <v>1255</v>
      </c>
      <c r="C111" s="22">
        <v>516</v>
      </c>
      <c r="D111" s="22">
        <v>1874</v>
      </c>
      <c r="E111" s="22">
        <v>1863</v>
      </c>
      <c r="F111" s="22">
        <v>1722</v>
      </c>
      <c r="G111" s="22">
        <v>7230</v>
      </c>
    </row>
    <row r="112" spans="1:7" x14ac:dyDescent="0.25">
      <c r="A112" s="28" t="s">
        <v>19</v>
      </c>
      <c r="B112" s="22">
        <v>1138</v>
      </c>
      <c r="C112" s="22">
        <v>1898</v>
      </c>
      <c r="D112" s="22">
        <v>1482</v>
      </c>
      <c r="E112" s="22">
        <v>846</v>
      </c>
      <c r="F112" s="22">
        <v>1154</v>
      </c>
      <c r="G112" s="22">
        <v>6518</v>
      </c>
    </row>
    <row r="113" spans="1:7" x14ac:dyDescent="0.25">
      <c r="A113" s="25" t="s">
        <v>1000</v>
      </c>
    </row>
    <row r="114" spans="1:7" x14ac:dyDescent="0.25">
      <c r="A114" s="28" t="s">
        <v>17</v>
      </c>
      <c r="B114" s="22">
        <v>1655</v>
      </c>
      <c r="C114" s="22">
        <v>805</v>
      </c>
      <c r="D114" s="22">
        <v>2263</v>
      </c>
      <c r="E114" s="22">
        <v>987</v>
      </c>
      <c r="F114" s="22">
        <v>1075</v>
      </c>
      <c r="G114" s="22">
        <v>6785</v>
      </c>
    </row>
    <row r="115" spans="1:7" x14ac:dyDescent="0.25">
      <c r="A115" s="28" t="s">
        <v>23</v>
      </c>
      <c r="B115" s="22">
        <v>1104</v>
      </c>
      <c r="C115" s="22">
        <v>2280</v>
      </c>
      <c r="D115" s="22">
        <v>1445</v>
      </c>
      <c r="E115" s="22">
        <v>1722</v>
      </c>
      <c r="F115" s="22">
        <v>1196</v>
      </c>
      <c r="G115" s="22">
        <v>7747</v>
      </c>
    </row>
    <row r="116" spans="1:7" x14ac:dyDescent="0.25">
      <c r="A116" s="28" t="s">
        <v>7</v>
      </c>
      <c r="B116" s="22">
        <v>372</v>
      </c>
      <c r="C116" s="22">
        <v>1818</v>
      </c>
      <c r="D116" s="22">
        <v>1346</v>
      </c>
      <c r="E116" s="22">
        <v>1156</v>
      </c>
      <c r="F116" s="22">
        <v>1484</v>
      </c>
      <c r="G116" s="22">
        <v>6176</v>
      </c>
    </row>
    <row r="117" spans="1:7" x14ac:dyDescent="0.25">
      <c r="A117" s="28" t="s">
        <v>22</v>
      </c>
      <c r="B117" s="22">
        <v>1415</v>
      </c>
      <c r="C117" s="22">
        <v>1271</v>
      </c>
      <c r="D117" s="22">
        <v>1214</v>
      </c>
      <c r="E117" s="22">
        <v>1135</v>
      </c>
      <c r="F117" s="22">
        <v>1566</v>
      </c>
      <c r="G117" s="22">
        <v>6601</v>
      </c>
    </row>
    <row r="118" spans="1:7" x14ac:dyDescent="0.25">
      <c r="A118" s="28" t="s">
        <v>21</v>
      </c>
      <c r="B118" s="22">
        <v>1362</v>
      </c>
      <c r="C118" s="22">
        <v>1363</v>
      </c>
      <c r="D118" s="22">
        <v>1152</v>
      </c>
      <c r="E118" s="22">
        <v>777</v>
      </c>
      <c r="F118" s="22">
        <v>750</v>
      </c>
      <c r="G118"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6027-D297-4AAB-8D09-2FADBBA14827}">
  <dimension ref="A1:AA38"/>
  <sheetViews>
    <sheetView zoomScale="70" zoomScaleNormal="70" workbookViewId="0">
      <selection activeCell="AF22" sqref="AF22"/>
    </sheetView>
  </sheetViews>
  <sheetFormatPr defaultRowHeight="15" x14ac:dyDescent="0.25"/>
  <cols>
    <col min="1" max="1" width="3.140625" customWidth="1"/>
    <col min="2" max="2" width="3" customWidth="1"/>
    <col min="15" max="15" width="10.28515625" customWidth="1"/>
    <col min="16" max="21" width="11.5703125" bestFit="1" customWidth="1"/>
  </cols>
  <sheetData>
    <row r="1" spans="1:27" ht="51" customHeight="1" x14ac:dyDescent="0.7">
      <c r="A1" s="20"/>
      <c r="B1" s="20"/>
      <c r="C1" s="44" t="s">
        <v>1086</v>
      </c>
      <c r="D1" s="20"/>
      <c r="E1" s="20"/>
      <c r="F1" s="20"/>
      <c r="G1" s="20"/>
      <c r="H1" s="20"/>
      <c r="I1" s="20"/>
      <c r="J1" s="20"/>
      <c r="K1" s="20"/>
      <c r="L1" s="20"/>
      <c r="M1" s="20"/>
      <c r="N1" s="20"/>
      <c r="O1" s="20"/>
      <c r="P1" s="20"/>
      <c r="Q1" s="20"/>
      <c r="R1" s="20"/>
      <c r="S1" s="20"/>
      <c r="T1" s="20"/>
      <c r="U1" s="20"/>
      <c r="V1" s="20"/>
      <c r="W1" s="20"/>
      <c r="X1" s="20"/>
      <c r="Y1" s="20"/>
      <c r="Z1" s="20"/>
      <c r="AA1" s="20"/>
    </row>
    <row r="2" spans="1:27"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25">
      <c r="A7" s="20"/>
      <c r="B7" s="20"/>
      <c r="C7" s="20"/>
      <c r="D7" s="20"/>
      <c r="E7" s="20"/>
      <c r="F7" s="20"/>
      <c r="G7" s="20"/>
      <c r="H7" s="20"/>
      <c r="I7" s="20"/>
      <c r="J7" s="20"/>
      <c r="K7" s="20"/>
      <c r="L7" s="20"/>
      <c r="M7" s="20"/>
      <c r="N7" s="20"/>
      <c r="O7" s="20"/>
      <c r="P7" s="20"/>
      <c r="Q7" s="20"/>
      <c r="R7" s="20"/>
      <c r="S7" s="20"/>
      <c r="T7" s="20"/>
      <c r="U7" s="20"/>
      <c r="V7" s="20" t="s">
        <v>1077</v>
      </c>
      <c r="W7" s="20"/>
      <c r="X7" s="20"/>
      <c r="Y7" s="20"/>
      <c r="Z7" s="20"/>
      <c r="AA7" s="20"/>
    </row>
    <row r="8" spans="1:27"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25">
      <c r="A16" s="20"/>
      <c r="B16" s="20"/>
      <c r="C16" s="20"/>
      <c r="D16" s="20"/>
      <c r="E16" s="20"/>
      <c r="F16" s="20"/>
      <c r="G16" s="20"/>
      <c r="H16" s="20"/>
      <c r="I16" s="20"/>
      <c r="J16" s="20"/>
      <c r="K16" s="20"/>
      <c r="L16" s="20"/>
      <c r="M16" s="20"/>
      <c r="N16" s="20"/>
      <c r="O16" s="20"/>
      <c r="P16" s="20"/>
      <c r="Q16" s="29"/>
      <c r="R16" s="39" t="str" cm="1">
        <f t="array" ref="R16:V16">(Pivot!B100:F100)</f>
        <v>R01</v>
      </c>
      <c r="S16" s="39" t="str">
        <v>R02</v>
      </c>
      <c r="T16" s="39" t="str">
        <v>R03</v>
      </c>
      <c r="U16" s="39" t="str">
        <v>R04</v>
      </c>
      <c r="V16" s="39" t="str">
        <v>R05</v>
      </c>
      <c r="W16" s="40" t="s">
        <v>1078</v>
      </c>
      <c r="X16" s="20"/>
      <c r="Y16" s="20"/>
      <c r="Z16" s="20"/>
      <c r="AA16" s="20"/>
    </row>
    <row r="17" spans="1:27" x14ac:dyDescent="0.25">
      <c r="A17" s="20"/>
      <c r="B17" s="20"/>
      <c r="C17" s="20"/>
      <c r="D17" s="20"/>
      <c r="E17" s="20"/>
      <c r="F17" s="20"/>
      <c r="G17" s="20"/>
      <c r="H17" s="20"/>
      <c r="I17" s="20"/>
      <c r="J17" s="20"/>
      <c r="K17" s="20"/>
      <c r="L17" s="20"/>
      <c r="M17" s="20"/>
      <c r="N17" s="20"/>
      <c r="O17" s="20"/>
      <c r="P17" s="20"/>
      <c r="Q17" s="30" t="str" cm="1">
        <f t="array" ref="Q17:W34">IF(Pivot!A101:G118="","",Pivot!A101:G118)</f>
        <v>Cincinnati</v>
      </c>
      <c r="R17" s="31" t="str">
        <v/>
      </c>
      <c r="S17" s="31" t="str">
        <v/>
      </c>
      <c r="T17" s="31" t="str">
        <v/>
      </c>
      <c r="U17" s="31" t="str">
        <v/>
      </c>
      <c r="V17" s="31" t="str">
        <v/>
      </c>
      <c r="W17" s="32" t="str">
        <v/>
      </c>
      <c r="X17" s="20"/>
      <c r="Y17" s="20"/>
      <c r="Z17" s="20"/>
      <c r="AA17" s="20"/>
    </row>
    <row r="18" spans="1:27" x14ac:dyDescent="0.25">
      <c r="A18" s="20"/>
      <c r="B18" s="20"/>
      <c r="C18" s="20"/>
      <c r="D18" s="20"/>
      <c r="E18" s="20"/>
      <c r="F18" s="20"/>
      <c r="G18" s="20"/>
      <c r="H18" s="20"/>
      <c r="I18" s="20"/>
      <c r="J18" s="20"/>
      <c r="K18" s="20"/>
      <c r="L18" s="20"/>
      <c r="M18" s="20"/>
      <c r="N18" s="20"/>
      <c r="O18" s="20"/>
      <c r="P18" s="20"/>
      <c r="Q18" s="33" t="str">
        <v>C0003</v>
      </c>
      <c r="R18" s="34">
        <v>891</v>
      </c>
      <c r="S18" s="34">
        <v>1332</v>
      </c>
      <c r="T18" s="34">
        <v>1282</v>
      </c>
      <c r="U18" s="34">
        <v>739</v>
      </c>
      <c r="V18" s="34">
        <v>560</v>
      </c>
      <c r="W18" s="35">
        <v>4804</v>
      </c>
      <c r="X18" s="20"/>
      <c r="Y18" s="20"/>
      <c r="Z18" s="20"/>
      <c r="AA18" s="20"/>
    </row>
    <row r="19" spans="1:27" x14ac:dyDescent="0.25">
      <c r="A19" s="20"/>
      <c r="B19" s="20"/>
      <c r="C19" s="20"/>
      <c r="D19" s="20"/>
      <c r="E19" s="20"/>
      <c r="F19" s="20"/>
      <c r="G19" s="20"/>
      <c r="H19" s="20"/>
      <c r="I19" s="20"/>
      <c r="J19" s="20"/>
      <c r="K19" s="20"/>
      <c r="L19" s="20"/>
      <c r="M19" s="20"/>
      <c r="N19" s="20"/>
      <c r="O19" s="20"/>
      <c r="P19" s="20"/>
      <c r="Q19" s="33" t="str">
        <v>C0004</v>
      </c>
      <c r="R19" s="34">
        <v>1991</v>
      </c>
      <c r="S19" s="34">
        <v>1886</v>
      </c>
      <c r="T19" s="34">
        <v>1206</v>
      </c>
      <c r="U19" s="34">
        <v>884</v>
      </c>
      <c r="V19" s="34">
        <v>1722</v>
      </c>
      <c r="W19" s="35">
        <v>7689</v>
      </c>
      <c r="X19" s="20"/>
      <c r="Y19" s="20"/>
      <c r="Z19" s="20"/>
      <c r="AA19" s="20"/>
    </row>
    <row r="20" spans="1:27" x14ac:dyDescent="0.25">
      <c r="A20" s="20"/>
      <c r="B20" s="20"/>
      <c r="C20" s="20"/>
      <c r="D20" s="20"/>
      <c r="E20" s="20"/>
      <c r="F20" s="20"/>
      <c r="G20" s="20"/>
      <c r="H20" s="20"/>
      <c r="I20" s="20"/>
      <c r="J20" s="20"/>
      <c r="K20" s="20"/>
      <c r="L20" s="20"/>
      <c r="M20" s="20"/>
      <c r="N20" s="20"/>
      <c r="O20" s="20"/>
      <c r="P20" s="20"/>
      <c r="Q20" s="33" t="str">
        <v>C0011</v>
      </c>
      <c r="R20" s="34">
        <v>1163</v>
      </c>
      <c r="S20" s="34">
        <v>1180</v>
      </c>
      <c r="T20" s="34">
        <v>1616</v>
      </c>
      <c r="U20" s="34">
        <v>1043</v>
      </c>
      <c r="V20" s="34">
        <v>1747</v>
      </c>
      <c r="W20" s="35">
        <v>6749</v>
      </c>
      <c r="X20" s="20"/>
      <c r="Y20" s="20"/>
      <c r="Z20" s="20"/>
      <c r="AA20" s="20"/>
    </row>
    <row r="21" spans="1:27" x14ac:dyDescent="0.25">
      <c r="A21" s="20"/>
      <c r="B21" s="20"/>
      <c r="C21" s="20"/>
      <c r="D21" s="20"/>
      <c r="E21" s="20"/>
      <c r="F21" s="20"/>
      <c r="G21" s="20"/>
      <c r="H21" s="20"/>
      <c r="I21" s="20"/>
      <c r="J21" s="20"/>
      <c r="K21" s="20"/>
      <c r="L21" s="20"/>
      <c r="M21" s="20"/>
      <c r="N21" s="20"/>
      <c r="O21" s="20"/>
      <c r="P21" s="20"/>
      <c r="Q21" s="33" t="str">
        <v>C0012</v>
      </c>
      <c r="R21" s="34">
        <v>1438</v>
      </c>
      <c r="S21" s="34">
        <v>1616</v>
      </c>
      <c r="T21" s="34">
        <v>866</v>
      </c>
      <c r="U21" s="34">
        <v>829</v>
      </c>
      <c r="V21" s="34">
        <v>2070</v>
      </c>
      <c r="W21" s="35">
        <v>6819</v>
      </c>
      <c r="X21" s="20"/>
      <c r="Y21" s="20"/>
      <c r="Z21" s="20"/>
      <c r="AA21" s="20"/>
    </row>
    <row r="22" spans="1:27" x14ac:dyDescent="0.25">
      <c r="A22" s="20"/>
      <c r="B22" s="20"/>
      <c r="C22" s="20"/>
      <c r="D22" s="20"/>
      <c r="E22" s="20"/>
      <c r="F22" s="20"/>
      <c r="G22" s="20"/>
      <c r="H22" s="20"/>
      <c r="I22" s="20"/>
      <c r="J22" s="20"/>
      <c r="K22" s="20"/>
      <c r="L22" s="20"/>
      <c r="M22" s="20"/>
      <c r="N22" s="20"/>
      <c r="O22" s="20"/>
      <c r="P22" s="20"/>
      <c r="Q22" s="30" t="str">
        <v>Cleveland</v>
      </c>
      <c r="R22" s="34" t="str">
        <v/>
      </c>
      <c r="S22" s="34" t="str">
        <v/>
      </c>
      <c r="T22" s="34" t="str">
        <v/>
      </c>
      <c r="U22" s="34" t="str">
        <v/>
      </c>
      <c r="V22" s="34" t="str">
        <v/>
      </c>
      <c r="W22" s="35" t="str">
        <v/>
      </c>
      <c r="X22" s="20"/>
      <c r="Y22" s="20"/>
      <c r="Z22" s="20"/>
      <c r="AA22" s="20"/>
    </row>
    <row r="23" spans="1:27" x14ac:dyDescent="0.25">
      <c r="A23" s="20"/>
      <c r="B23" s="20"/>
      <c r="C23" s="20"/>
      <c r="D23" s="20"/>
      <c r="E23" s="20"/>
      <c r="F23" s="20"/>
      <c r="G23" s="20"/>
      <c r="H23" s="20"/>
      <c r="I23" s="20"/>
      <c r="J23" s="20"/>
      <c r="K23" s="20"/>
      <c r="L23" s="20"/>
      <c r="M23" s="20"/>
      <c r="N23" s="20"/>
      <c r="O23" s="20"/>
      <c r="P23" s="20"/>
      <c r="Q23" s="33" t="str">
        <v>C0002</v>
      </c>
      <c r="R23" s="34">
        <v>1233</v>
      </c>
      <c r="S23" s="34">
        <v>223</v>
      </c>
      <c r="T23" s="34">
        <v>1680</v>
      </c>
      <c r="U23" s="34">
        <v>990</v>
      </c>
      <c r="V23" s="34">
        <v>1508</v>
      </c>
      <c r="W23" s="35">
        <v>5634</v>
      </c>
      <c r="X23" s="20"/>
      <c r="Y23" s="20"/>
      <c r="Z23" s="20"/>
      <c r="AA23" s="20"/>
    </row>
    <row r="24" spans="1:27" x14ac:dyDescent="0.25">
      <c r="A24" s="20"/>
      <c r="B24" s="20"/>
      <c r="C24" s="20"/>
      <c r="D24" s="20"/>
      <c r="E24" s="20"/>
      <c r="F24" s="20"/>
      <c r="G24" s="20"/>
      <c r="H24" s="20"/>
      <c r="I24" s="20"/>
      <c r="J24" s="20"/>
      <c r="K24" s="20"/>
      <c r="L24" s="20"/>
      <c r="M24" s="20"/>
      <c r="N24" s="20"/>
      <c r="O24" s="20"/>
      <c r="P24" s="20"/>
      <c r="Q24" s="33" t="str">
        <v>C0007</v>
      </c>
      <c r="R24" s="34">
        <v>1598</v>
      </c>
      <c r="S24" s="34">
        <v>1907</v>
      </c>
      <c r="T24" s="34">
        <v>869</v>
      </c>
      <c r="U24" s="34">
        <v>1426</v>
      </c>
      <c r="V24" s="34">
        <v>1416</v>
      </c>
      <c r="W24" s="35">
        <v>7216</v>
      </c>
      <c r="X24" s="20"/>
      <c r="Y24" s="20"/>
      <c r="Z24" s="20"/>
      <c r="AA24" s="20"/>
    </row>
    <row r="25" spans="1:27" x14ac:dyDescent="0.25">
      <c r="A25" s="20"/>
      <c r="B25" s="20"/>
      <c r="C25" s="20"/>
      <c r="D25" s="20"/>
      <c r="E25" s="20"/>
      <c r="F25" s="20"/>
      <c r="G25" s="20"/>
      <c r="H25" s="20"/>
      <c r="I25" s="20"/>
      <c r="J25" s="20"/>
      <c r="K25" s="20"/>
      <c r="L25" s="20"/>
      <c r="M25" s="20"/>
      <c r="N25" s="20"/>
      <c r="O25" s="20"/>
      <c r="P25" s="20"/>
      <c r="Q25" s="33" t="str">
        <v>C0008</v>
      </c>
      <c r="R25" s="34">
        <v>900</v>
      </c>
      <c r="S25" s="34">
        <v>1016</v>
      </c>
      <c r="T25" s="34">
        <v>960</v>
      </c>
      <c r="U25" s="34">
        <v>940</v>
      </c>
      <c r="V25" s="34">
        <v>1193</v>
      </c>
      <c r="W25" s="35">
        <v>5009</v>
      </c>
      <c r="X25" s="20"/>
      <c r="Y25" s="20"/>
      <c r="Z25" s="20"/>
      <c r="AA25" s="20"/>
    </row>
    <row r="26" spans="1:27" x14ac:dyDescent="0.25">
      <c r="A26" s="20"/>
      <c r="B26" s="20"/>
      <c r="C26" s="20"/>
      <c r="D26" s="20"/>
      <c r="E26" s="20"/>
      <c r="F26" s="20"/>
      <c r="G26" s="20"/>
      <c r="H26" s="20"/>
      <c r="I26" s="20"/>
      <c r="J26" s="20"/>
      <c r="K26" s="20"/>
      <c r="L26" s="20"/>
      <c r="M26" s="20"/>
      <c r="N26" s="20"/>
      <c r="O26" s="20"/>
      <c r="P26" s="20"/>
      <c r="Q26" s="33" t="str">
        <v>C0010</v>
      </c>
      <c r="R26" s="34">
        <v>900</v>
      </c>
      <c r="S26" s="34">
        <v>1470</v>
      </c>
      <c r="T26" s="34">
        <v>1617</v>
      </c>
      <c r="U26" s="34">
        <v>1314</v>
      </c>
      <c r="V26" s="34">
        <v>941</v>
      </c>
      <c r="W26" s="35">
        <v>6242</v>
      </c>
      <c r="X26" s="20"/>
      <c r="Y26" s="20"/>
      <c r="Z26" s="20"/>
      <c r="AA26" s="20"/>
    </row>
    <row r="27" spans="1:27" x14ac:dyDescent="0.25">
      <c r="A27" s="20"/>
      <c r="B27" s="20"/>
      <c r="C27" s="20"/>
      <c r="D27" s="20"/>
      <c r="E27" s="20"/>
      <c r="F27" s="20"/>
      <c r="G27" s="20"/>
      <c r="H27" s="20"/>
      <c r="I27" s="20"/>
      <c r="J27" s="20"/>
      <c r="K27" s="20"/>
      <c r="L27" s="20"/>
      <c r="M27" s="20"/>
      <c r="N27" s="20"/>
      <c r="O27" s="20"/>
      <c r="P27" s="20"/>
      <c r="Q27" s="33" t="str">
        <v>C0013</v>
      </c>
      <c r="R27" s="34">
        <v>1255</v>
      </c>
      <c r="S27" s="34">
        <v>516</v>
      </c>
      <c r="T27" s="34">
        <v>1874</v>
      </c>
      <c r="U27" s="34">
        <v>1863</v>
      </c>
      <c r="V27" s="34">
        <v>1722</v>
      </c>
      <c r="W27" s="35">
        <v>7230</v>
      </c>
      <c r="X27" s="20"/>
      <c r="Y27" s="20"/>
      <c r="Z27" s="20"/>
      <c r="AA27" s="20"/>
    </row>
    <row r="28" spans="1:27" x14ac:dyDescent="0.25">
      <c r="A28" s="20"/>
      <c r="B28" s="20"/>
      <c r="C28" s="20"/>
      <c r="D28" s="20"/>
      <c r="E28" s="20"/>
      <c r="F28" s="20"/>
      <c r="G28" s="20"/>
      <c r="H28" s="20"/>
      <c r="I28" s="20"/>
      <c r="J28" s="20"/>
      <c r="K28" s="20"/>
      <c r="L28" s="20"/>
      <c r="M28" s="20"/>
      <c r="N28" s="45"/>
      <c r="O28" s="45"/>
      <c r="P28" s="20"/>
      <c r="Q28" s="33" t="str">
        <v>C0015</v>
      </c>
      <c r="R28" s="34">
        <v>1138</v>
      </c>
      <c r="S28" s="34">
        <v>1898</v>
      </c>
      <c r="T28" s="34">
        <v>1482</v>
      </c>
      <c r="U28" s="34">
        <v>846</v>
      </c>
      <c r="V28" s="34">
        <v>1154</v>
      </c>
      <c r="W28" s="35">
        <v>6518</v>
      </c>
      <c r="X28" s="20"/>
      <c r="Y28" s="20"/>
      <c r="Z28" s="20"/>
      <c r="AA28" s="20"/>
    </row>
    <row r="29" spans="1:27" x14ac:dyDescent="0.25">
      <c r="A29" s="20"/>
      <c r="B29" s="20"/>
      <c r="C29" s="20"/>
      <c r="D29" s="20"/>
      <c r="E29" s="20"/>
      <c r="F29" s="20"/>
      <c r="G29" s="20"/>
      <c r="H29" s="20"/>
      <c r="I29" s="20"/>
      <c r="J29" s="20"/>
      <c r="K29" s="20"/>
      <c r="L29" s="20"/>
      <c r="M29" s="20"/>
      <c r="N29" s="45"/>
      <c r="O29" s="45"/>
      <c r="P29" s="20"/>
      <c r="Q29" s="30" t="str">
        <v>Columbus</v>
      </c>
      <c r="R29" s="34" t="str">
        <v/>
      </c>
      <c r="S29" s="34" t="str">
        <v/>
      </c>
      <c r="T29" s="34" t="str">
        <v/>
      </c>
      <c r="U29" s="34" t="str">
        <v/>
      </c>
      <c r="V29" s="34" t="str">
        <v/>
      </c>
      <c r="W29" s="35" t="str">
        <v/>
      </c>
      <c r="X29" s="20"/>
      <c r="Y29" s="20"/>
      <c r="Z29" s="20"/>
      <c r="AA29" s="20"/>
    </row>
    <row r="30" spans="1:27" x14ac:dyDescent="0.25">
      <c r="A30" s="20"/>
      <c r="B30" s="20"/>
      <c r="C30" s="20"/>
      <c r="D30" s="20"/>
      <c r="E30" s="20"/>
      <c r="F30" s="20"/>
      <c r="G30" s="20"/>
      <c r="H30" s="20"/>
      <c r="I30" s="20"/>
      <c r="J30" s="20"/>
      <c r="K30" s="20"/>
      <c r="L30" s="20"/>
      <c r="M30" s="20"/>
      <c r="N30" s="45"/>
      <c r="O30" s="45"/>
      <c r="P30" s="20"/>
      <c r="Q30" s="33" t="str">
        <v>C0001</v>
      </c>
      <c r="R30" s="34">
        <v>1655</v>
      </c>
      <c r="S30" s="34">
        <v>805</v>
      </c>
      <c r="T30" s="34">
        <v>2263</v>
      </c>
      <c r="U30" s="34">
        <v>987</v>
      </c>
      <c r="V30" s="34">
        <v>1075</v>
      </c>
      <c r="W30" s="35">
        <v>6785</v>
      </c>
      <c r="X30" s="20"/>
      <c r="Y30" s="20"/>
      <c r="Z30" s="20"/>
      <c r="AA30" s="20"/>
    </row>
    <row r="31" spans="1:27" x14ac:dyDescent="0.25">
      <c r="A31" s="20"/>
      <c r="B31" s="20"/>
      <c r="C31" s="20"/>
      <c r="D31" s="20"/>
      <c r="E31" s="20"/>
      <c r="F31" s="20"/>
      <c r="G31" s="20"/>
      <c r="H31" s="20"/>
      <c r="I31" s="20"/>
      <c r="J31" s="20"/>
      <c r="K31" s="20"/>
      <c r="L31" s="20"/>
      <c r="M31" s="20"/>
      <c r="N31" s="45"/>
      <c r="O31" s="45"/>
      <c r="P31" s="20"/>
      <c r="Q31" s="33" t="str">
        <v>C0005</v>
      </c>
      <c r="R31" s="34">
        <v>1104</v>
      </c>
      <c r="S31" s="34">
        <v>2280</v>
      </c>
      <c r="T31" s="34">
        <v>1445</v>
      </c>
      <c r="U31" s="34">
        <v>1722</v>
      </c>
      <c r="V31" s="34">
        <v>1196</v>
      </c>
      <c r="W31" s="35">
        <v>7747</v>
      </c>
      <c r="X31" s="20"/>
      <c r="Y31" s="20"/>
      <c r="Z31" s="20"/>
      <c r="AA31" s="20"/>
    </row>
    <row r="32" spans="1:27" x14ac:dyDescent="0.25">
      <c r="A32" s="20"/>
      <c r="B32" s="20"/>
      <c r="C32" s="20"/>
      <c r="D32" s="20"/>
      <c r="E32" s="20"/>
      <c r="F32" s="20"/>
      <c r="G32" s="20"/>
      <c r="H32" s="20"/>
      <c r="I32" s="20"/>
      <c r="J32" s="20"/>
      <c r="K32" s="20"/>
      <c r="L32" s="20"/>
      <c r="M32" s="20"/>
      <c r="N32" s="46"/>
      <c r="O32" s="46"/>
      <c r="P32" s="20"/>
      <c r="Q32" s="33" t="str">
        <v>C0006</v>
      </c>
      <c r="R32" s="34">
        <v>372</v>
      </c>
      <c r="S32" s="34">
        <v>1818</v>
      </c>
      <c r="T32" s="34">
        <v>1346</v>
      </c>
      <c r="U32" s="34">
        <v>1156</v>
      </c>
      <c r="V32" s="34">
        <v>1484</v>
      </c>
      <c r="W32" s="35">
        <v>6176</v>
      </c>
      <c r="X32" s="20"/>
      <c r="Y32" s="20"/>
      <c r="Z32" s="20"/>
      <c r="AA32" s="20"/>
    </row>
    <row r="33" spans="1:27" x14ac:dyDescent="0.25">
      <c r="A33" s="20"/>
      <c r="B33" s="20"/>
      <c r="C33" s="20"/>
      <c r="D33" s="20"/>
      <c r="E33" s="20"/>
      <c r="F33" s="20"/>
      <c r="G33" s="20"/>
      <c r="H33" s="20"/>
      <c r="I33" s="20"/>
      <c r="J33" s="20"/>
      <c r="K33" s="20"/>
      <c r="L33" s="20"/>
      <c r="M33" s="20"/>
      <c r="N33" s="46"/>
      <c r="O33" s="46"/>
      <c r="P33" s="20"/>
      <c r="Q33" s="33" t="str">
        <v>C0009</v>
      </c>
      <c r="R33" s="34">
        <v>1415</v>
      </c>
      <c r="S33" s="34">
        <v>1271</v>
      </c>
      <c r="T33" s="34">
        <v>1214</v>
      </c>
      <c r="U33" s="34">
        <v>1135</v>
      </c>
      <c r="V33" s="34">
        <v>1566</v>
      </c>
      <c r="W33" s="35">
        <v>6601</v>
      </c>
      <c r="X33" s="20"/>
      <c r="Y33" s="20"/>
      <c r="Z33" s="20"/>
      <c r="AA33" s="20"/>
    </row>
    <row r="34" spans="1:27" x14ac:dyDescent="0.25">
      <c r="A34" s="20"/>
      <c r="B34" s="20"/>
      <c r="C34" s="20"/>
      <c r="D34" s="20"/>
      <c r="E34" s="20"/>
      <c r="F34" s="20"/>
      <c r="G34" s="20"/>
      <c r="H34" s="20"/>
      <c r="I34" s="20"/>
      <c r="J34" s="20"/>
      <c r="K34" s="20"/>
      <c r="L34" s="20"/>
      <c r="M34" s="20"/>
      <c r="N34" s="46"/>
      <c r="O34" s="46"/>
      <c r="P34" s="20"/>
      <c r="Q34" s="36" t="str">
        <v>C0014</v>
      </c>
      <c r="R34" s="37">
        <v>1362</v>
      </c>
      <c r="S34" s="37">
        <v>1363</v>
      </c>
      <c r="T34" s="37">
        <v>1152</v>
      </c>
      <c r="U34" s="37">
        <v>777</v>
      </c>
      <c r="V34" s="37">
        <v>750</v>
      </c>
      <c r="W34" s="38">
        <v>5404</v>
      </c>
      <c r="X34" s="20"/>
      <c r="Y34" s="20"/>
      <c r="Z34" s="20"/>
      <c r="AA34" s="20"/>
    </row>
    <row r="35" spans="1:27"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sheetData>
  <mergeCells count="4">
    <mergeCell ref="N28:O31"/>
    <mergeCell ref="N32:O32"/>
    <mergeCell ref="N33:O33"/>
    <mergeCell ref="N34:O34"/>
  </mergeCells>
  <conditionalFormatting sqref="R18:V34">
    <cfRule type="dataBar" priority="3">
      <dataBar>
        <cfvo type="num" val="0"/>
        <cfvo type="formula" val="MAX($R$18:$V$34)*2"/>
        <color theme="1" tint="0.14999847407452621"/>
      </dataBar>
      <extLst>
        <ext xmlns:x14="http://schemas.microsoft.com/office/spreadsheetml/2009/9/main" uri="{B025F937-C7B1-47D3-B67F-A62EFF666E3E}">
          <x14:id>{E63BD8B9-5E64-4F5F-AF91-71608D9F3167}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4" id="{BE915D2D-9201-4FD8-8B28-BF5343BB3D69}">
            <xm:f>R$16=Pivot!$A$60</xm:f>
            <x14:dxf>
              <fill>
                <patternFill>
                  <bgColor theme="8" tint="0.59996337778862885"/>
                </patternFill>
              </fill>
              <border>
                <left style="thin">
                  <color theme="1" tint="0.34998626667073579"/>
                </left>
                <right style="thin">
                  <color theme="1" tint="0.34998626667073579"/>
                </right>
                <vertical/>
                <horizontal/>
              </border>
            </x14:dxf>
          </x14:cfRule>
          <xm:sqref>R16:V34</xm:sqref>
        </x14:conditionalFormatting>
        <x14:conditionalFormatting xmlns:xm="http://schemas.microsoft.com/office/excel/2006/main">
          <x14:cfRule type="dataBar" id="{E63BD8B9-5E64-4F5F-AF91-71608D9F3167}">
            <x14:dataBar minLength="0" maxLength="100" gradient="0">
              <x14:cfvo type="num">
                <xm:f>0</xm:f>
              </x14:cfvo>
              <x14:cfvo type="formula">
                <xm:f>MAX($R$18:$V$34)*2</xm:f>
              </x14:cfvo>
              <x14:negativeFillColor rgb="FFFF0000"/>
              <x14:axisColor rgb="FF000000"/>
            </x14:dataBar>
          </x14:cfRule>
          <xm:sqref>R18:V34</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Data</vt:lpstr>
      <vt:lpstr>Pivot</vt:lpstr>
      <vt:lpstr>Customer Report Centre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Maheen Khalid</dc:creator>
  <cp:lastModifiedBy>Maheen Khalid</cp:lastModifiedBy>
  <dcterms:created xsi:type="dcterms:W3CDTF">2021-03-14T20:21:32Z</dcterms:created>
  <dcterms:modified xsi:type="dcterms:W3CDTF">2025-04-24T14:23:23Z</dcterms:modified>
</cp:coreProperties>
</file>