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mansedu-my.sharepoint.com/personal/kenzyhassan_std_mans_edu_eg/Documents/Desktop/NTI Material/Excel/"/>
    </mc:Choice>
  </mc:AlternateContent>
  <xr:revisionPtr revIDLastSave="1437" documentId="13_ncr:1_{F0B418A7-3C2C-4B0F-B373-CF7D9843EC30}" xr6:coauthVersionLast="47" xr6:coauthVersionMax="47" xr10:uidLastSave="{A08454A6-6D6E-4171-B3C5-B6A2FDC59091}"/>
  <bookViews>
    <workbookView xWindow="-108" yWindow="-108" windowWidth="23256" windowHeight="12576" tabRatio="915" firstSheet="16" activeTab="28" xr2:uid="{F089A489-1C1F-473B-AA2B-DE78A39C8222}"/>
  </bookViews>
  <sheets>
    <sheet name="Format Cells" sheetId="1" r:id="rId1"/>
    <sheet name="Alignment" sheetId="2" r:id="rId2"/>
    <sheet name="Revision Formatting" sheetId="5" r:id="rId3"/>
    <sheet name="Number Formatting" sheetId="3" r:id="rId4"/>
    <sheet name="Copy &amp; Paste special" sheetId="4" r:id="rId5"/>
    <sheet name="AutoFill" sheetId="6" r:id="rId6"/>
    <sheet name="Atofit" sheetId="33" r:id="rId7"/>
    <sheet name="Insert &amp; delete" sheetId="9" r:id="rId8"/>
    <sheet name="Conditional Formatting" sheetId="7" r:id="rId9"/>
    <sheet name="Name of Range" sheetId="11" r:id="rId10"/>
    <sheet name="Revision 1" sheetId="32" r:id="rId11"/>
    <sheet name="Formulas" sheetId="12" r:id="rId12"/>
    <sheet name="Basic Functions" sheetId="16" r:id="rId13"/>
    <sheet name="Count" sheetId="17" r:id="rId14"/>
    <sheet name="IF-IFS" sheetId="19" r:id="rId15"/>
    <sheet name="SUM-SumIF" sheetId="24" r:id="rId16"/>
    <sheet name="Count-CountIF" sheetId="25" r:id="rId17"/>
    <sheet name="Len" sheetId="20" r:id="rId18"/>
    <sheet name="Left &amp; Right" sheetId="21" r:id="rId19"/>
    <sheet name="TRIM" sheetId="22" r:id="rId20"/>
    <sheet name="Concatenate" sheetId="26" r:id="rId21"/>
    <sheet name="Revision 2" sheetId="34" r:id="rId22"/>
    <sheet name="Relative Cell" sheetId="13" r:id="rId23"/>
    <sheet name="Absolute Cell" sheetId="14" r:id="rId24"/>
    <sheet name="Mixed Cell" sheetId="15" r:id="rId25"/>
    <sheet name="VLookUp" sheetId="30" r:id="rId26"/>
    <sheet name="Hlookup" sheetId="31" r:id="rId27"/>
    <sheet name="XLookUp" sheetId="28" r:id="rId28"/>
    <sheet name="Revision 4" sheetId="36" r:id="rId29"/>
  </sheets>
  <definedNames>
    <definedName name="Branch">'Name of Range'!$B$2:$B$21</definedName>
    <definedName name="City">'Name of Range'!$C$2:$C$21</definedName>
    <definedName name="Customer_type">'Name of Range'!$D$2:$D$21</definedName>
    <definedName name="ee" hidden="1">{"FirstQ",#N/A,FALSE,"Budget2000";"SecondQ",#N/A,FALSE,"Budget2000";"Summary",#N/A,FALSE,"Budget2000"}</definedName>
    <definedName name="Gender">'Name of Range'!$E$2:$E$21</definedName>
    <definedName name="Invoice_ID">'Name of Range'!$A$2:$A$21</definedName>
    <definedName name="k" hidden="1">{"FirstQ",#N/A,FALSE,"Budget2000";"SecondQ",#N/A,FALSE,"Budget2000";"Summary",#N/A,FALSE,"Budget2000"}</definedName>
    <definedName name="Product_line">'Name of Range'!$F$2:$F$21</definedName>
    <definedName name="q" hidden="1">{"FirstQ",#N/A,FALSE,"Budget2000";"SecondQ",#N/A,FALSE,"Budget2000";"Summary",#N/A,FALSE,"Budget2000"}</definedName>
    <definedName name="Quantity">'Name of Range'!$H$2:$H$21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ax_5">'Name of Range'!$I$2:$I$21</definedName>
    <definedName name="Total">'Name of Range'!$J$2:$J$21</definedName>
    <definedName name="Unit_price">'Name of Range'!$G$2:$G$21</definedName>
    <definedName name="vertex42_copyright" hidden="1">"© 2015 Vertex42 LLC"</definedName>
    <definedName name="vertex42_id" hidden="1">"purchase-order-tracker.xlsx"</definedName>
    <definedName name="vertex42_title" hidden="1">"Purchase Order Tracker"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8" l="1"/>
  <c r="B18" i="30"/>
  <c r="B3" i="30"/>
  <c r="A12" i="28"/>
  <c r="L6" i="31"/>
  <c r="M5" i="15"/>
  <c r="N5" i="15"/>
  <c r="O5" i="15"/>
  <c r="P5" i="15"/>
  <c r="Q5" i="15"/>
  <c r="M6" i="15"/>
  <c r="N6" i="15"/>
  <c r="O6" i="15"/>
  <c r="P6" i="15"/>
  <c r="Q6" i="15"/>
  <c r="M7" i="15"/>
  <c r="N7" i="15"/>
  <c r="O7" i="15"/>
  <c r="P7" i="15"/>
  <c r="Q7" i="15"/>
  <c r="M8" i="15"/>
  <c r="N8" i="15"/>
  <c r="O8" i="15"/>
  <c r="P8" i="15"/>
  <c r="Q8" i="15"/>
  <c r="M9" i="15"/>
  <c r="N9" i="15"/>
  <c r="O9" i="15"/>
  <c r="P9" i="15"/>
  <c r="Q9" i="15"/>
  <c r="M10" i="15"/>
  <c r="N10" i="15"/>
  <c r="O10" i="15"/>
  <c r="P10" i="15"/>
  <c r="Q10" i="15"/>
  <c r="N4" i="15"/>
  <c r="O4" i="15"/>
  <c r="P4" i="15"/>
  <c r="Q4" i="15"/>
  <c r="M4" i="15"/>
  <c r="B4" i="15"/>
  <c r="F8" i="15"/>
  <c r="B6" i="15"/>
  <c r="C6" i="15"/>
  <c r="D6" i="15"/>
  <c r="E6" i="15"/>
  <c r="F6" i="15"/>
  <c r="B7" i="15"/>
  <c r="C7" i="15"/>
  <c r="D7" i="15"/>
  <c r="E7" i="15"/>
  <c r="F7" i="15"/>
  <c r="B8" i="15"/>
  <c r="C8" i="15"/>
  <c r="D8" i="15"/>
  <c r="E8" i="15"/>
  <c r="C5" i="15"/>
  <c r="D5" i="15"/>
  <c r="E5" i="15"/>
  <c r="F5" i="15"/>
  <c r="B5" i="15"/>
  <c r="C4" i="15"/>
  <c r="D4" i="15"/>
  <c r="E4" i="15"/>
  <c r="F4" i="15"/>
  <c r="K15" i="15"/>
  <c r="E5" i="13"/>
  <c r="F5" i="13"/>
  <c r="F6" i="13"/>
  <c r="F7" i="13"/>
  <c r="F8" i="13"/>
  <c r="F9" i="13"/>
  <c r="F4" i="13"/>
  <c r="L2" i="25"/>
  <c r="N4" i="12"/>
  <c r="E4" i="12"/>
  <c r="B4" i="28" l="1"/>
  <c r="B5" i="28"/>
  <c r="B6" i="28"/>
  <c r="B4" i="30" l="1"/>
  <c r="B5" i="30"/>
  <c r="F5" i="14"/>
  <c r="F6" i="14"/>
  <c r="F7" i="14"/>
  <c r="F8" i="14"/>
  <c r="F9" i="14"/>
  <c r="F4" i="14"/>
  <c r="E6" i="13"/>
  <c r="E7" i="13"/>
  <c r="E8" i="13"/>
  <c r="E9" i="13"/>
  <c r="E4" i="13"/>
  <c r="J3" i="26"/>
  <c r="J4" i="26"/>
  <c r="J5" i="26"/>
  <c r="J6" i="26"/>
  <c r="J7" i="26"/>
  <c r="J8" i="26"/>
  <c r="J9" i="26"/>
  <c r="J10" i="26"/>
  <c r="J2" i="26"/>
  <c r="K2" i="25"/>
  <c r="J2" i="25"/>
  <c r="L2" i="24"/>
  <c r="K2" i="24"/>
  <c r="J2" i="24"/>
  <c r="K3" i="19" a="1"/>
  <c r="K3" i="19" s="1"/>
  <c r="K4" i="19" a="1"/>
  <c r="K4" i="19" s="1"/>
  <c r="K5" i="19" a="1"/>
  <c r="K5" i="19" s="1"/>
  <c r="K6" i="19" a="1"/>
  <c r="K6" i="19" s="1"/>
  <c r="K7" i="19" a="1"/>
  <c r="K7" i="19" s="1"/>
  <c r="K8" i="19" a="1"/>
  <c r="K8" i="19" s="1"/>
  <c r="K9" i="19" a="1"/>
  <c r="K9" i="19" s="1"/>
  <c r="K10" i="19" a="1"/>
  <c r="K10" i="19" s="1"/>
  <c r="K2" i="19" a="1"/>
  <c r="K2" i="19" s="1"/>
  <c r="J3" i="19"/>
  <c r="J4" i="19"/>
  <c r="J5" i="19"/>
  <c r="J6" i="19"/>
  <c r="J7" i="19"/>
  <c r="J8" i="19"/>
  <c r="J9" i="19"/>
  <c r="J10" i="19"/>
  <c r="J2" i="19"/>
  <c r="J3" i="17"/>
  <c r="J4" i="17"/>
  <c r="J5" i="17"/>
  <c r="J6" i="17"/>
  <c r="J7" i="17"/>
  <c r="J8" i="17"/>
  <c r="J9" i="17"/>
  <c r="J10" i="17"/>
  <c r="J11" i="17"/>
  <c r="J2" i="17"/>
  <c r="I3" i="17"/>
  <c r="I4" i="17"/>
  <c r="I5" i="17"/>
  <c r="I6" i="17"/>
  <c r="I7" i="17"/>
  <c r="I8" i="17"/>
  <c r="I9" i="17"/>
  <c r="I10" i="17"/>
  <c r="I11" i="17"/>
  <c r="I2" i="17"/>
  <c r="J3" i="22"/>
  <c r="J4" i="22"/>
  <c r="J5" i="22"/>
  <c r="J6" i="22"/>
  <c r="J7" i="22"/>
  <c r="J8" i="22"/>
  <c r="J9" i="22"/>
  <c r="J10" i="22"/>
  <c r="J2" i="22"/>
  <c r="L2" i="21" a="1"/>
  <c r="L2" i="21" s="1"/>
  <c r="K2" i="21" a="1"/>
  <c r="K2" i="21" s="1"/>
  <c r="J2" i="20" a="1"/>
  <c r="J2" i="20" s="1"/>
  <c r="C14" i="16"/>
  <c r="C13" i="16"/>
  <c r="C12" i="16"/>
  <c r="C11" i="16"/>
  <c r="K5" i="12"/>
  <c r="K6" i="12"/>
  <c r="K7" i="12"/>
  <c r="K8" i="12"/>
  <c r="K9" i="12"/>
  <c r="K10" i="12"/>
  <c r="K4" i="12"/>
  <c r="J5" i="12"/>
  <c r="J6" i="12"/>
  <c r="J7" i="12"/>
  <c r="J8" i="12"/>
  <c r="J9" i="12"/>
  <c r="J10" i="12"/>
  <c r="J4" i="12"/>
  <c r="I5" i="12"/>
  <c r="I6" i="12"/>
  <c r="I7" i="12"/>
  <c r="I8" i="12"/>
  <c r="I9" i="12"/>
  <c r="I10" i="12"/>
  <c r="I4" i="12"/>
  <c r="E5" i="12"/>
  <c r="E6" i="12"/>
  <c r="E7" i="12"/>
  <c r="E8" i="12"/>
  <c r="E9" i="12"/>
  <c r="E10" i="12"/>
  <c r="J6" i="7"/>
  <c r="J7" i="7"/>
  <c r="J8" i="7"/>
  <c r="J9" i="7"/>
  <c r="J10" i="7"/>
  <c r="J11" i="7"/>
  <c r="J12" i="7"/>
  <c r="E3" i="4"/>
  <c r="E4" i="4"/>
  <c r="E5" i="4"/>
  <c r="E6" i="4"/>
  <c r="E7" i="4"/>
  <c r="E8" i="4"/>
  <c r="E9" i="4"/>
  <c r="E10" i="4"/>
  <c r="E11" i="4"/>
  <c r="E12" i="4"/>
  <c r="H23" i="28"/>
  <c r="H12" i="26"/>
  <c r="H11" i="26"/>
  <c r="H11" i="17"/>
  <c r="H10" i="17"/>
  <c r="H9" i="17"/>
  <c r="H8" i="17"/>
  <c r="H7" i="17"/>
  <c r="H6" i="17"/>
  <c r="H5" i="17"/>
  <c r="H4" i="17"/>
  <c r="H3" i="17"/>
  <c r="H2" i="17"/>
  <c r="E9" i="14"/>
  <c r="E8" i="14"/>
  <c r="E7" i="14"/>
  <c r="E6" i="14"/>
  <c r="E5" i="14"/>
  <c r="E4" i="14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" i="11"/>
  <c r="K12" i="7" l="1"/>
  <c r="K11" i="7"/>
  <c r="K10" i="7"/>
  <c r="K9" i="7"/>
  <c r="K8" i="7"/>
  <c r="K7" i="7"/>
  <c r="K6" i="7"/>
  <c r="J5" i="7"/>
  <c r="K5" i="7" s="1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<sst xmlns="http://schemas.openxmlformats.org/spreadsheetml/2006/main" count="1402" uniqueCount="431">
  <si>
    <t>ID</t>
  </si>
  <si>
    <t>First Name</t>
  </si>
  <si>
    <t>City</t>
  </si>
  <si>
    <t>Gender</t>
  </si>
  <si>
    <t>Female</t>
  </si>
  <si>
    <t>Male</t>
  </si>
  <si>
    <t>Alex</t>
  </si>
  <si>
    <t>Cairo</t>
  </si>
  <si>
    <t>Luxor</t>
  </si>
  <si>
    <t>Aswan</t>
  </si>
  <si>
    <t>Name</t>
  </si>
  <si>
    <t>Ahmed</t>
  </si>
  <si>
    <t>Ali</t>
  </si>
  <si>
    <t>Omar</t>
  </si>
  <si>
    <t>Tarek</t>
  </si>
  <si>
    <t>Mohamed</t>
  </si>
  <si>
    <t>Hazem</t>
  </si>
  <si>
    <t>Eman</t>
  </si>
  <si>
    <t>Esraa</t>
  </si>
  <si>
    <t>Khaled</t>
  </si>
  <si>
    <t>Nagham</t>
  </si>
  <si>
    <t>Nesma</t>
  </si>
  <si>
    <t>Nada</t>
  </si>
  <si>
    <t>Huda</t>
  </si>
  <si>
    <t>Tayem</t>
  </si>
  <si>
    <t>Nour</t>
  </si>
  <si>
    <t>Walid</t>
  </si>
  <si>
    <t>Sara</t>
  </si>
  <si>
    <t>Arabic</t>
  </si>
  <si>
    <t>Midterm</t>
  </si>
  <si>
    <t>Final</t>
  </si>
  <si>
    <t>Total grade</t>
  </si>
  <si>
    <t>Item Type</t>
  </si>
  <si>
    <t>Description</t>
  </si>
  <si>
    <t>Quantity</t>
  </si>
  <si>
    <t>Price</t>
  </si>
  <si>
    <t>Total</t>
  </si>
  <si>
    <t>Electronics</t>
  </si>
  <si>
    <t>Computer (Desktop)</t>
  </si>
  <si>
    <t>HFX018</t>
  </si>
  <si>
    <t>Computer (Laptop)</t>
  </si>
  <si>
    <t>HFX015</t>
  </si>
  <si>
    <t>MP3 Player</t>
  </si>
  <si>
    <t>HFX022</t>
  </si>
  <si>
    <t>Video Game Console</t>
  </si>
  <si>
    <t>HFX020</t>
  </si>
  <si>
    <t>Furniture</t>
  </si>
  <si>
    <t>Beanbag Chair</t>
  </si>
  <si>
    <t>HFX037</t>
  </si>
  <si>
    <t>Bed (Full)</t>
  </si>
  <si>
    <t>HFX045</t>
  </si>
  <si>
    <t>Bed (King)</t>
  </si>
  <si>
    <t>HFX049</t>
  </si>
  <si>
    <t>Bed (Queen)</t>
  </si>
  <si>
    <t>HFX046</t>
  </si>
  <si>
    <t>Bed (Twin)</t>
  </si>
  <si>
    <t>HFX042</t>
  </si>
  <si>
    <t>Bench</t>
  </si>
  <si>
    <t>HFX036</t>
  </si>
  <si>
    <t>Chair (Recliner)</t>
  </si>
  <si>
    <t>HFX033</t>
  </si>
  <si>
    <t>Chairs (x4)</t>
  </si>
  <si>
    <t>HFX030</t>
  </si>
  <si>
    <t>Couch</t>
  </si>
  <si>
    <t>HFX025</t>
  </si>
  <si>
    <t>Entertainment Center</t>
  </si>
  <si>
    <t>HFX040</t>
  </si>
  <si>
    <t>Patio Set</t>
  </si>
  <si>
    <t>HFX034</t>
  </si>
  <si>
    <t>Table</t>
  </si>
  <si>
    <t>HFX028</t>
  </si>
  <si>
    <t>Recreational</t>
  </si>
  <si>
    <t>Badminton Net</t>
  </si>
  <si>
    <t>HFX059</t>
  </si>
  <si>
    <t>Baseball Bat</t>
  </si>
  <si>
    <t>HFX056</t>
  </si>
  <si>
    <t>Basketball Hoop</t>
  </si>
  <si>
    <t>HFX054</t>
  </si>
  <si>
    <t>Bicycle</t>
  </si>
  <si>
    <t>HFX060</t>
  </si>
  <si>
    <t>Soccer Goal</t>
  </si>
  <si>
    <t>HFX058</t>
  </si>
  <si>
    <t>Sports Ball</t>
  </si>
  <si>
    <t>HFX051</t>
  </si>
  <si>
    <t>Vehicle</t>
  </si>
  <si>
    <t>Automobile</t>
  </si>
  <si>
    <t>HFX073</t>
  </si>
  <si>
    <t>HFX074</t>
  </si>
  <si>
    <t>HFX075</t>
  </si>
  <si>
    <t>Boat</t>
  </si>
  <si>
    <t>HFX070</t>
  </si>
  <si>
    <t>HFX071</t>
  </si>
  <si>
    <t>HFX072</t>
  </si>
  <si>
    <t>HFX063</t>
  </si>
  <si>
    <t>HFX064</t>
  </si>
  <si>
    <t>HFX069</t>
  </si>
  <si>
    <t>Recreational Vehicle</t>
  </si>
  <si>
    <t>HFX065</t>
  </si>
  <si>
    <t>HFX066</t>
  </si>
  <si>
    <t>HFX067</t>
  </si>
  <si>
    <t>HFX068</t>
  </si>
  <si>
    <t>HFX076</t>
  </si>
  <si>
    <t>Date</t>
  </si>
  <si>
    <t>HR Manager</t>
  </si>
  <si>
    <t>HR</t>
  </si>
  <si>
    <t>Marketing Manager</t>
  </si>
  <si>
    <t>Marketing</t>
  </si>
  <si>
    <t>IT Manager</t>
  </si>
  <si>
    <t>IT</t>
  </si>
  <si>
    <t>Financial Manager</t>
  </si>
  <si>
    <t>Finance</t>
  </si>
  <si>
    <t>Sales Manager</t>
  </si>
  <si>
    <t>Sales</t>
  </si>
  <si>
    <t>HR Specialist</t>
  </si>
  <si>
    <t>Recruitment Specialsit</t>
  </si>
  <si>
    <t>HR Coordinator</t>
  </si>
  <si>
    <t>Software developer</t>
  </si>
  <si>
    <t>Sales rep.</t>
  </si>
  <si>
    <t>Accountant</t>
  </si>
  <si>
    <t>Digital marketing specialist</t>
  </si>
  <si>
    <t>Products Marketing Coordinator</t>
  </si>
  <si>
    <t>No.</t>
  </si>
  <si>
    <t>Job title</t>
  </si>
  <si>
    <t>Department</t>
  </si>
  <si>
    <t>Salary</t>
  </si>
  <si>
    <t>Abd Elaziz</t>
  </si>
  <si>
    <t>Samir</t>
  </si>
  <si>
    <t>Hassan</t>
  </si>
  <si>
    <t>Kamel</t>
  </si>
  <si>
    <t>Yehia</t>
  </si>
  <si>
    <t>Nourhan</t>
  </si>
  <si>
    <t>Menna</t>
  </si>
  <si>
    <t>Salma</t>
  </si>
  <si>
    <t>Hend</t>
  </si>
  <si>
    <t>Zahwa</t>
  </si>
  <si>
    <t>DOB</t>
  </si>
  <si>
    <t>Evaluation %</t>
  </si>
  <si>
    <t>National ID</t>
  </si>
  <si>
    <t>Phone</t>
  </si>
  <si>
    <t>Bonus</t>
  </si>
  <si>
    <t>Paste Formulas</t>
  </si>
  <si>
    <t>Paste Formulas &amp; Number Formatting</t>
  </si>
  <si>
    <t>Paste No Borders</t>
  </si>
  <si>
    <t>Keep Source Column Width</t>
  </si>
  <si>
    <t>Paste Transpose</t>
  </si>
  <si>
    <t>Paste Values</t>
  </si>
  <si>
    <t>Paste Values &amp; Number Formatting</t>
  </si>
  <si>
    <t>Paste Values &amp; Source Formatting</t>
  </si>
  <si>
    <t>Paste Formatting</t>
  </si>
  <si>
    <t>Paste Link</t>
  </si>
  <si>
    <t>Paste Picture</t>
  </si>
  <si>
    <t>Paste Linked Picture</t>
  </si>
  <si>
    <t>Borrow books (days)</t>
  </si>
  <si>
    <t>Library</t>
  </si>
  <si>
    <t>Kind of Book</t>
  </si>
  <si>
    <t>Business</t>
  </si>
  <si>
    <t>Accounting</t>
  </si>
  <si>
    <t>Economics</t>
  </si>
  <si>
    <t>Chemistry</t>
  </si>
  <si>
    <t>Computers</t>
  </si>
  <si>
    <t>Art</t>
  </si>
  <si>
    <t>Children</t>
  </si>
  <si>
    <t>English</t>
  </si>
  <si>
    <t>Geographical Sciences</t>
  </si>
  <si>
    <t>Aerospace</t>
  </si>
  <si>
    <t>Car Research</t>
  </si>
  <si>
    <t>Travel</t>
  </si>
  <si>
    <t>Design</t>
  </si>
  <si>
    <t>DATE</t>
  </si>
  <si>
    <t>Day</t>
  </si>
  <si>
    <t>Month</t>
  </si>
  <si>
    <t>Year</t>
  </si>
  <si>
    <t>Numbers</t>
  </si>
  <si>
    <t>Text</t>
  </si>
  <si>
    <t>Days</t>
  </si>
  <si>
    <t>Months</t>
  </si>
  <si>
    <t>Custom List</t>
  </si>
  <si>
    <t>Fill Without Formatting</t>
  </si>
  <si>
    <t>Fill Formatting only</t>
  </si>
  <si>
    <t>Flash Fill</t>
  </si>
  <si>
    <t>Second Name</t>
  </si>
  <si>
    <t>Full Name</t>
  </si>
  <si>
    <t>Adel</t>
  </si>
  <si>
    <t>Kareem</t>
  </si>
  <si>
    <t>Dalia</t>
  </si>
  <si>
    <t>Amira</t>
  </si>
  <si>
    <t>Eslam</t>
  </si>
  <si>
    <t>Auto Fill Series and Auto Fill Options</t>
  </si>
  <si>
    <t>Conditional Formatting</t>
  </si>
  <si>
    <t>Address</t>
  </si>
  <si>
    <t>Arabic = 20</t>
  </si>
  <si>
    <t>English = 20</t>
  </si>
  <si>
    <t>Math = 20</t>
  </si>
  <si>
    <t>History= 20</t>
  </si>
  <si>
    <t>Science = 20</t>
  </si>
  <si>
    <t>Total = 100</t>
  </si>
  <si>
    <t>Arwa</t>
  </si>
  <si>
    <t>Mansoura</t>
  </si>
  <si>
    <t>Success / Fail</t>
  </si>
  <si>
    <t>Sparklines</t>
  </si>
  <si>
    <t>Invoice ID</t>
  </si>
  <si>
    <t>Branch</t>
  </si>
  <si>
    <t>Customer type</t>
  </si>
  <si>
    <t>Product line</t>
  </si>
  <si>
    <t>Unit price</t>
  </si>
  <si>
    <t>Tax 5%</t>
  </si>
  <si>
    <t>750-67-8428</t>
  </si>
  <si>
    <t>A</t>
  </si>
  <si>
    <t>Yangon</t>
  </si>
  <si>
    <t>Member</t>
  </si>
  <si>
    <t>Health and beauty</t>
  </si>
  <si>
    <t>226-31-3081</t>
  </si>
  <si>
    <t>C</t>
  </si>
  <si>
    <t>Naypyitaw</t>
  </si>
  <si>
    <t>Normal</t>
  </si>
  <si>
    <t>Electronic accessories</t>
  </si>
  <si>
    <t>631-41-3108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</si>
  <si>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</si>
  <si>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</si>
  <si>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</si>
  <si>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</si>
  <si>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</si>
  <si>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</si>
  <si>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</si>
  <si>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</si>
  <si>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</si>
  <si>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</si>
  <si>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</si>
  <si>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</si>
  <si>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</si>
  <si>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</si>
  <si>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</si>
  <si>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</si>
  <si>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</si>
  <si>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</si>
  <si>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</si>
  <si>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</si>
  <si>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</si>
  <si>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</si>
  <si>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</si>
  <si>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Arithmatic Operators</t>
  </si>
  <si>
    <t>Branches</t>
  </si>
  <si>
    <t>Jan</t>
  </si>
  <si>
    <t>Feb</t>
  </si>
  <si>
    <t>Total Sales</t>
  </si>
  <si>
    <t>Num 1</t>
  </si>
  <si>
    <t>Num 2</t>
  </si>
  <si>
    <t>Subtract
-</t>
  </si>
  <si>
    <t>Multiply
*</t>
  </si>
  <si>
    <t>Division
/</t>
  </si>
  <si>
    <t>Equation</t>
  </si>
  <si>
    <t>Result</t>
  </si>
  <si>
    <t>Priorities</t>
  </si>
  <si>
    <t>4+2*10/2</t>
  </si>
  <si>
    <t>Tanta</t>
  </si>
  <si>
    <t>Giza</t>
  </si>
  <si>
    <t>Item</t>
  </si>
  <si>
    <t>Chairs</t>
  </si>
  <si>
    <t>Tables</t>
  </si>
  <si>
    <t>Jeans</t>
  </si>
  <si>
    <t>T-Shirt</t>
  </si>
  <si>
    <t>Accessories</t>
  </si>
  <si>
    <t>Tax %</t>
  </si>
  <si>
    <t>Tax</t>
  </si>
  <si>
    <t>TimeTable</t>
  </si>
  <si>
    <t>January</t>
  </si>
  <si>
    <t>February</t>
  </si>
  <si>
    <t>March</t>
  </si>
  <si>
    <t>April</t>
  </si>
  <si>
    <t>May</t>
  </si>
  <si>
    <t>Summary</t>
  </si>
  <si>
    <t>A1</t>
  </si>
  <si>
    <t>$A$1</t>
  </si>
  <si>
    <t>$A1</t>
  </si>
  <si>
    <t>A$1</t>
  </si>
  <si>
    <t>Employee Name</t>
  </si>
  <si>
    <t>Total Salary</t>
  </si>
  <si>
    <t>Average Salary</t>
  </si>
  <si>
    <t>Max Salary</t>
  </si>
  <si>
    <t>Min Salary</t>
  </si>
  <si>
    <t>Science</t>
  </si>
  <si>
    <t>History</t>
  </si>
  <si>
    <t>Math</t>
  </si>
  <si>
    <t>عدد المواد التي تم رصدها</t>
  </si>
  <si>
    <t>عدد المواد لم يتم رصدها</t>
  </si>
  <si>
    <t>Mahmoud</t>
  </si>
  <si>
    <t>Bahaa</t>
  </si>
  <si>
    <t>Aya</t>
  </si>
  <si>
    <t>Hager</t>
  </si>
  <si>
    <t>EmployeeID</t>
  </si>
  <si>
    <t>FirstName</t>
  </si>
  <si>
    <t>LastName</t>
  </si>
  <si>
    <t>Age</t>
  </si>
  <si>
    <t>JobTitle</t>
  </si>
  <si>
    <t>StartDate</t>
  </si>
  <si>
    <t>EndDate</t>
  </si>
  <si>
    <t>Jim</t>
  </si>
  <si>
    <t>Halpert</t>
  </si>
  <si>
    <t>Salesman</t>
  </si>
  <si>
    <t>Pam</t>
  </si>
  <si>
    <t>Beasley</t>
  </si>
  <si>
    <t>Receptionist</t>
  </si>
  <si>
    <t>Dwight</t>
  </si>
  <si>
    <t>Schrute</t>
  </si>
  <si>
    <t>Angela</t>
  </si>
  <si>
    <t>Martin</t>
  </si>
  <si>
    <t>Toby</t>
  </si>
  <si>
    <t>Flenderson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</si>
  <si>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</si>
  <si>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</si>
  <si>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</si>
  <si>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</si>
  <si>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</si>
  <si>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</si>
  <si>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</si>
  <si>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</si>
  <si>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</si>
  <si>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</si>
  <si>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</si>
  <si>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</si>
  <si>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</si>
  <si>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</si>
  <si>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</si>
  <si>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</si>
  <si>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</si>
  <si>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</si>
  <si>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</si>
  <si>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</si>
  <si>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</si>
  <si>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</si>
  <si>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</si>
  <si>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</si>
  <si>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</si>
  <si>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</si>
  <si>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</si>
  <si>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</si>
  <si>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</si>
  <si>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</si>
  <si>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</si>
  <si>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</si>
  <si>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</si>
  <si>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</si>
  <si>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</si>
  <si>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</si>
  <si>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</si>
  <si>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</si>
  <si>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</si>
  <si>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</si>
  <si>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</si>
  <si>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</si>
  <si>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</si>
  <si>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</si>
  <si>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</si>
  <si>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</si>
  <si>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</si>
  <si>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SUM</t>
  </si>
  <si>
    <t>SUMIF</t>
  </si>
  <si>
    <t>SUMIFS</t>
  </si>
  <si>
    <t>COUNT</t>
  </si>
  <si>
    <t>COUNTIF</t>
  </si>
  <si>
    <t>COUNTIFS</t>
  </si>
  <si>
    <t>CONCATENATE(B2," ",C2)</t>
  </si>
  <si>
    <t>Jim Halpert</t>
  </si>
  <si>
    <t>Toby Flenderson</t>
  </si>
  <si>
    <t>Pam Beasley</t>
  </si>
  <si>
    <t>Dwight Schrute</t>
  </si>
  <si>
    <t>Meredith Palmer</t>
  </si>
  <si>
    <t>Angela Martin</t>
  </si>
  <si>
    <t>Kevin Malone</t>
  </si>
  <si>
    <t>Michael Scott</t>
  </si>
  <si>
    <t>Stanley Hudson</t>
  </si>
  <si>
    <t>Product 1</t>
  </si>
  <si>
    <t>Product 2</t>
  </si>
  <si>
    <t>Product 3</t>
  </si>
  <si>
    <t>Product 4</t>
  </si>
  <si>
    <t>Product 5</t>
  </si>
  <si>
    <t>Mar</t>
  </si>
  <si>
    <t>Apr</t>
  </si>
  <si>
    <r>
      <rPr>
        <b/>
        <u/>
        <sz val="28"/>
        <color theme="9"/>
        <rFont val="Calibri"/>
        <family val="2"/>
        <scheme val="minor"/>
      </rPr>
      <t>Part 1:-</t>
    </r>
    <r>
      <rPr>
        <sz val="11"/>
        <color theme="1"/>
        <rFont val="Calibri"/>
        <family val="2"/>
        <scheme val="minor"/>
      </rPr>
      <t xml:space="preserve">
</t>
    </r>
    <r>
      <rPr>
        <sz val="20"/>
        <color theme="1"/>
        <rFont val="Calibri"/>
        <family val="2"/>
        <scheme val="minor"/>
      </rPr>
      <t xml:space="preserve">1- Cells format 
2- Alignment
3-Number formatting
4- Copy &amp; Paste Options
5-AtoFill Options 
6- AtoFit
7- Insert &amp; delete Options
8- Conditional Formatting
9- Name of Rang
</t>
    </r>
  </si>
  <si>
    <t>01010479792</t>
  </si>
  <si>
    <t>Sat</t>
  </si>
  <si>
    <t>Sun</t>
  </si>
  <si>
    <t>Mon</t>
  </si>
  <si>
    <t>Tue</t>
  </si>
  <si>
    <t>Wed</t>
  </si>
  <si>
    <t>Thu</t>
  </si>
  <si>
    <t>Fri</t>
  </si>
  <si>
    <t>Jun</t>
  </si>
  <si>
    <t>Jul</t>
  </si>
  <si>
    <t>Aug</t>
  </si>
  <si>
    <t>Sep</t>
  </si>
  <si>
    <t>Oct</t>
  </si>
  <si>
    <t>Nov</t>
  </si>
  <si>
    <t>Dec</t>
  </si>
  <si>
    <t xml:space="preserve">السبت </t>
  </si>
  <si>
    <t>الاحد</t>
  </si>
  <si>
    <t>الاثنين</t>
  </si>
  <si>
    <t>الثلاثاء</t>
  </si>
  <si>
    <t>الاربعاء</t>
  </si>
  <si>
    <t>الخميس</t>
  </si>
  <si>
    <t>الجمعه</t>
  </si>
  <si>
    <t>Ahmed Adel</t>
  </si>
  <si>
    <t>Ali Mohamed</t>
  </si>
  <si>
    <t>Omar Kareem</t>
  </si>
  <si>
    <t>Esraa Khaled</t>
  </si>
  <si>
    <t>Eman Ahmed</t>
  </si>
  <si>
    <t>Dalia Mohamed</t>
  </si>
  <si>
    <t>Amira Eslam</t>
  </si>
  <si>
    <t>Gmail</t>
  </si>
  <si>
    <t>Ahmed Adel @gmail.com</t>
  </si>
  <si>
    <t>Ali Mohamed @gmail.com</t>
  </si>
  <si>
    <t>Omar Kareem @gmail.com</t>
  </si>
  <si>
    <t>Esraa Khaled @gmail.com</t>
  </si>
  <si>
    <t>Eman Ahmed @gmail.com</t>
  </si>
  <si>
    <t>Dalia Mohamed @gmail.com</t>
  </si>
  <si>
    <t>Amira Eslam @gmail.com</t>
  </si>
  <si>
    <t>()</t>
  </si>
  <si>
    <t>^</t>
  </si>
  <si>
    <t xml:space="preserve">* </t>
  </si>
  <si>
    <t>/</t>
  </si>
  <si>
    <t>+</t>
  </si>
  <si>
    <t>-</t>
  </si>
  <si>
    <t>=</t>
  </si>
  <si>
    <t xml:space="preserve">In this Sheet, we talk about:-
  1- Borders
2- Merge &amp; Center
      3- Wrap Text 
</t>
  </si>
  <si>
    <t xml:space="preserve">In this Sheet, we talk about:-
            1- Text Rotation
           2- Merge Across
      3- Wrap Text 
</t>
  </si>
  <si>
    <t xml:space="preserve">Try It with Your self to remember the differences  
</t>
  </si>
  <si>
    <t xml:space="preserve">In this Sheet, we talk about:-
Auto-fill options &amp; How to make a custom list 
</t>
  </si>
  <si>
    <r>
      <t xml:space="preserve">In this Sheet, we talk about:-
How to rename a range of data
</t>
    </r>
    <r>
      <rPr>
        <b/>
        <sz val="26"/>
        <color rgb="FFFF0000"/>
        <rFont val="Calibri"/>
        <family val="2"/>
        <scheme val="minor"/>
      </rPr>
      <t>* Check name box</t>
    </r>
    <r>
      <rPr>
        <b/>
        <sz val="26"/>
        <color rgb="FF002060"/>
        <rFont val="Calibri"/>
        <family val="2"/>
        <scheme val="minor"/>
      </rPr>
      <t xml:space="preserve">
</t>
    </r>
  </si>
  <si>
    <t xml:space="preserve">It can be used to see the difference between 100s and thousands. </t>
  </si>
  <si>
    <r>
      <rPr>
        <b/>
        <u/>
        <sz val="28"/>
        <color theme="9"/>
        <rFont val="Calibri"/>
        <family val="2"/>
        <scheme val="minor"/>
      </rPr>
      <t>Part 2:-</t>
    </r>
    <r>
      <rPr>
        <sz val="11"/>
        <color theme="1"/>
        <rFont val="Calibri"/>
        <family val="2"/>
        <scheme val="minor"/>
      </rPr>
      <t xml:space="preserve">
</t>
    </r>
    <r>
      <rPr>
        <sz val="20"/>
        <color theme="1"/>
        <rFont val="Calibri"/>
        <family val="2"/>
        <scheme val="minor"/>
      </rPr>
      <t xml:space="preserve">1- Formulas 
2- Basic Functions
3-Count
4- IF &amp; IFs
5-Sum &amp; SumIFs
6- Count &amp; CountIFs 
7- Len
8- Left &amp; Right
9- Trim
10 - Substitute
11- Concatenate
</t>
    </r>
  </si>
  <si>
    <r>
      <rPr>
        <u/>
        <sz val="48"/>
        <color theme="9"/>
        <rFont val="Calibri"/>
        <family val="2"/>
        <scheme val="minor"/>
      </rPr>
      <t>Part 4:-</t>
    </r>
    <r>
      <rPr>
        <sz val="48"/>
        <color theme="1"/>
        <rFont val="Calibri"/>
        <family val="2"/>
        <scheme val="minor"/>
      </rPr>
      <t xml:space="preserve">
1- Relative Reference
2- Absolute Reference
3- Mixed Reference
4 - Vlookup
5- Hlookup
6 - Xlookup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</si>
</sst>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&quot;$&quot;* #,##0_);_(&quot;$&quot;* \(#,##0\);_(&quot;$&quot;* &quot;-&quot;??_);_(@_)"/>
    <numFmt numFmtId="166" formatCode="_-* #,##0_-;\-* #,##0_-;_-* &quot;-&quot;??_-;_-@_-"/>
    <numFmt numFmtId="167" formatCode="0_);\(0\)"/>
    <numFmt numFmtId="168" formatCode="00000000000000"/>
    <numFmt numFmtId="169" formatCode="&quot;$&quot;#,##0.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8"/>
      <name val="Amasis MT Pro Black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scheme val="minor"/>
    </font>
    <font>
      <b/>
      <sz val="16"/>
      <color theme="0"/>
      <name val="Amasis MT Pro Black"/>
      <family val="1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4"/>
      <color rgb="FF0061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8"/>
      <color theme="9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26"/>
      <color rgb="FF00206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u/>
      <sz val="48"/>
      <color theme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4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theme="4" tint="-0.24994659260841701"/>
      </left>
      <right style="double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theme="4" tint="-0.24994659260841701"/>
      </left>
      <right style="double">
        <color theme="4" tint="-0.24994659260841701"/>
      </right>
      <top style="double">
        <color theme="4" tint="-0.24994659260841701"/>
      </top>
      <bottom/>
      <diagonal/>
    </border>
    <border>
      <left style="double">
        <color theme="4" tint="-0.24994659260841701"/>
      </left>
      <right style="double">
        <color theme="4" tint="-0.24994659260841701"/>
      </right>
      <top/>
      <bottom style="double">
        <color theme="4" tint="-0.24994659260841701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3" applyNumberFormat="0" applyFon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4" fillId="0" borderId="0"/>
    <xf numFmtId="0" fontId="21" fillId="11" borderId="0" applyNumberFormat="0" applyBorder="0" applyAlignment="0" applyProtection="0"/>
    <xf numFmtId="0" fontId="22" fillId="3" borderId="2" applyNumberFormat="0" applyAlignment="0" applyProtection="0"/>
    <xf numFmtId="0" fontId="4" fillId="12" borderId="0" applyNumberFormat="0" applyBorder="0" applyAlignment="0" applyProtection="0"/>
    <xf numFmtId="0" fontId="1" fillId="0" borderId="0"/>
    <xf numFmtId="43" fontId="14" fillId="0" borderId="0" applyFont="0" applyFill="0" applyBorder="0" applyAlignment="0" applyProtection="0"/>
    <xf numFmtId="0" fontId="14" fillId="4" borderId="3" applyNumberFormat="0" applyFont="0" applyAlignment="0" applyProtection="0"/>
    <xf numFmtId="9" fontId="1" fillId="0" borderId="0" applyFont="0" applyFill="0" applyBorder="0" applyAlignment="0" applyProtection="0"/>
  </cellStyleXfs>
  <cellXfs count="170">
    <xf numFmtId="0" fontId="0" fillId="0" borderId="0" xfId="0"/>
    <xf numFmtId="0" fontId="5" fillId="0" borderId="0" xfId="0" applyFont="1"/>
    <xf numFmtId="0" fontId="6" fillId="0" borderId="0" xfId="0" applyFont="1"/>
    <xf numFmtId="0" fontId="5" fillId="8" borderId="9" xfId="0" applyFont="1" applyFill="1" applyBorder="1"/>
    <xf numFmtId="0" fontId="5" fillId="0" borderId="7" xfId="0" applyFont="1" applyBorder="1"/>
    <xf numFmtId="0" fontId="5" fillId="8" borderId="7" xfId="0" applyFont="1" applyFill="1" applyBorder="1"/>
    <xf numFmtId="0" fontId="5" fillId="0" borderId="11" xfId="0" applyFont="1" applyBorder="1"/>
    <xf numFmtId="0" fontId="5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vertical="center"/>
    </xf>
    <xf numFmtId="0" fontId="7" fillId="7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4" fontId="0" fillId="0" borderId="5" xfId="1" applyFont="1" applyBorder="1" applyAlignment="1">
      <alignment vertic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4" fontId="0" fillId="0" borderId="4" xfId="1" applyFont="1" applyBorder="1" applyAlignment="1">
      <alignment vertical="center"/>
    </xf>
    <xf numFmtId="164" fontId="0" fillId="0" borderId="4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5" fillId="8" borderId="10" xfId="1" applyNumberFormat="1" applyFont="1" applyFill="1" applyBorder="1"/>
    <xf numFmtId="165" fontId="5" fillId="0" borderId="8" xfId="1" applyNumberFormat="1" applyFont="1" applyBorder="1"/>
    <xf numFmtId="165" fontId="5" fillId="8" borderId="8" xfId="1" applyNumberFormat="1" applyFont="1" applyFill="1" applyBorder="1"/>
    <xf numFmtId="0" fontId="6" fillId="9" borderId="0" xfId="0" applyFont="1" applyFill="1"/>
    <xf numFmtId="0" fontId="0" fillId="9" borderId="0" xfId="0" applyFill="1"/>
    <xf numFmtId="0" fontId="3" fillId="3" borderId="20" xfId="3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5" fillId="0" borderId="0" xfId="0" applyFont="1" applyAlignment="1">
      <alignment vertical="center"/>
    </xf>
    <xf numFmtId="0" fontId="3" fillId="3" borderId="1" xfId="3" applyAlignment="1">
      <alignment horizontal="center"/>
    </xf>
    <xf numFmtId="0" fontId="3" fillId="3" borderId="1" xfId="3"/>
    <xf numFmtId="0" fontId="0" fillId="0" borderId="4" xfId="0" applyBorder="1"/>
    <xf numFmtId="14" fontId="0" fillId="0" borderId="0" xfId="0" applyNumberForma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0" borderId="0" xfId="7" applyAlignment="1">
      <alignment horizontal="center" vertical="center" wrapText="1"/>
    </xf>
    <xf numFmtId="0" fontId="14" fillId="0" borderId="0" xfId="7" applyAlignment="1">
      <alignment horizontal="left" vertical="center" wrapText="1"/>
    </xf>
    <xf numFmtId="0" fontId="15" fillId="0" borderId="0" xfId="7" applyFont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8" fillId="4" borderId="4" xfId="4" applyFont="1" applyBorder="1" applyAlignment="1">
      <alignment horizontal="center" vertical="center"/>
    </xf>
    <xf numFmtId="0" fontId="19" fillId="2" borderId="4" xfId="2" applyFont="1" applyBorder="1" applyAlignment="1">
      <alignment horizontal="center" vertical="center"/>
    </xf>
    <xf numFmtId="0" fontId="20" fillId="2" borderId="4" xfId="2" applyFont="1" applyBorder="1" applyAlignment="1">
      <alignment horizontal="center" vertical="center"/>
    </xf>
    <xf numFmtId="0" fontId="1" fillId="0" borderId="0" xfId="11"/>
    <xf numFmtId="0" fontId="25" fillId="0" borderId="0" xfId="11" applyFont="1" applyAlignment="1">
      <alignment horizontal="center" vertical="center"/>
    </xf>
    <xf numFmtId="0" fontId="19" fillId="2" borderId="2" xfId="2" applyFont="1" applyBorder="1" applyAlignment="1">
      <alignment horizontal="center" vertical="center"/>
    </xf>
    <xf numFmtId="0" fontId="23" fillId="0" borderId="0" xfId="11" applyFont="1"/>
    <xf numFmtId="0" fontId="19" fillId="2" borderId="2" xfId="2" applyFont="1" applyBorder="1" applyAlignment="1">
      <alignment horizontal="center" vertical="center" wrapText="1"/>
    </xf>
    <xf numFmtId="0" fontId="1" fillId="0" borderId="4" xfId="11" applyBorder="1" applyAlignment="1">
      <alignment horizontal="left" vertical="center"/>
    </xf>
    <xf numFmtId="0" fontId="1" fillId="0" borderId="4" xfId="11" applyBorder="1" applyAlignment="1">
      <alignment horizontal="center" vertical="center"/>
    </xf>
    <xf numFmtId="0" fontId="26" fillId="0" borderId="4" xfId="11" applyFont="1" applyBorder="1" applyAlignment="1">
      <alignment horizontal="center" vertical="center"/>
    </xf>
    <xf numFmtId="0" fontId="14" fillId="0" borderId="0" xfId="7"/>
    <xf numFmtId="9" fontId="14" fillId="0" borderId="0" xfId="7" applyNumberFormat="1"/>
    <xf numFmtId="0" fontId="23" fillId="13" borderId="12" xfId="7" applyFont="1" applyFill="1" applyBorder="1" applyAlignment="1">
      <alignment horizontal="center"/>
    </xf>
    <xf numFmtId="0" fontId="23" fillId="13" borderId="12" xfId="7" applyFont="1" applyFill="1" applyBorder="1" applyAlignment="1">
      <alignment horizontal="center" vertical="center"/>
    </xf>
    <xf numFmtId="0" fontId="14" fillId="0" borderId="5" xfId="7" applyBorder="1" applyAlignment="1">
      <alignment vertical="center"/>
    </xf>
    <xf numFmtId="0" fontId="14" fillId="0" borderId="5" xfId="7" applyBorder="1" applyAlignment="1">
      <alignment horizontal="center" vertical="center"/>
    </xf>
    <xf numFmtId="0" fontId="14" fillId="0" borderId="4" xfId="7" applyBorder="1" applyAlignment="1">
      <alignment vertical="center"/>
    </xf>
    <xf numFmtId="0" fontId="14" fillId="0" borderId="4" xfId="7" applyBorder="1" applyAlignment="1">
      <alignment horizontal="center" vertical="center"/>
    </xf>
    <xf numFmtId="0" fontId="14" fillId="0" borderId="0" xfId="7" applyAlignment="1">
      <alignment vertical="center"/>
    </xf>
    <xf numFmtId="0" fontId="14" fillId="0" borderId="0" xfId="7" applyAlignment="1">
      <alignment horizontal="center" vertical="center"/>
    </xf>
    <xf numFmtId="0" fontId="14" fillId="0" borderId="23" xfId="7" applyBorder="1" applyAlignment="1">
      <alignment horizontal="center"/>
    </xf>
    <xf numFmtId="9" fontId="4" fillId="12" borderId="0" xfId="10" applyNumberFormat="1" applyAlignment="1">
      <alignment horizontal="center" vertical="center"/>
    </xf>
    <xf numFmtId="0" fontId="6" fillId="0" borderId="0" xfId="7" applyFont="1" applyAlignment="1">
      <alignment horizontal="center" vertical="center"/>
    </xf>
    <xf numFmtId="0" fontId="27" fillId="11" borderId="4" xfId="8" applyFont="1" applyBorder="1" applyAlignment="1">
      <alignment horizontal="center" vertical="center"/>
    </xf>
    <xf numFmtId="0" fontId="8" fillId="0" borderId="24" xfId="7" applyFont="1" applyBorder="1" applyAlignment="1">
      <alignment horizontal="center" vertical="center"/>
    </xf>
    <xf numFmtId="166" fontId="6" fillId="0" borderId="25" xfId="7" applyNumberFormat="1" applyFont="1" applyBorder="1" applyAlignment="1">
      <alignment horizontal="left" vertical="center"/>
    </xf>
    <xf numFmtId="166" fontId="6" fillId="0" borderId="25" xfId="7" applyNumberFormat="1" applyFont="1" applyBorder="1" applyAlignment="1">
      <alignment horizontal="center" vertical="center"/>
    </xf>
    <xf numFmtId="166" fontId="6" fillId="0" borderId="26" xfId="7" applyNumberFormat="1" applyFont="1" applyBorder="1" applyAlignment="1">
      <alignment horizontal="left" vertical="center"/>
    </xf>
    <xf numFmtId="166" fontId="6" fillId="0" borderId="26" xfId="7" applyNumberFormat="1" applyFont="1" applyBorder="1" applyAlignment="1">
      <alignment horizontal="center" vertical="center"/>
    </xf>
    <xf numFmtId="0" fontId="6" fillId="0" borderId="0" xfId="11" applyFont="1" applyAlignment="1">
      <alignment horizontal="center" vertical="center" wrapText="1"/>
    </xf>
    <xf numFmtId="0" fontId="8" fillId="0" borderId="0" xfId="11" applyFont="1" applyAlignment="1">
      <alignment horizontal="center" vertical="center" wrapText="1"/>
    </xf>
    <xf numFmtId="0" fontId="29" fillId="3" borderId="2" xfId="9" applyFont="1" applyAlignment="1">
      <alignment horizontal="center" vertical="center"/>
    </xf>
    <xf numFmtId="0" fontId="30" fillId="0" borderId="0" xfId="7" applyFont="1" applyAlignment="1">
      <alignment vertical="center"/>
    </xf>
    <xf numFmtId="0" fontId="6" fillId="0" borderId="5" xfId="7" applyFont="1" applyBorder="1" applyAlignment="1">
      <alignment vertical="center"/>
    </xf>
    <xf numFmtId="167" fontId="6" fillId="0" borderId="5" xfId="12" applyNumberFormat="1" applyFont="1" applyBorder="1" applyAlignment="1">
      <alignment horizontal="center" vertical="center"/>
    </xf>
    <xf numFmtId="0" fontId="6" fillId="0" borderId="4" xfId="7" applyFont="1" applyBorder="1" applyAlignment="1">
      <alignment vertical="center"/>
    </xf>
    <xf numFmtId="167" fontId="6" fillId="0" borderId="4" xfId="12" applyNumberFormat="1" applyFont="1" applyBorder="1" applyAlignment="1">
      <alignment horizontal="center" vertical="center"/>
    </xf>
    <xf numFmtId="0" fontId="6" fillId="0" borderId="0" xfId="7" applyFont="1" applyAlignment="1">
      <alignment vertical="center"/>
    </xf>
    <xf numFmtId="166" fontId="6" fillId="0" borderId="0" xfId="7" applyNumberFormat="1" applyFont="1" applyAlignment="1">
      <alignment vertical="center"/>
    </xf>
    <xf numFmtId="0" fontId="6" fillId="4" borderId="3" xfId="13" applyFont="1" applyAlignment="1">
      <alignment vertical="center"/>
    </xf>
    <xf numFmtId="166" fontId="14" fillId="0" borderId="0" xfId="7" applyNumberFormat="1" applyAlignment="1">
      <alignment vertical="center"/>
    </xf>
    <xf numFmtId="0" fontId="22" fillId="3" borderId="2" xfId="9" applyAlignment="1">
      <alignment horizontal="center" vertical="center" wrapText="1"/>
    </xf>
    <xf numFmtId="0" fontId="31" fillId="0" borderId="0" xfId="11" applyFont="1" applyAlignment="1">
      <alignment horizontal="center" vertical="center" wrapText="1"/>
    </xf>
    <xf numFmtId="0" fontId="6" fillId="0" borderId="4" xfId="11" applyFont="1" applyBorder="1" applyAlignment="1">
      <alignment horizontal="center" vertical="center" wrapText="1"/>
    </xf>
    <xf numFmtId="0" fontId="6" fillId="0" borderId="4" xfId="11" applyFont="1" applyBorder="1" applyAlignment="1">
      <alignment horizontal="left" vertical="center" wrapText="1"/>
    </xf>
    <xf numFmtId="0" fontId="8" fillId="0" borderId="4" xfId="11" applyFont="1" applyBorder="1" applyAlignment="1">
      <alignment horizontal="center" vertical="center" wrapText="1"/>
    </xf>
    <xf numFmtId="0" fontId="5" fillId="0" borderId="0" xfId="11" applyFont="1" applyAlignment="1">
      <alignment horizontal="center" vertical="center" wrapText="1"/>
    </xf>
    <xf numFmtId="49" fontId="0" fillId="0" borderId="0" xfId="0" applyNumberFormat="1"/>
    <xf numFmtId="0" fontId="7" fillId="7" borderId="12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35" fillId="14" borderId="30" xfId="0" applyFont="1" applyFill="1" applyBorder="1" applyAlignment="1">
      <alignment horizontal="center"/>
    </xf>
    <xf numFmtId="0" fontId="0" fillId="15" borderId="31" xfId="0" applyFill="1" applyBorder="1" applyAlignment="1">
      <alignment vertical="center"/>
    </xf>
    <xf numFmtId="0" fontId="0" fillId="0" borderId="31" xfId="0" applyBorder="1" applyAlignment="1">
      <alignment vertical="center"/>
    </xf>
    <xf numFmtId="1" fontId="5" fillId="8" borderId="9" xfId="0" applyNumberFormat="1" applyFont="1" applyFill="1" applyBorder="1"/>
    <xf numFmtId="49" fontId="5" fillId="8" borderId="9" xfId="0" applyNumberFormat="1" applyFont="1" applyFill="1" applyBorder="1"/>
    <xf numFmtId="14" fontId="5" fillId="8" borderId="9" xfId="0" applyNumberFormat="1" applyFont="1" applyFill="1" applyBorder="1"/>
    <xf numFmtId="14" fontId="5" fillId="0" borderId="7" xfId="0" applyNumberFormat="1" applyFont="1" applyBorder="1"/>
    <xf numFmtId="168" fontId="5" fillId="0" borderId="7" xfId="0" applyNumberFormat="1" applyFont="1" applyBorder="1"/>
    <xf numFmtId="9" fontId="5" fillId="8" borderId="9" xfId="14" applyFont="1" applyFill="1" applyBorder="1"/>
    <xf numFmtId="9" fontId="8" fillId="0" borderId="7" xfId="14" applyFont="1" applyBorder="1" applyAlignment="1">
      <alignment horizontal="center"/>
    </xf>
    <xf numFmtId="9" fontId="5" fillId="0" borderId="7" xfId="14" applyFont="1" applyBorder="1"/>
    <xf numFmtId="9" fontId="5" fillId="8" borderId="7" xfId="14" applyFont="1" applyFill="1" applyBorder="1"/>
    <xf numFmtId="9" fontId="5" fillId="0" borderId="11" xfId="14" applyFont="1" applyBorder="1"/>
    <xf numFmtId="9" fontId="5" fillId="0" borderId="0" xfId="14" applyFont="1"/>
    <xf numFmtId="169" fontId="8" fillId="0" borderId="8" xfId="0" applyNumberFormat="1" applyFont="1" applyBorder="1" applyAlignment="1">
      <alignment horizontal="center"/>
    </xf>
    <xf numFmtId="169" fontId="5" fillId="8" borderId="10" xfId="0" applyNumberFormat="1" applyFont="1" applyFill="1" applyBorder="1"/>
    <xf numFmtId="169" fontId="5" fillId="0" borderId="8" xfId="0" applyNumberFormat="1" applyFont="1" applyBorder="1"/>
    <xf numFmtId="169" fontId="5" fillId="8" borderId="8" xfId="0" applyNumberFormat="1" applyFont="1" applyFill="1" applyBorder="1"/>
    <xf numFmtId="169" fontId="5" fillId="0" borderId="6" xfId="0" applyNumberFormat="1" applyFont="1" applyBorder="1"/>
    <xf numFmtId="169" fontId="5" fillId="0" borderId="0" xfId="0" applyNumberFormat="1" applyFont="1"/>
    <xf numFmtId="0" fontId="0" fillId="0" borderId="4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" fontId="3" fillId="3" borderId="1" xfId="3" applyNumberFormat="1" applyAlignment="1">
      <alignment horizontal="center"/>
    </xf>
    <xf numFmtId="1" fontId="0" fillId="0" borderId="0" xfId="0" applyNumberFormat="1"/>
    <xf numFmtId="0" fontId="3" fillId="3" borderId="33" xfId="3" applyBorder="1"/>
    <xf numFmtId="0" fontId="0" fillId="0" borderId="34" xfId="0" applyBorder="1"/>
    <xf numFmtId="0" fontId="3" fillId="3" borderId="4" xfId="3" applyBorder="1"/>
    <xf numFmtId="167" fontId="6" fillId="0" borderId="3" xfId="13" applyNumberFormat="1" applyFont="1" applyFill="1" applyAlignment="1">
      <alignment vertical="center"/>
    </xf>
    <xf numFmtId="0" fontId="38" fillId="0" borderId="0" xfId="0" applyFont="1"/>
    <xf numFmtId="0" fontId="37" fillId="0" borderId="0" xfId="0" applyFont="1"/>
    <xf numFmtId="0" fontId="8" fillId="17" borderId="4" xfId="11" applyFont="1" applyFill="1" applyBorder="1" applyAlignment="1">
      <alignment horizontal="center" vertical="center" wrapText="1"/>
    </xf>
    <xf numFmtId="0" fontId="0" fillId="18" borderId="0" xfId="0" applyFill="1"/>
    <xf numFmtId="0" fontId="6" fillId="18" borderId="0" xfId="0" applyFont="1" applyFill="1"/>
    <xf numFmtId="0" fontId="15" fillId="18" borderId="0" xfId="0" applyFont="1" applyFill="1"/>
    <xf numFmtId="166" fontId="6" fillId="0" borderId="0" xfId="7" applyNumberFormat="1" applyFont="1" applyAlignment="1">
      <alignment horizontal="center" vertical="center"/>
    </xf>
    <xf numFmtId="0" fontId="9" fillId="5" borderId="17" xfId="5" applyFont="1" applyBorder="1" applyAlignment="1">
      <alignment horizontal="center"/>
    </xf>
    <xf numFmtId="0" fontId="9" fillId="5" borderId="18" xfId="5" applyFont="1" applyBorder="1" applyAlignment="1">
      <alignment horizontal="center"/>
    </xf>
    <xf numFmtId="0" fontId="9" fillId="5" borderId="19" xfId="5" applyFont="1" applyBorder="1" applyAlignment="1">
      <alignment horizontal="center"/>
    </xf>
    <xf numFmtId="0" fontId="9" fillId="5" borderId="2" xfId="5" applyFont="1" applyBorder="1" applyAlignment="1">
      <alignment horizontal="center"/>
    </xf>
    <xf numFmtId="0" fontId="34" fillId="14" borderId="30" xfId="0" applyFont="1" applyFill="1" applyBorder="1" applyAlignment="1">
      <alignment horizontal="center"/>
    </xf>
    <xf numFmtId="0" fontId="34" fillId="14" borderId="35" xfId="0" applyFont="1" applyFill="1" applyBorder="1" applyAlignment="1">
      <alignment horizontal="center" vertical="center" wrapText="1"/>
    </xf>
    <xf numFmtId="0" fontId="34" fillId="14" borderId="36" xfId="0" applyFont="1" applyFill="1" applyBorder="1" applyAlignment="1">
      <alignment horizontal="center" vertical="center" wrapText="1"/>
    </xf>
    <xf numFmtId="0" fontId="34" fillId="14" borderId="35" xfId="0" applyFont="1" applyFill="1" applyBorder="1" applyAlignment="1">
      <alignment horizontal="center" vertical="center"/>
    </xf>
    <xf numFmtId="0" fontId="34" fillId="14" borderId="36" xfId="0" applyFont="1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textRotation="90"/>
    </xf>
    <xf numFmtId="0" fontId="36" fillId="16" borderId="0" xfId="0" applyFont="1" applyFill="1" applyAlignment="1">
      <alignment horizontal="center" vertical="center" textRotation="90"/>
    </xf>
    <xf numFmtId="0" fontId="36" fillId="16" borderId="0" xfId="0" applyFont="1" applyFill="1" applyAlignment="1">
      <alignment horizontal="center" vertical="center"/>
    </xf>
    <xf numFmtId="0" fontId="36" fillId="16" borderId="32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/>
    </xf>
    <xf numFmtId="0" fontId="16" fillId="6" borderId="0" xfId="6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24" fillId="2" borderId="23" xfId="2" applyFont="1" applyBorder="1" applyAlignment="1">
      <alignment horizontal="center" vertical="center"/>
    </xf>
    <xf numFmtId="0" fontId="8" fillId="0" borderId="21" xfId="7" applyFont="1" applyBorder="1" applyAlignment="1">
      <alignment horizontal="center" vertical="center"/>
    </xf>
    <xf numFmtId="0" fontId="28" fillId="0" borderId="0" xfId="7" applyFont="1" applyAlignment="1">
      <alignment horizontal="center" vertical="center"/>
    </xf>
    <xf numFmtId="0" fontId="8" fillId="0" borderId="0" xfId="1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horizont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2" fillId="10" borderId="27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7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0" fontId="0" fillId="0" borderId="0" xfId="0" applyFill="1"/>
    <xf numFmtId="0" fontId="43" fillId="0" borderId="0" xfId="0" applyFont="1" applyAlignment="1">
      <alignment wrapText="1"/>
    </xf>
  </cellXfs>
  <cellStyles count="15">
    <cellStyle name="Accent3" xfId="5" builtinId="37"/>
    <cellStyle name="Accent5" xfId="10" builtinId="45"/>
    <cellStyle name="Accent6" xfId="6" builtinId="49"/>
    <cellStyle name="Bad" xfId="2" builtinId="27"/>
    <cellStyle name="Calculation" xfId="3" builtinId="22"/>
    <cellStyle name="Comma 2" xfId="12" xr:uid="{6EDB43DA-89DB-4ED6-B0FD-EB33DCE58E67}"/>
    <cellStyle name="Currency" xfId="1" builtinId="4"/>
    <cellStyle name="Good" xfId="8" builtinId="26"/>
    <cellStyle name="Normal" xfId="0" builtinId="0"/>
    <cellStyle name="Normal 2" xfId="7" xr:uid="{6F5D4404-157E-4CA5-A780-2B5F0BD4E5BC}"/>
    <cellStyle name="Normal 2 2" xfId="11" xr:uid="{0689C79F-A3A4-4346-87B9-B89E8D998E39}"/>
    <cellStyle name="Note" xfId="4" builtinId="10"/>
    <cellStyle name="Note 2" xfId="13" xr:uid="{BC5EF99B-245C-48D3-A90C-7BAE6B2563B3}"/>
    <cellStyle name="Output" xfId="9" builtinId="21"/>
    <cellStyle name="Percent" xfId="14" builtinId="5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5255</xdr:colOff>
      <xdr:row>3</xdr:row>
      <xdr:rowOff>8589</xdr:rowOff>
    </xdr:from>
    <xdr:to>
      <xdr:col>10</xdr:col>
      <xdr:colOff>111147</xdr:colOff>
      <xdr:row>5</xdr:row>
      <xdr:rowOff>175073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D780288-4016-402F-914D-EFB1099C41B4}"/>
            </a:ext>
          </a:extLst>
        </xdr:cNvPr>
        <xdr:cNvSpPr txBox="1">
          <a:spLocks noChangeArrowheads="1"/>
        </xdr:cNvSpPr>
      </xdr:nvSpPr>
      <xdr:spPr bwMode="auto">
        <a:xfrm>
          <a:off x="4744895" y="694389"/>
          <a:ext cx="3496792" cy="623684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  <a:cs typeface="Calibri"/>
            </a:rPr>
            <a:t>Perform calculations by using </a:t>
          </a:r>
          <a:r>
            <a:rPr lang="en-US" sz="1200" b="1" i="0" u="none" strike="noStrike" baseline="0">
              <a:solidFill>
                <a:srgbClr val="C00000"/>
              </a:solidFill>
              <a:latin typeface="+mn-lt"/>
              <a:cs typeface="Calibri"/>
            </a:rPr>
            <a:t>AVERAGE</a:t>
          </a:r>
          <a:r>
            <a:rPr lang="en-US" sz="1200" b="0" i="0" u="none" strike="noStrike" baseline="0">
              <a:solidFill>
                <a:srgbClr val="000000"/>
              </a:solidFill>
              <a:latin typeface="+mn-lt"/>
              <a:cs typeface="Calibri"/>
            </a:rPr>
            <a:t>, </a:t>
          </a:r>
          <a:r>
            <a:rPr lang="en-US" sz="1200" b="1" i="0" u="none" strike="noStrike" baseline="0">
              <a:solidFill>
                <a:srgbClr val="C00000"/>
              </a:solidFill>
              <a:latin typeface="+mn-lt"/>
              <a:ea typeface="+mn-ea"/>
              <a:cs typeface="Calibri"/>
            </a:rPr>
            <a:t>MIN</a:t>
          </a:r>
          <a:r>
            <a:rPr lang="en-US" sz="1200" b="0" i="0" u="none" strike="noStrike" baseline="0">
              <a:solidFill>
                <a:srgbClr val="000000"/>
              </a:solidFill>
              <a:latin typeface="+mn-lt"/>
              <a:cs typeface="Calibri"/>
            </a:rPr>
            <a:t>, </a:t>
          </a:r>
          <a:r>
            <a:rPr lang="en-US" sz="1200" b="1" i="0" u="none" strike="noStrike" baseline="0">
              <a:solidFill>
                <a:srgbClr val="C00000"/>
              </a:solidFill>
              <a:latin typeface="+mn-lt"/>
              <a:ea typeface="+mn-ea"/>
              <a:cs typeface="Calibri"/>
            </a:rPr>
            <a:t>MAX</a:t>
          </a:r>
          <a:r>
            <a:rPr lang="en-US" sz="1200" b="0" i="0" u="none" strike="noStrike" baseline="0">
              <a:solidFill>
                <a:srgbClr val="000000"/>
              </a:solidFill>
              <a:latin typeface="+mn-lt"/>
              <a:cs typeface="Calibri"/>
            </a:rPr>
            <a:t> functions</a:t>
          </a:r>
        </a:p>
      </xdr:txBody>
    </xdr:sp>
    <xdr:clientData/>
  </xdr:twoCellAnchor>
  <xdr:twoCellAnchor>
    <xdr:from>
      <xdr:col>5</xdr:col>
      <xdr:colOff>5255</xdr:colOff>
      <xdr:row>0</xdr:row>
      <xdr:rowOff>78828</xdr:rowOff>
    </xdr:from>
    <xdr:to>
      <xdr:col>10</xdr:col>
      <xdr:colOff>134007</xdr:colOff>
      <xdr:row>2</xdr:row>
      <xdr:rowOff>132863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47E5A08-4206-4A28-B3DE-48F3799B4E8F}"/>
            </a:ext>
          </a:extLst>
        </xdr:cNvPr>
        <xdr:cNvSpPr txBox="1">
          <a:spLocks noChangeArrowheads="1"/>
        </xdr:cNvSpPr>
      </xdr:nvSpPr>
      <xdr:spPr bwMode="auto">
        <a:xfrm>
          <a:off x="4744895" y="78828"/>
          <a:ext cx="3519652" cy="511235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  <a:cs typeface="Calibri"/>
            </a:rPr>
            <a:t>Perform calculations by using the </a:t>
          </a:r>
          <a:r>
            <a:rPr lang="en-US" sz="1200" b="1" i="0" u="none" strike="noStrike" baseline="0">
              <a:solidFill>
                <a:srgbClr val="C00000"/>
              </a:solidFill>
              <a:latin typeface="+mn-lt"/>
              <a:ea typeface="+mn-ea"/>
              <a:cs typeface="Calibri"/>
            </a:rPr>
            <a:t>SUM</a:t>
          </a:r>
          <a:r>
            <a:rPr lang="en-US" sz="1200" b="0" i="0" u="none" strike="noStrike" baseline="0">
              <a:solidFill>
                <a:srgbClr val="000000"/>
              </a:solidFill>
              <a:latin typeface="+mn-lt"/>
              <a:cs typeface="Calibri"/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175260</xdr:colOff>
      <xdr:row>0</xdr:row>
      <xdr:rowOff>99060</xdr:rowOff>
    </xdr:from>
    <xdr:to>
      <xdr:col>15</xdr:col>
      <xdr:colOff>243840</xdr:colOff>
      <xdr:row>2</xdr:row>
      <xdr:rowOff>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47E3BDA5-F211-4577-902F-07E15C12922E}"/>
            </a:ext>
          </a:extLst>
        </xdr:cNvPr>
        <xdr:cNvSpPr txBox="1">
          <a:spLocks noChangeArrowheads="1"/>
        </xdr:cNvSpPr>
      </xdr:nvSpPr>
      <xdr:spPr bwMode="auto">
        <a:xfrm>
          <a:off x="7261860" y="99060"/>
          <a:ext cx="3421380" cy="49530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Perform calculations by using the </a:t>
          </a:r>
          <a:r>
            <a:rPr lang="en-US" sz="1400" b="0" i="0" u="none" strike="noStrike" baseline="0">
              <a:solidFill>
                <a:srgbClr val="C00000"/>
              </a:solidFill>
              <a:latin typeface="+mn-lt"/>
              <a:ea typeface="+mn-ea"/>
              <a:cs typeface="Calibri"/>
            </a:rPr>
            <a:t>COUNT</a:t>
          </a:r>
          <a:r>
            <a:rPr lang="en-US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, </a:t>
          </a:r>
          <a:r>
            <a:rPr lang="en-US" sz="1400" b="0" i="0" u="none" strike="noStrike" baseline="0">
              <a:solidFill>
                <a:srgbClr val="C00000"/>
              </a:solidFill>
              <a:latin typeface="+mn-lt"/>
              <a:cs typeface="Calibri"/>
            </a:rPr>
            <a:t>COUNTA</a:t>
          </a:r>
          <a:r>
            <a:rPr lang="en-US" sz="1400" b="0" i="0" u="none" strike="noStrike" baseline="0">
              <a:solidFill>
                <a:schemeClr val="tx1"/>
              </a:solidFill>
              <a:latin typeface="+mn-lt"/>
              <a:cs typeface="Calibri"/>
            </a:rPr>
            <a:t>, </a:t>
          </a:r>
          <a:r>
            <a:rPr lang="en-US" sz="1400" b="0" i="0" u="none" strike="noStrike" baseline="0">
              <a:solidFill>
                <a:srgbClr val="C00000"/>
              </a:solidFill>
              <a:latin typeface="+mn-lt"/>
              <a:ea typeface="+mn-ea"/>
              <a:cs typeface="Calibri"/>
            </a:rPr>
            <a:t>COUNTBLANK</a:t>
          </a:r>
          <a:r>
            <a:rPr lang="en-US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 function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805F52D2-FCFB-48F7-B206-E13EEB0F0114}"/>
            </a:ext>
          </a:extLst>
        </xdr:cNvPr>
        <xdr:cNvSpPr txBox="1">
          <a:spLocks noChangeArrowheads="1"/>
        </xdr:cNvSpPr>
      </xdr:nvSpPr>
      <xdr:spPr bwMode="auto">
        <a:xfrm>
          <a:off x="1767840" y="4572000"/>
          <a:ext cx="1036320" cy="685800"/>
        </a:xfrm>
        <a:prstGeom prst="rect">
          <a:avLst/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Relative References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508D3E3-0D82-4347-9C0D-B79F2990C6D4}"/>
            </a:ext>
          </a:extLst>
        </xdr:cNvPr>
        <xdr:cNvSpPr txBox="1">
          <a:spLocks noChangeArrowheads="1"/>
        </xdr:cNvSpPr>
      </xdr:nvSpPr>
      <xdr:spPr bwMode="auto">
        <a:xfrm>
          <a:off x="3840480" y="4572000"/>
          <a:ext cx="2072640" cy="685800"/>
        </a:xfrm>
        <a:prstGeom prst="rect">
          <a:avLst/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Absolute References</a:t>
          </a:r>
        </a:p>
      </xdr:txBody>
    </xdr:sp>
    <xdr:clientData/>
  </xdr:twoCellAnchor>
  <xdr:twoCellAnchor>
    <xdr:from>
      <xdr:col>2</xdr:col>
      <xdr:colOff>579120</xdr:colOff>
      <xdr:row>17</xdr:row>
      <xdr:rowOff>91440</xdr:rowOff>
    </xdr:from>
    <xdr:to>
      <xdr:col>4</xdr:col>
      <xdr:colOff>502920</xdr:colOff>
      <xdr:row>20</xdr:row>
      <xdr:rowOff>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94695806-0F9C-416C-BBC1-BDCE0938875B}"/>
            </a:ext>
          </a:extLst>
        </xdr:cNvPr>
        <xdr:cNvCxnSpPr>
          <a:endCxn id="2" idx="0"/>
        </xdr:cNvCxnSpPr>
      </xdr:nvCxnSpPr>
      <xdr:spPr>
        <a:xfrm rot="10800000" flipV="1">
          <a:off x="2346960" y="3977640"/>
          <a:ext cx="1996440" cy="594360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17</xdr:row>
      <xdr:rowOff>83820</xdr:rowOff>
    </xdr:from>
    <xdr:to>
      <xdr:col>8</xdr:col>
      <xdr:colOff>0</xdr:colOff>
      <xdr:row>20</xdr:row>
      <xdr:rowOff>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628D77ED-7769-46C0-96ED-78C7D8E3EFEE}"/>
            </a:ext>
          </a:extLst>
        </xdr:cNvPr>
        <xdr:cNvCxnSpPr>
          <a:endCxn id="7" idx="0"/>
        </xdr:cNvCxnSpPr>
      </xdr:nvCxnSpPr>
      <xdr:spPr>
        <a:xfrm>
          <a:off x="4945380" y="3970020"/>
          <a:ext cx="2308860" cy="601980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16</xdr:row>
      <xdr:rowOff>152400</xdr:rowOff>
    </xdr:from>
    <xdr:to>
      <xdr:col>9</xdr:col>
      <xdr:colOff>7620</xdr:colOff>
      <xdr:row>18</xdr:row>
      <xdr:rowOff>44491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82EED879-2355-4F76-ABE2-A2BCCC65D1A9}"/>
            </a:ext>
          </a:extLst>
        </xdr:cNvPr>
        <xdr:cNvSpPr txBox="1">
          <a:spLocks noChangeArrowheads="1"/>
        </xdr:cNvSpPr>
      </xdr:nvSpPr>
      <xdr:spPr bwMode="auto">
        <a:xfrm>
          <a:off x="1783080" y="3810000"/>
          <a:ext cx="6149340" cy="349291"/>
        </a:xfrm>
        <a:prstGeom prst="rect">
          <a:avLst/>
        </a:prstGeom>
        <a:solidFill>
          <a:srgbClr val="C00000"/>
        </a:solidFill>
        <a:ln>
          <a:solidFill>
            <a:schemeClr val="bg1"/>
          </a:solidFill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Calibri"/>
              <a:cs typeface="Calibri"/>
            </a:rPr>
            <a:t>References</a:t>
          </a:r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0</xdr:colOff>
      <xdr:row>23</xdr:row>
      <xdr:rowOff>5862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52E97D41-FEF1-4EA3-B6F4-4B6E18A1DEB6}"/>
            </a:ext>
          </a:extLst>
        </xdr:cNvPr>
        <xdr:cNvSpPr txBox="1">
          <a:spLocks noChangeArrowheads="1"/>
        </xdr:cNvSpPr>
      </xdr:nvSpPr>
      <xdr:spPr bwMode="auto">
        <a:xfrm>
          <a:off x="6583680" y="4572000"/>
          <a:ext cx="1341120" cy="691662"/>
        </a:xfrm>
        <a:prstGeom prst="rect">
          <a:avLst/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Mixed References</a:t>
          </a:r>
        </a:p>
      </xdr:txBody>
    </xdr:sp>
    <xdr:clientData/>
  </xdr:twoCellAnchor>
  <xdr:twoCellAnchor>
    <xdr:from>
      <xdr:col>5</xdr:col>
      <xdr:colOff>0</xdr:colOff>
      <xdr:row>18</xdr:row>
      <xdr:rowOff>44491</xdr:rowOff>
    </xdr:from>
    <xdr:to>
      <xdr:col>5</xdr:col>
      <xdr:colOff>0</xdr:colOff>
      <xdr:row>20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61446F1-2660-4ADF-8EB5-4D2DE0DC7A26}"/>
            </a:ext>
          </a:extLst>
        </xdr:cNvPr>
        <xdr:cNvCxnSpPr>
          <a:stCxn id="6" idx="2"/>
          <a:endCxn id="3" idx="0"/>
        </xdr:cNvCxnSpPr>
      </xdr:nvCxnSpPr>
      <xdr:spPr>
        <a:xfrm>
          <a:off x="4876800" y="4159291"/>
          <a:ext cx="0" cy="4127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273AA7-7B69-4B9B-A4F7-DE8BD3F6C224}" name="Table1" displayName="Table1" ref="B4:L12" totalsRowShown="0" headerRowDxfId="16" dataDxfId="15">
  <autoFilter ref="B4:L12" xr:uid="{8F3A90E7-F28F-4891-97C7-9C36873FDB4E}"/>
  <tableColumns count="11">
    <tableColumn id="1" xr3:uid="{39A61BBB-3E13-4829-9F08-0ACAE4B0EA6A}" name="No." dataDxfId="14"/>
    <tableColumn id="2" xr3:uid="{D88B23C9-A1E0-499D-AF4C-CA45D422E2C3}" name="Name" dataDxfId="13"/>
    <tableColumn id="3" xr3:uid="{57C255EE-E6F9-4E4E-807F-82ACBB3C01B9}" name="Address" dataDxfId="12"/>
    <tableColumn id="4" xr3:uid="{FF1FBDF0-5F5C-417F-B2A8-179010855B68}" name="Arabic = 20" dataDxfId="11"/>
    <tableColumn id="5" xr3:uid="{08CC21D9-7437-4569-84BA-83803DEC8A00}" name="English = 20" dataDxfId="10"/>
    <tableColumn id="6" xr3:uid="{628E256B-0D93-49AC-9955-976437899F45}" name="Math = 20" dataDxfId="9"/>
    <tableColumn id="7" xr3:uid="{B3224088-8382-4D84-AA4E-E030FD1BC167}" name="History= 20" dataDxfId="8"/>
    <tableColumn id="8" xr3:uid="{A8AD8536-3B36-4190-8629-91121279EEF2}" name="Science = 20" dataDxfId="7"/>
    <tableColumn id="9" xr3:uid="{B47441EB-266E-41C0-AC34-704B87761EBE}" name="Total = 100" dataDxfId="6">
      <calculatedColumnFormula>SUM(Table1[[#This Row],[Arabic = 20]:[Science = 20]])</calculatedColumnFormula>
    </tableColumn>
    <tableColumn id="10" xr3:uid="{B452325F-2A9C-4EBF-955D-69D40921BEA4}" name="Success / Fail" dataDxfId="5">
      <calculatedColumnFormula>IF(Table1[[#This Row],[Total = 100]]&gt;50,"Success","Fail")</calculatedColumnFormula>
    </tableColumn>
    <tableColumn id="11" xr3:uid="{D173558C-5DD6-4696-B8CB-D6A8C6B0E261}" name="Sparklines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086A-AD17-43EA-B5B0-AB221C300F80}">
  <dimension ref="A1:Q18"/>
  <sheetViews>
    <sheetView workbookViewId="0">
      <selection activeCell="K2" sqref="K2:Q17"/>
    </sheetView>
  </sheetViews>
  <sheetFormatPr defaultRowHeight="14.4" x14ac:dyDescent="0.3"/>
  <cols>
    <col min="1" max="1" width="15.33203125" style="18" customWidth="1"/>
    <col min="2" max="2" width="15.33203125" customWidth="1"/>
    <col min="3" max="3" width="17.44140625" customWidth="1"/>
    <col min="4" max="6" width="15.33203125" customWidth="1"/>
    <col min="7" max="7" width="7.6640625" customWidth="1"/>
  </cols>
  <sheetData>
    <row r="1" spans="1:17" ht="32.4" customHeight="1" thickTop="1" thickBot="1" x14ac:dyDescent="0.35">
      <c r="A1" s="134" t="s">
        <v>0</v>
      </c>
      <c r="B1" s="134" t="s">
        <v>10</v>
      </c>
      <c r="C1" s="134" t="s">
        <v>2</v>
      </c>
      <c r="D1" s="134" t="s">
        <v>3</v>
      </c>
      <c r="E1" s="131" t="s">
        <v>28</v>
      </c>
      <c r="F1" s="131"/>
      <c r="G1" s="132" t="s">
        <v>31</v>
      </c>
    </row>
    <row r="2" spans="1:17" ht="15.6" customHeight="1" thickTop="1" thickBot="1" x14ac:dyDescent="0.35">
      <c r="A2" s="135"/>
      <c r="B2" s="135"/>
      <c r="C2" s="135"/>
      <c r="D2" s="135"/>
      <c r="E2" s="92" t="s">
        <v>29</v>
      </c>
      <c r="F2" s="92" t="s">
        <v>30</v>
      </c>
      <c r="G2" s="133"/>
      <c r="K2" s="159" t="s">
        <v>423</v>
      </c>
      <c r="L2" s="158"/>
      <c r="M2" s="158"/>
      <c r="N2" s="158"/>
      <c r="O2" s="158"/>
      <c r="P2" s="158"/>
      <c r="Q2" s="158"/>
    </row>
    <row r="3" spans="1:17" ht="15.6" customHeight="1" thickTop="1" thickBot="1" x14ac:dyDescent="0.35">
      <c r="A3" s="91">
        <v>1</v>
      </c>
      <c r="B3" s="91" t="s">
        <v>11</v>
      </c>
      <c r="C3" s="91" t="s">
        <v>6</v>
      </c>
      <c r="D3" s="91" t="s">
        <v>5</v>
      </c>
      <c r="E3" s="91">
        <v>30</v>
      </c>
      <c r="F3" s="91">
        <v>67</v>
      </c>
      <c r="G3" s="91">
        <f>SUM(E3:F3)</f>
        <v>97</v>
      </c>
      <c r="K3" s="158"/>
      <c r="L3" s="158"/>
      <c r="M3" s="158"/>
      <c r="N3" s="158"/>
      <c r="O3" s="158"/>
      <c r="P3" s="158"/>
      <c r="Q3" s="158"/>
    </row>
    <row r="4" spans="1:17" ht="15.6" thickTop="1" thickBot="1" x14ac:dyDescent="0.35">
      <c r="A4" s="91">
        <v>2</v>
      </c>
      <c r="B4" s="91" t="s">
        <v>12</v>
      </c>
      <c r="C4" s="91" t="s">
        <v>7</v>
      </c>
      <c r="D4" s="91" t="s">
        <v>5</v>
      </c>
      <c r="E4" s="91">
        <v>19</v>
      </c>
      <c r="F4" s="91">
        <v>63</v>
      </c>
      <c r="G4" s="91">
        <f t="shared" ref="G4:G17" si="0">SUM(E4:F4)</f>
        <v>82</v>
      </c>
      <c r="K4" s="158"/>
      <c r="L4" s="158"/>
      <c r="M4" s="158"/>
      <c r="N4" s="158"/>
      <c r="O4" s="158"/>
      <c r="P4" s="158"/>
      <c r="Q4" s="158"/>
    </row>
    <row r="5" spans="1:17" ht="15.6" thickTop="1" thickBot="1" x14ac:dyDescent="0.35">
      <c r="A5" s="91">
        <v>3</v>
      </c>
      <c r="B5" s="91" t="s">
        <v>13</v>
      </c>
      <c r="C5" s="91" t="s">
        <v>8</v>
      </c>
      <c r="D5" s="91" t="s">
        <v>5</v>
      </c>
      <c r="E5" s="91">
        <v>25</v>
      </c>
      <c r="F5" s="91">
        <v>67</v>
      </c>
      <c r="G5" s="91">
        <f t="shared" si="0"/>
        <v>92</v>
      </c>
      <c r="K5" s="158"/>
      <c r="L5" s="158"/>
      <c r="M5" s="158"/>
      <c r="N5" s="158"/>
      <c r="O5" s="158"/>
      <c r="P5" s="158"/>
      <c r="Q5" s="158"/>
    </row>
    <row r="6" spans="1:17" ht="15.6" thickTop="1" thickBot="1" x14ac:dyDescent="0.35">
      <c r="A6" s="91">
        <v>4</v>
      </c>
      <c r="B6" s="91" t="s">
        <v>14</v>
      </c>
      <c r="C6" s="91" t="s">
        <v>9</v>
      </c>
      <c r="D6" s="91" t="s">
        <v>5</v>
      </c>
      <c r="E6" s="91">
        <v>13</v>
      </c>
      <c r="F6" s="91">
        <v>68</v>
      </c>
      <c r="G6" s="91">
        <f t="shared" si="0"/>
        <v>81</v>
      </c>
      <c r="K6" s="158"/>
      <c r="L6" s="158"/>
      <c r="M6" s="158"/>
      <c r="N6" s="158"/>
      <c r="O6" s="158"/>
      <c r="P6" s="158"/>
      <c r="Q6" s="158"/>
    </row>
    <row r="7" spans="1:17" ht="15.6" thickTop="1" thickBot="1" x14ac:dyDescent="0.35">
      <c r="A7" s="91">
        <v>5</v>
      </c>
      <c r="B7" s="91" t="s">
        <v>15</v>
      </c>
      <c r="C7" s="91" t="s">
        <v>6</v>
      </c>
      <c r="D7" s="91" t="s">
        <v>5</v>
      </c>
      <c r="E7" s="91">
        <v>15</v>
      </c>
      <c r="F7" s="91">
        <v>65</v>
      </c>
      <c r="G7" s="91">
        <f t="shared" si="0"/>
        <v>80</v>
      </c>
      <c r="K7" s="158"/>
      <c r="L7" s="158"/>
      <c r="M7" s="158"/>
      <c r="N7" s="158"/>
      <c r="O7" s="158"/>
      <c r="P7" s="158"/>
      <c r="Q7" s="158"/>
    </row>
    <row r="8" spans="1:17" ht="15.6" thickTop="1" thickBot="1" x14ac:dyDescent="0.35">
      <c r="A8" s="91">
        <v>6</v>
      </c>
      <c r="B8" s="91" t="s">
        <v>25</v>
      </c>
      <c r="C8" s="91" t="s">
        <v>7</v>
      </c>
      <c r="D8" s="91" t="s">
        <v>5</v>
      </c>
      <c r="E8" s="91">
        <v>25</v>
      </c>
      <c r="F8" s="91">
        <v>69</v>
      </c>
      <c r="G8" s="91">
        <f t="shared" si="0"/>
        <v>94</v>
      </c>
      <c r="K8" s="158"/>
      <c r="L8" s="158"/>
      <c r="M8" s="158"/>
      <c r="N8" s="158"/>
      <c r="O8" s="158"/>
      <c r="P8" s="158"/>
      <c r="Q8" s="158"/>
    </row>
    <row r="9" spans="1:17" ht="15.6" thickTop="1" thickBot="1" x14ac:dyDescent="0.35">
      <c r="A9" s="91">
        <v>7</v>
      </c>
      <c r="B9" s="91" t="s">
        <v>17</v>
      </c>
      <c r="C9" s="91" t="s">
        <v>8</v>
      </c>
      <c r="D9" s="91" t="s">
        <v>4</v>
      </c>
      <c r="E9" s="91">
        <v>5</v>
      </c>
      <c r="F9" s="91">
        <v>70</v>
      </c>
      <c r="G9" s="91">
        <f t="shared" si="0"/>
        <v>75</v>
      </c>
      <c r="K9" s="158"/>
      <c r="L9" s="158"/>
      <c r="M9" s="158"/>
      <c r="N9" s="158"/>
      <c r="O9" s="158"/>
      <c r="P9" s="158"/>
      <c r="Q9" s="158"/>
    </row>
    <row r="10" spans="1:17" ht="15.6" thickTop="1" thickBot="1" x14ac:dyDescent="0.35">
      <c r="A10" s="91">
        <v>8</v>
      </c>
      <c r="B10" s="91" t="s">
        <v>18</v>
      </c>
      <c r="C10" s="91" t="s">
        <v>9</v>
      </c>
      <c r="D10" s="91" t="s">
        <v>4</v>
      </c>
      <c r="E10" s="91">
        <v>21</v>
      </c>
      <c r="F10" s="91">
        <v>87</v>
      </c>
      <c r="G10" s="91">
        <f t="shared" si="0"/>
        <v>108</v>
      </c>
      <c r="K10" s="158"/>
      <c r="L10" s="158"/>
      <c r="M10" s="158"/>
      <c r="N10" s="158"/>
      <c r="O10" s="158"/>
      <c r="P10" s="158"/>
      <c r="Q10" s="158"/>
    </row>
    <row r="11" spans="1:17" ht="15.6" thickTop="1" thickBot="1" x14ac:dyDescent="0.35">
      <c r="A11" s="91">
        <v>9</v>
      </c>
      <c r="B11" s="91" t="s">
        <v>19</v>
      </c>
      <c r="C11" s="91" t="s">
        <v>6</v>
      </c>
      <c r="D11" s="91" t="s">
        <v>5</v>
      </c>
      <c r="E11" s="91">
        <v>18</v>
      </c>
      <c r="F11" s="91">
        <v>91</v>
      </c>
      <c r="G11" s="91">
        <f t="shared" si="0"/>
        <v>109</v>
      </c>
      <c r="K11" s="158"/>
      <c r="L11" s="158"/>
      <c r="M11" s="158"/>
      <c r="N11" s="158"/>
      <c r="O11" s="158"/>
      <c r="P11" s="158"/>
      <c r="Q11" s="158"/>
    </row>
    <row r="12" spans="1:17" ht="15.6" thickTop="1" thickBot="1" x14ac:dyDescent="0.35">
      <c r="A12" s="91">
        <v>10</v>
      </c>
      <c r="B12" s="91" t="s">
        <v>20</v>
      </c>
      <c r="C12" s="91" t="s">
        <v>7</v>
      </c>
      <c r="D12" s="91" t="s">
        <v>4</v>
      </c>
      <c r="E12" s="91">
        <v>21</v>
      </c>
      <c r="F12" s="91">
        <v>71</v>
      </c>
      <c r="G12" s="91">
        <f t="shared" si="0"/>
        <v>92</v>
      </c>
      <c r="K12" s="158"/>
      <c r="L12" s="158"/>
      <c r="M12" s="158"/>
      <c r="N12" s="158"/>
      <c r="O12" s="158"/>
      <c r="P12" s="158"/>
      <c r="Q12" s="158"/>
    </row>
    <row r="13" spans="1:17" ht="15.6" thickTop="1" thickBot="1" x14ac:dyDescent="0.35">
      <c r="A13" s="91">
        <v>11</v>
      </c>
      <c r="B13" s="91" t="s">
        <v>21</v>
      </c>
      <c r="C13" s="91" t="s">
        <v>8</v>
      </c>
      <c r="D13" s="91" t="s">
        <v>4</v>
      </c>
      <c r="E13" s="91">
        <v>18</v>
      </c>
      <c r="F13" s="91">
        <v>82</v>
      </c>
      <c r="G13" s="91">
        <f t="shared" si="0"/>
        <v>100</v>
      </c>
      <c r="K13" s="158"/>
      <c r="L13" s="158"/>
      <c r="M13" s="158"/>
      <c r="N13" s="158"/>
      <c r="O13" s="158"/>
      <c r="P13" s="158"/>
      <c r="Q13" s="158"/>
    </row>
    <row r="14" spans="1:17" ht="15.6" thickTop="1" thickBot="1" x14ac:dyDescent="0.35">
      <c r="A14" s="91">
        <v>12</v>
      </c>
      <c r="B14" s="91" t="s">
        <v>27</v>
      </c>
      <c r="C14" s="91" t="s">
        <v>9</v>
      </c>
      <c r="D14" s="91" t="s">
        <v>4</v>
      </c>
      <c r="E14" s="91">
        <v>28</v>
      </c>
      <c r="F14" s="91">
        <v>70</v>
      </c>
      <c r="G14" s="91">
        <f t="shared" si="0"/>
        <v>98</v>
      </c>
      <c r="J14" s="10"/>
      <c r="K14" s="158"/>
      <c r="L14" s="158"/>
      <c r="M14" s="158"/>
      <c r="N14" s="158"/>
      <c r="O14" s="158"/>
      <c r="P14" s="158"/>
      <c r="Q14" s="158"/>
    </row>
    <row r="15" spans="1:17" ht="15.6" thickTop="1" thickBot="1" x14ac:dyDescent="0.35">
      <c r="A15" s="91">
        <v>13</v>
      </c>
      <c r="B15" s="91" t="s">
        <v>23</v>
      </c>
      <c r="C15" s="91" t="s">
        <v>6</v>
      </c>
      <c r="D15" s="91" t="s">
        <v>4</v>
      </c>
      <c r="E15" s="91">
        <v>30</v>
      </c>
      <c r="F15" s="91">
        <v>50</v>
      </c>
      <c r="G15" s="91">
        <f t="shared" si="0"/>
        <v>80</v>
      </c>
      <c r="K15" s="158"/>
      <c r="L15" s="158"/>
      <c r="M15" s="158"/>
      <c r="N15" s="158"/>
      <c r="O15" s="158"/>
      <c r="P15" s="158"/>
      <c r="Q15" s="158"/>
    </row>
    <row r="16" spans="1:17" ht="15.6" thickTop="1" thickBot="1" x14ac:dyDescent="0.35">
      <c r="A16" s="91">
        <v>14</v>
      </c>
      <c r="B16" s="91" t="s">
        <v>26</v>
      </c>
      <c r="C16" s="91" t="s">
        <v>7</v>
      </c>
      <c r="D16" s="91" t="s">
        <v>5</v>
      </c>
      <c r="E16" s="91">
        <v>30</v>
      </c>
      <c r="F16" s="91">
        <v>70</v>
      </c>
      <c r="G16" s="91">
        <f t="shared" si="0"/>
        <v>100</v>
      </c>
      <c r="K16" s="158"/>
      <c r="L16" s="158"/>
      <c r="M16" s="158"/>
      <c r="N16" s="158"/>
      <c r="O16" s="158"/>
      <c r="P16" s="158"/>
      <c r="Q16" s="158"/>
    </row>
    <row r="17" spans="1:17" ht="15.6" thickTop="1" thickBot="1" x14ac:dyDescent="0.35">
      <c r="A17" s="91">
        <v>15</v>
      </c>
      <c r="B17" s="91" t="s">
        <v>24</v>
      </c>
      <c r="C17" s="91" t="s">
        <v>8</v>
      </c>
      <c r="D17" s="91" t="s">
        <v>5</v>
      </c>
      <c r="E17" s="91">
        <v>21</v>
      </c>
      <c r="F17" s="91">
        <v>70</v>
      </c>
      <c r="G17" s="91">
        <f t="shared" si="0"/>
        <v>91</v>
      </c>
      <c r="K17" s="158"/>
      <c r="L17" s="158"/>
      <c r="M17" s="158"/>
      <c r="N17" s="158"/>
      <c r="O17" s="158"/>
      <c r="P17" s="158"/>
      <c r="Q17" s="158"/>
    </row>
    <row r="18" spans="1:17" ht="15" thickTop="1" x14ac:dyDescent="0.3"/>
  </sheetData>
  <mergeCells count="7">
    <mergeCell ref="K2:Q17"/>
    <mergeCell ref="E1:F1"/>
    <mergeCell ref="G1:G2"/>
    <mergeCell ref="D1:D2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4564-D1E6-48FD-88FB-6CAB98F7D4B0}">
  <dimension ref="A1:Q37"/>
  <sheetViews>
    <sheetView topLeftCell="A7" zoomScale="110" zoomScaleNormal="110" workbookViewId="0">
      <selection activeCell="K2" sqref="K2:Q17"/>
    </sheetView>
  </sheetViews>
  <sheetFormatPr defaultRowHeight="14.4" x14ac:dyDescent="0.3"/>
  <cols>
    <col min="1" max="1" width="6.6640625" style="10" customWidth="1"/>
    <col min="2" max="2" width="19.5546875" style="10" bestFit="1" customWidth="1"/>
    <col min="3" max="3" width="13.77734375" style="10" customWidth="1"/>
    <col min="4" max="4" width="16.5546875" style="10" customWidth="1"/>
    <col min="5" max="5" width="10.33203125" style="10" bestFit="1" customWidth="1"/>
    <col min="6" max="6" width="13.44140625" style="10" customWidth="1"/>
    <col min="7" max="7" width="13.88671875" style="10" customWidth="1"/>
    <col min="8" max="8" width="8.88671875" style="10"/>
    <col min="9" max="9" width="6.6640625" style="10" bestFit="1" customWidth="1"/>
    <col min="10" max="10" width="19.6640625" style="10" bestFit="1" customWidth="1"/>
    <col min="11" max="11" width="6.44140625" style="10" customWidth="1"/>
    <col min="12" max="12" width="8.21875" style="10" bestFit="1" customWidth="1"/>
    <col min="13" max="13" width="10.33203125" style="10" bestFit="1" customWidth="1"/>
    <col min="14" max="14" width="9.77734375" style="10" bestFit="1" customWidth="1"/>
    <col min="15" max="15" width="9.44140625" style="10" bestFit="1" customWidth="1"/>
    <col min="16" max="16384" width="8.88671875" style="10"/>
  </cols>
  <sheetData>
    <row r="1" spans="1:17" s="18" customFormat="1" ht="36" customHeight="1" thickBot="1" x14ac:dyDescent="0.35">
      <c r="A1" s="90" t="s">
        <v>32</v>
      </c>
      <c r="B1" s="141" t="s">
        <v>33</v>
      </c>
      <c r="C1" s="142"/>
      <c r="D1" s="11" t="s">
        <v>102</v>
      </c>
      <c r="E1" s="11" t="s">
        <v>34</v>
      </c>
      <c r="F1" s="11" t="s">
        <v>35</v>
      </c>
      <c r="G1" s="11" t="s">
        <v>36</v>
      </c>
    </row>
    <row r="2" spans="1:17" ht="15.6" customHeight="1" thickTop="1" thickBot="1" x14ac:dyDescent="0.35">
      <c r="A2" s="138" t="s">
        <v>37</v>
      </c>
      <c r="B2" s="136" t="s">
        <v>38</v>
      </c>
      <c r="C2" s="137"/>
      <c r="D2" s="12" t="s">
        <v>39</v>
      </c>
      <c r="E2" s="12">
        <v>4</v>
      </c>
      <c r="F2" s="13">
        <v>39.36</v>
      </c>
      <c r="G2" s="14">
        <f t="shared" ref="G2:G37" si="0">E2*F2</f>
        <v>157.44</v>
      </c>
      <c r="K2" s="159" t="s">
        <v>424</v>
      </c>
      <c r="L2" s="158"/>
      <c r="M2" s="158"/>
      <c r="N2" s="158"/>
      <c r="O2" s="158"/>
      <c r="P2" s="158"/>
      <c r="Q2" s="158"/>
    </row>
    <row r="3" spans="1:17" ht="15.6" customHeight="1" thickTop="1" thickBot="1" x14ac:dyDescent="0.35">
      <c r="A3" s="139"/>
      <c r="B3" s="136" t="s">
        <v>40</v>
      </c>
      <c r="C3" s="137"/>
      <c r="D3" s="15" t="s">
        <v>41</v>
      </c>
      <c r="E3" s="15">
        <v>3</v>
      </c>
      <c r="F3" s="16">
        <v>18.43</v>
      </c>
      <c r="G3" s="17">
        <f t="shared" si="0"/>
        <v>55.29</v>
      </c>
      <c r="K3" s="158"/>
      <c r="L3" s="158"/>
      <c r="M3" s="158"/>
      <c r="N3" s="158"/>
      <c r="O3" s="158"/>
      <c r="P3" s="158"/>
      <c r="Q3" s="158"/>
    </row>
    <row r="4" spans="1:17" ht="15.6" customHeight="1" thickTop="1" thickBot="1" x14ac:dyDescent="0.35">
      <c r="A4" s="139"/>
      <c r="B4" s="136" t="s">
        <v>42</v>
      </c>
      <c r="C4" s="137"/>
      <c r="D4" s="15" t="s">
        <v>43</v>
      </c>
      <c r="E4" s="15">
        <v>5</v>
      </c>
      <c r="F4" s="16">
        <v>35.72</v>
      </c>
      <c r="G4" s="17">
        <f t="shared" si="0"/>
        <v>178.6</v>
      </c>
      <c r="K4" s="158"/>
      <c r="L4" s="158"/>
      <c r="M4" s="158"/>
      <c r="N4" s="158"/>
      <c r="O4" s="158"/>
      <c r="P4" s="158"/>
      <c r="Q4" s="158"/>
    </row>
    <row r="5" spans="1:17" ht="15.6" customHeight="1" thickTop="1" thickBot="1" x14ac:dyDescent="0.35">
      <c r="A5" s="139"/>
      <c r="B5" s="136" t="s">
        <v>44</v>
      </c>
      <c r="C5" s="137"/>
      <c r="D5" s="15" t="s">
        <v>45</v>
      </c>
      <c r="E5" s="15">
        <v>5</v>
      </c>
      <c r="F5" s="16">
        <v>29.7</v>
      </c>
      <c r="G5" s="17">
        <f t="shared" si="0"/>
        <v>148.5</v>
      </c>
      <c r="K5" s="158"/>
      <c r="L5" s="158"/>
      <c r="M5" s="158"/>
      <c r="N5" s="158"/>
      <c r="O5" s="158"/>
      <c r="P5" s="158"/>
      <c r="Q5" s="158"/>
    </row>
    <row r="6" spans="1:17" ht="15.6" customHeight="1" thickTop="1" thickBot="1" x14ac:dyDescent="0.35">
      <c r="A6" s="139"/>
      <c r="B6" s="136" t="s">
        <v>47</v>
      </c>
      <c r="C6" s="137"/>
      <c r="D6" s="15" t="s">
        <v>48</v>
      </c>
      <c r="E6" s="15">
        <v>2</v>
      </c>
      <c r="F6" s="16">
        <v>11.19</v>
      </c>
      <c r="G6" s="17">
        <f t="shared" si="0"/>
        <v>22.38</v>
      </c>
      <c r="K6" s="158"/>
      <c r="L6" s="158"/>
      <c r="M6" s="158"/>
      <c r="N6" s="158"/>
      <c r="O6" s="158"/>
      <c r="P6" s="158"/>
      <c r="Q6" s="158"/>
    </row>
    <row r="7" spans="1:17" ht="15.6" thickTop="1" thickBot="1" x14ac:dyDescent="0.35">
      <c r="A7" s="140"/>
      <c r="B7" s="136" t="s">
        <v>49</v>
      </c>
      <c r="C7" s="137"/>
      <c r="D7" s="15" t="s">
        <v>50</v>
      </c>
      <c r="E7" s="15">
        <v>7</v>
      </c>
      <c r="F7" s="16">
        <v>12.29</v>
      </c>
      <c r="G7" s="17">
        <f t="shared" si="0"/>
        <v>86.03</v>
      </c>
      <c r="K7" s="158"/>
      <c r="L7" s="158"/>
      <c r="M7" s="158"/>
      <c r="N7" s="158"/>
      <c r="O7" s="158"/>
      <c r="P7" s="158"/>
      <c r="Q7" s="158"/>
    </row>
    <row r="8" spans="1:17" ht="15.6" thickTop="1" thickBot="1" x14ac:dyDescent="0.35">
      <c r="A8" s="143" t="s">
        <v>46</v>
      </c>
      <c r="B8" s="136" t="s">
        <v>51</v>
      </c>
      <c r="C8" s="137"/>
      <c r="D8" s="15" t="s">
        <v>52</v>
      </c>
      <c r="E8" s="15">
        <v>7</v>
      </c>
      <c r="F8" s="16">
        <v>45.72</v>
      </c>
      <c r="G8" s="17">
        <f t="shared" si="0"/>
        <v>320.03999999999996</v>
      </c>
      <c r="K8" s="158"/>
      <c r="L8" s="158"/>
      <c r="M8" s="158"/>
      <c r="N8" s="158"/>
      <c r="O8" s="158"/>
      <c r="P8" s="158"/>
      <c r="Q8" s="158"/>
    </row>
    <row r="9" spans="1:17" ht="15.6" thickTop="1" thickBot="1" x14ac:dyDescent="0.35">
      <c r="A9" s="139"/>
      <c r="B9" s="136" t="s">
        <v>53</v>
      </c>
      <c r="C9" s="137"/>
      <c r="D9" s="15" t="s">
        <v>54</v>
      </c>
      <c r="E9" s="15">
        <v>3</v>
      </c>
      <c r="F9" s="16">
        <v>10.88</v>
      </c>
      <c r="G9" s="17">
        <f t="shared" si="0"/>
        <v>32.64</v>
      </c>
      <c r="K9" s="158"/>
      <c r="L9" s="158"/>
      <c r="M9" s="158"/>
      <c r="N9" s="158"/>
      <c r="O9" s="158"/>
      <c r="P9" s="158"/>
      <c r="Q9" s="158"/>
    </row>
    <row r="10" spans="1:17" ht="15.6" thickTop="1" thickBot="1" x14ac:dyDescent="0.35">
      <c r="A10" s="139"/>
      <c r="B10" s="136" t="s">
        <v>55</v>
      </c>
      <c r="C10" s="137"/>
      <c r="D10" s="15" t="s">
        <v>56</v>
      </c>
      <c r="E10" s="15">
        <v>4</v>
      </c>
      <c r="F10" s="16">
        <v>47.1</v>
      </c>
      <c r="G10" s="17">
        <f t="shared" si="0"/>
        <v>188.4</v>
      </c>
      <c r="K10" s="158"/>
      <c r="L10" s="158"/>
      <c r="M10" s="158"/>
      <c r="N10" s="158"/>
      <c r="O10" s="158"/>
      <c r="P10" s="158"/>
      <c r="Q10" s="158"/>
    </row>
    <row r="11" spans="1:17" ht="15.6" thickTop="1" thickBot="1" x14ac:dyDescent="0.35">
      <c r="A11" s="139"/>
      <c r="B11" s="136" t="s">
        <v>57</v>
      </c>
      <c r="C11" s="137"/>
      <c r="D11" s="15" t="s">
        <v>58</v>
      </c>
      <c r="E11" s="15">
        <v>5</v>
      </c>
      <c r="F11" s="16">
        <v>21.75</v>
      </c>
      <c r="G11" s="17">
        <f t="shared" si="0"/>
        <v>108.75</v>
      </c>
      <c r="K11" s="158"/>
      <c r="L11" s="158"/>
      <c r="M11" s="158"/>
      <c r="N11" s="158"/>
      <c r="O11" s="158"/>
      <c r="P11" s="158"/>
      <c r="Q11" s="158"/>
    </row>
    <row r="12" spans="1:17" ht="15.6" thickTop="1" thickBot="1" x14ac:dyDescent="0.35">
      <c r="A12" s="139"/>
      <c r="B12" s="136" t="s">
        <v>59</v>
      </c>
      <c r="C12" s="137"/>
      <c r="D12" s="15" t="s">
        <v>60</v>
      </c>
      <c r="E12" s="15">
        <v>7</v>
      </c>
      <c r="F12" s="16">
        <v>24.04</v>
      </c>
      <c r="G12" s="17">
        <f t="shared" si="0"/>
        <v>168.28</v>
      </c>
      <c r="K12" s="158"/>
      <c r="L12" s="158"/>
      <c r="M12" s="158"/>
      <c r="N12" s="158"/>
      <c r="O12" s="158"/>
      <c r="P12" s="158"/>
      <c r="Q12" s="158"/>
    </row>
    <row r="13" spans="1:17" ht="15.6" thickTop="1" thickBot="1" x14ac:dyDescent="0.35">
      <c r="A13" s="139"/>
      <c r="B13" s="136" t="s">
        <v>61</v>
      </c>
      <c r="C13" s="137"/>
      <c r="D13" s="15" t="s">
        <v>62</v>
      </c>
      <c r="E13" s="15">
        <v>3</v>
      </c>
      <c r="F13" s="16">
        <v>10</v>
      </c>
      <c r="G13" s="17">
        <f t="shared" si="0"/>
        <v>30</v>
      </c>
      <c r="K13" s="158"/>
      <c r="L13" s="158"/>
      <c r="M13" s="158"/>
      <c r="N13" s="158"/>
      <c r="O13" s="158"/>
      <c r="P13" s="158"/>
      <c r="Q13" s="158"/>
    </row>
    <row r="14" spans="1:17" ht="15.6" thickTop="1" thickBot="1" x14ac:dyDescent="0.35">
      <c r="A14" s="139"/>
      <c r="B14" s="136" t="s">
        <v>63</v>
      </c>
      <c r="C14" s="137"/>
      <c r="D14" s="15" t="s">
        <v>64</v>
      </c>
      <c r="E14" s="15">
        <v>1</v>
      </c>
      <c r="F14" s="16">
        <v>15.52</v>
      </c>
      <c r="G14" s="17">
        <f t="shared" si="0"/>
        <v>15.52</v>
      </c>
      <c r="K14" s="158"/>
      <c r="L14" s="158"/>
      <c r="M14" s="158"/>
      <c r="N14" s="158"/>
      <c r="O14" s="158"/>
      <c r="P14" s="158"/>
      <c r="Q14" s="158"/>
    </row>
    <row r="15" spans="1:17" ht="15.6" thickTop="1" thickBot="1" x14ac:dyDescent="0.35">
      <c r="A15" s="139"/>
      <c r="B15" s="136" t="s">
        <v>65</v>
      </c>
      <c r="C15" s="137"/>
      <c r="D15" s="15" t="s">
        <v>66</v>
      </c>
      <c r="E15" s="15">
        <v>4</v>
      </c>
      <c r="F15" s="16">
        <v>47.93</v>
      </c>
      <c r="G15" s="17">
        <f t="shared" si="0"/>
        <v>191.72</v>
      </c>
      <c r="K15" s="158"/>
      <c r="L15" s="158"/>
      <c r="M15" s="158"/>
      <c r="N15" s="158"/>
      <c r="O15" s="158"/>
      <c r="P15" s="158"/>
      <c r="Q15" s="158"/>
    </row>
    <row r="16" spans="1:17" ht="15.6" thickTop="1" thickBot="1" x14ac:dyDescent="0.35">
      <c r="A16" s="139"/>
      <c r="B16" s="136" t="s">
        <v>67</v>
      </c>
      <c r="C16" s="137"/>
      <c r="D16" s="15" t="s">
        <v>68</v>
      </c>
      <c r="E16" s="15">
        <v>9</v>
      </c>
      <c r="F16" s="16">
        <v>21.33</v>
      </c>
      <c r="G16" s="17">
        <f t="shared" si="0"/>
        <v>191.96999999999997</v>
      </c>
      <c r="K16" s="158"/>
      <c r="L16" s="158"/>
      <c r="M16" s="158"/>
      <c r="N16" s="158"/>
      <c r="O16" s="158"/>
      <c r="P16" s="158"/>
      <c r="Q16" s="158"/>
    </row>
    <row r="17" spans="1:17" ht="15.6" thickTop="1" thickBot="1" x14ac:dyDescent="0.35">
      <c r="A17" s="140"/>
      <c r="B17" s="136" t="s">
        <v>69</v>
      </c>
      <c r="C17" s="137"/>
      <c r="D17" s="15" t="s">
        <v>70</v>
      </c>
      <c r="E17" s="15">
        <v>5</v>
      </c>
      <c r="F17" s="16">
        <v>4.7</v>
      </c>
      <c r="G17" s="17">
        <f t="shared" si="0"/>
        <v>23.5</v>
      </c>
      <c r="K17" s="158"/>
      <c r="L17" s="158"/>
      <c r="M17" s="158"/>
      <c r="N17" s="158"/>
      <c r="O17" s="158"/>
      <c r="P17" s="158"/>
      <c r="Q17" s="158"/>
    </row>
    <row r="18" spans="1:17" ht="15.6" thickTop="1" thickBot="1" x14ac:dyDescent="0.35">
      <c r="A18" s="143" t="s">
        <v>71</v>
      </c>
      <c r="B18" s="136" t="s">
        <v>72</v>
      </c>
      <c r="C18" s="137"/>
      <c r="D18" s="15" t="s">
        <v>73</v>
      </c>
      <c r="E18" s="15">
        <v>8</v>
      </c>
      <c r="F18" s="16">
        <v>3.11</v>
      </c>
      <c r="G18" s="17">
        <f t="shared" si="0"/>
        <v>24.88</v>
      </c>
    </row>
    <row r="19" spans="1:17" ht="15.6" thickTop="1" thickBot="1" x14ac:dyDescent="0.35">
      <c r="A19" s="139"/>
      <c r="B19" s="136" t="s">
        <v>74</v>
      </c>
      <c r="C19" s="137"/>
      <c r="D19" s="15" t="s">
        <v>75</v>
      </c>
      <c r="E19" s="15">
        <v>7</v>
      </c>
      <c r="F19" s="16">
        <v>6.62</v>
      </c>
      <c r="G19" s="17">
        <f t="shared" si="0"/>
        <v>46.34</v>
      </c>
    </row>
    <row r="20" spans="1:17" ht="15.6" thickTop="1" thickBot="1" x14ac:dyDescent="0.35">
      <c r="A20" s="139"/>
      <c r="B20" s="136" t="s">
        <v>76</v>
      </c>
      <c r="C20" s="137"/>
      <c r="D20" s="15" t="s">
        <v>77</v>
      </c>
      <c r="E20" s="15">
        <v>1</v>
      </c>
      <c r="F20" s="16">
        <v>48.74</v>
      </c>
      <c r="G20" s="17">
        <f t="shared" si="0"/>
        <v>48.74</v>
      </c>
    </row>
    <row r="21" spans="1:17" ht="15.6" thickTop="1" thickBot="1" x14ac:dyDescent="0.35">
      <c r="A21" s="139"/>
      <c r="B21" s="136" t="s">
        <v>78</v>
      </c>
      <c r="C21" s="137"/>
      <c r="D21" s="15" t="s">
        <v>79</v>
      </c>
      <c r="E21" s="15">
        <v>1</v>
      </c>
      <c r="F21" s="16">
        <v>46.52</v>
      </c>
      <c r="G21" s="17">
        <f t="shared" si="0"/>
        <v>46.52</v>
      </c>
    </row>
    <row r="22" spans="1:17" ht="15.6" thickTop="1" thickBot="1" x14ac:dyDescent="0.35">
      <c r="A22" s="139"/>
      <c r="B22" s="136" t="s">
        <v>80</v>
      </c>
      <c r="C22" s="137"/>
      <c r="D22" s="15" t="s">
        <v>81</v>
      </c>
      <c r="E22" s="15">
        <v>5</v>
      </c>
      <c r="F22" s="16">
        <v>17.23</v>
      </c>
      <c r="G22" s="17">
        <f t="shared" si="0"/>
        <v>86.15</v>
      </c>
    </row>
    <row r="23" spans="1:17" ht="15.6" thickTop="1" thickBot="1" x14ac:dyDescent="0.35">
      <c r="A23" s="140"/>
      <c r="B23" s="136" t="s">
        <v>82</v>
      </c>
      <c r="C23" s="137"/>
      <c r="D23" s="15" t="s">
        <v>83</v>
      </c>
      <c r="E23" s="15">
        <v>5</v>
      </c>
      <c r="F23" s="16">
        <v>42.15</v>
      </c>
      <c r="G23" s="17">
        <f t="shared" si="0"/>
        <v>210.75</v>
      </c>
    </row>
    <row r="24" spans="1:17" ht="15.6" thickTop="1" thickBot="1" x14ac:dyDescent="0.35">
      <c r="A24" s="143" t="s">
        <v>84</v>
      </c>
      <c r="B24" s="136" t="s">
        <v>85</v>
      </c>
      <c r="C24" s="137"/>
      <c r="D24" s="15" t="s">
        <v>86</v>
      </c>
      <c r="E24" s="15">
        <v>1</v>
      </c>
      <c r="F24" s="16">
        <v>11000</v>
      </c>
      <c r="G24" s="17">
        <f t="shared" si="0"/>
        <v>11000</v>
      </c>
    </row>
    <row r="25" spans="1:17" ht="15.6" thickTop="1" thickBot="1" x14ac:dyDescent="0.35">
      <c r="A25" s="139"/>
      <c r="B25" s="136" t="s">
        <v>85</v>
      </c>
      <c r="C25" s="137"/>
      <c r="D25" s="15" t="s">
        <v>87</v>
      </c>
      <c r="E25" s="15">
        <v>1</v>
      </c>
      <c r="F25" s="16">
        <v>26750</v>
      </c>
      <c r="G25" s="17">
        <f t="shared" si="0"/>
        <v>26750</v>
      </c>
    </row>
    <row r="26" spans="1:17" ht="15.6" thickTop="1" thickBot="1" x14ac:dyDescent="0.35">
      <c r="A26" s="139"/>
      <c r="B26" s="136" t="s">
        <v>85</v>
      </c>
      <c r="C26" s="137"/>
      <c r="D26" s="15" t="s">
        <v>88</v>
      </c>
      <c r="E26" s="15">
        <v>1</v>
      </c>
      <c r="F26" s="16">
        <v>32890</v>
      </c>
      <c r="G26" s="17">
        <f t="shared" si="0"/>
        <v>32890</v>
      </c>
    </row>
    <row r="27" spans="1:17" ht="15.6" thickTop="1" thickBot="1" x14ac:dyDescent="0.35">
      <c r="A27" s="139"/>
      <c r="B27" s="136" t="s">
        <v>89</v>
      </c>
      <c r="C27" s="137"/>
      <c r="D27" s="15" t="s">
        <v>90</v>
      </c>
      <c r="E27" s="15">
        <v>1</v>
      </c>
      <c r="F27" s="16">
        <v>3500</v>
      </c>
      <c r="G27" s="17">
        <f t="shared" si="0"/>
        <v>3500</v>
      </c>
    </row>
    <row r="28" spans="1:17" ht="15.6" thickTop="1" thickBot="1" x14ac:dyDescent="0.35">
      <c r="A28" s="139"/>
      <c r="B28" s="136" t="s">
        <v>89</v>
      </c>
      <c r="C28" s="137"/>
      <c r="D28" s="15" t="s">
        <v>91</v>
      </c>
      <c r="E28" s="15">
        <v>1</v>
      </c>
      <c r="F28" s="16">
        <v>3700</v>
      </c>
      <c r="G28" s="17">
        <f t="shared" si="0"/>
        <v>3700</v>
      </c>
    </row>
    <row r="29" spans="1:17" ht="15.6" thickTop="1" thickBot="1" x14ac:dyDescent="0.35">
      <c r="A29" s="139"/>
      <c r="B29" s="136" t="s">
        <v>89</v>
      </c>
      <c r="C29" s="137"/>
      <c r="D29" s="15" t="s">
        <v>92</v>
      </c>
      <c r="E29" s="15">
        <v>1</v>
      </c>
      <c r="F29" s="16">
        <v>14000</v>
      </c>
      <c r="G29" s="17">
        <f t="shared" si="0"/>
        <v>14000</v>
      </c>
    </row>
    <row r="30" spans="1:17" ht="15.6" thickTop="1" thickBot="1" x14ac:dyDescent="0.35">
      <c r="A30" s="139"/>
      <c r="B30" s="136" t="s">
        <v>89</v>
      </c>
      <c r="C30" s="137"/>
      <c r="D30" s="15" t="s">
        <v>93</v>
      </c>
      <c r="E30" s="15">
        <v>1</v>
      </c>
      <c r="F30" s="16">
        <v>4550</v>
      </c>
      <c r="G30" s="17">
        <f t="shared" si="0"/>
        <v>4550</v>
      </c>
    </row>
    <row r="31" spans="1:17" ht="15.6" thickTop="1" thickBot="1" x14ac:dyDescent="0.35">
      <c r="A31" s="139"/>
      <c r="B31" s="136" t="s">
        <v>89</v>
      </c>
      <c r="C31" s="137"/>
      <c r="D31" s="15" t="s">
        <v>94</v>
      </c>
      <c r="E31" s="15">
        <v>1</v>
      </c>
      <c r="F31" s="16">
        <v>4550</v>
      </c>
      <c r="G31" s="17">
        <f t="shared" si="0"/>
        <v>4550</v>
      </c>
    </row>
    <row r="32" spans="1:17" ht="15.6" thickTop="1" thickBot="1" x14ac:dyDescent="0.35">
      <c r="A32" s="139"/>
      <c r="B32" s="136" t="s">
        <v>89</v>
      </c>
      <c r="C32" s="137"/>
      <c r="D32" s="15" t="s">
        <v>95</v>
      </c>
      <c r="E32" s="15">
        <v>1</v>
      </c>
      <c r="F32" s="16">
        <v>7000</v>
      </c>
      <c r="G32" s="17">
        <f t="shared" si="0"/>
        <v>7000</v>
      </c>
    </row>
    <row r="33" spans="1:7" ht="15.6" thickTop="1" thickBot="1" x14ac:dyDescent="0.35">
      <c r="A33" s="139"/>
      <c r="B33" s="136" t="s">
        <v>96</v>
      </c>
      <c r="C33" s="137"/>
      <c r="D33" s="15" t="s">
        <v>97</v>
      </c>
      <c r="E33" s="15">
        <v>1</v>
      </c>
      <c r="F33" s="16">
        <v>1600</v>
      </c>
      <c r="G33" s="17">
        <f t="shared" si="0"/>
        <v>1600</v>
      </c>
    </row>
    <row r="34" spans="1:7" ht="15.6" thickTop="1" thickBot="1" x14ac:dyDescent="0.35">
      <c r="A34" s="139"/>
      <c r="B34" s="136" t="s">
        <v>96</v>
      </c>
      <c r="C34" s="137"/>
      <c r="D34" s="15" t="s">
        <v>98</v>
      </c>
      <c r="E34" s="15">
        <v>1</v>
      </c>
      <c r="F34" s="16">
        <v>1600</v>
      </c>
      <c r="G34" s="17">
        <f t="shared" si="0"/>
        <v>1600</v>
      </c>
    </row>
    <row r="35" spans="1:7" ht="15.6" thickTop="1" thickBot="1" x14ac:dyDescent="0.35">
      <c r="A35" s="139"/>
      <c r="B35" s="136" t="s">
        <v>96</v>
      </c>
      <c r="C35" s="137"/>
      <c r="D35" s="15" t="s">
        <v>99</v>
      </c>
      <c r="E35" s="15">
        <v>1</v>
      </c>
      <c r="F35" s="16">
        <v>1600</v>
      </c>
      <c r="G35" s="17">
        <f t="shared" si="0"/>
        <v>1600</v>
      </c>
    </row>
    <row r="36" spans="1:7" ht="15.6" thickTop="1" thickBot="1" x14ac:dyDescent="0.35">
      <c r="A36" s="139"/>
      <c r="B36" s="136" t="s">
        <v>96</v>
      </c>
      <c r="C36" s="137"/>
      <c r="D36" s="15" t="s">
        <v>100</v>
      </c>
      <c r="E36" s="15">
        <v>1</v>
      </c>
      <c r="F36" s="16">
        <v>1600</v>
      </c>
      <c r="G36" s="17">
        <f t="shared" si="0"/>
        <v>1600</v>
      </c>
    </row>
    <row r="37" spans="1:7" ht="15" thickTop="1" x14ac:dyDescent="0.3">
      <c r="A37" s="140"/>
      <c r="B37" s="136" t="s">
        <v>96</v>
      </c>
      <c r="C37" s="137"/>
      <c r="D37" s="15" t="s">
        <v>101</v>
      </c>
      <c r="E37" s="15">
        <v>1</v>
      </c>
      <c r="F37" s="16">
        <v>29780</v>
      </c>
      <c r="G37" s="17">
        <f t="shared" si="0"/>
        <v>29780</v>
      </c>
    </row>
  </sheetData>
  <mergeCells count="42">
    <mergeCell ref="K2:Q17"/>
    <mergeCell ref="B1:C1"/>
    <mergeCell ref="A8:A17"/>
    <mergeCell ref="A18:A23"/>
    <mergeCell ref="A24:A37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4:C14"/>
    <mergeCell ref="B15:C15"/>
    <mergeCell ref="B16:C16"/>
    <mergeCell ref="B17:C17"/>
    <mergeCell ref="A2:A7"/>
    <mergeCell ref="B37:C3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A28D-11AF-4B63-AAF4-69EFB3380922}">
  <dimension ref="A1:G13"/>
  <sheetViews>
    <sheetView workbookViewId="0">
      <selection activeCell="D20" sqref="D20"/>
    </sheetView>
  </sheetViews>
  <sheetFormatPr defaultRowHeight="14.4" x14ac:dyDescent="0.3"/>
  <cols>
    <col min="1" max="1" width="6.5546875" bestFit="1" customWidth="1"/>
    <col min="2" max="2" width="19.21875" bestFit="1" customWidth="1"/>
    <col min="3" max="3" width="9.33203125" customWidth="1"/>
    <col min="4" max="7" width="11.88671875" customWidth="1"/>
  </cols>
  <sheetData>
    <row r="1" spans="1:7" x14ac:dyDescent="0.3">
      <c r="A1" s="10"/>
      <c r="B1" s="145" t="s">
        <v>152</v>
      </c>
      <c r="C1" s="145"/>
      <c r="D1" s="145"/>
      <c r="E1" s="145"/>
      <c r="F1" s="145"/>
      <c r="G1" s="145"/>
    </row>
    <row r="2" spans="1:7" ht="15" thickBot="1" x14ac:dyDescent="0.35">
      <c r="A2" s="10"/>
      <c r="B2" s="146"/>
      <c r="C2" s="146"/>
      <c r="D2" s="146"/>
      <c r="E2" s="146"/>
      <c r="F2" s="146"/>
      <c r="G2" s="146"/>
    </row>
    <row r="3" spans="1:7" ht="15.6" thickTop="1" thickBot="1" x14ac:dyDescent="0.35">
      <c r="A3" s="144" t="s">
        <v>153</v>
      </c>
      <c r="B3" s="93" t="s">
        <v>154</v>
      </c>
      <c r="C3" s="93" t="s">
        <v>108</v>
      </c>
      <c r="D3" s="93" t="s">
        <v>155</v>
      </c>
      <c r="E3" s="93" t="s">
        <v>156</v>
      </c>
      <c r="F3" s="93" t="s">
        <v>157</v>
      </c>
      <c r="G3" s="93" t="s">
        <v>158</v>
      </c>
    </row>
    <row r="4" spans="1:7" ht="15.6" thickTop="1" thickBot="1" x14ac:dyDescent="0.35">
      <c r="A4" s="144"/>
      <c r="B4" s="94" t="s">
        <v>159</v>
      </c>
      <c r="C4" s="94">
        <v>12</v>
      </c>
      <c r="D4" s="94">
        <v>15</v>
      </c>
      <c r="E4" s="94">
        <v>21</v>
      </c>
      <c r="F4" s="94">
        <v>15</v>
      </c>
      <c r="G4" s="94">
        <v>21</v>
      </c>
    </row>
    <row r="5" spans="1:7" ht="15.6" thickTop="1" thickBot="1" x14ac:dyDescent="0.35">
      <c r="A5" s="144"/>
      <c r="B5" s="94" t="s">
        <v>160</v>
      </c>
      <c r="C5" s="94">
        <v>10</v>
      </c>
      <c r="D5" s="94">
        <v>20</v>
      </c>
      <c r="E5" s="94">
        <v>20</v>
      </c>
      <c r="F5" s="94">
        <v>50</v>
      </c>
      <c r="G5" s="94">
        <v>20</v>
      </c>
    </row>
    <row r="6" spans="1:7" ht="15.6" thickTop="1" thickBot="1" x14ac:dyDescent="0.35">
      <c r="A6" s="144"/>
      <c r="B6" s="94" t="s">
        <v>161</v>
      </c>
      <c r="C6" s="94">
        <v>5</v>
      </c>
      <c r="D6" s="94">
        <v>40</v>
      </c>
      <c r="E6" s="94">
        <v>35</v>
      </c>
      <c r="F6" s="94">
        <v>65</v>
      </c>
      <c r="G6" s="94">
        <v>20</v>
      </c>
    </row>
    <row r="7" spans="1:7" ht="15.6" thickTop="1" thickBot="1" x14ac:dyDescent="0.35">
      <c r="A7" s="144"/>
      <c r="B7" s="94" t="s">
        <v>162</v>
      </c>
      <c r="C7" s="94">
        <v>9</v>
      </c>
      <c r="D7" s="94">
        <v>25</v>
      </c>
      <c r="E7" s="94">
        <v>25</v>
      </c>
      <c r="F7" s="94">
        <v>6</v>
      </c>
      <c r="G7" s="94">
        <v>12</v>
      </c>
    </row>
    <row r="8" spans="1:7" ht="15.6" thickTop="1" thickBot="1" x14ac:dyDescent="0.35">
      <c r="A8" s="144"/>
      <c r="B8" s="94" t="s">
        <v>163</v>
      </c>
      <c r="C8" s="94">
        <v>40</v>
      </c>
      <c r="D8" s="94">
        <v>40</v>
      </c>
      <c r="E8" s="94">
        <v>30</v>
      </c>
      <c r="F8" s="94">
        <v>10</v>
      </c>
      <c r="G8" s="94">
        <v>15</v>
      </c>
    </row>
    <row r="9" spans="1:7" ht="15.6" thickTop="1" thickBot="1" x14ac:dyDescent="0.35">
      <c r="A9" s="144"/>
      <c r="B9" s="94" t="s">
        <v>164</v>
      </c>
      <c r="C9" s="94">
        <v>10</v>
      </c>
      <c r="D9" s="94">
        <v>20</v>
      </c>
      <c r="E9" s="94">
        <v>15</v>
      </c>
      <c r="F9" s="94">
        <v>1</v>
      </c>
      <c r="G9" s="94">
        <v>2</v>
      </c>
    </row>
    <row r="10" spans="1:7" ht="15.6" thickTop="1" thickBot="1" x14ac:dyDescent="0.35">
      <c r="A10" s="144"/>
      <c r="B10" s="94" t="s">
        <v>165</v>
      </c>
      <c r="C10" s="94">
        <v>35</v>
      </c>
      <c r="D10" s="94">
        <v>42</v>
      </c>
      <c r="E10" s="94">
        <v>12</v>
      </c>
      <c r="F10" s="94">
        <v>16</v>
      </c>
      <c r="G10" s="94">
        <v>60</v>
      </c>
    </row>
    <row r="11" spans="1:7" ht="15.6" thickTop="1" thickBot="1" x14ac:dyDescent="0.35">
      <c r="A11" s="144"/>
      <c r="B11" s="94" t="s">
        <v>166</v>
      </c>
      <c r="C11" s="94">
        <v>15</v>
      </c>
      <c r="D11" s="94">
        <v>40</v>
      </c>
      <c r="E11" s="94">
        <v>25</v>
      </c>
      <c r="F11" s="94">
        <v>50</v>
      </c>
      <c r="G11" s="94">
        <v>28</v>
      </c>
    </row>
    <row r="12" spans="1:7" ht="15.6" thickTop="1" thickBot="1" x14ac:dyDescent="0.35">
      <c r="A12" s="144"/>
      <c r="B12" s="94" t="s">
        <v>167</v>
      </c>
      <c r="C12" s="94">
        <v>6</v>
      </c>
      <c r="D12" s="94">
        <v>15</v>
      </c>
      <c r="E12" s="94">
        <v>6</v>
      </c>
      <c r="F12" s="94">
        <v>15</v>
      </c>
      <c r="G12" s="94">
        <v>60</v>
      </c>
    </row>
    <row r="13" spans="1:7" ht="15" thickTop="1" x14ac:dyDescent="0.3"/>
  </sheetData>
  <mergeCells count="2">
    <mergeCell ref="A3:A12"/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8146-67FC-497A-A676-5A4F8206C3D0}">
  <dimension ref="A1:J27"/>
  <sheetViews>
    <sheetView topLeftCell="C1" workbookViewId="0">
      <selection activeCell="F5" sqref="F5"/>
    </sheetView>
  </sheetViews>
  <sheetFormatPr defaultRowHeight="15.6" x14ac:dyDescent="0.3"/>
  <cols>
    <col min="1" max="1" width="4.6640625" style="1" bestFit="1" customWidth="1"/>
    <col min="2" max="2" width="10.5546875" style="1" bestFit="1" customWidth="1"/>
    <col min="3" max="3" width="31.5546875" style="1" bestFit="1" customWidth="1"/>
    <col min="4" max="4" width="14.109375" style="1" bestFit="1" customWidth="1"/>
    <col min="5" max="5" width="8.88671875" style="1" bestFit="1" customWidth="1"/>
    <col min="6" max="6" width="29.77734375" style="1" customWidth="1"/>
    <col min="7" max="7" width="16.109375" style="1" customWidth="1"/>
    <col min="8" max="8" width="24.5546875" style="1" customWidth="1"/>
    <col min="9" max="9" width="18.21875" style="105" customWidth="1"/>
    <col min="10" max="10" width="16.109375" style="111" customWidth="1"/>
    <col min="11" max="16384" width="8.88671875" style="1"/>
  </cols>
  <sheetData>
    <row r="1" spans="1:10" s="7" customFormat="1" ht="18.600000000000001" thickBot="1" x14ac:dyDescent="0.4">
      <c r="A1" s="8" t="s">
        <v>121</v>
      </c>
      <c r="B1" s="8" t="s">
        <v>10</v>
      </c>
      <c r="C1" s="8" t="s">
        <v>122</v>
      </c>
      <c r="D1" s="8" t="s">
        <v>123</v>
      </c>
      <c r="E1" s="8" t="s">
        <v>3</v>
      </c>
      <c r="F1" s="8" t="s">
        <v>137</v>
      </c>
      <c r="G1" s="8" t="s">
        <v>138</v>
      </c>
      <c r="H1" s="8" t="s">
        <v>135</v>
      </c>
      <c r="I1" s="101" t="s">
        <v>136</v>
      </c>
      <c r="J1" s="106" t="s">
        <v>124</v>
      </c>
    </row>
    <row r="2" spans="1:10" x14ac:dyDescent="0.3">
      <c r="A2" s="3">
        <v>1</v>
      </c>
      <c r="B2" s="3" t="s">
        <v>11</v>
      </c>
      <c r="C2" s="3" t="s">
        <v>103</v>
      </c>
      <c r="D2" s="3" t="s">
        <v>104</v>
      </c>
      <c r="E2" s="3" t="s">
        <v>5</v>
      </c>
      <c r="F2" s="95">
        <v>30303151205124</v>
      </c>
      <c r="G2" s="96" t="s">
        <v>379</v>
      </c>
      <c r="H2" s="97">
        <v>37695</v>
      </c>
      <c r="I2" s="100">
        <v>0.15</v>
      </c>
      <c r="J2" s="107">
        <v>9457</v>
      </c>
    </row>
    <row r="3" spans="1:10" x14ac:dyDescent="0.3">
      <c r="A3" s="4">
        <v>2</v>
      </c>
      <c r="B3" s="4" t="s">
        <v>12</v>
      </c>
      <c r="C3" s="4" t="s">
        <v>105</v>
      </c>
      <c r="D3" s="4" t="s">
        <v>106</v>
      </c>
      <c r="E3" s="4" t="s">
        <v>5</v>
      </c>
      <c r="F3" s="4"/>
      <c r="H3" s="98">
        <v>39197</v>
      </c>
      <c r="I3" s="102">
        <v>0.25</v>
      </c>
      <c r="J3" s="108">
        <v>6524</v>
      </c>
    </row>
    <row r="4" spans="1:10" x14ac:dyDescent="0.3">
      <c r="A4" s="5">
        <v>3</v>
      </c>
      <c r="B4" s="5" t="s">
        <v>13</v>
      </c>
      <c r="C4" s="5" t="s">
        <v>107</v>
      </c>
      <c r="D4" s="5" t="s">
        <v>108</v>
      </c>
      <c r="E4" s="5" t="s">
        <v>5</v>
      </c>
      <c r="F4" s="5"/>
      <c r="G4" s="5"/>
      <c r="H4" s="5"/>
      <c r="I4" s="103">
        <v>0.77</v>
      </c>
      <c r="J4" s="109">
        <v>5199</v>
      </c>
    </row>
    <row r="5" spans="1:10" x14ac:dyDescent="0.3">
      <c r="A5" s="4">
        <v>4</v>
      </c>
      <c r="B5" s="4" t="s">
        <v>14</v>
      </c>
      <c r="C5" s="4" t="s">
        <v>109</v>
      </c>
      <c r="D5" s="4" t="s">
        <v>110</v>
      </c>
      <c r="E5" s="4" t="s">
        <v>5</v>
      </c>
      <c r="F5" s="99">
        <v>30303151205124</v>
      </c>
      <c r="G5" s="4"/>
      <c r="H5" s="4"/>
      <c r="I5" s="102">
        <v>0.9</v>
      </c>
      <c r="J5" s="108">
        <v>5077</v>
      </c>
    </row>
    <row r="6" spans="1:10" x14ac:dyDescent="0.3">
      <c r="A6" s="5">
        <v>5</v>
      </c>
      <c r="B6" s="5" t="s">
        <v>15</v>
      </c>
      <c r="C6" s="5" t="s">
        <v>111</v>
      </c>
      <c r="D6" s="5" t="s">
        <v>112</v>
      </c>
      <c r="E6" s="5" t="s">
        <v>5</v>
      </c>
      <c r="F6" s="5"/>
      <c r="G6" s="5"/>
      <c r="H6" s="5"/>
      <c r="I6" s="103">
        <v>0.5</v>
      </c>
      <c r="J6" s="109">
        <v>6369</v>
      </c>
    </row>
    <row r="7" spans="1:10" x14ac:dyDescent="0.3">
      <c r="A7" s="4">
        <v>6</v>
      </c>
      <c r="B7" s="4" t="s">
        <v>25</v>
      </c>
      <c r="C7" s="4" t="s">
        <v>113</v>
      </c>
      <c r="D7" s="4" t="s">
        <v>104</v>
      </c>
      <c r="E7" s="4" t="s">
        <v>5</v>
      </c>
      <c r="F7" s="4"/>
      <c r="G7" s="4"/>
      <c r="H7" s="4"/>
      <c r="I7" s="102">
        <v>0.02</v>
      </c>
      <c r="J7" s="108">
        <v>9334</v>
      </c>
    </row>
    <row r="8" spans="1:10" x14ac:dyDescent="0.3">
      <c r="A8" s="5">
        <v>7</v>
      </c>
      <c r="B8" s="5" t="s">
        <v>17</v>
      </c>
      <c r="C8" s="5" t="s">
        <v>114</v>
      </c>
      <c r="D8" s="5" t="s">
        <v>104</v>
      </c>
      <c r="E8" s="5" t="s">
        <v>4</v>
      </c>
      <c r="F8" s="5"/>
      <c r="G8" s="5"/>
      <c r="H8" s="5"/>
      <c r="I8" s="103">
        <v>0.1</v>
      </c>
      <c r="J8" s="109">
        <v>8303</v>
      </c>
    </row>
    <row r="9" spans="1:10" x14ac:dyDescent="0.3">
      <c r="A9" s="4">
        <v>8</v>
      </c>
      <c r="B9" s="4" t="s">
        <v>18</v>
      </c>
      <c r="C9" s="4" t="s">
        <v>115</v>
      </c>
      <c r="D9" s="4" t="s">
        <v>104</v>
      </c>
      <c r="E9" s="4" t="s">
        <v>4</v>
      </c>
      <c r="F9" s="4"/>
      <c r="G9" s="4"/>
      <c r="H9" s="4"/>
      <c r="I9" s="102"/>
      <c r="J9" s="108">
        <v>7754</v>
      </c>
    </row>
    <row r="10" spans="1:10" x14ac:dyDescent="0.3">
      <c r="A10" s="5">
        <v>9</v>
      </c>
      <c r="B10" s="5" t="s">
        <v>19</v>
      </c>
      <c r="C10" s="5" t="s">
        <v>116</v>
      </c>
      <c r="D10" s="5" t="s">
        <v>108</v>
      </c>
      <c r="E10" s="5" t="s">
        <v>5</v>
      </c>
      <c r="F10" s="5"/>
      <c r="G10" s="5"/>
      <c r="H10" s="5"/>
      <c r="I10" s="103"/>
      <c r="J10" s="109">
        <v>6152</v>
      </c>
    </row>
    <row r="11" spans="1:10" x14ac:dyDescent="0.3">
      <c r="A11" s="4">
        <v>10</v>
      </c>
      <c r="B11" s="4" t="s">
        <v>20</v>
      </c>
      <c r="C11" s="4" t="s">
        <v>117</v>
      </c>
      <c r="D11" s="4" t="s">
        <v>112</v>
      </c>
      <c r="E11" s="4" t="s">
        <v>4</v>
      </c>
      <c r="F11" s="4"/>
      <c r="G11" s="4"/>
      <c r="H11" s="4"/>
      <c r="I11" s="102"/>
      <c r="J11" s="108">
        <v>5226</v>
      </c>
    </row>
    <row r="12" spans="1:10" x14ac:dyDescent="0.3">
      <c r="A12" s="5">
        <v>11</v>
      </c>
      <c r="B12" s="5" t="s">
        <v>21</v>
      </c>
      <c r="C12" s="5" t="s">
        <v>117</v>
      </c>
      <c r="D12" s="5" t="s">
        <v>112</v>
      </c>
      <c r="E12" s="5" t="s">
        <v>4</v>
      </c>
      <c r="F12" s="5"/>
      <c r="G12" s="5"/>
      <c r="H12" s="5"/>
      <c r="I12" s="103"/>
      <c r="J12" s="109">
        <v>8073</v>
      </c>
    </row>
    <row r="13" spans="1:10" x14ac:dyDescent="0.3">
      <c r="A13" s="4">
        <v>12</v>
      </c>
      <c r="B13" s="4" t="s">
        <v>27</v>
      </c>
      <c r="C13" s="4" t="s">
        <v>118</v>
      </c>
      <c r="D13" s="4" t="s">
        <v>110</v>
      </c>
      <c r="E13" s="4" t="s">
        <v>4</v>
      </c>
      <c r="F13" s="4"/>
      <c r="G13" s="4"/>
      <c r="H13" s="4"/>
      <c r="I13" s="102"/>
      <c r="J13" s="108">
        <v>5512</v>
      </c>
    </row>
    <row r="14" spans="1:10" x14ac:dyDescent="0.3">
      <c r="A14" s="5">
        <v>13</v>
      </c>
      <c r="B14" s="5" t="s">
        <v>23</v>
      </c>
      <c r="C14" s="5" t="s">
        <v>118</v>
      </c>
      <c r="D14" s="5" t="s">
        <v>110</v>
      </c>
      <c r="E14" s="5" t="s">
        <v>4</v>
      </c>
      <c r="F14" s="5"/>
      <c r="G14" s="5"/>
      <c r="H14" s="5"/>
      <c r="I14" s="103"/>
      <c r="J14" s="109">
        <v>9495</v>
      </c>
    </row>
    <row r="15" spans="1:10" x14ac:dyDescent="0.3">
      <c r="A15" s="4">
        <v>14</v>
      </c>
      <c r="B15" s="4" t="s">
        <v>26</v>
      </c>
      <c r="C15" s="4" t="s">
        <v>119</v>
      </c>
      <c r="D15" s="4" t="s">
        <v>106</v>
      </c>
      <c r="E15" s="4" t="s">
        <v>5</v>
      </c>
      <c r="F15" s="4"/>
      <c r="G15" s="4"/>
      <c r="H15" s="4"/>
      <c r="I15" s="102"/>
      <c r="J15" s="108">
        <v>5813</v>
      </c>
    </row>
    <row r="16" spans="1:10" x14ac:dyDescent="0.3">
      <c r="A16" s="5">
        <v>15</v>
      </c>
      <c r="B16" s="5" t="s">
        <v>24</v>
      </c>
      <c r="C16" s="5" t="s">
        <v>120</v>
      </c>
      <c r="D16" s="5" t="s">
        <v>106</v>
      </c>
      <c r="E16" s="5" t="s">
        <v>5</v>
      </c>
      <c r="F16" s="5"/>
      <c r="G16" s="5"/>
      <c r="H16" s="5"/>
      <c r="I16" s="103"/>
      <c r="J16" s="109">
        <v>8774</v>
      </c>
    </row>
    <row r="17" spans="1:10" x14ac:dyDescent="0.3">
      <c r="A17" s="4">
        <v>16</v>
      </c>
      <c r="B17" s="4" t="s">
        <v>125</v>
      </c>
      <c r="C17" s="4" t="s">
        <v>117</v>
      </c>
      <c r="D17" s="4" t="s">
        <v>112</v>
      </c>
      <c r="E17" s="4" t="s">
        <v>5</v>
      </c>
      <c r="F17" s="4"/>
      <c r="G17" s="4"/>
      <c r="H17" s="4"/>
      <c r="I17" s="102"/>
      <c r="J17" s="108">
        <v>8571</v>
      </c>
    </row>
    <row r="18" spans="1:10" x14ac:dyDescent="0.3">
      <c r="A18" s="5">
        <v>17</v>
      </c>
      <c r="B18" s="5" t="s">
        <v>126</v>
      </c>
      <c r="C18" s="5" t="s">
        <v>117</v>
      </c>
      <c r="D18" s="5" t="s">
        <v>112</v>
      </c>
      <c r="E18" s="5" t="s">
        <v>5</v>
      </c>
      <c r="F18" s="5"/>
      <c r="G18" s="5"/>
      <c r="H18" s="5"/>
      <c r="I18" s="103"/>
      <c r="J18" s="109">
        <v>8207</v>
      </c>
    </row>
    <row r="19" spans="1:10" x14ac:dyDescent="0.3">
      <c r="A19" s="4">
        <v>18</v>
      </c>
      <c r="B19" s="4" t="s">
        <v>16</v>
      </c>
      <c r="C19" s="4" t="s">
        <v>117</v>
      </c>
      <c r="D19" s="4" t="s">
        <v>112</v>
      </c>
      <c r="E19" s="4" t="s">
        <v>5</v>
      </c>
      <c r="F19" s="4"/>
      <c r="G19" s="4"/>
      <c r="H19" s="4"/>
      <c r="I19" s="102"/>
      <c r="J19" s="108">
        <v>5149</v>
      </c>
    </row>
    <row r="20" spans="1:10" x14ac:dyDescent="0.3">
      <c r="A20" s="5">
        <v>19</v>
      </c>
      <c r="B20" s="5" t="s">
        <v>127</v>
      </c>
      <c r="C20" s="5" t="s">
        <v>117</v>
      </c>
      <c r="D20" s="5" t="s">
        <v>112</v>
      </c>
      <c r="E20" s="5" t="s">
        <v>5</v>
      </c>
      <c r="F20" s="5"/>
      <c r="G20" s="5"/>
      <c r="H20" s="5"/>
      <c r="I20" s="103"/>
      <c r="J20" s="109">
        <v>6135</v>
      </c>
    </row>
    <row r="21" spans="1:10" x14ac:dyDescent="0.3">
      <c r="A21" s="4">
        <v>20</v>
      </c>
      <c r="B21" s="4" t="s">
        <v>128</v>
      </c>
      <c r="C21" s="4" t="s">
        <v>117</v>
      </c>
      <c r="D21" s="4" t="s">
        <v>112</v>
      </c>
      <c r="E21" s="4" t="s">
        <v>5</v>
      </c>
      <c r="F21" s="4"/>
      <c r="G21" s="4"/>
      <c r="H21" s="4"/>
      <c r="I21" s="102"/>
      <c r="J21" s="108">
        <v>8022</v>
      </c>
    </row>
    <row r="22" spans="1:10" x14ac:dyDescent="0.3">
      <c r="A22" s="5">
        <v>21</v>
      </c>
      <c r="B22" s="5" t="s">
        <v>129</v>
      </c>
      <c r="C22" s="5" t="s">
        <v>117</v>
      </c>
      <c r="D22" s="5" t="s">
        <v>112</v>
      </c>
      <c r="E22" s="5" t="s">
        <v>5</v>
      </c>
      <c r="F22" s="5"/>
      <c r="G22" s="5"/>
      <c r="H22" s="5"/>
      <c r="I22" s="103"/>
      <c r="J22" s="109">
        <v>8151</v>
      </c>
    </row>
    <row r="23" spans="1:10" x14ac:dyDescent="0.3">
      <c r="A23" s="4">
        <v>22</v>
      </c>
      <c r="B23" s="4" t="s">
        <v>130</v>
      </c>
      <c r="C23" s="4" t="s">
        <v>117</v>
      </c>
      <c r="D23" s="4" t="s">
        <v>112</v>
      </c>
      <c r="E23" s="4" t="s">
        <v>4</v>
      </c>
      <c r="F23" s="4"/>
      <c r="G23" s="4"/>
      <c r="H23" s="4"/>
      <c r="I23" s="102"/>
      <c r="J23" s="108">
        <v>5958</v>
      </c>
    </row>
    <row r="24" spans="1:10" x14ac:dyDescent="0.3">
      <c r="A24" s="5">
        <v>23</v>
      </c>
      <c r="B24" s="5" t="s">
        <v>131</v>
      </c>
      <c r="C24" s="5" t="s">
        <v>117</v>
      </c>
      <c r="D24" s="5" t="s">
        <v>112</v>
      </c>
      <c r="E24" s="5" t="s">
        <v>4</v>
      </c>
      <c r="F24" s="5"/>
      <c r="G24" s="5"/>
      <c r="H24" s="5"/>
      <c r="I24" s="103"/>
      <c r="J24" s="109">
        <v>8677</v>
      </c>
    </row>
    <row r="25" spans="1:10" x14ac:dyDescent="0.3">
      <c r="A25" s="4">
        <v>24</v>
      </c>
      <c r="B25" s="4" t="s">
        <v>132</v>
      </c>
      <c r="C25" s="4" t="s">
        <v>120</v>
      </c>
      <c r="D25" s="4" t="s">
        <v>106</v>
      </c>
      <c r="E25" s="4" t="s">
        <v>4</v>
      </c>
      <c r="F25" s="4"/>
      <c r="G25" s="4"/>
      <c r="H25" s="4"/>
      <c r="I25" s="102"/>
      <c r="J25" s="108">
        <v>5219</v>
      </c>
    </row>
    <row r="26" spans="1:10" x14ac:dyDescent="0.3">
      <c r="A26" s="5">
        <v>25</v>
      </c>
      <c r="B26" s="5" t="s">
        <v>133</v>
      </c>
      <c r="C26" s="5" t="s">
        <v>120</v>
      </c>
      <c r="D26" s="5" t="s">
        <v>106</v>
      </c>
      <c r="E26" s="5" t="s">
        <v>4</v>
      </c>
      <c r="F26" s="5"/>
      <c r="G26" s="5"/>
      <c r="H26" s="5"/>
      <c r="I26" s="103"/>
      <c r="J26" s="109">
        <v>8401</v>
      </c>
    </row>
    <row r="27" spans="1:10" x14ac:dyDescent="0.3">
      <c r="A27" s="6">
        <v>26</v>
      </c>
      <c r="B27" s="6" t="s">
        <v>134</v>
      </c>
      <c r="C27" s="6" t="s">
        <v>114</v>
      </c>
      <c r="D27" s="6" t="s">
        <v>104</v>
      </c>
      <c r="E27" s="6" t="s">
        <v>4</v>
      </c>
      <c r="F27" s="6"/>
      <c r="G27" s="6"/>
      <c r="H27" s="6"/>
      <c r="I27" s="104"/>
      <c r="J27" s="110">
        <v>6233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C345-1D85-4153-A209-B0C760BB31AD}">
  <dimension ref="A1:AF40"/>
  <sheetViews>
    <sheetView zoomScale="66" zoomScaleNormal="100" workbookViewId="0">
      <selection activeCell="Z4" sqref="Z4:AF19"/>
    </sheetView>
  </sheetViews>
  <sheetFormatPr defaultRowHeight="14.4" x14ac:dyDescent="0.3"/>
  <cols>
    <col min="1" max="1" width="5" bestFit="1" customWidth="1"/>
    <col min="2" max="2" width="10.5546875" bestFit="1" customWidth="1"/>
    <col min="3" max="3" width="22" bestFit="1" customWidth="1"/>
    <col min="4" max="4" width="8.44140625" bestFit="1" customWidth="1"/>
    <col min="5" max="5" width="7.88671875" bestFit="1" customWidth="1"/>
    <col min="6" max="6" width="1.6640625" style="23" customWidth="1"/>
    <col min="7" max="7" width="5" bestFit="1" customWidth="1"/>
    <col min="8" max="8" width="10.5546875" bestFit="1" customWidth="1"/>
    <col min="9" max="9" width="22" bestFit="1" customWidth="1"/>
    <col min="10" max="10" width="8.44140625" bestFit="1" customWidth="1"/>
    <col min="11" max="11" width="7.88671875" bestFit="1" customWidth="1"/>
    <col min="12" max="12" width="1.6640625" style="23" customWidth="1"/>
    <col min="13" max="13" width="5" bestFit="1" customWidth="1"/>
    <col min="14" max="14" width="10.5546875" bestFit="1" customWidth="1"/>
    <col min="15" max="15" width="22" bestFit="1" customWidth="1"/>
    <col min="16" max="16" width="8.44140625" bestFit="1" customWidth="1"/>
    <col min="17" max="17" width="7.88671875" bestFit="1" customWidth="1"/>
    <col min="18" max="18" width="1.6640625" style="23" customWidth="1"/>
    <col min="19" max="23" width="6.44140625" customWidth="1"/>
  </cols>
  <sheetData>
    <row r="1" spans="1:32" s="2" customFormat="1" ht="18" x14ac:dyDescent="0.35">
      <c r="F1" s="22"/>
      <c r="G1" s="130" t="s">
        <v>140</v>
      </c>
      <c r="H1" s="130"/>
      <c r="I1" s="130"/>
      <c r="J1" s="130"/>
      <c r="K1" s="130"/>
      <c r="L1" s="22"/>
      <c r="M1" s="127" t="s">
        <v>141</v>
      </c>
      <c r="N1" s="128"/>
      <c r="O1" s="128"/>
      <c r="P1" s="128"/>
      <c r="Q1" s="129"/>
      <c r="R1" s="22"/>
      <c r="S1" s="127" t="s">
        <v>143</v>
      </c>
      <c r="T1" s="128"/>
      <c r="U1" s="128"/>
      <c r="V1" s="128"/>
      <c r="W1" s="129"/>
    </row>
    <row r="2" spans="1:32" ht="18.600000000000001" thickBot="1" x14ac:dyDescent="0.4">
      <c r="A2" s="8" t="s">
        <v>121</v>
      </c>
      <c r="B2" s="8" t="s">
        <v>10</v>
      </c>
      <c r="C2" s="8" t="s">
        <v>122</v>
      </c>
      <c r="D2" s="9" t="s">
        <v>124</v>
      </c>
      <c r="E2" s="9" t="s">
        <v>139</v>
      </c>
    </row>
    <row r="3" spans="1:32" ht="15.6" x14ac:dyDescent="0.3">
      <c r="A3" s="3">
        <v>1</v>
      </c>
      <c r="B3" s="3" t="s">
        <v>11</v>
      </c>
      <c r="C3" s="3" t="s">
        <v>103</v>
      </c>
      <c r="D3" s="19">
        <v>9457</v>
      </c>
      <c r="E3" s="19">
        <f>D3*10%</f>
        <v>945.7</v>
      </c>
    </row>
    <row r="4" spans="1:32" ht="15.6" x14ac:dyDescent="0.3">
      <c r="A4" s="4">
        <v>2</v>
      </c>
      <c r="B4" s="4" t="s">
        <v>12</v>
      </c>
      <c r="C4" s="4" t="s">
        <v>105</v>
      </c>
      <c r="D4" s="20">
        <v>6524</v>
      </c>
      <c r="E4" s="20">
        <f t="shared" ref="E4:E12" si="0">D4*10%</f>
        <v>652.40000000000009</v>
      </c>
      <c r="Z4" s="160" t="s">
        <v>425</v>
      </c>
      <c r="AA4" s="161"/>
      <c r="AB4" s="161"/>
      <c r="AC4" s="161"/>
      <c r="AD4" s="161"/>
      <c r="AE4" s="161"/>
      <c r="AF4" s="161"/>
    </row>
    <row r="5" spans="1:32" ht="15.6" x14ac:dyDescent="0.3">
      <c r="A5" s="5">
        <v>3</v>
      </c>
      <c r="B5" s="5" t="s">
        <v>13</v>
      </c>
      <c r="C5" s="5" t="s">
        <v>107</v>
      </c>
      <c r="D5" s="21">
        <v>5199</v>
      </c>
      <c r="E5" s="21">
        <f t="shared" si="0"/>
        <v>519.9</v>
      </c>
      <c r="Z5" s="161"/>
      <c r="AA5" s="161"/>
      <c r="AB5" s="161"/>
      <c r="AC5" s="161"/>
      <c r="AD5" s="161"/>
      <c r="AE5" s="161"/>
      <c r="AF5" s="161"/>
    </row>
    <row r="6" spans="1:32" ht="15.6" x14ac:dyDescent="0.3">
      <c r="A6" s="4">
        <v>4</v>
      </c>
      <c r="B6" s="4" t="s">
        <v>14</v>
      </c>
      <c r="C6" s="4" t="s">
        <v>109</v>
      </c>
      <c r="D6" s="20">
        <v>5077</v>
      </c>
      <c r="E6" s="20">
        <f t="shared" si="0"/>
        <v>507.70000000000005</v>
      </c>
      <c r="Z6" s="161"/>
      <c r="AA6" s="161"/>
      <c r="AB6" s="161"/>
      <c r="AC6" s="161"/>
      <c r="AD6" s="161"/>
      <c r="AE6" s="161"/>
      <c r="AF6" s="161"/>
    </row>
    <row r="7" spans="1:32" ht="15.6" x14ac:dyDescent="0.3">
      <c r="A7" s="5">
        <v>5</v>
      </c>
      <c r="B7" s="5" t="s">
        <v>15</v>
      </c>
      <c r="C7" s="5" t="s">
        <v>111</v>
      </c>
      <c r="D7" s="21">
        <v>6369</v>
      </c>
      <c r="E7" s="21">
        <f t="shared" si="0"/>
        <v>636.90000000000009</v>
      </c>
      <c r="Z7" s="161"/>
      <c r="AA7" s="161"/>
      <c r="AB7" s="161"/>
      <c r="AC7" s="161"/>
      <c r="AD7" s="161"/>
      <c r="AE7" s="161"/>
      <c r="AF7" s="161"/>
    </row>
    <row r="8" spans="1:32" ht="15.6" x14ac:dyDescent="0.3">
      <c r="A8" s="4">
        <v>6</v>
      </c>
      <c r="B8" s="4" t="s">
        <v>25</v>
      </c>
      <c r="C8" s="4" t="s">
        <v>113</v>
      </c>
      <c r="D8" s="20">
        <v>9334</v>
      </c>
      <c r="E8" s="20">
        <f t="shared" si="0"/>
        <v>933.40000000000009</v>
      </c>
      <c r="Z8" s="161"/>
      <c r="AA8" s="161"/>
      <c r="AB8" s="161"/>
      <c r="AC8" s="161"/>
      <c r="AD8" s="161"/>
      <c r="AE8" s="161"/>
      <c r="AF8" s="161"/>
    </row>
    <row r="9" spans="1:32" ht="15.6" x14ac:dyDescent="0.3">
      <c r="A9" s="5">
        <v>7</v>
      </c>
      <c r="B9" s="5" t="s">
        <v>17</v>
      </c>
      <c r="C9" s="5" t="s">
        <v>114</v>
      </c>
      <c r="D9" s="21">
        <v>8303</v>
      </c>
      <c r="E9" s="21">
        <f t="shared" si="0"/>
        <v>830.30000000000007</v>
      </c>
      <c r="Z9" s="161"/>
      <c r="AA9" s="161"/>
      <c r="AB9" s="161"/>
      <c r="AC9" s="161"/>
      <c r="AD9" s="161"/>
      <c r="AE9" s="161"/>
      <c r="AF9" s="161"/>
    </row>
    <row r="10" spans="1:32" ht="15.6" x14ac:dyDescent="0.3">
      <c r="A10" s="4">
        <v>8</v>
      </c>
      <c r="B10" s="4" t="s">
        <v>18</v>
      </c>
      <c r="C10" s="4" t="s">
        <v>115</v>
      </c>
      <c r="D10" s="20">
        <v>7754</v>
      </c>
      <c r="E10" s="20">
        <f t="shared" si="0"/>
        <v>775.40000000000009</v>
      </c>
      <c r="Z10" s="161"/>
      <c r="AA10" s="161"/>
      <c r="AB10" s="161"/>
      <c r="AC10" s="161"/>
      <c r="AD10" s="161"/>
      <c r="AE10" s="161"/>
      <c r="AF10" s="161"/>
    </row>
    <row r="11" spans="1:32" ht="15.6" x14ac:dyDescent="0.3">
      <c r="A11" s="5">
        <v>9</v>
      </c>
      <c r="B11" s="5" t="s">
        <v>19</v>
      </c>
      <c r="C11" s="5" t="s">
        <v>116</v>
      </c>
      <c r="D11" s="21">
        <v>6152</v>
      </c>
      <c r="E11" s="21">
        <f t="shared" si="0"/>
        <v>615.20000000000005</v>
      </c>
      <c r="Z11" s="161"/>
      <c r="AA11" s="161"/>
      <c r="AB11" s="161"/>
      <c r="AC11" s="161"/>
      <c r="AD11" s="161"/>
      <c r="AE11" s="161"/>
      <c r="AF11" s="161"/>
    </row>
    <row r="12" spans="1:32" ht="15.6" x14ac:dyDescent="0.3">
      <c r="A12" s="4">
        <v>10</v>
      </c>
      <c r="B12" s="4" t="s">
        <v>20</v>
      </c>
      <c r="C12" s="4" t="s">
        <v>117</v>
      </c>
      <c r="D12" s="20">
        <v>5226</v>
      </c>
      <c r="E12" s="20">
        <f t="shared" si="0"/>
        <v>522.6</v>
      </c>
      <c r="Z12" s="161"/>
      <c r="AA12" s="161"/>
      <c r="AB12" s="161"/>
      <c r="AC12" s="161"/>
      <c r="AD12" s="161"/>
      <c r="AE12" s="161"/>
      <c r="AF12" s="161"/>
    </row>
    <row r="13" spans="1:32" x14ac:dyDescent="0.3">
      <c r="Z13" s="161"/>
      <c r="AA13" s="161"/>
      <c r="AB13" s="161"/>
      <c r="AC13" s="161"/>
      <c r="AD13" s="161"/>
      <c r="AE13" s="161"/>
      <c r="AF13" s="161"/>
    </row>
    <row r="14" spans="1:32" ht="18" x14ac:dyDescent="0.35">
      <c r="A14" s="127" t="s">
        <v>146</v>
      </c>
      <c r="B14" s="128"/>
      <c r="C14" s="128"/>
      <c r="D14" s="128"/>
      <c r="E14" s="129"/>
      <c r="G14" s="127" t="s">
        <v>142</v>
      </c>
      <c r="H14" s="128"/>
      <c r="I14" s="128"/>
      <c r="J14" s="128"/>
      <c r="K14" s="129"/>
      <c r="M14" s="127" t="s">
        <v>142</v>
      </c>
      <c r="N14" s="128"/>
      <c r="O14" s="128"/>
      <c r="P14" s="128"/>
      <c r="Q14" s="129"/>
      <c r="S14" s="127" t="s">
        <v>144</v>
      </c>
      <c r="T14" s="128"/>
      <c r="U14" s="128"/>
      <c r="V14" s="128"/>
      <c r="W14" s="129"/>
      <c r="Z14" s="161"/>
      <c r="AA14" s="161"/>
      <c r="AB14" s="161"/>
      <c r="AC14" s="161"/>
      <c r="AD14" s="161"/>
      <c r="AE14" s="161"/>
      <c r="AF14" s="161"/>
    </row>
    <row r="15" spans="1:32" x14ac:dyDescent="0.3">
      <c r="Z15" s="161"/>
      <c r="AA15" s="161"/>
      <c r="AB15" s="161"/>
      <c r="AC15" s="161"/>
      <c r="AD15" s="161"/>
      <c r="AE15" s="161"/>
      <c r="AF15" s="161"/>
    </row>
    <row r="16" spans="1:32" x14ac:dyDescent="0.3">
      <c r="Z16" s="161"/>
      <c r="AA16" s="161"/>
      <c r="AB16" s="161"/>
      <c r="AC16" s="161"/>
      <c r="AD16" s="161"/>
      <c r="AE16" s="161"/>
      <c r="AF16" s="161"/>
    </row>
    <row r="17" spans="1:32" x14ac:dyDescent="0.3">
      <c r="Z17" s="161"/>
      <c r="AA17" s="161"/>
      <c r="AB17" s="161"/>
      <c r="AC17" s="161"/>
      <c r="AD17" s="161"/>
      <c r="AE17" s="161"/>
      <c r="AF17" s="161"/>
    </row>
    <row r="18" spans="1:32" x14ac:dyDescent="0.3">
      <c r="Z18" s="161"/>
      <c r="AA18" s="161"/>
      <c r="AB18" s="161"/>
      <c r="AC18" s="161"/>
      <c r="AD18" s="161"/>
      <c r="AE18" s="161"/>
      <c r="AF18" s="161"/>
    </row>
    <row r="19" spans="1:32" x14ac:dyDescent="0.3">
      <c r="Z19" s="161"/>
      <c r="AA19" s="161"/>
      <c r="AB19" s="161"/>
      <c r="AC19" s="161"/>
      <c r="AD19" s="161"/>
      <c r="AE19" s="161"/>
      <c r="AF19" s="161"/>
    </row>
    <row r="27" spans="1:32" ht="18" x14ac:dyDescent="0.35">
      <c r="A27" s="127" t="s">
        <v>145</v>
      </c>
      <c r="B27" s="128"/>
      <c r="C27" s="128"/>
      <c r="D27" s="128"/>
      <c r="E27" s="129"/>
      <c r="G27" s="127" t="s">
        <v>146</v>
      </c>
      <c r="H27" s="128"/>
      <c r="I27" s="128"/>
      <c r="J27" s="128"/>
      <c r="K27" s="129"/>
      <c r="M27" s="127" t="s">
        <v>147</v>
      </c>
      <c r="N27" s="128"/>
      <c r="O27" s="128"/>
      <c r="P27" s="128"/>
      <c r="Q27" s="129"/>
      <c r="S27" s="127" t="s">
        <v>148</v>
      </c>
      <c r="T27" s="128"/>
      <c r="U27" s="128"/>
      <c r="V27" s="128"/>
      <c r="W27" s="129"/>
    </row>
    <row r="40" spans="1:17" ht="18" x14ac:dyDescent="0.35">
      <c r="A40" s="127" t="s">
        <v>149</v>
      </c>
      <c r="B40" s="128"/>
      <c r="C40" s="128"/>
      <c r="D40" s="128"/>
      <c r="E40" s="129"/>
      <c r="G40" s="127" t="s">
        <v>150</v>
      </c>
      <c r="H40" s="128"/>
      <c r="I40" s="128"/>
      <c r="J40" s="128"/>
      <c r="K40" s="129"/>
      <c r="M40" s="127" t="s">
        <v>151</v>
      </c>
      <c r="N40" s="128"/>
      <c r="O40" s="128"/>
      <c r="P40" s="128"/>
      <c r="Q40" s="129"/>
    </row>
  </sheetData>
  <mergeCells count="15">
    <mergeCell ref="Z4:AF19"/>
    <mergeCell ref="A40:E40"/>
    <mergeCell ref="G40:K40"/>
    <mergeCell ref="M40:Q40"/>
    <mergeCell ref="A27:E27"/>
    <mergeCell ref="G27:K27"/>
    <mergeCell ref="A14:E14"/>
    <mergeCell ref="M27:Q27"/>
    <mergeCell ref="S27:W27"/>
    <mergeCell ref="S1:W1"/>
    <mergeCell ref="S14:W14"/>
    <mergeCell ref="G1:K1"/>
    <mergeCell ref="M1:Q1"/>
    <mergeCell ref="G14:K14"/>
    <mergeCell ref="M14:Q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1F17-FDF4-4F3E-999A-C8BC5E43E73F}">
  <dimension ref="A1:Z305"/>
  <sheetViews>
    <sheetView zoomScale="67" zoomScaleNormal="110" workbookViewId="0">
      <selection activeCell="T20" sqref="T20:Z35"/>
    </sheetView>
  </sheetViews>
  <sheetFormatPr defaultRowHeight="14.4" x14ac:dyDescent="0.3"/>
  <cols>
    <col min="3" max="3" width="9.5546875" bestFit="1" customWidth="1"/>
    <col min="5" max="5" width="2.21875" customWidth="1"/>
    <col min="6" max="8" width="12.33203125" customWidth="1"/>
    <col min="9" max="9" width="2.21875" customWidth="1"/>
    <col min="12" max="12" width="10.6640625" bestFit="1" customWidth="1"/>
    <col min="13" max="13" width="2.21875" customWidth="1"/>
    <col min="14" max="14" width="21.88671875" bestFit="1" customWidth="1"/>
    <col min="15" max="15" width="2.21875" customWidth="1"/>
    <col min="16" max="16" width="18.44140625" bestFit="1" customWidth="1"/>
    <col min="17" max="17" width="2.21875" customWidth="1"/>
    <col min="18" max="18" width="10" bestFit="1" customWidth="1"/>
    <col min="19" max="19" width="12.6640625" bestFit="1" customWidth="1"/>
    <col min="20" max="20" width="14.44140625" bestFit="1" customWidth="1"/>
    <col min="21" max="21" width="25.6640625" bestFit="1" customWidth="1"/>
  </cols>
  <sheetData>
    <row r="1" spans="1:23" s="28" customFormat="1" ht="14.4" customHeight="1" x14ac:dyDescent="0.3">
      <c r="A1" s="149" t="s">
        <v>187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27"/>
      <c r="V1" s="27"/>
      <c r="W1" s="27"/>
    </row>
    <row r="2" spans="1:23" s="28" customFormat="1" ht="14.4" customHeight="1" x14ac:dyDescent="0.3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27"/>
      <c r="V2" s="27"/>
      <c r="W2" s="27"/>
    </row>
    <row r="3" spans="1:23" s="28" customFormat="1" ht="14.4" customHeight="1" x14ac:dyDescent="0.3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27"/>
      <c r="V3" s="27"/>
      <c r="W3" s="27"/>
    </row>
    <row r="4" spans="1:23" s="28" customFormat="1" ht="14.4" customHeight="1" thickBot="1" x14ac:dyDescent="0.35">
      <c r="A4" s="163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27"/>
      <c r="V4" s="27"/>
      <c r="W4" s="27"/>
    </row>
    <row r="5" spans="1:23" s="1" customFormat="1" ht="24" customHeight="1" thickTop="1" x14ac:dyDescent="0.3">
      <c r="A5" s="164"/>
      <c r="B5" s="162" t="s">
        <v>172</v>
      </c>
      <c r="C5" s="162"/>
      <c r="D5" s="162"/>
      <c r="F5" s="147" t="s">
        <v>168</v>
      </c>
      <c r="G5" s="147"/>
      <c r="H5" s="147"/>
      <c r="J5" s="147" t="s">
        <v>173</v>
      </c>
      <c r="K5" s="147"/>
      <c r="L5" s="147"/>
      <c r="N5" s="35" t="s">
        <v>177</v>
      </c>
      <c r="O5"/>
      <c r="P5" s="35" t="s">
        <v>178</v>
      </c>
      <c r="Q5" s="35"/>
      <c r="R5" s="147" t="s">
        <v>179</v>
      </c>
      <c r="S5" s="147"/>
      <c r="T5" s="148"/>
    </row>
    <row r="6" spans="1:23" x14ac:dyDescent="0.3">
      <c r="B6" s="112">
        <v>1</v>
      </c>
      <c r="C6" s="112">
        <v>10</v>
      </c>
      <c r="D6" s="112">
        <v>1</v>
      </c>
      <c r="F6" s="24" t="s">
        <v>169</v>
      </c>
      <c r="G6" s="24" t="s">
        <v>170</v>
      </c>
      <c r="H6" s="24" t="s">
        <v>171</v>
      </c>
      <c r="J6" s="24" t="s">
        <v>174</v>
      </c>
      <c r="K6" s="24" t="s">
        <v>175</v>
      </c>
      <c r="L6" s="24" t="s">
        <v>176</v>
      </c>
      <c r="N6" s="114">
        <v>1</v>
      </c>
      <c r="P6" s="30">
        <v>1</v>
      </c>
      <c r="Q6" s="34"/>
      <c r="R6" s="31" t="s">
        <v>1</v>
      </c>
      <c r="S6" s="116" t="s">
        <v>180</v>
      </c>
      <c r="T6" s="118" t="s">
        <v>181</v>
      </c>
      <c r="U6" s="118" t="s">
        <v>408</v>
      </c>
    </row>
    <row r="7" spans="1:23" x14ac:dyDescent="0.3">
      <c r="B7" s="112">
        <v>2</v>
      </c>
      <c r="C7" s="112">
        <v>20</v>
      </c>
      <c r="D7" s="112">
        <v>2</v>
      </c>
      <c r="F7" s="25">
        <v>44958</v>
      </c>
      <c r="G7" s="26">
        <v>44927</v>
      </c>
      <c r="H7" s="25">
        <v>42767</v>
      </c>
      <c r="J7" s="25" t="s">
        <v>380</v>
      </c>
      <c r="K7" s="26" t="s">
        <v>387</v>
      </c>
      <c r="L7" s="25" t="s">
        <v>394</v>
      </c>
      <c r="N7" s="114">
        <v>2</v>
      </c>
      <c r="P7" s="30">
        <v>2</v>
      </c>
      <c r="Q7" s="34"/>
      <c r="R7" s="32" t="s">
        <v>11</v>
      </c>
      <c r="S7" s="117" t="s">
        <v>182</v>
      </c>
      <c r="T7" s="32" t="s">
        <v>401</v>
      </c>
      <c r="U7" s="32" t="s">
        <v>409</v>
      </c>
    </row>
    <row r="8" spans="1:23" x14ac:dyDescent="0.3">
      <c r="B8" s="112">
        <v>3</v>
      </c>
      <c r="C8" s="112">
        <v>30</v>
      </c>
      <c r="D8" s="112">
        <v>3</v>
      </c>
      <c r="E8" s="10"/>
      <c r="F8" s="25">
        <v>44959</v>
      </c>
      <c r="G8" s="26">
        <v>44958</v>
      </c>
      <c r="H8" s="25">
        <v>43132</v>
      </c>
      <c r="I8" s="10"/>
      <c r="J8" s="25" t="s">
        <v>381</v>
      </c>
      <c r="K8" s="26" t="s">
        <v>388</v>
      </c>
      <c r="L8" s="25" t="s">
        <v>395</v>
      </c>
      <c r="N8" s="115">
        <v>3</v>
      </c>
      <c r="P8" s="30"/>
      <c r="R8" s="32" t="s">
        <v>12</v>
      </c>
      <c r="S8" s="117" t="s">
        <v>15</v>
      </c>
      <c r="T8" s="32" t="s">
        <v>402</v>
      </c>
      <c r="U8" s="32" t="s">
        <v>410</v>
      </c>
    </row>
    <row r="9" spans="1:23" x14ac:dyDescent="0.3">
      <c r="B9" s="112">
        <v>4</v>
      </c>
      <c r="C9" s="112">
        <v>40</v>
      </c>
      <c r="D9" s="112">
        <v>4</v>
      </c>
      <c r="E9" s="10"/>
      <c r="F9" s="25">
        <v>44960</v>
      </c>
      <c r="G9" s="26">
        <v>44986</v>
      </c>
      <c r="H9" s="25">
        <v>43497</v>
      </c>
      <c r="I9" s="10"/>
      <c r="J9" s="25" t="s">
        <v>382</v>
      </c>
      <c r="K9" s="26" t="s">
        <v>389</v>
      </c>
      <c r="L9" s="25" t="s">
        <v>394</v>
      </c>
      <c r="N9" s="115">
        <v>4</v>
      </c>
      <c r="P9" s="30"/>
      <c r="R9" s="32" t="s">
        <v>13</v>
      </c>
      <c r="S9" s="117" t="s">
        <v>183</v>
      </c>
      <c r="T9" s="32" t="s">
        <v>403</v>
      </c>
      <c r="U9" s="32" t="s">
        <v>411</v>
      </c>
    </row>
    <row r="10" spans="1:23" x14ac:dyDescent="0.3">
      <c r="B10" s="112">
        <v>5</v>
      </c>
      <c r="C10" s="112">
        <v>50</v>
      </c>
      <c r="D10" s="112">
        <v>5</v>
      </c>
      <c r="E10" s="10"/>
      <c r="F10" s="25">
        <v>44961</v>
      </c>
      <c r="G10" s="26">
        <v>45017</v>
      </c>
      <c r="H10" s="25">
        <v>43862</v>
      </c>
      <c r="I10" s="10"/>
      <c r="J10" s="25" t="s">
        <v>383</v>
      </c>
      <c r="K10" s="26" t="s">
        <v>390</v>
      </c>
      <c r="L10" s="25" t="s">
        <v>395</v>
      </c>
      <c r="N10" s="115">
        <v>5</v>
      </c>
      <c r="P10" s="30"/>
      <c r="R10" s="32" t="s">
        <v>18</v>
      </c>
      <c r="S10" s="117" t="s">
        <v>19</v>
      </c>
      <c r="T10" s="32" t="s">
        <v>404</v>
      </c>
      <c r="U10" s="32" t="s">
        <v>412</v>
      </c>
    </row>
    <row r="11" spans="1:23" x14ac:dyDescent="0.3">
      <c r="B11" s="112">
        <v>6</v>
      </c>
      <c r="C11" s="112">
        <v>60</v>
      </c>
      <c r="D11" s="112">
        <v>6</v>
      </c>
      <c r="E11" s="10"/>
      <c r="F11" s="25">
        <v>44962</v>
      </c>
      <c r="G11" s="26">
        <v>45047</v>
      </c>
      <c r="H11" s="25">
        <v>44228</v>
      </c>
      <c r="I11" s="10"/>
      <c r="J11" s="25" t="s">
        <v>384</v>
      </c>
      <c r="K11" s="26" t="s">
        <v>391</v>
      </c>
      <c r="L11" s="25" t="s">
        <v>394</v>
      </c>
      <c r="N11" s="115">
        <v>6</v>
      </c>
      <c r="P11" s="30"/>
      <c r="R11" s="32" t="s">
        <v>17</v>
      </c>
      <c r="S11" s="117" t="s">
        <v>11</v>
      </c>
      <c r="T11" s="32" t="s">
        <v>405</v>
      </c>
      <c r="U11" s="32" t="s">
        <v>413</v>
      </c>
    </row>
    <row r="12" spans="1:23" x14ac:dyDescent="0.3">
      <c r="B12" s="112">
        <v>7</v>
      </c>
      <c r="C12" s="112">
        <v>70</v>
      </c>
      <c r="D12" s="112">
        <v>7</v>
      </c>
      <c r="E12" s="10"/>
      <c r="F12" s="25">
        <v>44963</v>
      </c>
      <c r="G12" s="26">
        <v>45078</v>
      </c>
      <c r="H12" s="25">
        <v>44593</v>
      </c>
      <c r="I12" s="10"/>
      <c r="J12" s="25" t="s">
        <v>385</v>
      </c>
      <c r="K12" s="26" t="s">
        <v>392</v>
      </c>
      <c r="L12" s="25" t="s">
        <v>395</v>
      </c>
      <c r="N12" s="115">
        <v>7</v>
      </c>
      <c r="P12" s="30"/>
      <c r="R12" s="32" t="s">
        <v>184</v>
      </c>
      <c r="S12" s="117" t="s">
        <v>15</v>
      </c>
      <c r="T12" s="32" t="s">
        <v>406</v>
      </c>
      <c r="U12" s="32" t="s">
        <v>414</v>
      </c>
    </row>
    <row r="13" spans="1:23" x14ac:dyDescent="0.3">
      <c r="B13" s="112">
        <v>8</v>
      </c>
      <c r="C13" s="112">
        <v>80</v>
      </c>
      <c r="D13" s="112">
        <v>8</v>
      </c>
      <c r="E13" s="10"/>
      <c r="F13" s="25">
        <v>44964</v>
      </c>
      <c r="G13" s="26">
        <v>45108</v>
      </c>
      <c r="H13" s="25">
        <v>44958</v>
      </c>
      <c r="I13" s="10"/>
      <c r="J13" s="25" t="s">
        <v>386</v>
      </c>
      <c r="K13" s="26" t="s">
        <v>393</v>
      </c>
      <c r="L13" s="25" t="s">
        <v>394</v>
      </c>
      <c r="N13" s="115">
        <v>8</v>
      </c>
      <c r="P13" s="30"/>
      <c r="R13" s="32" t="s">
        <v>185</v>
      </c>
      <c r="S13" s="117" t="s">
        <v>186</v>
      </c>
      <c r="T13" s="32" t="s">
        <v>407</v>
      </c>
      <c r="U13" s="32" t="s">
        <v>415</v>
      </c>
    </row>
    <row r="14" spans="1:23" x14ac:dyDescent="0.3">
      <c r="B14" s="112">
        <v>9</v>
      </c>
      <c r="C14" s="112">
        <v>90</v>
      </c>
      <c r="D14" s="112">
        <v>9</v>
      </c>
      <c r="E14" s="10"/>
      <c r="F14" s="25">
        <v>44965</v>
      </c>
      <c r="G14" s="26">
        <v>45139</v>
      </c>
      <c r="H14" s="25">
        <v>45323</v>
      </c>
      <c r="I14" s="10"/>
      <c r="J14" s="25" t="s">
        <v>380</v>
      </c>
      <c r="K14" s="26" t="s">
        <v>242</v>
      </c>
      <c r="L14" s="25" t="s">
        <v>395</v>
      </c>
      <c r="N14" s="115">
        <v>9</v>
      </c>
      <c r="P14" s="30"/>
    </row>
    <row r="15" spans="1:23" x14ac:dyDescent="0.3">
      <c r="B15" s="112">
        <v>10</v>
      </c>
      <c r="C15" s="112">
        <v>100</v>
      </c>
      <c r="D15" s="112">
        <v>10</v>
      </c>
      <c r="E15" s="10"/>
      <c r="F15" s="25">
        <v>44966</v>
      </c>
      <c r="G15" s="26">
        <v>45170</v>
      </c>
      <c r="H15" s="25">
        <v>45689</v>
      </c>
      <c r="I15" s="10"/>
      <c r="J15" s="25" t="s">
        <v>381</v>
      </c>
      <c r="K15" s="26" t="s">
        <v>243</v>
      </c>
      <c r="L15" s="25" t="s">
        <v>394</v>
      </c>
      <c r="N15" s="115">
        <v>10</v>
      </c>
      <c r="P15" s="30"/>
    </row>
    <row r="16" spans="1:23" x14ac:dyDescent="0.3">
      <c r="B16" s="112">
        <v>11</v>
      </c>
      <c r="C16" s="112">
        <v>110</v>
      </c>
      <c r="D16" s="112">
        <v>11</v>
      </c>
      <c r="E16" s="10"/>
      <c r="F16" s="25">
        <v>44967</v>
      </c>
      <c r="G16" s="26">
        <v>45200</v>
      </c>
      <c r="H16" s="25">
        <v>46054</v>
      </c>
      <c r="I16" s="10"/>
      <c r="J16" s="25" t="s">
        <v>382</v>
      </c>
      <c r="K16" s="26" t="s">
        <v>376</v>
      </c>
      <c r="L16" s="25" t="s">
        <v>395</v>
      </c>
      <c r="N16" s="115">
        <v>11</v>
      </c>
      <c r="P16" s="30"/>
    </row>
    <row r="17" spans="2:26" x14ac:dyDescent="0.3">
      <c r="B17" s="112">
        <v>12</v>
      </c>
      <c r="C17" s="112">
        <v>120</v>
      </c>
      <c r="D17" s="112">
        <v>12</v>
      </c>
      <c r="E17" s="10"/>
      <c r="F17" s="25">
        <v>44968</v>
      </c>
      <c r="G17" s="26">
        <v>45231</v>
      </c>
      <c r="H17" s="25">
        <v>46419</v>
      </c>
      <c r="I17" s="10"/>
      <c r="J17" s="25" t="s">
        <v>383</v>
      </c>
      <c r="K17" s="26" t="s">
        <v>377</v>
      </c>
      <c r="L17" s="25" t="s">
        <v>394</v>
      </c>
      <c r="N17" s="115">
        <v>12</v>
      </c>
      <c r="P17" s="30"/>
    </row>
    <row r="18" spans="2:26" x14ac:dyDescent="0.3">
      <c r="B18" s="112">
        <v>13</v>
      </c>
      <c r="C18" s="112">
        <v>130</v>
      </c>
      <c r="D18" s="112">
        <v>13</v>
      </c>
      <c r="E18" s="10"/>
      <c r="F18" s="25">
        <v>44969</v>
      </c>
      <c r="G18" s="26">
        <v>45261</v>
      </c>
      <c r="H18" s="25">
        <v>46784</v>
      </c>
      <c r="I18" s="10"/>
      <c r="J18" s="25" t="s">
        <v>384</v>
      </c>
      <c r="K18" s="26" t="s">
        <v>269</v>
      </c>
      <c r="L18" s="25" t="s">
        <v>395</v>
      </c>
      <c r="N18" s="115">
        <v>13</v>
      </c>
      <c r="P18" s="30"/>
    </row>
    <row r="19" spans="2:26" x14ac:dyDescent="0.3">
      <c r="B19" s="112">
        <v>14</v>
      </c>
      <c r="C19" s="112">
        <v>140</v>
      </c>
      <c r="D19" s="112">
        <v>14</v>
      </c>
      <c r="E19" s="10"/>
      <c r="F19" s="25">
        <v>44970</v>
      </c>
      <c r="G19" s="26">
        <v>45292</v>
      </c>
      <c r="H19" s="25">
        <v>47150</v>
      </c>
      <c r="I19" s="10"/>
      <c r="J19" s="25" t="s">
        <v>385</v>
      </c>
      <c r="K19" s="26" t="s">
        <v>387</v>
      </c>
      <c r="L19" s="25" t="s">
        <v>394</v>
      </c>
      <c r="N19" s="115">
        <v>14</v>
      </c>
      <c r="P19" s="30"/>
    </row>
    <row r="20" spans="2:26" x14ac:dyDescent="0.3">
      <c r="D20" s="112">
        <v>15</v>
      </c>
      <c r="T20" s="159" t="s">
        <v>426</v>
      </c>
      <c r="U20" s="158"/>
      <c r="V20" s="158"/>
      <c r="W20" s="158"/>
      <c r="X20" s="158"/>
      <c r="Y20" s="158"/>
      <c r="Z20" s="158"/>
    </row>
    <row r="21" spans="2:26" x14ac:dyDescent="0.3">
      <c r="D21" s="112">
        <v>16</v>
      </c>
      <c r="T21" s="158"/>
      <c r="U21" s="158"/>
      <c r="V21" s="158"/>
      <c r="W21" s="158"/>
      <c r="X21" s="158"/>
      <c r="Y21" s="158"/>
      <c r="Z21" s="158"/>
    </row>
    <row r="22" spans="2:26" x14ac:dyDescent="0.3">
      <c r="D22" s="112">
        <v>17</v>
      </c>
      <c r="L22" s="113" t="s">
        <v>394</v>
      </c>
      <c r="T22" s="158"/>
      <c r="U22" s="158"/>
      <c r="V22" s="158"/>
      <c r="W22" s="158"/>
      <c r="X22" s="158"/>
      <c r="Y22" s="158"/>
      <c r="Z22" s="158"/>
    </row>
    <row r="23" spans="2:26" x14ac:dyDescent="0.3">
      <c r="D23" s="112">
        <v>18</v>
      </c>
      <c r="L23" s="113" t="s">
        <v>395</v>
      </c>
      <c r="T23" s="158"/>
      <c r="U23" s="158"/>
      <c r="V23" s="158"/>
      <c r="W23" s="158"/>
      <c r="X23" s="158"/>
      <c r="Y23" s="158"/>
      <c r="Z23" s="158"/>
    </row>
    <row r="24" spans="2:26" x14ac:dyDescent="0.3">
      <c r="D24" s="112">
        <v>19</v>
      </c>
      <c r="L24" s="113" t="s">
        <v>396</v>
      </c>
      <c r="T24" s="158"/>
      <c r="U24" s="158"/>
      <c r="V24" s="158"/>
      <c r="W24" s="158"/>
      <c r="X24" s="158"/>
      <c r="Y24" s="158"/>
      <c r="Z24" s="158"/>
    </row>
    <row r="25" spans="2:26" x14ac:dyDescent="0.3">
      <c r="D25" s="112">
        <v>20</v>
      </c>
      <c r="L25" s="113" t="s">
        <v>397</v>
      </c>
      <c r="T25" s="158"/>
      <c r="U25" s="158"/>
      <c r="V25" s="158"/>
      <c r="W25" s="158"/>
      <c r="X25" s="158"/>
      <c r="Y25" s="158"/>
      <c r="Z25" s="158"/>
    </row>
    <row r="26" spans="2:26" x14ac:dyDescent="0.3">
      <c r="D26" s="112">
        <v>21</v>
      </c>
      <c r="L26" s="113" t="s">
        <v>398</v>
      </c>
      <c r="T26" s="158"/>
      <c r="U26" s="158"/>
      <c r="V26" s="158"/>
      <c r="W26" s="158"/>
      <c r="X26" s="158"/>
      <c r="Y26" s="158"/>
      <c r="Z26" s="158"/>
    </row>
    <row r="27" spans="2:26" x14ac:dyDescent="0.3">
      <c r="D27" s="112">
        <v>22</v>
      </c>
      <c r="L27" s="113" t="s">
        <v>399</v>
      </c>
      <c r="T27" s="158"/>
      <c r="U27" s="158"/>
      <c r="V27" s="158"/>
      <c r="W27" s="158"/>
      <c r="X27" s="158"/>
      <c r="Y27" s="158"/>
      <c r="Z27" s="158"/>
    </row>
    <row r="28" spans="2:26" x14ac:dyDescent="0.3">
      <c r="D28" s="112">
        <v>23</v>
      </c>
      <c r="L28" s="113" t="s">
        <v>400</v>
      </c>
      <c r="T28" s="158"/>
      <c r="U28" s="158"/>
      <c r="V28" s="158"/>
      <c r="W28" s="158"/>
      <c r="X28" s="158"/>
      <c r="Y28" s="158"/>
      <c r="Z28" s="158"/>
    </row>
    <row r="29" spans="2:26" x14ac:dyDescent="0.3">
      <c r="D29" s="112">
        <v>24</v>
      </c>
      <c r="T29" s="158"/>
      <c r="U29" s="158"/>
      <c r="V29" s="158"/>
      <c r="W29" s="158"/>
      <c r="X29" s="158"/>
      <c r="Y29" s="158"/>
      <c r="Z29" s="158"/>
    </row>
    <row r="30" spans="2:26" x14ac:dyDescent="0.3">
      <c r="D30" s="112">
        <v>25</v>
      </c>
      <c r="T30" s="158"/>
      <c r="U30" s="158"/>
      <c r="V30" s="158"/>
      <c r="W30" s="158"/>
      <c r="X30" s="158"/>
      <c r="Y30" s="158"/>
      <c r="Z30" s="158"/>
    </row>
    <row r="31" spans="2:26" x14ac:dyDescent="0.3">
      <c r="D31" s="112">
        <v>26</v>
      </c>
      <c r="T31" s="158"/>
      <c r="U31" s="158"/>
      <c r="V31" s="158"/>
      <c r="W31" s="158"/>
      <c r="X31" s="158"/>
      <c r="Y31" s="158"/>
      <c r="Z31" s="158"/>
    </row>
    <row r="32" spans="2:26" x14ac:dyDescent="0.3">
      <c r="D32" s="112">
        <v>27</v>
      </c>
      <c r="T32" s="158"/>
      <c r="U32" s="158"/>
      <c r="V32" s="158"/>
      <c r="W32" s="158"/>
      <c r="X32" s="158"/>
      <c r="Y32" s="158"/>
      <c r="Z32" s="158"/>
    </row>
    <row r="33" spans="4:26" x14ac:dyDescent="0.3">
      <c r="D33" s="112">
        <v>28</v>
      </c>
      <c r="T33" s="158"/>
      <c r="U33" s="158"/>
      <c r="V33" s="158"/>
      <c r="W33" s="158"/>
      <c r="X33" s="158"/>
      <c r="Y33" s="158"/>
      <c r="Z33" s="158"/>
    </row>
    <row r="34" spans="4:26" x14ac:dyDescent="0.3">
      <c r="D34" s="112">
        <v>29</v>
      </c>
      <c r="T34" s="158"/>
      <c r="U34" s="158"/>
      <c r="V34" s="158"/>
      <c r="W34" s="158"/>
      <c r="X34" s="158"/>
      <c r="Y34" s="158"/>
      <c r="Z34" s="158"/>
    </row>
    <row r="35" spans="4:26" x14ac:dyDescent="0.3">
      <c r="D35" s="112">
        <v>30</v>
      </c>
      <c r="T35" s="158"/>
      <c r="U35" s="158"/>
      <c r="V35" s="158"/>
      <c r="W35" s="158"/>
      <c r="X35" s="158"/>
      <c r="Y35" s="158"/>
      <c r="Z35" s="158"/>
    </row>
    <row r="36" spans="4:26" x14ac:dyDescent="0.3">
      <c r="D36" s="112">
        <v>31</v>
      </c>
    </row>
    <row r="37" spans="4:26" x14ac:dyDescent="0.3">
      <c r="D37" s="112">
        <v>32</v>
      </c>
    </row>
    <row r="38" spans="4:26" x14ac:dyDescent="0.3">
      <c r="D38" s="112">
        <v>33</v>
      </c>
    </row>
    <row r="39" spans="4:26" x14ac:dyDescent="0.3">
      <c r="D39" s="112">
        <v>34</v>
      </c>
    </row>
    <row r="40" spans="4:26" x14ac:dyDescent="0.3">
      <c r="D40" s="112">
        <v>35</v>
      </c>
    </row>
    <row r="41" spans="4:26" x14ac:dyDescent="0.3">
      <c r="D41" s="112">
        <v>36</v>
      </c>
    </row>
    <row r="42" spans="4:26" x14ac:dyDescent="0.3">
      <c r="D42" s="112">
        <v>37</v>
      </c>
    </row>
    <row r="43" spans="4:26" x14ac:dyDescent="0.3">
      <c r="D43" s="112">
        <v>38</v>
      </c>
    </row>
    <row r="44" spans="4:26" x14ac:dyDescent="0.3">
      <c r="D44" s="112">
        <v>39</v>
      </c>
    </row>
    <row r="45" spans="4:26" x14ac:dyDescent="0.3">
      <c r="D45" s="112">
        <v>40</v>
      </c>
    </row>
    <row r="46" spans="4:26" x14ac:dyDescent="0.3">
      <c r="D46" s="112">
        <v>41</v>
      </c>
    </row>
    <row r="47" spans="4:26" x14ac:dyDescent="0.3">
      <c r="D47" s="112">
        <v>42</v>
      </c>
    </row>
    <row r="48" spans="4:26" x14ac:dyDescent="0.3">
      <c r="D48" s="112">
        <v>43</v>
      </c>
    </row>
    <row r="49" spans="4:4" x14ac:dyDescent="0.3">
      <c r="D49" s="112">
        <v>44</v>
      </c>
    </row>
    <row r="50" spans="4:4" x14ac:dyDescent="0.3">
      <c r="D50" s="112">
        <v>45</v>
      </c>
    </row>
    <row r="51" spans="4:4" x14ac:dyDescent="0.3">
      <c r="D51" s="112">
        <v>46</v>
      </c>
    </row>
    <row r="52" spans="4:4" x14ac:dyDescent="0.3">
      <c r="D52" s="112">
        <v>47</v>
      </c>
    </row>
    <row r="53" spans="4:4" x14ac:dyDescent="0.3">
      <c r="D53" s="112">
        <v>48</v>
      </c>
    </row>
    <row r="54" spans="4:4" x14ac:dyDescent="0.3">
      <c r="D54" s="112">
        <v>49</v>
      </c>
    </row>
    <row r="55" spans="4:4" x14ac:dyDescent="0.3">
      <c r="D55" s="112">
        <v>50</v>
      </c>
    </row>
    <row r="56" spans="4:4" x14ac:dyDescent="0.3">
      <c r="D56" s="112">
        <v>51</v>
      </c>
    </row>
    <row r="57" spans="4:4" x14ac:dyDescent="0.3">
      <c r="D57" s="112">
        <v>52</v>
      </c>
    </row>
    <row r="58" spans="4:4" x14ac:dyDescent="0.3">
      <c r="D58" s="112">
        <v>53</v>
      </c>
    </row>
    <row r="59" spans="4:4" x14ac:dyDescent="0.3">
      <c r="D59" s="112">
        <v>54</v>
      </c>
    </row>
    <row r="60" spans="4:4" x14ac:dyDescent="0.3">
      <c r="D60" s="112">
        <v>55</v>
      </c>
    </row>
    <row r="61" spans="4:4" x14ac:dyDescent="0.3">
      <c r="D61" s="112">
        <v>56</v>
      </c>
    </row>
    <row r="62" spans="4:4" x14ac:dyDescent="0.3">
      <c r="D62" s="112">
        <v>57</v>
      </c>
    </row>
    <row r="63" spans="4:4" x14ac:dyDescent="0.3">
      <c r="D63" s="112">
        <v>58</v>
      </c>
    </row>
    <row r="64" spans="4:4" x14ac:dyDescent="0.3">
      <c r="D64" s="112">
        <v>59</v>
      </c>
    </row>
    <row r="65" spans="4:4" x14ac:dyDescent="0.3">
      <c r="D65" s="112">
        <v>60</v>
      </c>
    </row>
    <row r="66" spans="4:4" x14ac:dyDescent="0.3">
      <c r="D66" s="112">
        <v>61</v>
      </c>
    </row>
    <row r="67" spans="4:4" x14ac:dyDescent="0.3">
      <c r="D67" s="112">
        <v>62</v>
      </c>
    </row>
    <row r="68" spans="4:4" x14ac:dyDescent="0.3">
      <c r="D68" s="112">
        <v>63</v>
      </c>
    </row>
    <row r="69" spans="4:4" x14ac:dyDescent="0.3">
      <c r="D69" s="112">
        <v>64</v>
      </c>
    </row>
    <row r="70" spans="4:4" x14ac:dyDescent="0.3">
      <c r="D70" s="112">
        <v>65</v>
      </c>
    </row>
    <row r="71" spans="4:4" x14ac:dyDescent="0.3">
      <c r="D71" s="112">
        <v>66</v>
      </c>
    </row>
    <row r="72" spans="4:4" x14ac:dyDescent="0.3">
      <c r="D72" s="112">
        <v>67</v>
      </c>
    </row>
    <row r="73" spans="4:4" x14ac:dyDescent="0.3">
      <c r="D73" s="112">
        <v>68</v>
      </c>
    </row>
    <row r="74" spans="4:4" x14ac:dyDescent="0.3">
      <c r="D74" s="112">
        <v>69</v>
      </c>
    </row>
    <row r="75" spans="4:4" x14ac:dyDescent="0.3">
      <c r="D75" s="112">
        <v>70</v>
      </c>
    </row>
    <row r="76" spans="4:4" x14ac:dyDescent="0.3">
      <c r="D76" s="112">
        <v>71</v>
      </c>
    </row>
    <row r="77" spans="4:4" x14ac:dyDescent="0.3">
      <c r="D77" s="112">
        <v>72</v>
      </c>
    </row>
    <row r="78" spans="4:4" x14ac:dyDescent="0.3">
      <c r="D78" s="112">
        <v>73</v>
      </c>
    </row>
    <row r="79" spans="4:4" x14ac:dyDescent="0.3">
      <c r="D79" s="112">
        <v>74</v>
      </c>
    </row>
    <row r="80" spans="4:4" x14ac:dyDescent="0.3">
      <c r="D80" s="112">
        <v>75</v>
      </c>
    </row>
    <row r="81" spans="4:4" x14ac:dyDescent="0.3">
      <c r="D81" s="112">
        <v>76</v>
      </c>
    </row>
    <row r="82" spans="4:4" x14ac:dyDescent="0.3">
      <c r="D82" s="112">
        <v>77</v>
      </c>
    </row>
    <row r="83" spans="4:4" x14ac:dyDescent="0.3">
      <c r="D83" s="112">
        <v>78</v>
      </c>
    </row>
    <row r="84" spans="4:4" x14ac:dyDescent="0.3">
      <c r="D84" s="112">
        <v>79</v>
      </c>
    </row>
    <row r="85" spans="4:4" x14ac:dyDescent="0.3">
      <c r="D85" s="112">
        <v>80</v>
      </c>
    </row>
    <row r="86" spans="4:4" x14ac:dyDescent="0.3">
      <c r="D86" s="112">
        <v>81</v>
      </c>
    </row>
    <row r="87" spans="4:4" x14ac:dyDescent="0.3">
      <c r="D87" s="112">
        <v>82</v>
      </c>
    </row>
    <row r="88" spans="4:4" x14ac:dyDescent="0.3">
      <c r="D88" s="112">
        <v>83</v>
      </c>
    </row>
    <row r="89" spans="4:4" x14ac:dyDescent="0.3">
      <c r="D89" s="112">
        <v>84</v>
      </c>
    </row>
    <row r="90" spans="4:4" x14ac:dyDescent="0.3">
      <c r="D90" s="112">
        <v>85</v>
      </c>
    </row>
    <row r="91" spans="4:4" x14ac:dyDescent="0.3">
      <c r="D91" s="112">
        <v>86</v>
      </c>
    </row>
    <row r="92" spans="4:4" x14ac:dyDescent="0.3">
      <c r="D92" s="112">
        <v>87</v>
      </c>
    </row>
    <row r="93" spans="4:4" x14ac:dyDescent="0.3">
      <c r="D93" s="112">
        <v>88</v>
      </c>
    </row>
    <row r="94" spans="4:4" x14ac:dyDescent="0.3">
      <c r="D94" s="112">
        <v>89</v>
      </c>
    </row>
    <row r="95" spans="4:4" x14ac:dyDescent="0.3">
      <c r="D95" s="112">
        <v>90</v>
      </c>
    </row>
    <row r="96" spans="4:4" x14ac:dyDescent="0.3">
      <c r="D96" s="112">
        <v>91</v>
      </c>
    </row>
    <row r="97" spans="4:4" x14ac:dyDescent="0.3">
      <c r="D97" s="112">
        <v>92</v>
      </c>
    </row>
    <row r="98" spans="4:4" x14ac:dyDescent="0.3">
      <c r="D98" s="112">
        <v>93</v>
      </c>
    </row>
    <row r="99" spans="4:4" x14ac:dyDescent="0.3">
      <c r="D99" s="112">
        <v>94</v>
      </c>
    </row>
    <row r="100" spans="4:4" x14ac:dyDescent="0.3">
      <c r="D100" s="112">
        <v>95</v>
      </c>
    </row>
    <row r="101" spans="4:4" x14ac:dyDescent="0.3">
      <c r="D101" s="112">
        <v>96</v>
      </c>
    </row>
    <row r="102" spans="4:4" x14ac:dyDescent="0.3">
      <c r="D102" s="112">
        <v>97</v>
      </c>
    </row>
    <row r="103" spans="4:4" x14ac:dyDescent="0.3">
      <c r="D103" s="112">
        <v>98</v>
      </c>
    </row>
    <row r="104" spans="4:4" x14ac:dyDescent="0.3">
      <c r="D104" s="112">
        <v>99</v>
      </c>
    </row>
    <row r="105" spans="4:4" x14ac:dyDescent="0.3">
      <c r="D105" s="112">
        <v>100</v>
      </c>
    </row>
    <row r="106" spans="4:4" x14ac:dyDescent="0.3">
      <c r="D106" s="112">
        <v>101</v>
      </c>
    </row>
    <row r="107" spans="4:4" x14ac:dyDescent="0.3">
      <c r="D107" s="112">
        <v>102</v>
      </c>
    </row>
    <row r="108" spans="4:4" x14ac:dyDescent="0.3">
      <c r="D108" s="112">
        <v>103</v>
      </c>
    </row>
    <row r="109" spans="4:4" x14ac:dyDescent="0.3">
      <c r="D109" s="112">
        <v>104</v>
      </c>
    </row>
    <row r="110" spans="4:4" x14ac:dyDescent="0.3">
      <c r="D110" s="112">
        <v>105</v>
      </c>
    </row>
    <row r="111" spans="4:4" x14ac:dyDescent="0.3">
      <c r="D111" s="112">
        <v>106</v>
      </c>
    </row>
    <row r="112" spans="4:4" x14ac:dyDescent="0.3">
      <c r="D112" s="112">
        <v>107</v>
      </c>
    </row>
    <row r="113" spans="4:4" x14ac:dyDescent="0.3">
      <c r="D113" s="112">
        <v>108</v>
      </c>
    </row>
    <row r="114" spans="4:4" x14ac:dyDescent="0.3">
      <c r="D114" s="112">
        <v>109</v>
      </c>
    </row>
    <row r="115" spans="4:4" x14ac:dyDescent="0.3">
      <c r="D115" s="112">
        <v>110</v>
      </c>
    </row>
    <row r="116" spans="4:4" x14ac:dyDescent="0.3">
      <c r="D116" s="112">
        <v>111</v>
      </c>
    </row>
    <row r="117" spans="4:4" x14ac:dyDescent="0.3">
      <c r="D117" s="112">
        <v>112</v>
      </c>
    </row>
    <row r="118" spans="4:4" x14ac:dyDescent="0.3">
      <c r="D118" s="112">
        <v>113</v>
      </c>
    </row>
    <row r="119" spans="4:4" x14ac:dyDescent="0.3">
      <c r="D119" s="112">
        <v>114</v>
      </c>
    </row>
    <row r="120" spans="4:4" x14ac:dyDescent="0.3">
      <c r="D120" s="112">
        <v>115</v>
      </c>
    </row>
    <row r="121" spans="4:4" x14ac:dyDescent="0.3">
      <c r="D121" s="112">
        <v>116</v>
      </c>
    </row>
    <row r="122" spans="4:4" x14ac:dyDescent="0.3">
      <c r="D122" s="112">
        <v>117</v>
      </c>
    </row>
    <row r="123" spans="4:4" x14ac:dyDescent="0.3">
      <c r="D123" s="112">
        <v>118</v>
      </c>
    </row>
    <row r="124" spans="4:4" x14ac:dyDescent="0.3">
      <c r="D124" s="112">
        <v>119</v>
      </c>
    </row>
    <row r="125" spans="4:4" x14ac:dyDescent="0.3">
      <c r="D125" s="112">
        <v>120</v>
      </c>
    </row>
    <row r="126" spans="4:4" x14ac:dyDescent="0.3">
      <c r="D126" s="112">
        <v>121</v>
      </c>
    </row>
    <row r="127" spans="4:4" x14ac:dyDescent="0.3">
      <c r="D127" s="112">
        <v>122</v>
      </c>
    </row>
    <row r="128" spans="4:4" x14ac:dyDescent="0.3">
      <c r="D128" s="112">
        <v>123</v>
      </c>
    </row>
    <row r="129" spans="4:4" x14ac:dyDescent="0.3">
      <c r="D129" s="112">
        <v>124</v>
      </c>
    </row>
    <row r="130" spans="4:4" x14ac:dyDescent="0.3">
      <c r="D130" s="112">
        <v>125</v>
      </c>
    </row>
    <row r="131" spans="4:4" x14ac:dyDescent="0.3">
      <c r="D131" s="112">
        <v>126</v>
      </c>
    </row>
    <row r="132" spans="4:4" x14ac:dyDescent="0.3">
      <c r="D132" s="112">
        <v>127</v>
      </c>
    </row>
    <row r="133" spans="4:4" x14ac:dyDescent="0.3">
      <c r="D133" s="112">
        <v>128</v>
      </c>
    </row>
    <row r="134" spans="4:4" x14ac:dyDescent="0.3">
      <c r="D134" s="112">
        <v>129</v>
      </c>
    </row>
    <row r="135" spans="4:4" x14ac:dyDescent="0.3">
      <c r="D135" s="112">
        <v>130</v>
      </c>
    </row>
    <row r="136" spans="4:4" x14ac:dyDescent="0.3">
      <c r="D136" s="112">
        <v>131</v>
      </c>
    </row>
    <row r="137" spans="4:4" x14ac:dyDescent="0.3">
      <c r="D137" s="112">
        <v>132</v>
      </c>
    </row>
    <row r="138" spans="4:4" x14ac:dyDescent="0.3">
      <c r="D138" s="112">
        <v>133</v>
      </c>
    </row>
    <row r="139" spans="4:4" x14ac:dyDescent="0.3">
      <c r="D139" s="112">
        <v>134</v>
      </c>
    </row>
    <row r="140" spans="4:4" x14ac:dyDescent="0.3">
      <c r="D140" s="112">
        <v>135</v>
      </c>
    </row>
    <row r="141" spans="4:4" x14ac:dyDescent="0.3">
      <c r="D141" s="112">
        <v>136</v>
      </c>
    </row>
    <row r="142" spans="4:4" x14ac:dyDescent="0.3">
      <c r="D142" s="112">
        <v>137</v>
      </c>
    </row>
    <row r="143" spans="4:4" x14ac:dyDescent="0.3">
      <c r="D143" s="112">
        <v>138</v>
      </c>
    </row>
    <row r="144" spans="4:4" x14ac:dyDescent="0.3">
      <c r="D144" s="112">
        <v>139</v>
      </c>
    </row>
    <row r="145" spans="4:4" x14ac:dyDescent="0.3">
      <c r="D145" s="112">
        <v>140</v>
      </c>
    </row>
    <row r="146" spans="4:4" x14ac:dyDescent="0.3">
      <c r="D146" s="112">
        <v>141</v>
      </c>
    </row>
    <row r="147" spans="4:4" x14ac:dyDescent="0.3">
      <c r="D147" s="112">
        <v>142</v>
      </c>
    </row>
    <row r="148" spans="4:4" x14ac:dyDescent="0.3">
      <c r="D148" s="112">
        <v>143</v>
      </c>
    </row>
    <row r="149" spans="4:4" x14ac:dyDescent="0.3">
      <c r="D149" s="112">
        <v>144</v>
      </c>
    </row>
    <row r="150" spans="4:4" x14ac:dyDescent="0.3">
      <c r="D150" s="112">
        <v>145</v>
      </c>
    </row>
    <row r="151" spans="4:4" x14ac:dyDescent="0.3">
      <c r="D151" s="112">
        <v>146</v>
      </c>
    </row>
    <row r="152" spans="4:4" x14ac:dyDescent="0.3">
      <c r="D152" s="112">
        <v>147</v>
      </c>
    </row>
    <row r="153" spans="4:4" x14ac:dyDescent="0.3">
      <c r="D153" s="112">
        <v>148</v>
      </c>
    </row>
    <row r="154" spans="4:4" x14ac:dyDescent="0.3">
      <c r="D154" s="112">
        <v>149</v>
      </c>
    </row>
    <row r="155" spans="4:4" x14ac:dyDescent="0.3">
      <c r="D155" s="112">
        <v>150</v>
      </c>
    </row>
    <row r="156" spans="4:4" x14ac:dyDescent="0.3">
      <c r="D156" s="112">
        <v>151</v>
      </c>
    </row>
    <row r="157" spans="4:4" x14ac:dyDescent="0.3">
      <c r="D157" s="112">
        <v>152</v>
      </c>
    </row>
    <row r="158" spans="4:4" x14ac:dyDescent="0.3">
      <c r="D158" s="112">
        <v>153</v>
      </c>
    </row>
    <row r="159" spans="4:4" x14ac:dyDescent="0.3">
      <c r="D159" s="112">
        <v>154</v>
      </c>
    </row>
    <row r="160" spans="4:4" x14ac:dyDescent="0.3">
      <c r="D160" s="112">
        <v>155</v>
      </c>
    </row>
    <row r="161" spans="4:4" x14ac:dyDescent="0.3">
      <c r="D161" s="112">
        <v>156</v>
      </c>
    </row>
    <row r="162" spans="4:4" x14ac:dyDescent="0.3">
      <c r="D162" s="112">
        <v>157</v>
      </c>
    </row>
    <row r="163" spans="4:4" x14ac:dyDescent="0.3">
      <c r="D163" s="112">
        <v>158</v>
      </c>
    </row>
    <row r="164" spans="4:4" x14ac:dyDescent="0.3">
      <c r="D164" s="112">
        <v>159</v>
      </c>
    </row>
    <row r="165" spans="4:4" x14ac:dyDescent="0.3">
      <c r="D165" s="112">
        <v>160</v>
      </c>
    </row>
    <row r="166" spans="4:4" x14ac:dyDescent="0.3">
      <c r="D166" s="112">
        <v>161</v>
      </c>
    </row>
    <row r="167" spans="4:4" x14ac:dyDescent="0.3">
      <c r="D167" s="112">
        <v>162</v>
      </c>
    </row>
    <row r="168" spans="4:4" x14ac:dyDescent="0.3">
      <c r="D168" s="112">
        <v>163</v>
      </c>
    </row>
    <row r="169" spans="4:4" x14ac:dyDescent="0.3">
      <c r="D169" s="112">
        <v>164</v>
      </c>
    </row>
    <row r="170" spans="4:4" x14ac:dyDescent="0.3">
      <c r="D170" s="112">
        <v>165</v>
      </c>
    </row>
    <row r="171" spans="4:4" x14ac:dyDescent="0.3">
      <c r="D171" s="112">
        <v>166</v>
      </c>
    </row>
    <row r="172" spans="4:4" x14ac:dyDescent="0.3">
      <c r="D172" s="112">
        <v>167</v>
      </c>
    </row>
    <row r="173" spans="4:4" x14ac:dyDescent="0.3">
      <c r="D173" s="112">
        <v>168</v>
      </c>
    </row>
    <row r="174" spans="4:4" x14ac:dyDescent="0.3">
      <c r="D174" s="112">
        <v>169</v>
      </c>
    </row>
    <row r="175" spans="4:4" x14ac:dyDescent="0.3">
      <c r="D175" s="112">
        <v>170</v>
      </c>
    </row>
    <row r="176" spans="4:4" x14ac:dyDescent="0.3">
      <c r="D176" s="112">
        <v>171</v>
      </c>
    </row>
    <row r="177" spans="4:4" x14ac:dyDescent="0.3">
      <c r="D177" s="112">
        <v>172</v>
      </c>
    </row>
    <row r="178" spans="4:4" x14ac:dyDescent="0.3">
      <c r="D178" s="112">
        <v>173</v>
      </c>
    </row>
    <row r="179" spans="4:4" x14ac:dyDescent="0.3">
      <c r="D179" s="112">
        <v>174</v>
      </c>
    </row>
    <row r="180" spans="4:4" x14ac:dyDescent="0.3">
      <c r="D180" s="112">
        <v>175</v>
      </c>
    </row>
    <row r="181" spans="4:4" x14ac:dyDescent="0.3">
      <c r="D181" s="112">
        <v>176</v>
      </c>
    </row>
    <row r="182" spans="4:4" x14ac:dyDescent="0.3">
      <c r="D182" s="112">
        <v>177</v>
      </c>
    </row>
    <row r="183" spans="4:4" x14ac:dyDescent="0.3">
      <c r="D183" s="112">
        <v>178</v>
      </c>
    </row>
    <row r="184" spans="4:4" x14ac:dyDescent="0.3">
      <c r="D184" s="112">
        <v>179</v>
      </c>
    </row>
    <row r="185" spans="4:4" x14ac:dyDescent="0.3">
      <c r="D185" s="112">
        <v>180</v>
      </c>
    </row>
    <row r="186" spans="4:4" x14ac:dyDescent="0.3">
      <c r="D186" s="112">
        <v>181</v>
      </c>
    </row>
    <row r="187" spans="4:4" x14ac:dyDescent="0.3">
      <c r="D187" s="112">
        <v>182</v>
      </c>
    </row>
    <row r="188" spans="4:4" x14ac:dyDescent="0.3">
      <c r="D188" s="112">
        <v>183</v>
      </c>
    </row>
    <row r="189" spans="4:4" x14ac:dyDescent="0.3">
      <c r="D189" s="112">
        <v>184</v>
      </c>
    </row>
    <row r="190" spans="4:4" x14ac:dyDescent="0.3">
      <c r="D190" s="112">
        <v>185</v>
      </c>
    </row>
    <row r="191" spans="4:4" x14ac:dyDescent="0.3">
      <c r="D191" s="112">
        <v>186</v>
      </c>
    </row>
    <row r="192" spans="4:4" x14ac:dyDescent="0.3">
      <c r="D192" s="112">
        <v>187</v>
      </c>
    </row>
    <row r="193" spans="4:4" x14ac:dyDescent="0.3">
      <c r="D193" s="112">
        <v>188</v>
      </c>
    </row>
    <row r="194" spans="4:4" x14ac:dyDescent="0.3">
      <c r="D194" s="112">
        <v>189</v>
      </c>
    </row>
    <row r="195" spans="4:4" x14ac:dyDescent="0.3">
      <c r="D195" s="112">
        <v>190</v>
      </c>
    </row>
    <row r="196" spans="4:4" x14ac:dyDescent="0.3">
      <c r="D196" s="112">
        <v>191</v>
      </c>
    </row>
    <row r="197" spans="4:4" x14ac:dyDescent="0.3">
      <c r="D197" s="112">
        <v>192</v>
      </c>
    </row>
    <row r="198" spans="4:4" x14ac:dyDescent="0.3">
      <c r="D198" s="112">
        <v>193</v>
      </c>
    </row>
    <row r="199" spans="4:4" x14ac:dyDescent="0.3">
      <c r="D199" s="112">
        <v>194</v>
      </c>
    </row>
    <row r="200" spans="4:4" x14ac:dyDescent="0.3">
      <c r="D200" s="112">
        <v>195</v>
      </c>
    </row>
    <row r="201" spans="4:4" x14ac:dyDescent="0.3">
      <c r="D201" s="112">
        <v>196</v>
      </c>
    </row>
    <row r="202" spans="4:4" x14ac:dyDescent="0.3">
      <c r="D202" s="112">
        <v>197</v>
      </c>
    </row>
    <row r="203" spans="4:4" x14ac:dyDescent="0.3">
      <c r="D203" s="112">
        <v>198</v>
      </c>
    </row>
    <row r="204" spans="4:4" x14ac:dyDescent="0.3">
      <c r="D204" s="112">
        <v>199</v>
      </c>
    </row>
    <row r="205" spans="4:4" x14ac:dyDescent="0.3">
      <c r="D205" s="112">
        <v>200</v>
      </c>
    </row>
    <row r="206" spans="4:4" x14ac:dyDescent="0.3">
      <c r="D206" s="112">
        <v>201</v>
      </c>
    </row>
    <row r="207" spans="4:4" x14ac:dyDescent="0.3">
      <c r="D207" s="112">
        <v>202</v>
      </c>
    </row>
    <row r="208" spans="4:4" x14ac:dyDescent="0.3">
      <c r="D208" s="112">
        <v>203</v>
      </c>
    </row>
    <row r="209" spans="4:4" x14ac:dyDescent="0.3">
      <c r="D209" s="112">
        <v>204</v>
      </c>
    </row>
    <row r="210" spans="4:4" x14ac:dyDescent="0.3">
      <c r="D210" s="112">
        <v>205</v>
      </c>
    </row>
    <row r="211" spans="4:4" x14ac:dyDescent="0.3">
      <c r="D211" s="112">
        <v>206</v>
      </c>
    </row>
    <row r="212" spans="4:4" x14ac:dyDescent="0.3">
      <c r="D212" s="112">
        <v>207</v>
      </c>
    </row>
    <row r="213" spans="4:4" x14ac:dyDescent="0.3">
      <c r="D213" s="112">
        <v>208</v>
      </c>
    </row>
    <row r="214" spans="4:4" x14ac:dyDescent="0.3">
      <c r="D214" s="112">
        <v>209</v>
      </c>
    </row>
    <row r="215" spans="4:4" x14ac:dyDescent="0.3">
      <c r="D215" s="112">
        <v>210</v>
      </c>
    </row>
    <row r="216" spans="4:4" x14ac:dyDescent="0.3">
      <c r="D216" s="112">
        <v>211</v>
      </c>
    </row>
    <row r="217" spans="4:4" x14ac:dyDescent="0.3">
      <c r="D217" s="112">
        <v>212</v>
      </c>
    </row>
    <row r="218" spans="4:4" x14ac:dyDescent="0.3">
      <c r="D218" s="112">
        <v>213</v>
      </c>
    </row>
    <row r="219" spans="4:4" x14ac:dyDescent="0.3">
      <c r="D219" s="112">
        <v>214</v>
      </c>
    </row>
    <row r="220" spans="4:4" x14ac:dyDescent="0.3">
      <c r="D220" s="112">
        <v>215</v>
      </c>
    </row>
    <row r="221" spans="4:4" x14ac:dyDescent="0.3">
      <c r="D221" s="112">
        <v>216</v>
      </c>
    </row>
    <row r="222" spans="4:4" x14ac:dyDescent="0.3">
      <c r="D222" s="112">
        <v>217</v>
      </c>
    </row>
    <row r="223" spans="4:4" x14ac:dyDescent="0.3">
      <c r="D223" s="112">
        <v>218</v>
      </c>
    </row>
    <row r="224" spans="4:4" x14ac:dyDescent="0.3">
      <c r="D224" s="112">
        <v>219</v>
      </c>
    </row>
    <row r="225" spans="4:4" x14ac:dyDescent="0.3">
      <c r="D225" s="112">
        <v>220</v>
      </c>
    </row>
    <row r="226" spans="4:4" x14ac:dyDescent="0.3">
      <c r="D226" s="112">
        <v>221</v>
      </c>
    </row>
    <row r="227" spans="4:4" x14ac:dyDescent="0.3">
      <c r="D227" s="112">
        <v>222</v>
      </c>
    </row>
    <row r="228" spans="4:4" x14ac:dyDescent="0.3">
      <c r="D228" s="112">
        <v>223</v>
      </c>
    </row>
    <row r="229" spans="4:4" x14ac:dyDescent="0.3">
      <c r="D229" s="112">
        <v>224</v>
      </c>
    </row>
    <row r="230" spans="4:4" x14ac:dyDescent="0.3">
      <c r="D230" s="112">
        <v>225</v>
      </c>
    </row>
    <row r="231" spans="4:4" x14ac:dyDescent="0.3">
      <c r="D231" s="112">
        <v>226</v>
      </c>
    </row>
    <row r="232" spans="4:4" x14ac:dyDescent="0.3">
      <c r="D232" s="112">
        <v>227</v>
      </c>
    </row>
    <row r="233" spans="4:4" x14ac:dyDescent="0.3">
      <c r="D233" s="112">
        <v>228</v>
      </c>
    </row>
    <row r="234" spans="4:4" x14ac:dyDescent="0.3">
      <c r="D234" s="112">
        <v>229</v>
      </c>
    </row>
    <row r="235" spans="4:4" x14ac:dyDescent="0.3">
      <c r="D235" s="112">
        <v>230</v>
      </c>
    </row>
    <row r="236" spans="4:4" x14ac:dyDescent="0.3">
      <c r="D236" s="112">
        <v>231</v>
      </c>
    </row>
    <row r="237" spans="4:4" x14ac:dyDescent="0.3">
      <c r="D237" s="112">
        <v>232</v>
      </c>
    </row>
    <row r="238" spans="4:4" x14ac:dyDescent="0.3">
      <c r="D238" s="112">
        <v>233</v>
      </c>
    </row>
    <row r="239" spans="4:4" x14ac:dyDescent="0.3">
      <c r="D239" s="112">
        <v>234</v>
      </c>
    </row>
    <row r="240" spans="4:4" x14ac:dyDescent="0.3">
      <c r="D240" s="112">
        <v>235</v>
      </c>
    </row>
    <row r="241" spans="4:4" x14ac:dyDescent="0.3">
      <c r="D241" s="112">
        <v>236</v>
      </c>
    </row>
    <row r="242" spans="4:4" x14ac:dyDescent="0.3">
      <c r="D242" s="112">
        <v>237</v>
      </c>
    </row>
    <row r="243" spans="4:4" x14ac:dyDescent="0.3">
      <c r="D243" s="112">
        <v>238</v>
      </c>
    </row>
    <row r="244" spans="4:4" x14ac:dyDescent="0.3">
      <c r="D244" s="112">
        <v>239</v>
      </c>
    </row>
    <row r="245" spans="4:4" x14ac:dyDescent="0.3">
      <c r="D245" s="112">
        <v>240</v>
      </c>
    </row>
    <row r="246" spans="4:4" x14ac:dyDescent="0.3">
      <c r="D246" s="112">
        <v>241</v>
      </c>
    </row>
    <row r="247" spans="4:4" x14ac:dyDescent="0.3">
      <c r="D247" s="112">
        <v>242</v>
      </c>
    </row>
    <row r="248" spans="4:4" x14ac:dyDescent="0.3">
      <c r="D248" s="112">
        <v>243</v>
      </c>
    </row>
    <row r="249" spans="4:4" x14ac:dyDescent="0.3">
      <c r="D249" s="112">
        <v>244</v>
      </c>
    </row>
    <row r="250" spans="4:4" x14ac:dyDescent="0.3">
      <c r="D250" s="112">
        <v>245</v>
      </c>
    </row>
    <row r="251" spans="4:4" x14ac:dyDescent="0.3">
      <c r="D251" s="112">
        <v>246</v>
      </c>
    </row>
    <row r="252" spans="4:4" x14ac:dyDescent="0.3">
      <c r="D252" s="112">
        <v>247</v>
      </c>
    </row>
    <row r="253" spans="4:4" x14ac:dyDescent="0.3">
      <c r="D253" s="112">
        <v>248</v>
      </c>
    </row>
    <row r="254" spans="4:4" x14ac:dyDescent="0.3">
      <c r="D254" s="112">
        <v>249</v>
      </c>
    </row>
    <row r="255" spans="4:4" x14ac:dyDescent="0.3">
      <c r="D255" s="112">
        <v>250</v>
      </c>
    </row>
    <row r="256" spans="4:4" x14ac:dyDescent="0.3">
      <c r="D256" s="112">
        <v>251</v>
      </c>
    </row>
    <row r="257" spans="4:4" x14ac:dyDescent="0.3">
      <c r="D257" s="112">
        <v>252</v>
      </c>
    </row>
    <row r="258" spans="4:4" x14ac:dyDescent="0.3">
      <c r="D258" s="112">
        <v>253</v>
      </c>
    </row>
    <row r="259" spans="4:4" x14ac:dyDescent="0.3">
      <c r="D259" s="112">
        <v>254</v>
      </c>
    </row>
    <row r="260" spans="4:4" x14ac:dyDescent="0.3">
      <c r="D260" s="112">
        <v>255</v>
      </c>
    </row>
    <row r="261" spans="4:4" x14ac:dyDescent="0.3">
      <c r="D261" s="112">
        <v>256</v>
      </c>
    </row>
    <row r="262" spans="4:4" x14ac:dyDescent="0.3">
      <c r="D262" s="112">
        <v>257</v>
      </c>
    </row>
    <row r="263" spans="4:4" x14ac:dyDescent="0.3">
      <c r="D263" s="112">
        <v>258</v>
      </c>
    </row>
    <row r="264" spans="4:4" x14ac:dyDescent="0.3">
      <c r="D264" s="112">
        <v>259</v>
      </c>
    </row>
    <row r="265" spans="4:4" x14ac:dyDescent="0.3">
      <c r="D265" s="112">
        <v>260</v>
      </c>
    </row>
    <row r="266" spans="4:4" x14ac:dyDescent="0.3">
      <c r="D266" s="112">
        <v>261</v>
      </c>
    </row>
    <row r="267" spans="4:4" x14ac:dyDescent="0.3">
      <c r="D267" s="112">
        <v>262</v>
      </c>
    </row>
    <row r="268" spans="4:4" x14ac:dyDescent="0.3">
      <c r="D268" s="112">
        <v>263</v>
      </c>
    </row>
    <row r="269" spans="4:4" x14ac:dyDescent="0.3">
      <c r="D269" s="112">
        <v>264</v>
      </c>
    </row>
    <row r="270" spans="4:4" x14ac:dyDescent="0.3">
      <c r="D270" s="112">
        <v>265</v>
      </c>
    </row>
    <row r="271" spans="4:4" x14ac:dyDescent="0.3">
      <c r="D271" s="112">
        <v>266</v>
      </c>
    </row>
    <row r="272" spans="4:4" x14ac:dyDescent="0.3">
      <c r="D272" s="112">
        <v>267</v>
      </c>
    </row>
    <row r="273" spans="4:4" x14ac:dyDescent="0.3">
      <c r="D273" s="112">
        <v>268</v>
      </c>
    </row>
    <row r="274" spans="4:4" x14ac:dyDescent="0.3">
      <c r="D274" s="112">
        <v>269</v>
      </c>
    </row>
    <row r="275" spans="4:4" x14ac:dyDescent="0.3">
      <c r="D275" s="112">
        <v>270</v>
      </c>
    </row>
    <row r="276" spans="4:4" x14ac:dyDescent="0.3">
      <c r="D276" s="112">
        <v>271</v>
      </c>
    </row>
    <row r="277" spans="4:4" x14ac:dyDescent="0.3">
      <c r="D277" s="112">
        <v>272</v>
      </c>
    </row>
    <row r="278" spans="4:4" x14ac:dyDescent="0.3">
      <c r="D278" s="112">
        <v>273</v>
      </c>
    </row>
    <row r="279" spans="4:4" x14ac:dyDescent="0.3">
      <c r="D279" s="112">
        <v>274</v>
      </c>
    </row>
    <row r="280" spans="4:4" x14ac:dyDescent="0.3">
      <c r="D280" s="112">
        <v>275</v>
      </c>
    </row>
    <row r="281" spans="4:4" x14ac:dyDescent="0.3">
      <c r="D281" s="112">
        <v>276</v>
      </c>
    </row>
    <row r="282" spans="4:4" x14ac:dyDescent="0.3">
      <c r="D282" s="112">
        <v>277</v>
      </c>
    </row>
    <row r="283" spans="4:4" x14ac:dyDescent="0.3">
      <c r="D283" s="112">
        <v>278</v>
      </c>
    </row>
    <row r="284" spans="4:4" x14ac:dyDescent="0.3">
      <c r="D284" s="112">
        <v>279</v>
      </c>
    </row>
    <row r="285" spans="4:4" x14ac:dyDescent="0.3">
      <c r="D285" s="112">
        <v>280</v>
      </c>
    </row>
    <row r="286" spans="4:4" x14ac:dyDescent="0.3">
      <c r="D286" s="112">
        <v>281</v>
      </c>
    </row>
    <row r="287" spans="4:4" x14ac:dyDescent="0.3">
      <c r="D287" s="112">
        <v>282</v>
      </c>
    </row>
    <row r="288" spans="4:4" x14ac:dyDescent="0.3">
      <c r="D288" s="112">
        <v>283</v>
      </c>
    </row>
    <row r="289" spans="4:4" x14ac:dyDescent="0.3">
      <c r="D289" s="112">
        <v>284</v>
      </c>
    </row>
    <row r="290" spans="4:4" x14ac:dyDescent="0.3">
      <c r="D290" s="112">
        <v>285</v>
      </c>
    </row>
    <row r="291" spans="4:4" x14ac:dyDescent="0.3">
      <c r="D291" s="112">
        <v>286</v>
      </c>
    </row>
    <row r="292" spans="4:4" x14ac:dyDescent="0.3">
      <c r="D292" s="112">
        <v>287</v>
      </c>
    </row>
    <row r="293" spans="4:4" x14ac:dyDescent="0.3">
      <c r="D293" s="112">
        <v>288</v>
      </c>
    </row>
    <row r="294" spans="4:4" x14ac:dyDescent="0.3">
      <c r="D294" s="112">
        <v>289</v>
      </c>
    </row>
    <row r="295" spans="4:4" x14ac:dyDescent="0.3">
      <c r="D295" s="112">
        <v>290</v>
      </c>
    </row>
    <row r="296" spans="4:4" x14ac:dyDescent="0.3">
      <c r="D296" s="112">
        <v>291</v>
      </c>
    </row>
    <row r="297" spans="4:4" x14ac:dyDescent="0.3">
      <c r="D297" s="112">
        <v>292</v>
      </c>
    </row>
    <row r="298" spans="4:4" x14ac:dyDescent="0.3">
      <c r="D298" s="112">
        <v>293</v>
      </c>
    </row>
    <row r="299" spans="4:4" x14ac:dyDescent="0.3">
      <c r="D299" s="112">
        <v>294</v>
      </c>
    </row>
    <row r="300" spans="4:4" x14ac:dyDescent="0.3">
      <c r="D300" s="112">
        <v>295</v>
      </c>
    </row>
    <row r="301" spans="4:4" x14ac:dyDescent="0.3">
      <c r="D301" s="112">
        <v>296</v>
      </c>
    </row>
    <row r="302" spans="4:4" x14ac:dyDescent="0.3">
      <c r="D302" s="112">
        <v>297</v>
      </c>
    </row>
    <row r="303" spans="4:4" x14ac:dyDescent="0.3">
      <c r="D303" s="112">
        <v>298</v>
      </c>
    </row>
    <row r="304" spans="4:4" x14ac:dyDescent="0.3">
      <c r="D304" s="112">
        <v>299</v>
      </c>
    </row>
    <row r="305" spans="4:4" x14ac:dyDescent="0.3">
      <c r="D305" s="112">
        <v>300</v>
      </c>
    </row>
  </sheetData>
  <mergeCells count="6">
    <mergeCell ref="T20:Z35"/>
    <mergeCell ref="R5:T5"/>
    <mergeCell ref="J5:L5"/>
    <mergeCell ref="F5:H5"/>
    <mergeCell ref="A1:T4"/>
    <mergeCell ref="B5:D5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61B2-A39A-443E-B731-CAB595B04BDE}">
  <dimension ref="A1:J21"/>
  <sheetViews>
    <sheetView topLeftCell="A4" workbookViewId="0">
      <selection activeCell="P17" sqref="P17"/>
    </sheetView>
  </sheetViews>
  <sheetFormatPr defaultColWidth="5.33203125" defaultRowHeight="14.4" x14ac:dyDescent="0.3"/>
  <cols>
    <col min="1" max="1" width="11.33203125" bestFit="1" customWidth="1"/>
    <col min="2" max="2" width="6.6640625" bestFit="1" customWidth="1"/>
    <col min="3" max="3" width="9.6640625" bestFit="1" customWidth="1"/>
    <col min="4" max="4" width="12.88671875" bestFit="1" customWidth="1"/>
    <col min="5" max="5" width="6.88671875" bestFit="1" customWidth="1"/>
    <col min="6" max="6" width="19.109375" bestFit="1" customWidth="1"/>
    <col min="7" max="7" width="8.88671875" bestFit="1" customWidth="1"/>
    <col min="8" max="9" width="8" bestFit="1" customWidth="1"/>
    <col min="10" max="10" width="9" bestFit="1" customWidth="1"/>
  </cols>
  <sheetData>
    <row r="1" spans="1:10" x14ac:dyDescent="0.3">
      <c r="A1" t="s">
        <v>200</v>
      </c>
      <c r="B1" t="s">
        <v>201</v>
      </c>
      <c r="C1" t="s">
        <v>2</v>
      </c>
      <c r="D1" t="s">
        <v>202</v>
      </c>
      <c r="E1" t="s">
        <v>3</v>
      </c>
      <c r="F1" t="s">
        <v>203</v>
      </c>
      <c r="G1" t="s">
        <v>204</v>
      </c>
      <c r="H1" t="s">
        <v>34</v>
      </c>
      <c r="I1" t="s">
        <v>205</v>
      </c>
      <c r="J1" t="s">
        <v>36</v>
      </c>
    </row>
    <row r="2" spans="1:10" x14ac:dyDescent="0.3">
      <c r="A2" t="s">
        <v>206</v>
      </c>
      <c r="B2" t="s">
        <v>207</v>
      </c>
      <c r="C2" t="s">
        <v>208</v>
      </c>
      <c r="D2" t="s">
        <v>209</v>
      </c>
      <c r="E2" t="s">
        <v>4</v>
      </c>
      <c r="F2" t="s">
        <v>210</v>
      </c>
      <c r="G2">
        <v>74.69</v>
      </c>
      <c r="H2">
        <v>7</v>
      </c>
      <c r="I2">
        <v>26.141500000000001</v>
      </c>
      <c r="J2">
        <v>548.97149999999988</v>
      </c>
    </row>
    <row r="3" spans="1:10" x14ac:dyDescent="0.3">
      <c r="A3" t="s">
        <v>211</v>
      </c>
      <c r="B3" t="s">
        <v>212</v>
      </c>
      <c r="C3" t="s">
        <v>213</v>
      </c>
      <c r="D3" t="s">
        <v>214</v>
      </c>
      <c r="E3" t="s">
        <v>4</v>
      </c>
      <c r="F3" t="s">
        <v>215</v>
      </c>
      <c r="G3">
        <v>15.28</v>
      </c>
      <c r="H3">
        <v>5</v>
      </c>
      <c r="I3">
        <v>3.82</v>
      </c>
      <c r="J3">
        <v>80.219999999999985</v>
      </c>
    </row>
    <row r="4" spans="1:10" x14ac:dyDescent="0.3">
      <c r="A4" t="s">
        <v>216</v>
      </c>
      <c r="B4" t="s">
        <v>207</v>
      </c>
      <c r="C4" t="s">
        <v>208</v>
      </c>
      <c r="D4" t="s">
        <v>214</v>
      </c>
      <c r="E4" t="s">
        <v>5</v>
      </c>
      <c r="F4" t="s">
        <v>217</v>
      </c>
      <c r="G4">
        <v>46.33</v>
      </c>
      <c r="H4">
        <v>7</v>
      </c>
      <c r="I4">
        <v>16.215499999999999</v>
      </c>
      <c r="J4">
        <v>340.52550000000002</v>
      </c>
    </row>
    <row r="5" spans="1:10" x14ac:dyDescent="0.3">
      <c r="A5" t="s">
        <v>218</v>
      </c>
      <c r="B5" t="s">
        <v>207</v>
      </c>
      <c r="C5" t="s">
        <v>208</v>
      </c>
      <c r="D5" t="s">
        <v>209</v>
      </c>
      <c r="E5" t="s">
        <v>5</v>
      </c>
      <c r="F5" t="s">
        <v>210</v>
      </c>
      <c r="G5">
        <v>58.22</v>
      </c>
      <c r="H5">
        <v>8</v>
      </c>
      <c r="I5">
        <v>23.288</v>
      </c>
      <c r="J5">
        <v>489.048</v>
      </c>
    </row>
    <row r="6" spans="1:10" x14ac:dyDescent="0.3">
      <c r="A6" t="s">
        <v>219</v>
      </c>
      <c r="B6" t="s">
        <v>207</v>
      </c>
      <c r="C6" t="s">
        <v>208</v>
      </c>
      <c r="D6" t="s">
        <v>214</v>
      </c>
      <c r="E6" t="s">
        <v>5</v>
      </c>
      <c r="F6" t="s">
        <v>220</v>
      </c>
      <c r="G6">
        <v>86.31</v>
      </c>
      <c r="H6">
        <v>7</v>
      </c>
      <c r="I6">
        <v>30.208500000000001</v>
      </c>
      <c r="J6">
        <v>634.37850000000003</v>
      </c>
    </row>
    <row r="7" spans="1:10" x14ac:dyDescent="0.3">
      <c r="A7" t="s">
        <v>221</v>
      </c>
      <c r="B7" t="s">
        <v>212</v>
      </c>
      <c r="C7" t="s">
        <v>213</v>
      </c>
      <c r="D7" t="s">
        <v>214</v>
      </c>
      <c r="E7" t="s">
        <v>5</v>
      </c>
      <c r="F7" t="s">
        <v>215</v>
      </c>
      <c r="G7">
        <v>85.39</v>
      </c>
      <c r="H7">
        <v>7</v>
      </c>
      <c r="I7">
        <v>29.886500000000002</v>
      </c>
      <c r="J7">
        <v>627.61649999999997</v>
      </c>
    </row>
    <row r="8" spans="1:10" x14ac:dyDescent="0.3">
      <c r="A8" t="s">
        <v>222</v>
      </c>
      <c r="B8" t="s">
        <v>207</v>
      </c>
      <c r="C8" t="s">
        <v>208</v>
      </c>
      <c r="D8" t="s">
        <v>209</v>
      </c>
      <c r="E8" t="s">
        <v>4</v>
      </c>
      <c r="F8" t="s">
        <v>215</v>
      </c>
      <c r="G8">
        <v>68.84</v>
      </c>
      <c r="H8">
        <v>6</v>
      </c>
      <c r="I8">
        <v>20.652000000000001</v>
      </c>
      <c r="J8">
        <v>433.69200000000001</v>
      </c>
    </row>
    <row r="9" spans="1:10" x14ac:dyDescent="0.3">
      <c r="A9" t="s">
        <v>223</v>
      </c>
      <c r="B9" t="s">
        <v>212</v>
      </c>
      <c r="C9" t="s">
        <v>213</v>
      </c>
      <c r="D9" t="s">
        <v>214</v>
      </c>
      <c r="E9" t="s">
        <v>4</v>
      </c>
      <c r="F9" t="s">
        <v>217</v>
      </c>
      <c r="G9">
        <v>73.56</v>
      </c>
      <c r="H9">
        <v>10</v>
      </c>
      <c r="I9">
        <v>36.78</v>
      </c>
      <c r="J9">
        <v>772.38</v>
      </c>
    </row>
    <row r="10" spans="1:10" x14ac:dyDescent="0.3">
      <c r="A10" t="s">
        <v>224</v>
      </c>
      <c r="B10" t="s">
        <v>207</v>
      </c>
      <c r="C10" t="s">
        <v>208</v>
      </c>
      <c r="D10" t="s">
        <v>209</v>
      </c>
      <c r="E10" t="s">
        <v>4</v>
      </c>
      <c r="F10" t="s">
        <v>210</v>
      </c>
      <c r="G10">
        <v>36.26</v>
      </c>
      <c r="H10">
        <v>2</v>
      </c>
      <c r="I10">
        <v>3.6259999999999999</v>
      </c>
      <c r="J10">
        <v>76.146000000000001</v>
      </c>
    </row>
    <row r="11" spans="1:10" x14ac:dyDescent="0.3">
      <c r="A11" t="s">
        <v>225</v>
      </c>
      <c r="B11" t="s">
        <v>226</v>
      </c>
      <c r="C11" t="s">
        <v>227</v>
      </c>
      <c r="D11" t="s">
        <v>209</v>
      </c>
      <c r="E11" t="s">
        <v>4</v>
      </c>
      <c r="F11" t="s">
        <v>228</v>
      </c>
      <c r="G11">
        <v>54.84</v>
      </c>
      <c r="H11">
        <v>3</v>
      </c>
      <c r="I11">
        <v>8.2260000000000009</v>
      </c>
      <c r="J11">
        <v>172.74600000000001</v>
      </c>
    </row>
    <row r="12" spans="1:10" x14ac:dyDescent="0.3">
      <c r="A12" t="s">
        <v>229</v>
      </c>
      <c r="B12" t="s">
        <v>226</v>
      </c>
      <c r="C12" t="s">
        <v>227</v>
      </c>
      <c r="D12" t="s">
        <v>209</v>
      </c>
      <c r="E12" t="s">
        <v>4</v>
      </c>
      <c r="F12" t="s">
        <v>230</v>
      </c>
      <c r="G12">
        <v>14.48</v>
      </c>
      <c r="H12">
        <v>4</v>
      </c>
      <c r="I12">
        <v>2.8959999999999999</v>
      </c>
      <c r="J12">
        <v>60.816000000000003</v>
      </c>
    </row>
    <row r="13" spans="1:10" x14ac:dyDescent="0.3">
      <c r="A13" t="s">
        <v>231</v>
      </c>
      <c r="B13" t="s">
        <v>226</v>
      </c>
      <c r="C13" t="s">
        <v>227</v>
      </c>
      <c r="D13" t="s">
        <v>209</v>
      </c>
      <c r="E13" t="s">
        <v>5</v>
      </c>
      <c r="F13" t="s">
        <v>215</v>
      </c>
      <c r="G13">
        <v>25.51</v>
      </c>
      <c r="H13">
        <v>4</v>
      </c>
      <c r="I13">
        <v>5.1020000000000003</v>
      </c>
      <c r="J13">
        <v>107.14200000000001</v>
      </c>
    </row>
    <row r="14" spans="1:10" x14ac:dyDescent="0.3">
      <c r="A14" t="s">
        <v>232</v>
      </c>
      <c r="B14" t="s">
        <v>207</v>
      </c>
      <c r="C14" t="s">
        <v>208</v>
      </c>
      <c r="D14" t="s">
        <v>214</v>
      </c>
      <c r="E14" t="s">
        <v>4</v>
      </c>
      <c r="F14" t="s">
        <v>215</v>
      </c>
      <c r="G14">
        <v>46.95</v>
      </c>
      <c r="H14">
        <v>5</v>
      </c>
      <c r="I14">
        <v>11.737500000000001</v>
      </c>
      <c r="J14">
        <v>246.48750000000001</v>
      </c>
    </row>
    <row r="15" spans="1:10" x14ac:dyDescent="0.3">
      <c r="A15" t="s">
        <v>233</v>
      </c>
      <c r="B15" t="s">
        <v>207</v>
      </c>
      <c r="C15" t="s">
        <v>208</v>
      </c>
      <c r="D15" t="s">
        <v>214</v>
      </c>
      <c r="E15" t="s">
        <v>5</v>
      </c>
      <c r="F15" t="s">
        <v>228</v>
      </c>
      <c r="G15">
        <v>43.19</v>
      </c>
      <c r="H15">
        <v>10</v>
      </c>
      <c r="I15">
        <v>21.594999999999999</v>
      </c>
      <c r="J15">
        <v>453.495</v>
      </c>
    </row>
    <row r="16" spans="1:10" x14ac:dyDescent="0.3">
      <c r="A16" t="s">
        <v>234</v>
      </c>
      <c r="B16" t="s">
        <v>207</v>
      </c>
      <c r="C16" t="s">
        <v>208</v>
      </c>
      <c r="D16" t="s">
        <v>214</v>
      </c>
      <c r="E16" t="s">
        <v>4</v>
      </c>
      <c r="F16" t="s">
        <v>210</v>
      </c>
      <c r="G16">
        <v>71.38</v>
      </c>
      <c r="H16">
        <v>10</v>
      </c>
      <c r="I16">
        <v>35.69</v>
      </c>
      <c r="J16">
        <v>749.49</v>
      </c>
    </row>
    <row r="17" spans="1:10" x14ac:dyDescent="0.3">
      <c r="A17" t="s">
        <v>235</v>
      </c>
      <c r="B17" t="s">
        <v>226</v>
      </c>
      <c r="C17" t="s">
        <v>227</v>
      </c>
      <c r="D17" t="s">
        <v>209</v>
      </c>
      <c r="E17" t="s">
        <v>4</v>
      </c>
      <c r="F17" t="s">
        <v>220</v>
      </c>
      <c r="G17">
        <v>93.72</v>
      </c>
      <c r="H17">
        <v>6</v>
      </c>
      <c r="I17">
        <v>28.116</v>
      </c>
      <c r="J17">
        <v>590.43599999999992</v>
      </c>
    </row>
    <row r="18" spans="1:10" x14ac:dyDescent="0.3">
      <c r="A18" t="s">
        <v>236</v>
      </c>
      <c r="B18" t="s">
        <v>207</v>
      </c>
      <c r="C18" t="s">
        <v>208</v>
      </c>
      <c r="D18" t="s">
        <v>209</v>
      </c>
      <c r="E18" t="s">
        <v>4</v>
      </c>
      <c r="F18" t="s">
        <v>210</v>
      </c>
      <c r="G18">
        <v>68.930000000000007</v>
      </c>
      <c r="H18">
        <v>7</v>
      </c>
      <c r="I18">
        <v>24.125499999999999</v>
      </c>
      <c r="J18">
        <v>506.63550000000004</v>
      </c>
    </row>
    <row r="19" spans="1:10" x14ac:dyDescent="0.3">
      <c r="A19" t="s">
        <v>237</v>
      </c>
      <c r="B19" t="s">
        <v>207</v>
      </c>
      <c r="C19" t="s">
        <v>208</v>
      </c>
      <c r="D19" t="s">
        <v>214</v>
      </c>
      <c r="E19" t="s">
        <v>5</v>
      </c>
      <c r="F19" t="s">
        <v>220</v>
      </c>
      <c r="G19">
        <v>72.61</v>
      </c>
      <c r="H19">
        <v>6</v>
      </c>
      <c r="I19">
        <v>21.783000000000001</v>
      </c>
      <c r="J19">
        <v>457.44299999999998</v>
      </c>
    </row>
    <row r="20" spans="1:10" x14ac:dyDescent="0.3">
      <c r="A20" t="s">
        <v>238</v>
      </c>
      <c r="B20" t="s">
        <v>207</v>
      </c>
      <c r="C20" t="s">
        <v>208</v>
      </c>
      <c r="D20" t="s">
        <v>214</v>
      </c>
      <c r="E20" t="s">
        <v>5</v>
      </c>
      <c r="F20" t="s">
        <v>228</v>
      </c>
      <c r="G20">
        <v>54.67</v>
      </c>
      <c r="H20">
        <v>3</v>
      </c>
      <c r="I20">
        <v>8.2004999999999999</v>
      </c>
      <c r="J20">
        <v>172.2105</v>
      </c>
    </row>
    <row r="21" spans="1:10" x14ac:dyDescent="0.3">
      <c r="A21" t="s">
        <v>239</v>
      </c>
      <c r="B21" t="s">
        <v>226</v>
      </c>
      <c r="C21" t="s">
        <v>227</v>
      </c>
      <c r="D21" t="s">
        <v>214</v>
      </c>
      <c r="E21" t="s">
        <v>4</v>
      </c>
      <c r="F21" t="s">
        <v>217</v>
      </c>
      <c r="G21">
        <v>40.299999999999997</v>
      </c>
      <c r="H21">
        <v>2</v>
      </c>
      <c r="I21">
        <v>4.03</v>
      </c>
      <c r="J21">
        <v>84.63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0785-AE0C-41F5-9594-EDFB0696D9E9}">
  <dimension ref="A1:D16"/>
  <sheetViews>
    <sheetView showGridLines="0" workbookViewId="0">
      <selection activeCell="K10" sqref="K10"/>
    </sheetView>
  </sheetViews>
  <sheetFormatPr defaultRowHeight="14.4" x14ac:dyDescent="0.3"/>
  <cols>
    <col min="1" max="1" width="8.5546875" customWidth="1"/>
    <col min="2" max="2" width="20.77734375" customWidth="1"/>
    <col min="3" max="3" width="14.33203125" customWidth="1"/>
    <col min="4" max="4" width="22" customWidth="1"/>
  </cols>
  <sheetData>
    <row r="1" spans="1:4" ht="21" x14ac:dyDescent="0.3">
      <c r="A1" s="41" t="s">
        <v>0</v>
      </c>
      <c r="B1" s="41" t="s">
        <v>10</v>
      </c>
      <c r="C1" s="41" t="s">
        <v>2</v>
      </c>
      <c r="D1" s="41" t="s">
        <v>3</v>
      </c>
    </row>
    <row r="2" spans="1:4" ht="18" x14ac:dyDescent="0.3">
      <c r="A2" s="40">
        <v>1</v>
      </c>
      <c r="B2" s="40" t="s">
        <v>11</v>
      </c>
      <c r="C2" s="40" t="s">
        <v>6</v>
      </c>
      <c r="D2" s="40" t="s">
        <v>5</v>
      </c>
    </row>
    <row r="3" spans="1:4" ht="18" x14ac:dyDescent="0.3">
      <c r="A3" s="40">
        <v>2</v>
      </c>
      <c r="B3" s="40" t="s">
        <v>12</v>
      </c>
      <c r="C3" s="40" t="s">
        <v>7</v>
      </c>
      <c r="D3" s="40" t="s">
        <v>5</v>
      </c>
    </row>
    <row r="4" spans="1:4" ht="18" x14ac:dyDescent="0.3">
      <c r="A4" s="40">
        <v>3</v>
      </c>
      <c r="B4" s="40" t="s">
        <v>13</v>
      </c>
      <c r="C4" s="40" t="s">
        <v>8</v>
      </c>
      <c r="D4" s="40" t="s">
        <v>5</v>
      </c>
    </row>
    <row r="5" spans="1:4" ht="18" x14ac:dyDescent="0.3">
      <c r="A5" s="40">
        <v>4</v>
      </c>
      <c r="B5" s="40" t="s">
        <v>14</v>
      </c>
      <c r="C5" s="40" t="s">
        <v>9</v>
      </c>
      <c r="D5" s="40" t="s">
        <v>5</v>
      </c>
    </row>
    <row r="6" spans="1:4" ht="18" x14ac:dyDescent="0.3">
      <c r="A6" s="40">
        <v>5</v>
      </c>
      <c r="B6" s="40" t="s">
        <v>15</v>
      </c>
      <c r="C6" s="40" t="s">
        <v>6</v>
      </c>
      <c r="D6" s="40" t="s">
        <v>5</v>
      </c>
    </row>
    <row r="7" spans="1:4" ht="18" x14ac:dyDescent="0.3">
      <c r="A7" s="40">
        <v>6</v>
      </c>
      <c r="B7" s="40" t="s">
        <v>25</v>
      </c>
      <c r="C7" s="40" t="s">
        <v>7</v>
      </c>
      <c r="D7" s="40" t="s">
        <v>5</v>
      </c>
    </row>
    <row r="8" spans="1:4" ht="18" x14ac:dyDescent="0.3">
      <c r="A8" s="40">
        <v>7</v>
      </c>
      <c r="B8" s="40" t="s">
        <v>17</v>
      </c>
      <c r="C8" s="40" t="s">
        <v>8</v>
      </c>
      <c r="D8" s="40" t="s">
        <v>4</v>
      </c>
    </row>
    <row r="9" spans="1:4" ht="18" x14ac:dyDescent="0.3">
      <c r="A9" s="40">
        <v>8</v>
      </c>
      <c r="B9" s="40" t="s">
        <v>18</v>
      </c>
      <c r="C9" s="40" t="s">
        <v>9</v>
      </c>
      <c r="D9" s="40" t="s">
        <v>4</v>
      </c>
    </row>
    <row r="10" spans="1:4" ht="18" x14ac:dyDescent="0.3">
      <c r="A10" s="40">
        <v>9</v>
      </c>
      <c r="B10" s="40" t="s">
        <v>19</v>
      </c>
      <c r="C10" s="40" t="s">
        <v>6</v>
      </c>
      <c r="D10" s="40" t="s">
        <v>5</v>
      </c>
    </row>
    <row r="11" spans="1:4" ht="18" x14ac:dyDescent="0.3">
      <c r="A11" s="40">
        <v>10</v>
      </c>
      <c r="B11" s="40" t="s">
        <v>20</v>
      </c>
      <c r="C11" s="40" t="s">
        <v>7</v>
      </c>
      <c r="D11" s="40" t="s">
        <v>4</v>
      </c>
    </row>
    <row r="12" spans="1:4" ht="18" x14ac:dyDescent="0.3">
      <c r="A12" s="40">
        <v>11</v>
      </c>
      <c r="B12" s="40" t="s">
        <v>21</v>
      </c>
      <c r="C12" s="40" t="s">
        <v>8</v>
      </c>
      <c r="D12" s="40" t="s">
        <v>4</v>
      </c>
    </row>
    <row r="13" spans="1:4" ht="18" x14ac:dyDescent="0.3">
      <c r="A13" s="40">
        <v>12</v>
      </c>
      <c r="B13" s="40" t="s">
        <v>27</v>
      </c>
      <c r="C13" s="40" t="s">
        <v>9</v>
      </c>
      <c r="D13" s="40" t="s">
        <v>4</v>
      </c>
    </row>
    <row r="14" spans="1:4" ht="18" x14ac:dyDescent="0.3">
      <c r="A14" s="40">
        <v>13</v>
      </c>
      <c r="B14" s="40" t="s">
        <v>23</v>
      </c>
      <c r="C14" s="40" t="s">
        <v>6</v>
      </c>
      <c r="D14" s="40" t="s">
        <v>4</v>
      </c>
    </row>
    <row r="15" spans="1:4" ht="18" x14ac:dyDescent="0.3">
      <c r="A15" s="40">
        <v>14</v>
      </c>
      <c r="B15" s="40" t="s">
        <v>26</v>
      </c>
      <c r="C15" s="40" t="s">
        <v>7</v>
      </c>
      <c r="D15" s="40" t="s">
        <v>5</v>
      </c>
    </row>
    <row r="16" spans="1:4" ht="18" x14ac:dyDescent="0.3">
      <c r="A16" s="40">
        <v>15</v>
      </c>
      <c r="B16" s="40" t="s">
        <v>24</v>
      </c>
      <c r="C16" s="40" t="s">
        <v>8</v>
      </c>
      <c r="D16" s="40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E176-6F64-4C82-ABA1-04643802D3C7}">
  <dimension ref="B1:L12"/>
  <sheetViews>
    <sheetView topLeftCell="C1" zoomScale="140" zoomScaleNormal="140" workbookViewId="0">
      <selection activeCell="J16" sqref="J16"/>
    </sheetView>
  </sheetViews>
  <sheetFormatPr defaultRowHeight="14.4" x14ac:dyDescent="0.3"/>
  <cols>
    <col min="1" max="1" width="1.6640625" style="36" customWidth="1"/>
    <col min="2" max="2" width="8.44140625" style="36" bestFit="1" customWidth="1"/>
    <col min="3" max="3" width="13.77734375" style="36" bestFit="1" customWidth="1"/>
    <col min="4" max="4" width="12.109375" style="36" bestFit="1" customWidth="1"/>
    <col min="5" max="9" width="9" style="36" customWidth="1"/>
    <col min="10" max="10" width="10.88671875" style="36" customWidth="1"/>
    <col min="11" max="11" width="11" style="36" customWidth="1"/>
    <col min="12" max="12" width="13.21875" style="36" bestFit="1" customWidth="1"/>
    <col min="13" max="16384" width="8.88671875" style="36"/>
  </cols>
  <sheetData>
    <row r="1" spans="2:12" s="38" customFormat="1" ht="14.4" customHeight="1" x14ac:dyDescent="0.3">
      <c r="C1" s="151" t="s">
        <v>188</v>
      </c>
      <c r="D1" s="151"/>
      <c r="E1" s="151"/>
      <c r="F1" s="151"/>
      <c r="G1" s="151"/>
      <c r="H1" s="151"/>
      <c r="I1" s="151"/>
      <c r="J1" s="151"/>
      <c r="K1" s="151"/>
    </row>
    <row r="2" spans="2:12" s="38" customFormat="1" ht="18.600000000000001" customHeight="1" x14ac:dyDescent="0.3">
      <c r="C2" s="151"/>
      <c r="D2" s="151"/>
      <c r="E2" s="151"/>
      <c r="F2" s="151"/>
      <c r="G2" s="151"/>
      <c r="H2" s="151"/>
      <c r="I2" s="151"/>
      <c r="J2" s="151"/>
      <c r="K2" s="151"/>
    </row>
    <row r="3" spans="2:12" ht="10.199999999999999" customHeight="1" x14ac:dyDescent="0.3"/>
    <row r="4" spans="2:12" ht="28.8" x14ac:dyDescent="0.3">
      <c r="B4" s="36" t="s">
        <v>121</v>
      </c>
      <c r="C4" s="36" t="s">
        <v>10</v>
      </c>
      <c r="D4" s="36" t="s">
        <v>189</v>
      </c>
      <c r="E4" s="36" t="s">
        <v>190</v>
      </c>
      <c r="F4" s="36" t="s">
        <v>191</v>
      </c>
      <c r="G4" s="36" t="s">
        <v>192</v>
      </c>
      <c r="H4" s="36" t="s">
        <v>193</v>
      </c>
      <c r="I4" s="36" t="s">
        <v>194</v>
      </c>
      <c r="J4" s="36" t="s">
        <v>195</v>
      </c>
      <c r="K4" s="36" t="s">
        <v>198</v>
      </c>
      <c r="L4" s="36" t="s">
        <v>199</v>
      </c>
    </row>
    <row r="5" spans="2:12" x14ac:dyDescent="0.3">
      <c r="B5" s="36">
        <v>1</v>
      </c>
      <c r="C5" s="37" t="s">
        <v>19</v>
      </c>
      <c r="D5" s="37" t="s">
        <v>6</v>
      </c>
      <c r="E5" s="36">
        <v>10</v>
      </c>
      <c r="F5" s="36">
        <v>10</v>
      </c>
      <c r="G5" s="36">
        <v>20</v>
      </c>
      <c r="H5" s="36">
        <v>5</v>
      </c>
      <c r="I5" s="36">
        <v>15</v>
      </c>
      <c r="J5" s="36">
        <f>SUM(Table1[[#This Row],[Arabic = 20]:[Science = 20]])</f>
        <v>60</v>
      </c>
      <c r="K5" s="36" t="str">
        <f>IF(Table1[[#This Row],[Total = 100]]&gt;50,"Success","Fail")</f>
        <v>Success</v>
      </c>
    </row>
    <row r="6" spans="2:12" x14ac:dyDescent="0.3">
      <c r="B6" s="36">
        <v>2</v>
      </c>
      <c r="C6" s="37" t="s">
        <v>22</v>
      </c>
      <c r="D6" s="37" t="s">
        <v>7</v>
      </c>
      <c r="E6" s="36">
        <v>5</v>
      </c>
      <c r="F6" s="36">
        <v>7</v>
      </c>
      <c r="G6" s="36">
        <v>8</v>
      </c>
      <c r="H6" s="36">
        <v>0</v>
      </c>
      <c r="I6" s="36">
        <v>15</v>
      </c>
      <c r="J6" s="36">
        <f>SUM(Table1[[#This Row],[Arabic = 20]:[Science = 20]])</f>
        <v>35</v>
      </c>
      <c r="K6" s="36" t="str">
        <f>IF(Table1[[#This Row],[Total = 100]]&gt;50,"Success","Fail")</f>
        <v>Fail</v>
      </c>
    </row>
    <row r="7" spans="2:12" x14ac:dyDescent="0.3">
      <c r="B7" s="36">
        <v>3</v>
      </c>
      <c r="C7" s="37" t="s">
        <v>196</v>
      </c>
      <c r="D7" s="37" t="s">
        <v>6</v>
      </c>
      <c r="E7" s="36">
        <v>17</v>
      </c>
      <c r="F7" s="36">
        <v>19</v>
      </c>
      <c r="G7" s="36">
        <v>-18</v>
      </c>
      <c r="H7" s="36">
        <v>17</v>
      </c>
      <c r="I7" s="36">
        <v>20</v>
      </c>
      <c r="J7" s="36">
        <f>SUM(Table1[[#This Row],[Arabic = 20]:[Science = 20]])</f>
        <v>55</v>
      </c>
      <c r="K7" s="36" t="str">
        <f>IF(Table1[[#This Row],[Total = 100]]&gt;50,"Success","Fail")</f>
        <v>Success</v>
      </c>
    </row>
    <row r="8" spans="2:12" x14ac:dyDescent="0.3">
      <c r="B8" s="36">
        <v>4</v>
      </c>
      <c r="C8" s="37" t="s">
        <v>15</v>
      </c>
      <c r="D8" s="37" t="s">
        <v>7</v>
      </c>
      <c r="E8" s="36">
        <v>10</v>
      </c>
      <c r="F8" s="36">
        <v>10</v>
      </c>
      <c r="G8" s="36">
        <v>10</v>
      </c>
      <c r="H8" s="36">
        <v>0</v>
      </c>
      <c r="I8" s="36">
        <v>17</v>
      </c>
      <c r="J8" s="36">
        <f>SUM(Table1[[#This Row],[Arabic = 20]:[Science = 20]])</f>
        <v>47</v>
      </c>
      <c r="K8" s="36" t="str">
        <f>IF(Table1[[#This Row],[Total = 100]]&gt;50,"Success","Fail")</f>
        <v>Fail</v>
      </c>
    </row>
    <row r="9" spans="2:12" x14ac:dyDescent="0.3">
      <c r="B9" s="36">
        <v>5</v>
      </c>
      <c r="C9" s="37" t="s">
        <v>131</v>
      </c>
      <c r="D9" s="37" t="s">
        <v>197</v>
      </c>
      <c r="E9" s="36">
        <v>10</v>
      </c>
      <c r="F9" s="36">
        <v>15</v>
      </c>
      <c r="G9" s="36">
        <v>20</v>
      </c>
      <c r="H9" s="36">
        <v>15</v>
      </c>
      <c r="I9" s="36">
        <v>10</v>
      </c>
      <c r="J9" s="36">
        <f>SUM(Table1[[#This Row],[Arabic = 20]:[Science = 20]])</f>
        <v>70</v>
      </c>
      <c r="K9" s="36" t="str">
        <f>IF(Table1[[#This Row],[Total = 100]]&gt;50,"Success","Fail")</f>
        <v>Success</v>
      </c>
    </row>
    <row r="10" spans="2:12" x14ac:dyDescent="0.3">
      <c r="B10" s="36">
        <v>6</v>
      </c>
      <c r="C10" s="37" t="s">
        <v>27</v>
      </c>
      <c r="D10" s="37" t="s">
        <v>197</v>
      </c>
      <c r="E10" s="36">
        <v>10</v>
      </c>
      <c r="F10" s="36">
        <v>15</v>
      </c>
      <c r="G10" s="36">
        <v>10</v>
      </c>
      <c r="H10" s="36">
        <v>15</v>
      </c>
      <c r="I10" s="36">
        <v>10</v>
      </c>
      <c r="J10" s="36">
        <f>SUM(Table1[[#This Row],[Arabic = 20]:[Science = 20]])</f>
        <v>60</v>
      </c>
      <c r="K10" s="36" t="str">
        <f>IF(Table1[[#This Row],[Total = 100]]&gt;50,"Success","Fail")</f>
        <v>Success</v>
      </c>
    </row>
    <row r="11" spans="2:12" x14ac:dyDescent="0.3">
      <c r="B11" s="36">
        <v>7</v>
      </c>
      <c r="C11" s="37" t="s">
        <v>11</v>
      </c>
      <c r="D11" s="37" t="s">
        <v>6</v>
      </c>
      <c r="E11" s="36">
        <v>18</v>
      </c>
      <c r="F11" s="36">
        <v>19</v>
      </c>
      <c r="G11" s="36">
        <v>20</v>
      </c>
      <c r="H11" s="36">
        <v>17</v>
      </c>
      <c r="I11" s="36">
        <v>18</v>
      </c>
      <c r="J11" s="36">
        <f>SUM(Table1[[#This Row],[Arabic = 20]:[Science = 20]])</f>
        <v>92</v>
      </c>
      <c r="K11" s="36" t="str">
        <f>IF(Table1[[#This Row],[Total = 100]]&gt;50,"Success","Fail")</f>
        <v>Success</v>
      </c>
    </row>
    <row r="12" spans="2:12" x14ac:dyDescent="0.3">
      <c r="B12" s="36">
        <v>8</v>
      </c>
      <c r="C12" s="37" t="s">
        <v>13</v>
      </c>
      <c r="D12" s="37" t="s">
        <v>7</v>
      </c>
      <c r="E12" s="36">
        <v>18</v>
      </c>
      <c r="F12" s="36">
        <v>10</v>
      </c>
      <c r="G12" s="36">
        <v>20</v>
      </c>
      <c r="H12" s="36">
        <v>17</v>
      </c>
      <c r="I12" s="36">
        <v>18</v>
      </c>
      <c r="J12" s="36">
        <f>SUM(Table1[[#This Row],[Arabic = 20]:[Science = 20]])</f>
        <v>83</v>
      </c>
      <c r="K12" s="36" t="str">
        <f>IF(Table1[[#This Row],[Total = 100]]&gt;50,"Success","Fail")</f>
        <v>Success</v>
      </c>
    </row>
  </sheetData>
  <mergeCells count="1">
    <mergeCell ref="C1:K2"/>
  </mergeCells>
  <phoneticPr fontId="17" type="noConversion"/>
  <conditionalFormatting sqref="J5:J12">
    <cfRule type="cellIs" dxfId="3" priority="1" operator="lessThan">
      <formula>50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8CDA52B8-E033-4C7E-B83C-9E3C029EE2DF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'Conditional Formatting'!E5:I5</xm:f>
              <xm:sqref>L5</xm:sqref>
            </x14:sparkline>
            <x14:sparkline>
              <xm:f>'Conditional Formatting'!E6:I6</xm:f>
              <xm:sqref>L6</xm:sqref>
            </x14:sparkline>
            <x14:sparkline>
              <xm:f>'Conditional Formatting'!E7:I7</xm:f>
              <xm:sqref>L7</xm:sqref>
            </x14:sparkline>
            <x14:sparkline>
              <xm:f>'Conditional Formatting'!E8:I8</xm:f>
              <xm:sqref>L8</xm:sqref>
            </x14:sparkline>
            <x14:sparkline>
              <xm:f>'Conditional Formatting'!E9:I9</xm:f>
              <xm:sqref>L9</xm:sqref>
            </x14:sparkline>
            <x14:sparkline>
              <xm:f>'Conditional Formatting'!E10:I10</xm:f>
              <xm:sqref>L10</xm:sqref>
            </x14:sparkline>
            <x14:sparkline>
              <xm:f>'Conditional Formatting'!E11:I11</xm:f>
              <xm:sqref>L11</xm:sqref>
            </x14:sparkline>
            <x14:sparkline>
              <xm:f>'Conditional Formatting'!E12:I12</xm:f>
              <xm:sqref>L12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1ECF-3DA7-4332-9A90-15C0F222BAD4}">
  <dimension ref="A1:S21"/>
  <sheetViews>
    <sheetView topLeftCell="D1" zoomScale="110" zoomScaleNormal="110" workbookViewId="0">
      <selection activeCell="M21" sqref="M21"/>
    </sheetView>
  </sheetViews>
  <sheetFormatPr defaultRowHeight="15.6" x14ac:dyDescent="0.3"/>
  <cols>
    <col min="1" max="1" width="12.33203125" style="29" bestFit="1" customWidth="1"/>
    <col min="2" max="2" width="7.44140625" style="29" bestFit="1" customWidth="1"/>
    <col min="3" max="3" width="10.77734375" style="29" bestFit="1" customWidth="1"/>
    <col min="4" max="4" width="16.88671875" style="29" customWidth="1"/>
    <col min="5" max="5" width="7.88671875" style="29" bestFit="1" customWidth="1"/>
    <col min="6" max="6" width="23.21875" style="29" customWidth="1"/>
    <col min="7" max="7" width="10.109375" style="29" bestFit="1" customWidth="1"/>
    <col min="8" max="10" width="12.6640625" style="29" customWidth="1"/>
    <col min="11" max="16384" width="8.88671875" style="29"/>
  </cols>
  <sheetData>
    <row r="1" spans="1:19" ht="22.2" customHeight="1" x14ac:dyDescent="0.3">
      <c r="A1" s="43" t="s">
        <v>200</v>
      </c>
      <c r="B1" s="43" t="s">
        <v>201</v>
      </c>
      <c r="C1" s="43" t="s">
        <v>2</v>
      </c>
      <c r="D1" s="43" t="s">
        <v>202</v>
      </c>
      <c r="E1" s="43" t="s">
        <v>3</v>
      </c>
      <c r="F1" s="43" t="s">
        <v>203</v>
      </c>
      <c r="G1" s="43" t="s">
        <v>204</v>
      </c>
      <c r="H1" s="43" t="s">
        <v>34</v>
      </c>
      <c r="I1" s="43" t="s">
        <v>205</v>
      </c>
      <c r="J1" s="42" t="s">
        <v>36</v>
      </c>
    </row>
    <row r="2" spans="1:19" x14ac:dyDescent="0.3">
      <c r="A2" s="39" t="s">
        <v>206</v>
      </c>
      <c r="B2" s="39" t="s">
        <v>207</v>
      </c>
      <c r="C2" s="39" t="s">
        <v>208</v>
      </c>
      <c r="D2" s="39" t="s">
        <v>209</v>
      </c>
      <c r="E2" s="39" t="s">
        <v>4</v>
      </c>
      <c r="F2" s="39" t="s">
        <v>210</v>
      </c>
      <c r="G2" s="39">
        <v>74.69</v>
      </c>
      <c r="H2" s="39">
        <v>7</v>
      </c>
      <c r="I2" s="39">
        <v>26.141500000000001</v>
      </c>
      <c r="J2" s="39">
        <f>G2*H2+I2</f>
        <v>548.97149999999988</v>
      </c>
    </row>
    <row r="3" spans="1:19" x14ac:dyDescent="0.3">
      <c r="A3" s="39" t="s">
        <v>211</v>
      </c>
      <c r="B3" s="39" t="s">
        <v>212</v>
      </c>
      <c r="C3" s="39" t="s">
        <v>213</v>
      </c>
      <c r="D3" s="39" t="s">
        <v>214</v>
      </c>
      <c r="E3" s="39" t="s">
        <v>4</v>
      </c>
      <c r="F3" s="39" t="s">
        <v>215</v>
      </c>
      <c r="G3" s="39">
        <v>15.28</v>
      </c>
      <c r="H3" s="39">
        <v>5</v>
      </c>
      <c r="I3" s="39">
        <v>3.82</v>
      </c>
      <c r="J3" s="39">
        <f t="shared" ref="J3:J21" si="0">G3*H3+I3</f>
        <v>80.219999999999985</v>
      </c>
      <c r="M3" s="159" t="s">
        <v>427</v>
      </c>
      <c r="N3" s="158"/>
      <c r="O3" s="158"/>
      <c r="P3" s="158"/>
      <c r="Q3" s="158"/>
      <c r="R3" s="158"/>
      <c r="S3" s="158"/>
    </row>
    <row r="4" spans="1:19" x14ac:dyDescent="0.3">
      <c r="A4" s="39" t="s">
        <v>216</v>
      </c>
      <c r="B4" s="39" t="s">
        <v>207</v>
      </c>
      <c r="C4" s="39" t="s">
        <v>208</v>
      </c>
      <c r="D4" s="39" t="s">
        <v>214</v>
      </c>
      <c r="E4" s="39" t="s">
        <v>5</v>
      </c>
      <c r="F4" s="39" t="s">
        <v>217</v>
      </c>
      <c r="G4" s="39">
        <v>46.33</v>
      </c>
      <c r="H4" s="39">
        <v>7</v>
      </c>
      <c r="I4" s="39">
        <v>16.215499999999999</v>
      </c>
      <c r="J4" s="39">
        <f t="shared" si="0"/>
        <v>340.52550000000002</v>
      </c>
      <c r="M4" s="158"/>
      <c r="N4" s="158"/>
      <c r="O4" s="158"/>
      <c r="P4" s="158"/>
      <c r="Q4" s="158"/>
      <c r="R4" s="158"/>
      <c r="S4" s="158"/>
    </row>
    <row r="5" spans="1:19" x14ac:dyDescent="0.3">
      <c r="A5" s="39" t="s">
        <v>218</v>
      </c>
      <c r="B5" s="39" t="s">
        <v>207</v>
      </c>
      <c r="C5" s="39" t="s">
        <v>208</v>
      </c>
      <c r="D5" s="39" t="s">
        <v>209</v>
      </c>
      <c r="E5" s="39" t="s">
        <v>5</v>
      </c>
      <c r="F5" s="39" t="s">
        <v>210</v>
      </c>
      <c r="G5" s="39">
        <v>58.22</v>
      </c>
      <c r="H5" s="39">
        <v>8</v>
      </c>
      <c r="I5" s="39">
        <v>23.288</v>
      </c>
      <c r="J5" s="39">
        <f t="shared" si="0"/>
        <v>489.048</v>
      </c>
      <c r="M5" s="158"/>
      <c r="N5" s="158"/>
      <c r="O5" s="158"/>
      <c r="P5" s="158"/>
      <c r="Q5" s="158"/>
      <c r="R5" s="158"/>
      <c r="S5" s="158"/>
    </row>
    <row r="6" spans="1:19" x14ac:dyDescent="0.3">
      <c r="A6" s="39" t="s">
        <v>219</v>
      </c>
      <c r="B6" s="39" t="s">
        <v>207</v>
      </c>
      <c r="C6" s="39" t="s">
        <v>208</v>
      </c>
      <c r="D6" s="39" t="s">
        <v>214</v>
      </c>
      <c r="E6" s="39" t="s">
        <v>5</v>
      </c>
      <c r="F6" s="39" t="s">
        <v>220</v>
      </c>
      <c r="G6" s="39">
        <v>86.31</v>
      </c>
      <c r="H6" s="39">
        <v>7</v>
      </c>
      <c r="I6" s="39">
        <v>30.208500000000001</v>
      </c>
      <c r="J6" s="39">
        <f t="shared" si="0"/>
        <v>634.37850000000003</v>
      </c>
      <c r="M6" s="158"/>
      <c r="N6" s="158"/>
      <c r="O6" s="158"/>
      <c r="P6" s="158"/>
      <c r="Q6" s="158"/>
      <c r="R6" s="158"/>
      <c r="S6" s="158"/>
    </row>
    <row r="7" spans="1:19" x14ac:dyDescent="0.3">
      <c r="A7" s="39" t="s">
        <v>221</v>
      </c>
      <c r="B7" s="39" t="s">
        <v>212</v>
      </c>
      <c r="C7" s="39" t="s">
        <v>213</v>
      </c>
      <c r="D7" s="39" t="s">
        <v>214</v>
      </c>
      <c r="E7" s="39" t="s">
        <v>5</v>
      </c>
      <c r="F7" s="39" t="s">
        <v>215</v>
      </c>
      <c r="G7" s="39">
        <v>85.39</v>
      </c>
      <c r="H7" s="39">
        <v>7</v>
      </c>
      <c r="I7" s="39">
        <v>29.886500000000002</v>
      </c>
      <c r="J7" s="39">
        <f t="shared" si="0"/>
        <v>627.61649999999997</v>
      </c>
      <c r="M7" s="158"/>
      <c r="N7" s="158"/>
      <c r="O7" s="158"/>
      <c r="P7" s="158"/>
      <c r="Q7" s="158"/>
      <c r="R7" s="158"/>
      <c r="S7" s="158"/>
    </row>
    <row r="8" spans="1:19" x14ac:dyDescent="0.3">
      <c r="A8" s="39" t="s">
        <v>222</v>
      </c>
      <c r="B8" s="39" t="s">
        <v>207</v>
      </c>
      <c r="C8" s="39" t="s">
        <v>208</v>
      </c>
      <c r="D8" s="39" t="s">
        <v>209</v>
      </c>
      <c r="E8" s="39" t="s">
        <v>4</v>
      </c>
      <c r="F8" s="39" t="s">
        <v>215</v>
      </c>
      <c r="G8" s="39">
        <v>68.84</v>
      </c>
      <c r="H8" s="39">
        <v>6</v>
      </c>
      <c r="I8" s="39">
        <v>20.652000000000001</v>
      </c>
      <c r="J8" s="39">
        <f t="shared" si="0"/>
        <v>433.69200000000001</v>
      </c>
      <c r="M8" s="158"/>
      <c r="N8" s="158"/>
      <c r="O8" s="158"/>
      <c r="P8" s="158"/>
      <c r="Q8" s="158"/>
      <c r="R8" s="158"/>
      <c r="S8" s="158"/>
    </row>
    <row r="9" spans="1:19" x14ac:dyDescent="0.3">
      <c r="A9" s="39" t="s">
        <v>223</v>
      </c>
      <c r="B9" s="39" t="s">
        <v>212</v>
      </c>
      <c r="C9" s="39" t="s">
        <v>213</v>
      </c>
      <c r="D9" s="39" t="s">
        <v>214</v>
      </c>
      <c r="E9" s="39" t="s">
        <v>4</v>
      </c>
      <c r="F9" s="39" t="s">
        <v>217</v>
      </c>
      <c r="G9" s="39">
        <v>73.56</v>
      </c>
      <c r="H9" s="39">
        <v>10</v>
      </c>
      <c r="I9" s="39">
        <v>36.78</v>
      </c>
      <c r="J9" s="39">
        <f t="shared" si="0"/>
        <v>772.38</v>
      </c>
      <c r="M9" s="158"/>
      <c r="N9" s="158"/>
      <c r="O9" s="158"/>
      <c r="P9" s="158"/>
      <c r="Q9" s="158"/>
      <c r="R9" s="158"/>
      <c r="S9" s="158"/>
    </row>
    <row r="10" spans="1:19" x14ac:dyDescent="0.3">
      <c r="A10" s="39" t="s">
        <v>224</v>
      </c>
      <c r="B10" s="39" t="s">
        <v>207</v>
      </c>
      <c r="C10" s="39" t="s">
        <v>208</v>
      </c>
      <c r="D10" s="39" t="s">
        <v>209</v>
      </c>
      <c r="E10" s="39" t="s">
        <v>4</v>
      </c>
      <c r="F10" s="39" t="s">
        <v>210</v>
      </c>
      <c r="G10" s="39">
        <v>36.26</v>
      </c>
      <c r="H10" s="39">
        <v>2</v>
      </c>
      <c r="I10" s="39">
        <v>3.6259999999999999</v>
      </c>
      <c r="J10" s="39">
        <f t="shared" si="0"/>
        <v>76.146000000000001</v>
      </c>
      <c r="M10" s="158"/>
      <c r="N10" s="158"/>
      <c r="O10" s="158"/>
      <c r="P10" s="158"/>
      <c r="Q10" s="158"/>
      <c r="R10" s="158"/>
      <c r="S10" s="158"/>
    </row>
    <row r="11" spans="1:19" x14ac:dyDescent="0.3">
      <c r="A11" s="39" t="s">
        <v>225</v>
      </c>
      <c r="B11" s="39" t="s">
        <v>226</v>
      </c>
      <c r="C11" s="39" t="s">
        <v>227</v>
      </c>
      <c r="D11" s="39" t="s">
        <v>209</v>
      </c>
      <c r="E11" s="39" t="s">
        <v>4</v>
      </c>
      <c r="F11" s="39" t="s">
        <v>228</v>
      </c>
      <c r="G11" s="39">
        <v>54.84</v>
      </c>
      <c r="H11" s="39">
        <v>3</v>
      </c>
      <c r="I11" s="39">
        <v>8.2260000000000009</v>
      </c>
      <c r="J11" s="39">
        <f t="shared" si="0"/>
        <v>172.74600000000001</v>
      </c>
      <c r="M11" s="158"/>
      <c r="N11" s="158"/>
      <c r="O11" s="158"/>
      <c r="P11" s="158"/>
      <c r="Q11" s="158"/>
      <c r="R11" s="158"/>
      <c r="S11" s="158"/>
    </row>
    <row r="12" spans="1:19" x14ac:dyDescent="0.3">
      <c r="A12" s="39" t="s">
        <v>229</v>
      </c>
      <c r="B12" s="39" t="s">
        <v>226</v>
      </c>
      <c r="C12" s="39" t="s">
        <v>227</v>
      </c>
      <c r="D12" s="39" t="s">
        <v>209</v>
      </c>
      <c r="E12" s="39" t="s">
        <v>4</v>
      </c>
      <c r="F12" s="39" t="s">
        <v>230</v>
      </c>
      <c r="G12" s="39">
        <v>14.48</v>
      </c>
      <c r="H12" s="39">
        <v>4</v>
      </c>
      <c r="I12" s="39">
        <v>2.8959999999999999</v>
      </c>
      <c r="J12" s="39">
        <f t="shared" si="0"/>
        <v>60.816000000000003</v>
      </c>
      <c r="M12" s="158"/>
      <c r="N12" s="158"/>
      <c r="O12" s="158"/>
      <c r="P12" s="158"/>
      <c r="Q12" s="158"/>
      <c r="R12" s="158"/>
      <c r="S12" s="158"/>
    </row>
    <row r="13" spans="1:19" x14ac:dyDescent="0.3">
      <c r="A13" s="39" t="s">
        <v>231</v>
      </c>
      <c r="B13" s="39" t="s">
        <v>226</v>
      </c>
      <c r="C13" s="39" t="s">
        <v>227</v>
      </c>
      <c r="D13" s="39" t="s">
        <v>209</v>
      </c>
      <c r="E13" s="39" t="s">
        <v>5</v>
      </c>
      <c r="F13" s="39" t="s">
        <v>215</v>
      </c>
      <c r="G13" s="39">
        <v>25.51</v>
      </c>
      <c r="H13" s="39">
        <v>4</v>
      </c>
      <c r="I13" s="39">
        <v>5.1020000000000003</v>
      </c>
      <c r="J13" s="39">
        <f t="shared" si="0"/>
        <v>107.14200000000001</v>
      </c>
      <c r="M13" s="158"/>
      <c r="N13" s="158"/>
      <c r="O13" s="158"/>
      <c r="P13" s="158"/>
      <c r="Q13" s="158"/>
      <c r="R13" s="158"/>
      <c r="S13" s="158"/>
    </row>
    <row r="14" spans="1:19" x14ac:dyDescent="0.3">
      <c r="A14" s="39" t="s">
        <v>232</v>
      </c>
      <c r="B14" s="39" t="s">
        <v>207</v>
      </c>
      <c r="C14" s="39" t="s">
        <v>208</v>
      </c>
      <c r="D14" s="39" t="s">
        <v>214</v>
      </c>
      <c r="E14" s="39" t="s">
        <v>4</v>
      </c>
      <c r="F14" s="39" t="s">
        <v>215</v>
      </c>
      <c r="G14" s="39">
        <v>46.95</v>
      </c>
      <c r="H14" s="39">
        <v>5</v>
      </c>
      <c r="I14" s="39">
        <v>11.737500000000001</v>
      </c>
      <c r="J14" s="39">
        <f t="shared" si="0"/>
        <v>246.48750000000001</v>
      </c>
      <c r="M14" s="158"/>
      <c r="N14" s="158"/>
      <c r="O14" s="158"/>
      <c r="P14" s="158"/>
      <c r="Q14" s="158"/>
      <c r="R14" s="158"/>
      <c r="S14" s="158"/>
    </row>
    <row r="15" spans="1:19" x14ac:dyDescent="0.3">
      <c r="A15" s="39" t="s">
        <v>233</v>
      </c>
      <c r="B15" s="39" t="s">
        <v>207</v>
      </c>
      <c r="C15" s="39" t="s">
        <v>208</v>
      </c>
      <c r="D15" s="39" t="s">
        <v>214</v>
      </c>
      <c r="E15" s="39" t="s">
        <v>5</v>
      </c>
      <c r="F15" s="39" t="s">
        <v>228</v>
      </c>
      <c r="G15" s="39">
        <v>43.19</v>
      </c>
      <c r="H15" s="39">
        <v>10</v>
      </c>
      <c r="I15" s="39">
        <v>21.594999999999999</v>
      </c>
      <c r="J15" s="39">
        <f t="shared" si="0"/>
        <v>453.495</v>
      </c>
      <c r="M15" s="158"/>
      <c r="N15" s="158"/>
      <c r="O15" s="158"/>
      <c r="P15" s="158"/>
      <c r="Q15" s="158"/>
      <c r="R15" s="158"/>
      <c r="S15" s="158"/>
    </row>
    <row r="16" spans="1:19" x14ac:dyDescent="0.3">
      <c r="A16" s="39" t="s">
        <v>234</v>
      </c>
      <c r="B16" s="39" t="s">
        <v>207</v>
      </c>
      <c r="C16" s="39" t="s">
        <v>208</v>
      </c>
      <c r="D16" s="39" t="s">
        <v>214</v>
      </c>
      <c r="E16" s="39" t="s">
        <v>4</v>
      </c>
      <c r="F16" s="39" t="s">
        <v>210</v>
      </c>
      <c r="G16" s="39">
        <v>71.38</v>
      </c>
      <c r="H16" s="39">
        <v>10</v>
      </c>
      <c r="I16" s="39">
        <v>35.69</v>
      </c>
      <c r="J16" s="39">
        <f t="shared" si="0"/>
        <v>749.49</v>
      </c>
      <c r="M16" s="158"/>
      <c r="N16" s="158"/>
      <c r="O16" s="158"/>
      <c r="P16" s="158"/>
      <c r="Q16" s="158"/>
      <c r="R16" s="158"/>
      <c r="S16" s="158"/>
    </row>
    <row r="17" spans="1:19" x14ac:dyDescent="0.3">
      <c r="A17" s="39" t="s">
        <v>235</v>
      </c>
      <c r="B17" s="39" t="s">
        <v>226</v>
      </c>
      <c r="C17" s="39" t="s">
        <v>227</v>
      </c>
      <c r="D17" s="39" t="s">
        <v>209</v>
      </c>
      <c r="E17" s="39" t="s">
        <v>4</v>
      </c>
      <c r="F17" s="39" t="s">
        <v>220</v>
      </c>
      <c r="G17" s="39">
        <v>93.72</v>
      </c>
      <c r="H17" s="39">
        <v>6</v>
      </c>
      <c r="I17" s="39">
        <v>28.116</v>
      </c>
      <c r="J17" s="39">
        <f t="shared" si="0"/>
        <v>590.43599999999992</v>
      </c>
      <c r="M17" s="158"/>
      <c r="N17" s="158"/>
      <c r="O17" s="158"/>
      <c r="P17" s="158"/>
      <c r="Q17" s="158"/>
      <c r="R17" s="158"/>
      <c r="S17" s="158"/>
    </row>
    <row r="18" spans="1:19" x14ac:dyDescent="0.3">
      <c r="A18" s="39" t="s">
        <v>236</v>
      </c>
      <c r="B18" s="39" t="s">
        <v>207</v>
      </c>
      <c r="C18" s="39" t="s">
        <v>208</v>
      </c>
      <c r="D18" s="39" t="s">
        <v>209</v>
      </c>
      <c r="E18" s="39" t="s">
        <v>4</v>
      </c>
      <c r="F18" s="39" t="s">
        <v>210</v>
      </c>
      <c r="G18" s="39">
        <v>68.930000000000007</v>
      </c>
      <c r="H18" s="39">
        <v>7</v>
      </c>
      <c r="I18" s="39">
        <v>24.125499999999999</v>
      </c>
      <c r="J18" s="39">
        <f t="shared" si="0"/>
        <v>506.63550000000004</v>
      </c>
      <c r="M18" s="158"/>
      <c r="N18" s="158"/>
      <c r="O18" s="158"/>
      <c r="P18" s="158"/>
      <c r="Q18" s="158"/>
      <c r="R18" s="158"/>
      <c r="S18" s="158"/>
    </row>
    <row r="19" spans="1:19" x14ac:dyDescent="0.3">
      <c r="A19" s="39" t="s">
        <v>237</v>
      </c>
      <c r="B19" s="39" t="s">
        <v>207</v>
      </c>
      <c r="C19" s="39" t="s">
        <v>208</v>
      </c>
      <c r="D19" s="39" t="s">
        <v>214</v>
      </c>
      <c r="E19" s="39" t="s">
        <v>5</v>
      </c>
      <c r="F19" s="39" t="s">
        <v>220</v>
      </c>
      <c r="G19" s="39">
        <v>72.61</v>
      </c>
      <c r="H19" s="39">
        <v>6</v>
      </c>
      <c r="I19" s="39">
        <v>21.783000000000001</v>
      </c>
      <c r="J19" s="39">
        <f t="shared" si="0"/>
        <v>457.44299999999998</v>
      </c>
    </row>
    <row r="20" spans="1:19" x14ac:dyDescent="0.3">
      <c r="A20" s="39" t="s">
        <v>238</v>
      </c>
      <c r="B20" s="39" t="s">
        <v>207</v>
      </c>
      <c r="C20" s="39" t="s">
        <v>208</v>
      </c>
      <c r="D20" s="39" t="s">
        <v>214</v>
      </c>
      <c r="E20" s="39" t="s">
        <v>5</v>
      </c>
      <c r="F20" s="39" t="s">
        <v>228</v>
      </c>
      <c r="G20" s="39">
        <v>54.67</v>
      </c>
      <c r="H20" s="39">
        <v>3</v>
      </c>
      <c r="I20" s="39">
        <v>8.2004999999999999</v>
      </c>
      <c r="J20" s="39">
        <f t="shared" si="0"/>
        <v>172.2105</v>
      </c>
    </row>
    <row r="21" spans="1:19" x14ac:dyDescent="0.3">
      <c r="A21" s="39" t="s">
        <v>239</v>
      </c>
      <c r="B21" s="39" t="s">
        <v>226</v>
      </c>
      <c r="C21" s="39" t="s">
        <v>227</v>
      </c>
      <c r="D21" s="39" t="s">
        <v>214</v>
      </c>
      <c r="E21" s="39" t="s">
        <v>4</v>
      </c>
      <c r="F21" s="39" t="s">
        <v>217</v>
      </c>
      <c r="G21" s="39">
        <v>40.299999999999997</v>
      </c>
      <c r="H21" s="39">
        <v>2</v>
      </c>
      <c r="I21" s="39">
        <v>4.03</v>
      </c>
      <c r="J21" s="39">
        <f t="shared" si="0"/>
        <v>84.63</v>
      </c>
    </row>
  </sheetData>
  <mergeCells count="1">
    <mergeCell ref="M3:S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0914-652B-4A4B-820F-67A3C08DFC34}">
  <sheetPr>
    <tabColor theme="9"/>
  </sheetPr>
  <dimension ref="A1"/>
  <sheetViews>
    <sheetView workbookViewId="0">
      <selection sqref="A1:XFD1048576"/>
    </sheetView>
  </sheetViews>
  <sheetFormatPr defaultRowHeight="14.4" x14ac:dyDescent="0.3"/>
  <cols>
    <col min="1" max="16384" width="8.88671875" style="153"/>
  </cols>
  <sheetData>
    <row r="1" spans="1:1" x14ac:dyDescent="0.3">
      <c r="A1" s="152" t="s">
        <v>378</v>
      </c>
    </row>
  </sheetData>
  <mergeCells count="1">
    <mergeCell ref="A1:XFD104857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5AA6-9C4D-4765-B334-CCC2A9FEFFA8}">
  <sheetPr>
    <tabColor rgb="FFC00000"/>
  </sheetPr>
  <dimension ref="B1:P10"/>
  <sheetViews>
    <sheetView zoomScale="120" zoomScaleNormal="120" workbookViewId="0">
      <selection activeCell="N5" sqref="N5"/>
    </sheetView>
  </sheetViews>
  <sheetFormatPr defaultRowHeight="14.4" x14ac:dyDescent="0.3"/>
  <cols>
    <col min="1" max="1" width="1.6640625" style="44" customWidth="1"/>
    <col min="2" max="2" width="10.77734375" style="44" customWidth="1"/>
    <col min="3" max="4" width="11.44140625" style="44" customWidth="1"/>
    <col min="5" max="5" width="10.88671875" style="44" customWidth="1"/>
    <col min="6" max="6" width="3" style="44" customWidth="1"/>
    <col min="7" max="11" width="8.88671875" style="44"/>
    <col min="12" max="12" width="3.21875" style="44" customWidth="1"/>
    <col min="13" max="13" width="12.88671875" style="44" customWidth="1"/>
    <col min="14" max="14" width="8.88671875" style="44"/>
    <col min="15" max="15" width="4.33203125" style="44" customWidth="1"/>
    <col min="16" max="16384" width="8.88671875" style="44"/>
  </cols>
  <sheetData>
    <row r="1" spans="2:16" ht="23.4" customHeight="1" thickBot="1" x14ac:dyDescent="0.35">
      <c r="B1" s="154" t="s">
        <v>240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2:16" ht="16.2" thickTop="1" x14ac:dyDescent="0.3">
      <c r="I2" s="45"/>
      <c r="J2" s="45"/>
      <c r="K2" s="45"/>
    </row>
    <row r="3" spans="2:16" s="47" customFormat="1" ht="28.8" x14ac:dyDescent="0.3">
      <c r="B3" s="46" t="s">
        <v>241</v>
      </c>
      <c r="C3" s="46" t="s">
        <v>242</v>
      </c>
      <c r="D3" s="46" t="s">
        <v>243</v>
      </c>
      <c r="E3" s="46" t="s">
        <v>244</v>
      </c>
      <c r="G3" s="46" t="s">
        <v>245</v>
      </c>
      <c r="H3" s="46" t="s">
        <v>246</v>
      </c>
      <c r="I3" s="48" t="s">
        <v>247</v>
      </c>
      <c r="J3" s="48" t="s">
        <v>248</v>
      </c>
      <c r="K3" s="48" t="s">
        <v>249</v>
      </c>
      <c r="M3" s="46" t="s">
        <v>250</v>
      </c>
      <c r="N3" s="46" t="s">
        <v>251</v>
      </c>
      <c r="P3" s="46" t="s">
        <v>252</v>
      </c>
    </row>
    <row r="4" spans="2:16" x14ac:dyDescent="0.3">
      <c r="B4" s="49" t="s">
        <v>6</v>
      </c>
      <c r="C4" s="50">
        <v>100</v>
      </c>
      <c r="D4" s="50">
        <v>300</v>
      </c>
      <c r="E4" s="50">
        <f>C4+D4</f>
        <v>400</v>
      </c>
      <c r="G4" s="50">
        <v>10</v>
      </c>
      <c r="H4" s="50">
        <v>20</v>
      </c>
      <c r="I4" s="50">
        <f>G4-H4</f>
        <v>-10</v>
      </c>
      <c r="J4" s="50">
        <f>G4*H4</f>
        <v>200</v>
      </c>
      <c r="K4" s="50">
        <f>G4/H4</f>
        <v>0.5</v>
      </c>
      <c r="M4" s="51" t="s">
        <v>253</v>
      </c>
      <c r="N4" s="50">
        <f>4+2*10/2</f>
        <v>14</v>
      </c>
      <c r="P4" s="50" t="s">
        <v>416</v>
      </c>
    </row>
    <row r="5" spans="2:16" x14ac:dyDescent="0.3">
      <c r="B5" s="49" t="s">
        <v>7</v>
      </c>
      <c r="C5" s="50">
        <v>150</v>
      </c>
      <c r="D5" s="50">
        <v>160</v>
      </c>
      <c r="E5" s="50">
        <f t="shared" ref="E5:E10" si="0">C5+D5</f>
        <v>310</v>
      </c>
      <c r="G5" s="50">
        <v>14</v>
      </c>
      <c r="H5" s="50">
        <v>19</v>
      </c>
      <c r="I5" s="50">
        <f t="shared" ref="I5:I10" si="1">G5-H5</f>
        <v>-5</v>
      </c>
      <c r="J5" s="50">
        <f t="shared" ref="J5:J10" si="2">G5*H5</f>
        <v>266</v>
      </c>
      <c r="K5" s="50">
        <f t="shared" ref="K5:K10" si="3">G5/H5</f>
        <v>0.73684210526315785</v>
      </c>
      <c r="P5" s="50" t="s">
        <v>417</v>
      </c>
    </row>
    <row r="6" spans="2:16" x14ac:dyDescent="0.3">
      <c r="B6" s="49" t="s">
        <v>254</v>
      </c>
      <c r="C6" s="50">
        <v>200</v>
      </c>
      <c r="D6" s="50">
        <v>140</v>
      </c>
      <c r="E6" s="50">
        <f t="shared" si="0"/>
        <v>340</v>
      </c>
      <c r="G6" s="50">
        <v>18</v>
      </c>
      <c r="H6" s="50">
        <v>18</v>
      </c>
      <c r="I6" s="50">
        <f t="shared" si="1"/>
        <v>0</v>
      </c>
      <c r="J6" s="50">
        <f t="shared" si="2"/>
        <v>324</v>
      </c>
      <c r="K6" s="50">
        <f t="shared" si="3"/>
        <v>1</v>
      </c>
      <c r="P6" s="50" t="s">
        <v>418</v>
      </c>
    </row>
    <row r="7" spans="2:16" x14ac:dyDescent="0.3">
      <c r="B7" s="49" t="s">
        <v>8</v>
      </c>
      <c r="C7" s="50">
        <v>50</v>
      </c>
      <c r="D7" s="50">
        <v>200</v>
      </c>
      <c r="E7" s="50">
        <f t="shared" si="0"/>
        <v>250</v>
      </c>
      <c r="G7" s="50">
        <v>22</v>
      </c>
      <c r="H7" s="50">
        <v>17</v>
      </c>
      <c r="I7" s="50">
        <f t="shared" si="1"/>
        <v>5</v>
      </c>
      <c r="J7" s="50">
        <f t="shared" si="2"/>
        <v>374</v>
      </c>
      <c r="K7" s="50">
        <f t="shared" si="3"/>
        <v>1.2941176470588236</v>
      </c>
      <c r="P7" s="50" t="s">
        <v>419</v>
      </c>
    </row>
    <row r="8" spans="2:16" x14ac:dyDescent="0.3">
      <c r="B8" s="49" t="s">
        <v>197</v>
      </c>
      <c r="C8" s="50">
        <v>0</v>
      </c>
      <c r="D8" s="50">
        <v>300</v>
      </c>
      <c r="E8" s="50">
        <f t="shared" si="0"/>
        <v>300</v>
      </c>
      <c r="G8" s="50">
        <v>26</v>
      </c>
      <c r="H8" s="50">
        <v>16</v>
      </c>
      <c r="I8" s="50">
        <f t="shared" si="1"/>
        <v>10</v>
      </c>
      <c r="J8" s="50">
        <f t="shared" si="2"/>
        <v>416</v>
      </c>
      <c r="K8" s="50">
        <f t="shared" si="3"/>
        <v>1.625</v>
      </c>
      <c r="P8" s="50" t="s">
        <v>420</v>
      </c>
    </row>
    <row r="9" spans="2:16" x14ac:dyDescent="0.3">
      <c r="B9" s="49" t="s">
        <v>9</v>
      </c>
      <c r="C9" s="50">
        <v>140</v>
      </c>
      <c r="D9" s="50">
        <v>120</v>
      </c>
      <c r="E9" s="50">
        <f t="shared" si="0"/>
        <v>260</v>
      </c>
      <c r="G9" s="50">
        <v>30</v>
      </c>
      <c r="H9" s="50">
        <v>15</v>
      </c>
      <c r="I9" s="50">
        <f t="shared" si="1"/>
        <v>15</v>
      </c>
      <c r="J9" s="50">
        <f t="shared" si="2"/>
        <v>450</v>
      </c>
      <c r="K9" s="50">
        <f t="shared" si="3"/>
        <v>2</v>
      </c>
      <c r="P9" s="50" t="s">
        <v>421</v>
      </c>
    </row>
    <row r="10" spans="2:16" x14ac:dyDescent="0.3">
      <c r="B10" s="49" t="s">
        <v>255</v>
      </c>
      <c r="C10" s="50">
        <v>120</v>
      </c>
      <c r="D10" s="50">
        <v>50</v>
      </c>
      <c r="E10" s="50">
        <f t="shared" si="0"/>
        <v>170</v>
      </c>
      <c r="G10" s="50">
        <v>34</v>
      </c>
      <c r="H10" s="50">
        <v>14</v>
      </c>
      <c r="I10" s="50">
        <f t="shared" si="1"/>
        <v>20</v>
      </c>
      <c r="J10" s="50">
        <f t="shared" si="2"/>
        <v>476</v>
      </c>
      <c r="K10" s="50">
        <f t="shared" si="3"/>
        <v>2.4285714285714284</v>
      </c>
      <c r="P10" s="50" t="s">
        <v>422</v>
      </c>
    </row>
  </sheetData>
  <mergeCells count="1">
    <mergeCell ref="B1:O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3890-F097-4B1E-8F90-8F44821D4122}">
  <sheetPr>
    <tabColor rgb="FFC00000"/>
  </sheetPr>
  <dimension ref="A2:E14"/>
  <sheetViews>
    <sheetView showGridLines="0" zoomScaleNormal="100" workbookViewId="0">
      <selection activeCell="C3" sqref="C3"/>
    </sheetView>
  </sheetViews>
  <sheetFormatPr defaultRowHeight="18" x14ac:dyDescent="0.3"/>
  <cols>
    <col min="1" max="1" width="18.88671875" style="79" bestFit="1" customWidth="1"/>
    <col min="2" max="2" width="17.77734375" style="79" customWidth="1"/>
    <col min="3" max="3" width="13.5546875" style="79" customWidth="1"/>
    <col min="4" max="4" width="8.88671875" style="60"/>
    <col min="5" max="5" width="9.109375" style="60" customWidth="1"/>
    <col min="6" max="6" width="8.88671875" style="60"/>
    <col min="7" max="7" width="10.33203125" style="60" bestFit="1" customWidth="1"/>
    <col min="8" max="16384" width="8.88671875" style="60"/>
  </cols>
  <sheetData>
    <row r="2" spans="1:5" x14ac:dyDescent="0.3">
      <c r="A2" s="73" t="s">
        <v>275</v>
      </c>
      <c r="B2" s="73" t="s">
        <v>123</v>
      </c>
      <c r="C2" s="73" t="s">
        <v>124</v>
      </c>
      <c r="D2" s="74"/>
      <c r="E2" s="74"/>
    </row>
    <row r="3" spans="1:5" x14ac:dyDescent="0.3">
      <c r="A3" s="75" t="s">
        <v>11</v>
      </c>
      <c r="B3" s="75" t="s">
        <v>110</v>
      </c>
      <c r="C3" s="76">
        <v>17000</v>
      </c>
    </row>
    <row r="4" spans="1:5" x14ac:dyDescent="0.3">
      <c r="A4" s="77" t="s">
        <v>15</v>
      </c>
      <c r="B4" s="77" t="s">
        <v>112</v>
      </c>
      <c r="C4" s="78">
        <v>12000</v>
      </c>
    </row>
    <row r="5" spans="1:5" x14ac:dyDescent="0.3">
      <c r="A5" s="77" t="s">
        <v>13</v>
      </c>
      <c r="B5" s="77" t="s">
        <v>106</v>
      </c>
      <c r="C5" s="78">
        <v>25000</v>
      </c>
    </row>
    <row r="6" spans="1:5" x14ac:dyDescent="0.3">
      <c r="A6" s="77" t="s">
        <v>18</v>
      </c>
      <c r="B6" s="77" t="s">
        <v>108</v>
      </c>
      <c r="C6" s="78">
        <v>32000</v>
      </c>
    </row>
    <row r="7" spans="1:5" x14ac:dyDescent="0.3">
      <c r="A7" s="77" t="s">
        <v>12</v>
      </c>
      <c r="B7" s="77" t="s">
        <v>110</v>
      </c>
      <c r="C7" s="78">
        <v>19600</v>
      </c>
    </row>
    <row r="8" spans="1:5" x14ac:dyDescent="0.3">
      <c r="A8" s="77" t="s">
        <v>20</v>
      </c>
      <c r="B8" s="77" t="s">
        <v>104</v>
      </c>
      <c r="C8" s="78">
        <v>20000</v>
      </c>
    </row>
    <row r="9" spans="1:5" x14ac:dyDescent="0.3">
      <c r="A9" s="77" t="s">
        <v>19</v>
      </c>
      <c r="B9" s="77" t="s">
        <v>106</v>
      </c>
      <c r="C9" s="78">
        <v>25400</v>
      </c>
    </row>
    <row r="10" spans="1:5" x14ac:dyDescent="0.3">
      <c r="C10" s="80"/>
    </row>
    <row r="11" spans="1:5" x14ac:dyDescent="0.3">
      <c r="B11" s="81" t="s">
        <v>276</v>
      </c>
      <c r="C11" s="119">
        <f>SUM(C3:C9)</f>
        <v>151000</v>
      </c>
    </row>
    <row r="12" spans="1:5" x14ac:dyDescent="0.3">
      <c r="B12" s="81" t="s">
        <v>277</v>
      </c>
      <c r="C12" s="119">
        <f>AVERAGE(C3:C9)</f>
        <v>21571.428571428572</v>
      </c>
      <c r="E12" s="82"/>
    </row>
    <row r="13" spans="1:5" x14ac:dyDescent="0.3">
      <c r="B13" s="81" t="s">
        <v>278</v>
      </c>
      <c r="C13" s="119">
        <f>MAX(C3:C9)</f>
        <v>32000</v>
      </c>
    </row>
    <row r="14" spans="1:5" x14ac:dyDescent="0.3">
      <c r="B14" s="81" t="s">
        <v>279</v>
      </c>
      <c r="C14" s="119">
        <f>MIN(C3:C9)</f>
        <v>12000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7843-2245-450F-94D5-8FFC57EA4625}">
  <sheetPr>
    <tabColor rgb="FFC00000"/>
  </sheetPr>
  <dimension ref="A1:J11"/>
  <sheetViews>
    <sheetView showGridLines="0" zoomScale="120" zoomScaleNormal="120" workbookViewId="0">
      <selection activeCell="L14" sqref="L14"/>
    </sheetView>
  </sheetViews>
  <sheetFormatPr defaultRowHeight="15.6" x14ac:dyDescent="0.3"/>
  <cols>
    <col min="1" max="1" width="3.6640625" style="88" bestFit="1" customWidth="1"/>
    <col min="2" max="2" width="13.5546875" style="88" customWidth="1"/>
    <col min="3" max="3" width="8" style="88" bestFit="1" customWidth="1"/>
    <col min="4" max="4" width="8.6640625" style="88" bestFit="1" customWidth="1"/>
    <col min="5" max="5" width="9.109375" style="88" bestFit="1" customWidth="1"/>
    <col min="6" max="6" width="8.77734375" style="88" bestFit="1" customWidth="1"/>
    <col min="7" max="7" width="9.44140625" style="88" customWidth="1"/>
    <col min="8" max="8" width="11.88671875" style="88" customWidth="1"/>
    <col min="9" max="9" width="13.33203125" style="88" bestFit="1" customWidth="1"/>
    <col min="10" max="10" width="16.88671875" style="88" bestFit="1" customWidth="1"/>
    <col min="11" max="16384" width="8.88671875" style="88"/>
  </cols>
  <sheetData>
    <row r="1" spans="1:10" s="84" customFormat="1" ht="28.8" x14ac:dyDescent="0.3">
      <c r="A1" s="83" t="s">
        <v>0</v>
      </c>
      <c r="B1" s="83" t="s">
        <v>10</v>
      </c>
      <c r="C1" s="83" t="s">
        <v>28</v>
      </c>
      <c r="D1" s="83" t="s">
        <v>162</v>
      </c>
      <c r="E1" s="83" t="s">
        <v>280</v>
      </c>
      <c r="F1" s="83" t="s">
        <v>281</v>
      </c>
      <c r="G1" s="83" t="s">
        <v>282</v>
      </c>
      <c r="H1" s="83" t="s">
        <v>36</v>
      </c>
      <c r="I1" s="83" t="s">
        <v>283</v>
      </c>
      <c r="J1" s="83" t="s">
        <v>284</v>
      </c>
    </row>
    <row r="2" spans="1:10" ht="18" x14ac:dyDescent="0.3">
      <c r="A2" s="85">
        <v>1</v>
      </c>
      <c r="B2" s="86" t="s">
        <v>11</v>
      </c>
      <c r="C2" s="85">
        <v>12</v>
      </c>
      <c r="D2" s="85">
        <v>5</v>
      </c>
      <c r="E2" s="85">
        <v>20</v>
      </c>
      <c r="F2" s="85">
        <v>10</v>
      </c>
      <c r="G2" s="85">
        <v>12</v>
      </c>
      <c r="H2" s="87">
        <f>C2+D2+E2+F2+G2</f>
        <v>59</v>
      </c>
      <c r="I2" s="87">
        <f>COUNT(C2:G2)</f>
        <v>5</v>
      </c>
      <c r="J2" s="87">
        <f>COUNTBLANK(C2:G2)</f>
        <v>0</v>
      </c>
    </row>
    <row r="3" spans="1:10" ht="18" x14ac:dyDescent="0.3">
      <c r="A3" s="85">
        <v>2</v>
      </c>
      <c r="B3" s="86" t="s">
        <v>12</v>
      </c>
      <c r="C3" s="85">
        <v>14</v>
      </c>
      <c r="D3" s="85">
        <v>11</v>
      </c>
      <c r="E3" s="85"/>
      <c r="F3" s="85">
        <v>14</v>
      </c>
      <c r="G3" s="85">
        <v>11</v>
      </c>
      <c r="H3" s="87">
        <f t="shared" ref="H3:H11" si="0">C3+D3+E3+F3+G3</f>
        <v>50</v>
      </c>
      <c r="I3" s="87">
        <f t="shared" ref="I3:I11" si="1">COUNT(C3:G3)</f>
        <v>4</v>
      </c>
      <c r="J3" s="87">
        <f t="shared" ref="J3:J11" si="2">COUNTBLANK(C3:G3)</f>
        <v>1</v>
      </c>
    </row>
    <row r="4" spans="1:10" ht="18" x14ac:dyDescent="0.3">
      <c r="A4" s="85">
        <v>3</v>
      </c>
      <c r="B4" s="86" t="s">
        <v>13</v>
      </c>
      <c r="C4" s="85">
        <v>19</v>
      </c>
      <c r="D4" s="85">
        <v>14</v>
      </c>
      <c r="E4" s="85">
        <v>1</v>
      </c>
      <c r="F4" s="85">
        <v>19</v>
      </c>
      <c r="G4" s="85">
        <v>14</v>
      </c>
      <c r="H4" s="87">
        <f t="shared" si="0"/>
        <v>67</v>
      </c>
      <c r="I4" s="87">
        <f t="shared" si="1"/>
        <v>5</v>
      </c>
      <c r="J4" s="87">
        <f t="shared" si="2"/>
        <v>0</v>
      </c>
    </row>
    <row r="5" spans="1:10" ht="18" x14ac:dyDescent="0.3">
      <c r="A5" s="85">
        <v>4</v>
      </c>
      <c r="B5" s="86" t="s">
        <v>285</v>
      </c>
      <c r="C5" s="85"/>
      <c r="D5" s="85">
        <v>6</v>
      </c>
      <c r="E5" s="85">
        <v>8</v>
      </c>
      <c r="F5" s="85">
        <v>12</v>
      </c>
      <c r="G5" s="85">
        <v>11</v>
      </c>
      <c r="H5" s="87">
        <f t="shared" si="0"/>
        <v>37</v>
      </c>
      <c r="I5" s="122">
        <f t="shared" si="1"/>
        <v>4</v>
      </c>
      <c r="J5" s="122">
        <f t="shared" si="2"/>
        <v>1</v>
      </c>
    </row>
    <row r="6" spans="1:10" ht="18" x14ac:dyDescent="0.3">
      <c r="A6" s="85">
        <v>5</v>
      </c>
      <c r="B6" s="86" t="s">
        <v>27</v>
      </c>
      <c r="C6" s="85">
        <v>10</v>
      </c>
      <c r="D6" s="85">
        <v>18</v>
      </c>
      <c r="E6" s="85">
        <v>7</v>
      </c>
      <c r="F6" s="85">
        <v>10</v>
      </c>
      <c r="G6" s="85">
        <v>18</v>
      </c>
      <c r="H6" s="87">
        <f t="shared" si="0"/>
        <v>63</v>
      </c>
      <c r="I6" s="87">
        <f t="shared" si="1"/>
        <v>5</v>
      </c>
      <c r="J6" s="87">
        <f t="shared" si="2"/>
        <v>0</v>
      </c>
    </row>
    <row r="7" spans="1:10" ht="18" x14ac:dyDescent="0.3">
      <c r="A7" s="85">
        <v>6</v>
      </c>
      <c r="B7" s="86" t="s">
        <v>184</v>
      </c>
      <c r="C7" s="85">
        <v>12</v>
      </c>
      <c r="D7" s="85">
        <v>6</v>
      </c>
      <c r="E7" s="85">
        <v>9</v>
      </c>
      <c r="F7" s="85">
        <v>12</v>
      </c>
      <c r="G7" s="85">
        <v>10</v>
      </c>
      <c r="H7" s="87">
        <f t="shared" si="0"/>
        <v>49</v>
      </c>
      <c r="I7" s="87">
        <f t="shared" si="1"/>
        <v>5</v>
      </c>
      <c r="J7" s="87">
        <f t="shared" si="2"/>
        <v>0</v>
      </c>
    </row>
    <row r="8" spans="1:10" ht="18" x14ac:dyDescent="0.3">
      <c r="A8" s="85">
        <v>7</v>
      </c>
      <c r="B8" s="86" t="s">
        <v>286</v>
      </c>
      <c r="C8" s="85">
        <v>13</v>
      </c>
      <c r="D8" s="85">
        <v>12</v>
      </c>
      <c r="E8" s="85">
        <v>10</v>
      </c>
      <c r="F8" s="85">
        <v>13</v>
      </c>
      <c r="G8" s="85">
        <v>12</v>
      </c>
      <c r="H8" s="87">
        <f t="shared" si="0"/>
        <v>60</v>
      </c>
      <c r="I8" s="87">
        <f t="shared" si="1"/>
        <v>5</v>
      </c>
      <c r="J8" s="87">
        <f t="shared" si="2"/>
        <v>0</v>
      </c>
    </row>
    <row r="9" spans="1:10" ht="18" x14ac:dyDescent="0.3">
      <c r="A9" s="85">
        <v>8</v>
      </c>
      <c r="B9" s="86" t="s">
        <v>287</v>
      </c>
      <c r="C9" s="85">
        <v>5</v>
      </c>
      <c r="D9" s="85">
        <v>20</v>
      </c>
      <c r="E9" s="85"/>
      <c r="F9" s="85">
        <v>5</v>
      </c>
      <c r="G9" s="85">
        <v>20</v>
      </c>
      <c r="H9" s="87">
        <f t="shared" si="0"/>
        <v>50</v>
      </c>
      <c r="I9" s="122">
        <f t="shared" si="1"/>
        <v>4</v>
      </c>
      <c r="J9" s="122">
        <f t="shared" si="2"/>
        <v>1</v>
      </c>
    </row>
    <row r="10" spans="1:10" ht="18" x14ac:dyDescent="0.3">
      <c r="A10" s="85">
        <v>9</v>
      </c>
      <c r="B10" s="86" t="s">
        <v>288</v>
      </c>
      <c r="C10" s="85">
        <v>4</v>
      </c>
      <c r="D10" s="85">
        <v>16</v>
      </c>
      <c r="E10" s="85">
        <v>9</v>
      </c>
      <c r="F10" s="85">
        <v>4</v>
      </c>
      <c r="G10" s="85">
        <v>16</v>
      </c>
      <c r="H10" s="87">
        <f t="shared" si="0"/>
        <v>49</v>
      </c>
      <c r="I10" s="87">
        <f t="shared" si="1"/>
        <v>5</v>
      </c>
      <c r="J10" s="87">
        <f t="shared" si="2"/>
        <v>0</v>
      </c>
    </row>
    <row r="11" spans="1:10" ht="18" x14ac:dyDescent="0.3">
      <c r="A11" s="85">
        <v>10</v>
      </c>
      <c r="B11" s="86" t="s">
        <v>22</v>
      </c>
      <c r="C11" s="85">
        <v>17</v>
      </c>
      <c r="D11" s="85">
        <v>12</v>
      </c>
      <c r="E11" s="85">
        <v>8</v>
      </c>
      <c r="F11" s="85">
        <v>17</v>
      </c>
      <c r="G11" s="85"/>
      <c r="H11" s="87">
        <f t="shared" si="0"/>
        <v>54</v>
      </c>
      <c r="I11" s="122">
        <f t="shared" si="1"/>
        <v>4</v>
      </c>
      <c r="J11" s="122">
        <f t="shared" si="2"/>
        <v>1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3E50-5AE6-450C-B2E3-5ABF892596DB}">
  <sheetPr>
    <tabColor rgb="FFC00000"/>
  </sheetPr>
  <dimension ref="A1:K10"/>
  <sheetViews>
    <sheetView workbookViewId="0">
      <selection activeCell="G15" sqref="G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5.77734375" bestFit="1" customWidth="1"/>
    <col min="11" max="11" width="18.88671875" customWidth="1"/>
  </cols>
  <sheetData>
    <row r="1" spans="1:11" x14ac:dyDescent="0.3">
      <c r="A1" t="s">
        <v>289</v>
      </c>
      <c r="B1" t="s">
        <v>290</v>
      </c>
      <c r="C1" t="s">
        <v>291</v>
      </c>
      <c r="D1" t="s">
        <v>292</v>
      </c>
      <c r="E1" t="s">
        <v>3</v>
      </c>
      <c r="F1" t="s">
        <v>293</v>
      </c>
      <c r="G1" t="s">
        <v>124</v>
      </c>
      <c r="H1" t="s">
        <v>294</v>
      </c>
      <c r="I1" t="s">
        <v>295</v>
      </c>
      <c r="J1" t="s">
        <v>318</v>
      </c>
      <c r="K1" t="s">
        <v>319</v>
      </c>
    </row>
    <row r="2" spans="1:11" x14ac:dyDescent="0.3">
      <c r="A2">
        <v>1001</v>
      </c>
      <c r="B2" t="s">
        <v>296</v>
      </c>
      <c r="C2" t="s">
        <v>297</v>
      </c>
      <c r="D2">
        <v>30</v>
      </c>
      <c r="E2" t="s">
        <v>5</v>
      </c>
      <c r="F2" t="s">
        <v>298</v>
      </c>
      <c r="G2">
        <v>45000</v>
      </c>
      <c r="H2" s="33">
        <v>37197</v>
      </c>
      <c r="I2" s="33">
        <v>42253</v>
      </c>
      <c r="J2" t="str">
        <f>IF(D2&lt;30,"young","Old")</f>
        <v>Old</v>
      </c>
      <c r="K2" t="str" cm="1">
        <f t="array" ref="K2">_xlfn.IFS(F2="Salesman","sales",F2="Receptionist","Give Bouns",F2="HR","Fire now",F2="Regional Manager","PM",F2="Accountant","finanance",F2="Supplier Relations","PR")</f>
        <v>sales</v>
      </c>
    </row>
    <row r="3" spans="1:11" x14ac:dyDescent="0.3">
      <c r="A3">
        <v>1002</v>
      </c>
      <c r="B3" t="s">
        <v>299</v>
      </c>
      <c r="C3" t="s">
        <v>300</v>
      </c>
      <c r="D3">
        <v>30</v>
      </c>
      <c r="E3" t="s">
        <v>4</v>
      </c>
      <c r="F3" t="s">
        <v>301</v>
      </c>
      <c r="G3">
        <v>36000</v>
      </c>
      <c r="H3" s="33">
        <v>36436</v>
      </c>
      <c r="I3" s="33">
        <v>42287</v>
      </c>
      <c r="J3" t="str">
        <f t="shared" ref="J3:J10" si="0">IF(D3&lt;30,"young","Old")</f>
        <v>Old</v>
      </c>
      <c r="K3" t="str" cm="1">
        <f t="array" ref="K3">_xlfn.IFS(F3="Salesman","sales",F3="Receptionist","Give Bouns",F3="HR","Fire now",F3="Regional Manager","PM",F3="Accountant","finanance",F3="Supplier Relations","PR")</f>
        <v>Give Bouns</v>
      </c>
    </row>
    <row r="4" spans="1:11" x14ac:dyDescent="0.3">
      <c r="A4">
        <v>1003</v>
      </c>
      <c r="B4" t="s">
        <v>302</v>
      </c>
      <c r="C4" t="s">
        <v>303</v>
      </c>
      <c r="D4">
        <v>29</v>
      </c>
      <c r="E4" t="s">
        <v>5</v>
      </c>
      <c r="F4" t="s">
        <v>298</v>
      </c>
      <c r="G4">
        <v>63000</v>
      </c>
      <c r="H4" s="33">
        <v>36711</v>
      </c>
      <c r="I4" s="33">
        <v>42986</v>
      </c>
      <c r="J4" t="str">
        <f t="shared" si="0"/>
        <v>young</v>
      </c>
      <c r="K4" t="str" cm="1">
        <f t="array" ref="K4">_xlfn.IFS(F4="Salesman","sales",F4="Receptionist","Give Bouns",F4="HR","Fire now",F4="Regional Manager","PM",F4="Accountant","finanance",F4="Supplier Relations","PR")</f>
        <v>sales</v>
      </c>
    </row>
    <row r="5" spans="1:11" x14ac:dyDescent="0.3">
      <c r="A5">
        <v>1004</v>
      </c>
      <c r="B5" t="s">
        <v>304</v>
      </c>
      <c r="C5" t="s">
        <v>305</v>
      </c>
      <c r="D5">
        <v>31</v>
      </c>
      <c r="E5" t="s">
        <v>4</v>
      </c>
      <c r="F5" t="s">
        <v>118</v>
      </c>
      <c r="G5">
        <v>47000</v>
      </c>
      <c r="H5" s="33">
        <v>36530</v>
      </c>
      <c r="I5" s="33">
        <v>42341</v>
      </c>
      <c r="J5" t="str">
        <f t="shared" si="0"/>
        <v>Old</v>
      </c>
      <c r="K5" t="str" cm="1">
        <f t="array" ref="K5">_xlfn.IFS(F5="Salesman","sales",F5="Receptionist","Give Bouns",F5="HR","Fire now",F5="Regional Manager","PM",F5="Accountant","finanance",F5="Supplier Relations","PR")</f>
        <v>finanance</v>
      </c>
    </row>
    <row r="6" spans="1:11" x14ac:dyDescent="0.3">
      <c r="A6">
        <v>1005</v>
      </c>
      <c r="B6" t="s">
        <v>306</v>
      </c>
      <c r="C6" t="s">
        <v>307</v>
      </c>
      <c r="D6">
        <v>32</v>
      </c>
      <c r="E6" t="s">
        <v>5</v>
      </c>
      <c r="F6" t="s">
        <v>104</v>
      </c>
      <c r="G6">
        <v>50000</v>
      </c>
      <c r="H6" s="33">
        <v>37017</v>
      </c>
      <c r="I6" s="33">
        <v>42977</v>
      </c>
      <c r="J6" t="str">
        <f t="shared" si="0"/>
        <v>Old</v>
      </c>
      <c r="K6" t="str" cm="1">
        <f t="array" ref="K6">_xlfn.IFS(F6="Salesman","sales",F6="Receptionist","Give Bouns",F6="HR","Fire now",F6="Regional Manager","PM",F6="Accountant","finanance",F6="Supplier Relations","PR")</f>
        <v>Fire now</v>
      </c>
    </row>
    <row r="7" spans="1:11" x14ac:dyDescent="0.3">
      <c r="A7">
        <v>1006</v>
      </c>
      <c r="B7" t="s">
        <v>308</v>
      </c>
      <c r="C7" t="s">
        <v>309</v>
      </c>
      <c r="D7">
        <v>35</v>
      </c>
      <c r="E7" t="s">
        <v>5</v>
      </c>
      <c r="F7" t="s">
        <v>310</v>
      </c>
      <c r="G7">
        <v>65000</v>
      </c>
      <c r="H7" s="33">
        <v>35040</v>
      </c>
      <c r="I7" s="33">
        <v>41528</v>
      </c>
      <c r="J7" t="str">
        <f t="shared" si="0"/>
        <v>Old</v>
      </c>
      <c r="K7" t="str" cm="1">
        <f t="array" ref="K7">_xlfn.IFS(F7="Salesman","sales",F7="Receptionist","Give Bouns",F7="HR","Fire now",F7="Regional Manager","PM",F7="Accountant","finanance",F7="Supplier Relations","PR")</f>
        <v>PM</v>
      </c>
    </row>
    <row r="8" spans="1:11" x14ac:dyDescent="0.3">
      <c r="A8">
        <v>1007</v>
      </c>
      <c r="B8" t="s">
        <v>311</v>
      </c>
      <c r="C8" t="s">
        <v>312</v>
      </c>
      <c r="D8">
        <v>32</v>
      </c>
      <c r="E8" t="s">
        <v>4</v>
      </c>
      <c r="F8" t="s">
        <v>313</v>
      </c>
      <c r="G8">
        <v>41000</v>
      </c>
      <c r="H8" s="33">
        <v>37933</v>
      </c>
      <c r="I8" s="33">
        <v>41551</v>
      </c>
      <c r="J8" t="str">
        <f t="shared" si="0"/>
        <v>Old</v>
      </c>
      <c r="K8" t="str" cm="1">
        <f t="array" ref="K8">_xlfn.IFS(F8="Salesman","sales",F8="Receptionist","Give Bouns",F8="HR","Fire now",F8="Regional Manager","PM",F8="Accountant","finanance",F8="Supplier Relations","PR")</f>
        <v>PR</v>
      </c>
    </row>
    <row r="9" spans="1:11" x14ac:dyDescent="0.3">
      <c r="A9">
        <v>1008</v>
      </c>
      <c r="B9" t="s">
        <v>314</v>
      </c>
      <c r="C9" t="s">
        <v>315</v>
      </c>
      <c r="D9">
        <v>38</v>
      </c>
      <c r="E9" t="s">
        <v>5</v>
      </c>
      <c r="F9" t="s">
        <v>298</v>
      </c>
      <c r="G9">
        <v>48000</v>
      </c>
      <c r="H9" s="33">
        <v>37416</v>
      </c>
      <c r="I9" s="33">
        <v>42116</v>
      </c>
      <c r="J9" t="str">
        <f t="shared" si="0"/>
        <v>Old</v>
      </c>
      <c r="K9" t="str" cm="1">
        <f t="array" ref="K9">_xlfn.IFS(F9="Salesman","sales",F9="Receptionist","Give Bouns",F9="HR","Fire now",F9="Regional Manager","PM",F9="Accountant","finanance",F9="Supplier Relations","PR")</f>
        <v>sales</v>
      </c>
    </row>
    <row r="10" spans="1:11" x14ac:dyDescent="0.3">
      <c r="A10">
        <v>1009</v>
      </c>
      <c r="B10" t="s">
        <v>316</v>
      </c>
      <c r="C10" t="s">
        <v>317</v>
      </c>
      <c r="D10">
        <v>31</v>
      </c>
      <c r="E10" t="s">
        <v>5</v>
      </c>
      <c r="F10" t="s">
        <v>118</v>
      </c>
      <c r="G10">
        <v>42000</v>
      </c>
      <c r="H10" s="33">
        <v>37843</v>
      </c>
      <c r="I10" s="33">
        <v>40800</v>
      </c>
      <c r="J10" t="str">
        <f t="shared" si="0"/>
        <v>Old</v>
      </c>
      <c r="K10" t="str" cm="1">
        <f t="array" ref="K10">_xlfn.IFS(F10="Salesman","sales",F10="Receptionist","Give Bouns",F10="HR","Fire now",F10="Regional Manager","PM",F10="Accountant","finanance",F10="Supplier Relations","PR")</f>
        <v>finanance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65A3-1A67-47B4-B49A-F1ED932E8397}">
  <sheetPr>
    <tabColor rgb="FFC00000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289</v>
      </c>
      <c r="B1" t="s">
        <v>290</v>
      </c>
      <c r="C1" t="s">
        <v>291</v>
      </c>
      <c r="D1" t="s">
        <v>292</v>
      </c>
      <c r="E1" t="s">
        <v>3</v>
      </c>
      <c r="F1" t="s">
        <v>293</v>
      </c>
      <c r="G1" t="s">
        <v>124</v>
      </c>
      <c r="H1" t="s">
        <v>294</v>
      </c>
      <c r="I1" t="s">
        <v>295</v>
      </c>
      <c r="J1" t="s">
        <v>355</v>
      </c>
      <c r="K1" t="s">
        <v>356</v>
      </c>
      <c r="L1" t="s">
        <v>357</v>
      </c>
    </row>
    <row r="2" spans="1:12" x14ac:dyDescent="0.3">
      <c r="A2">
        <v>1001</v>
      </c>
      <c r="B2" t="s">
        <v>296</v>
      </c>
      <c r="C2" t="s">
        <v>297</v>
      </c>
      <c r="D2">
        <v>30</v>
      </c>
      <c r="E2" t="s">
        <v>5</v>
      </c>
      <c r="F2" t="s">
        <v>298</v>
      </c>
      <c r="G2">
        <v>45000</v>
      </c>
      <c r="H2" s="33">
        <v>37197</v>
      </c>
      <c r="I2" s="33">
        <v>42253</v>
      </c>
      <c r="J2">
        <f>SUM(G2:G10)</f>
        <v>437000</v>
      </c>
      <c r="K2">
        <f>SUMIF(E2:E10, "Male", G2:G10)</f>
        <v>313000</v>
      </c>
      <c r="L2">
        <f>SUMIFS(G2:G10,E2:E10,"Male",F2:F10,"Accountant")</f>
        <v>42000</v>
      </c>
    </row>
    <row r="3" spans="1:12" x14ac:dyDescent="0.3">
      <c r="A3">
        <v>1002</v>
      </c>
      <c r="B3" t="s">
        <v>299</v>
      </c>
      <c r="C3" t="s">
        <v>300</v>
      </c>
      <c r="D3">
        <v>30</v>
      </c>
      <c r="E3" t="s">
        <v>4</v>
      </c>
      <c r="F3" t="s">
        <v>301</v>
      </c>
      <c r="G3">
        <v>36000</v>
      </c>
      <c r="H3" s="33">
        <v>36436</v>
      </c>
      <c r="I3" s="33">
        <v>42287</v>
      </c>
    </row>
    <row r="4" spans="1:12" x14ac:dyDescent="0.3">
      <c r="A4">
        <v>1003</v>
      </c>
      <c r="B4" t="s">
        <v>302</v>
      </c>
      <c r="C4" t="s">
        <v>303</v>
      </c>
      <c r="D4">
        <v>29</v>
      </c>
      <c r="E4" t="s">
        <v>5</v>
      </c>
      <c r="F4" t="s">
        <v>298</v>
      </c>
      <c r="G4">
        <v>63000</v>
      </c>
      <c r="H4" s="33">
        <v>36711</v>
      </c>
      <c r="I4" s="33">
        <v>42986</v>
      </c>
    </row>
    <row r="5" spans="1:12" x14ac:dyDescent="0.3">
      <c r="A5">
        <v>1004</v>
      </c>
      <c r="B5" t="s">
        <v>304</v>
      </c>
      <c r="C5" t="s">
        <v>305</v>
      </c>
      <c r="D5">
        <v>31</v>
      </c>
      <c r="E5" t="s">
        <v>4</v>
      </c>
      <c r="F5" t="s">
        <v>118</v>
      </c>
      <c r="G5">
        <v>47000</v>
      </c>
      <c r="H5" s="33">
        <v>36530</v>
      </c>
      <c r="I5" s="33">
        <v>42341</v>
      </c>
    </row>
    <row r="6" spans="1:12" x14ac:dyDescent="0.3">
      <c r="A6">
        <v>1005</v>
      </c>
      <c r="B6" t="s">
        <v>306</v>
      </c>
      <c r="C6" t="s">
        <v>307</v>
      </c>
      <c r="D6">
        <v>32</v>
      </c>
      <c r="E6" t="s">
        <v>5</v>
      </c>
      <c r="F6" t="s">
        <v>104</v>
      </c>
      <c r="G6">
        <v>50000</v>
      </c>
      <c r="H6" s="33">
        <v>37017</v>
      </c>
      <c r="I6" s="33">
        <v>42977</v>
      </c>
    </row>
    <row r="7" spans="1:12" x14ac:dyDescent="0.3">
      <c r="A7">
        <v>1006</v>
      </c>
      <c r="B7" t="s">
        <v>308</v>
      </c>
      <c r="C7" t="s">
        <v>309</v>
      </c>
      <c r="D7">
        <v>35</v>
      </c>
      <c r="E7" t="s">
        <v>5</v>
      </c>
      <c r="F7" t="s">
        <v>310</v>
      </c>
      <c r="G7">
        <v>65000</v>
      </c>
      <c r="H7" s="33">
        <v>35040</v>
      </c>
      <c r="I7" s="33">
        <v>41528</v>
      </c>
    </row>
    <row r="8" spans="1:12" x14ac:dyDescent="0.3">
      <c r="A8">
        <v>1007</v>
      </c>
      <c r="B8" t="s">
        <v>311</v>
      </c>
      <c r="C8" t="s">
        <v>312</v>
      </c>
      <c r="D8">
        <v>32</v>
      </c>
      <c r="E8" t="s">
        <v>4</v>
      </c>
      <c r="F8" t="s">
        <v>313</v>
      </c>
      <c r="G8">
        <v>41000</v>
      </c>
      <c r="H8" s="33">
        <v>37933</v>
      </c>
      <c r="I8" s="33">
        <v>41551</v>
      </c>
    </row>
    <row r="9" spans="1:12" x14ac:dyDescent="0.3">
      <c r="A9">
        <v>1008</v>
      </c>
      <c r="B9" t="s">
        <v>314</v>
      </c>
      <c r="C9" t="s">
        <v>315</v>
      </c>
      <c r="D9">
        <v>38</v>
      </c>
      <c r="E9" t="s">
        <v>5</v>
      </c>
      <c r="F9" t="s">
        <v>298</v>
      </c>
      <c r="G9">
        <v>48000</v>
      </c>
      <c r="H9" s="33">
        <v>37416</v>
      </c>
      <c r="I9" s="33">
        <v>42116</v>
      </c>
    </row>
    <row r="10" spans="1:12" x14ac:dyDescent="0.3">
      <c r="A10">
        <v>1009</v>
      </c>
      <c r="B10" t="s">
        <v>316</v>
      </c>
      <c r="C10" t="s">
        <v>317</v>
      </c>
      <c r="D10">
        <v>31</v>
      </c>
      <c r="E10" t="s">
        <v>5</v>
      </c>
      <c r="F10" t="s">
        <v>118</v>
      </c>
      <c r="G10">
        <v>42000</v>
      </c>
      <c r="H10" s="33">
        <v>37843</v>
      </c>
      <c r="I10" s="33">
        <v>40800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6571-9CE9-471E-83A4-90742ABFCBAE}">
  <sheetPr>
    <tabColor rgb="FFC00000"/>
  </sheetPr>
  <dimension ref="A1:L10"/>
  <sheetViews>
    <sheetView topLeftCell="K1" zoomScale="95"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289</v>
      </c>
      <c r="B1" t="s">
        <v>290</v>
      </c>
      <c r="C1" t="s">
        <v>291</v>
      </c>
      <c r="D1" t="s">
        <v>292</v>
      </c>
      <c r="E1" t="s">
        <v>3</v>
      </c>
      <c r="F1" t="s">
        <v>293</v>
      </c>
      <c r="G1" t="s">
        <v>124</v>
      </c>
      <c r="H1" t="s">
        <v>294</v>
      </c>
      <c r="I1" t="s">
        <v>295</v>
      </c>
      <c r="J1" t="s">
        <v>358</v>
      </c>
      <c r="K1" t="s">
        <v>359</v>
      </c>
      <c r="L1" t="s">
        <v>360</v>
      </c>
    </row>
    <row r="2" spans="1:12" x14ac:dyDescent="0.3">
      <c r="A2">
        <v>1001</v>
      </c>
      <c r="B2" t="s">
        <v>296</v>
      </c>
      <c r="C2" t="s">
        <v>297</v>
      </c>
      <c r="D2">
        <v>30</v>
      </c>
      <c r="E2" t="s">
        <v>5</v>
      </c>
      <c r="F2" t="s">
        <v>298</v>
      </c>
      <c r="G2">
        <v>45000</v>
      </c>
      <c r="H2" s="33">
        <v>37197</v>
      </c>
      <c r="I2" s="33">
        <v>42253</v>
      </c>
      <c r="J2">
        <f>COUNT(G2:G10)</f>
        <v>9</v>
      </c>
      <c r="K2">
        <f>COUNTIF(E2:E10, "Male")</f>
        <v>6</v>
      </c>
      <c r="L2">
        <f>COUNTIFS(E2:E10, "Male", F2:F10, "Salesman")</f>
        <v>3</v>
      </c>
    </row>
    <row r="3" spans="1:12" x14ac:dyDescent="0.3">
      <c r="A3">
        <v>1002</v>
      </c>
      <c r="B3" t="s">
        <v>299</v>
      </c>
      <c r="C3" t="s">
        <v>300</v>
      </c>
      <c r="D3">
        <v>30</v>
      </c>
      <c r="E3" t="s">
        <v>4</v>
      </c>
      <c r="F3" t="s">
        <v>301</v>
      </c>
      <c r="G3">
        <v>36000</v>
      </c>
      <c r="H3" s="33">
        <v>36436</v>
      </c>
      <c r="I3" s="33">
        <v>42287</v>
      </c>
    </row>
    <row r="4" spans="1:12" x14ac:dyDescent="0.3">
      <c r="A4">
        <v>1003</v>
      </c>
      <c r="B4" t="s">
        <v>302</v>
      </c>
      <c r="C4" t="s">
        <v>303</v>
      </c>
      <c r="D4">
        <v>29</v>
      </c>
      <c r="E4" t="s">
        <v>5</v>
      </c>
      <c r="F4" t="s">
        <v>298</v>
      </c>
      <c r="G4">
        <v>63000</v>
      </c>
      <c r="H4" s="33">
        <v>36711</v>
      </c>
      <c r="I4" s="33">
        <v>42986</v>
      </c>
    </row>
    <row r="5" spans="1:12" x14ac:dyDescent="0.3">
      <c r="A5">
        <v>1004</v>
      </c>
      <c r="B5" t="s">
        <v>304</v>
      </c>
      <c r="C5" t="s">
        <v>305</v>
      </c>
      <c r="D5">
        <v>31</v>
      </c>
      <c r="E5" t="s">
        <v>4</v>
      </c>
      <c r="F5" t="s">
        <v>118</v>
      </c>
      <c r="G5">
        <v>47000</v>
      </c>
      <c r="H5" s="33">
        <v>36530</v>
      </c>
      <c r="I5" s="33">
        <v>42341</v>
      </c>
    </row>
    <row r="6" spans="1:12" x14ac:dyDescent="0.3">
      <c r="A6">
        <v>1005</v>
      </c>
      <c r="B6" t="s">
        <v>306</v>
      </c>
      <c r="C6" t="s">
        <v>307</v>
      </c>
      <c r="D6">
        <v>32</v>
      </c>
      <c r="E6" t="s">
        <v>5</v>
      </c>
      <c r="F6" t="s">
        <v>104</v>
      </c>
      <c r="G6">
        <v>50000</v>
      </c>
      <c r="H6" s="33">
        <v>37017</v>
      </c>
      <c r="I6" s="33">
        <v>42977</v>
      </c>
    </row>
    <row r="7" spans="1:12" x14ac:dyDescent="0.3">
      <c r="A7">
        <v>1006</v>
      </c>
      <c r="B7" t="s">
        <v>308</v>
      </c>
      <c r="C7" t="s">
        <v>309</v>
      </c>
      <c r="D7">
        <v>35</v>
      </c>
      <c r="E7" t="s">
        <v>5</v>
      </c>
      <c r="F7" t="s">
        <v>310</v>
      </c>
      <c r="G7">
        <v>65000</v>
      </c>
      <c r="H7" s="33">
        <v>35040</v>
      </c>
      <c r="I7" s="33">
        <v>41528</v>
      </c>
    </row>
    <row r="8" spans="1:12" x14ac:dyDescent="0.3">
      <c r="A8">
        <v>1007</v>
      </c>
      <c r="B8" t="s">
        <v>311</v>
      </c>
      <c r="C8" t="s">
        <v>312</v>
      </c>
      <c r="D8">
        <v>32</v>
      </c>
      <c r="E8" t="s">
        <v>4</v>
      </c>
      <c r="F8" t="s">
        <v>313</v>
      </c>
      <c r="G8">
        <v>41000</v>
      </c>
      <c r="H8" s="33">
        <v>37933</v>
      </c>
      <c r="I8" s="33">
        <v>41551</v>
      </c>
    </row>
    <row r="9" spans="1:12" x14ac:dyDescent="0.3">
      <c r="A9">
        <v>1008</v>
      </c>
      <c r="B9" t="s">
        <v>314</v>
      </c>
      <c r="C9" t="s">
        <v>315</v>
      </c>
      <c r="D9">
        <v>38</v>
      </c>
      <c r="E9" t="s">
        <v>5</v>
      </c>
      <c r="F9" t="s">
        <v>298</v>
      </c>
      <c r="G9">
        <v>48000</v>
      </c>
      <c r="H9" s="33">
        <v>37416</v>
      </c>
      <c r="I9" s="33">
        <v>42116</v>
      </c>
    </row>
    <row r="10" spans="1:12" x14ac:dyDescent="0.3">
      <c r="A10">
        <v>1009</v>
      </c>
      <c r="B10" t="s">
        <v>316</v>
      </c>
      <c r="C10" t="s">
        <v>317</v>
      </c>
      <c r="D10">
        <v>31</v>
      </c>
      <c r="E10" t="s">
        <v>5</v>
      </c>
      <c r="F10" t="s">
        <v>118</v>
      </c>
      <c r="G10">
        <v>42000</v>
      </c>
      <c r="H10" s="33">
        <v>37843</v>
      </c>
      <c r="I10" s="33">
        <v>40800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373F-29A9-43B2-A28F-15D7A6E81987}">
  <sheetPr>
    <tabColor rgb="FFC00000"/>
  </sheetPr>
  <dimension ref="A1:P18"/>
  <sheetViews>
    <sheetView zoomScale="113" workbookViewId="0">
      <selection activeCell="K18" sqref="K18"/>
    </sheetView>
  </sheetViews>
  <sheetFormatPr defaultColWidth="10.88671875" defaultRowHeight="14.4" x14ac:dyDescent="0.3"/>
  <cols>
    <col min="1" max="1" width="10.77734375" bestFit="1" customWidth="1"/>
  </cols>
  <sheetData>
    <row r="1" spans="1:16" ht="18" x14ac:dyDescent="0.35">
      <c r="A1" t="s">
        <v>289</v>
      </c>
      <c r="B1" t="s">
        <v>290</v>
      </c>
      <c r="C1" t="s">
        <v>291</v>
      </c>
      <c r="D1" t="s">
        <v>292</v>
      </c>
      <c r="E1" t="s">
        <v>3</v>
      </c>
      <c r="F1" t="s">
        <v>293</v>
      </c>
      <c r="G1" t="s">
        <v>124</v>
      </c>
      <c r="H1" t="s">
        <v>294</v>
      </c>
      <c r="I1" t="s">
        <v>295</v>
      </c>
      <c r="J1" t="s">
        <v>320</v>
      </c>
      <c r="L1" s="120"/>
      <c r="M1" s="120"/>
      <c r="N1" s="120"/>
      <c r="O1" s="120"/>
      <c r="P1" s="120"/>
    </row>
    <row r="2" spans="1:16" x14ac:dyDescent="0.3">
      <c r="A2">
        <v>1001</v>
      </c>
      <c r="B2" t="s">
        <v>296</v>
      </c>
      <c r="C2" t="s">
        <v>297</v>
      </c>
      <c r="D2">
        <v>30</v>
      </c>
      <c r="E2" t="s">
        <v>5</v>
      </c>
      <c r="F2" t="s">
        <v>298</v>
      </c>
      <c r="G2">
        <v>45000</v>
      </c>
      <c r="H2" s="33">
        <v>37197</v>
      </c>
      <c r="I2" s="33">
        <v>42253</v>
      </c>
      <c r="J2" cm="1">
        <f t="array" ref="J2:J10">LEN(B2:B10)</f>
        <v>3</v>
      </c>
    </row>
    <row r="3" spans="1:16" x14ac:dyDescent="0.3">
      <c r="A3">
        <v>1002</v>
      </c>
      <c r="B3" t="s">
        <v>299</v>
      </c>
      <c r="C3" t="s">
        <v>300</v>
      </c>
      <c r="D3">
        <v>30</v>
      </c>
      <c r="E3" t="s">
        <v>4</v>
      </c>
      <c r="F3" t="s">
        <v>301</v>
      </c>
      <c r="G3">
        <v>36000</v>
      </c>
      <c r="H3" s="33">
        <v>36436</v>
      </c>
      <c r="I3" s="33">
        <v>42287</v>
      </c>
      <c r="J3">
        <v>3</v>
      </c>
    </row>
    <row r="4" spans="1:16" x14ac:dyDescent="0.3">
      <c r="A4">
        <v>1003</v>
      </c>
      <c r="B4" t="s">
        <v>302</v>
      </c>
      <c r="C4" t="s">
        <v>303</v>
      </c>
      <c r="D4">
        <v>29</v>
      </c>
      <c r="E4" t="s">
        <v>5</v>
      </c>
      <c r="F4" t="s">
        <v>298</v>
      </c>
      <c r="G4">
        <v>63000</v>
      </c>
      <c r="H4" s="33">
        <v>36711</v>
      </c>
      <c r="I4" s="33">
        <v>42986</v>
      </c>
      <c r="J4">
        <v>6</v>
      </c>
    </row>
    <row r="5" spans="1:16" x14ac:dyDescent="0.3">
      <c r="A5">
        <v>1004</v>
      </c>
      <c r="B5" t="s">
        <v>304</v>
      </c>
      <c r="C5" t="s">
        <v>305</v>
      </c>
      <c r="D5">
        <v>31</v>
      </c>
      <c r="E5" t="s">
        <v>4</v>
      </c>
      <c r="F5" t="s">
        <v>118</v>
      </c>
      <c r="G5">
        <v>47000</v>
      </c>
      <c r="H5" s="33">
        <v>36530</v>
      </c>
      <c r="I5" s="33">
        <v>42341</v>
      </c>
      <c r="J5">
        <v>6</v>
      </c>
    </row>
    <row r="6" spans="1:16" x14ac:dyDescent="0.3">
      <c r="A6">
        <v>1005</v>
      </c>
      <c r="B6" t="s">
        <v>306</v>
      </c>
      <c r="C6" t="s">
        <v>307</v>
      </c>
      <c r="D6">
        <v>32</v>
      </c>
      <c r="E6" t="s">
        <v>5</v>
      </c>
      <c r="F6" t="s">
        <v>104</v>
      </c>
      <c r="G6">
        <v>50000</v>
      </c>
      <c r="H6" s="33">
        <v>37017</v>
      </c>
      <c r="I6" s="33">
        <v>42977</v>
      </c>
      <c r="J6">
        <v>4</v>
      </c>
    </row>
    <row r="7" spans="1:16" x14ac:dyDescent="0.3">
      <c r="A7">
        <v>1006</v>
      </c>
      <c r="B7" t="s">
        <v>308</v>
      </c>
      <c r="C7" t="s">
        <v>309</v>
      </c>
      <c r="D7">
        <v>35</v>
      </c>
      <c r="E7" t="s">
        <v>5</v>
      </c>
      <c r="F7" t="s">
        <v>310</v>
      </c>
      <c r="G7">
        <v>65000</v>
      </c>
      <c r="H7" s="33">
        <v>35040</v>
      </c>
      <c r="I7" s="33">
        <v>41528</v>
      </c>
      <c r="J7">
        <v>7</v>
      </c>
    </row>
    <row r="8" spans="1:16" x14ac:dyDescent="0.3">
      <c r="A8">
        <v>1007</v>
      </c>
      <c r="B8" t="s">
        <v>311</v>
      </c>
      <c r="C8" t="s">
        <v>312</v>
      </c>
      <c r="D8">
        <v>32</v>
      </c>
      <c r="E8" t="s">
        <v>4</v>
      </c>
      <c r="F8" t="s">
        <v>313</v>
      </c>
      <c r="G8">
        <v>41000</v>
      </c>
      <c r="H8" s="33">
        <v>37933</v>
      </c>
      <c r="I8" s="33">
        <v>41551</v>
      </c>
      <c r="J8">
        <v>8</v>
      </c>
    </row>
    <row r="9" spans="1:16" x14ac:dyDescent="0.3">
      <c r="A9">
        <v>1008</v>
      </c>
      <c r="B9" t="s">
        <v>314</v>
      </c>
      <c r="C9" t="s">
        <v>315</v>
      </c>
      <c r="D9">
        <v>38</v>
      </c>
      <c r="E9" t="s">
        <v>5</v>
      </c>
      <c r="F9" t="s">
        <v>298</v>
      </c>
      <c r="G9">
        <v>48000</v>
      </c>
      <c r="H9" s="33">
        <v>37416</v>
      </c>
      <c r="I9" s="33">
        <v>42116</v>
      </c>
      <c r="J9">
        <v>7</v>
      </c>
    </row>
    <row r="10" spans="1:16" x14ac:dyDescent="0.3">
      <c r="A10">
        <v>1009</v>
      </c>
      <c r="B10" t="s">
        <v>316</v>
      </c>
      <c r="C10" t="s">
        <v>317</v>
      </c>
      <c r="D10">
        <v>31</v>
      </c>
      <c r="E10" t="s">
        <v>5</v>
      </c>
      <c r="F10" t="s">
        <v>118</v>
      </c>
      <c r="G10">
        <v>42000</v>
      </c>
      <c r="H10" s="33">
        <v>37843</v>
      </c>
      <c r="I10" s="33">
        <v>40800</v>
      </c>
      <c r="J10">
        <v>5</v>
      </c>
    </row>
    <row r="14" spans="1:16" x14ac:dyDescent="0.3">
      <c r="A14" s="167" t="s">
        <v>428</v>
      </c>
      <c r="B14" s="165"/>
      <c r="C14" s="165"/>
      <c r="D14" s="165"/>
      <c r="E14" s="165"/>
      <c r="F14" s="165"/>
      <c r="G14" s="165"/>
      <c r="H14" s="165"/>
      <c r="I14" s="165"/>
      <c r="J14" s="165"/>
    </row>
    <row r="15" spans="1:16" x14ac:dyDescent="0.3">
      <c r="A15" s="165"/>
      <c r="B15" s="165"/>
      <c r="C15" s="165"/>
      <c r="D15" s="165"/>
      <c r="E15" s="165"/>
      <c r="F15" s="165"/>
      <c r="G15" s="165"/>
      <c r="H15" s="165"/>
      <c r="I15" s="165"/>
      <c r="J15" s="165"/>
    </row>
    <row r="16" spans="1:16" x14ac:dyDescent="0.3">
      <c r="A16" s="165"/>
      <c r="B16" s="165"/>
      <c r="C16" s="165"/>
      <c r="D16" s="165"/>
      <c r="E16" s="165"/>
      <c r="F16" s="165"/>
      <c r="G16" s="165"/>
      <c r="H16" s="165"/>
      <c r="I16" s="165"/>
      <c r="J16" s="165"/>
    </row>
    <row r="17" spans="1:10" x14ac:dyDescent="0.3">
      <c r="A17" s="165"/>
      <c r="B17" s="165"/>
      <c r="C17" s="165"/>
      <c r="D17" s="165"/>
      <c r="E17" s="165"/>
      <c r="F17" s="165"/>
      <c r="G17" s="165"/>
      <c r="H17" s="165"/>
      <c r="I17" s="165"/>
      <c r="J17" s="165"/>
    </row>
    <row r="18" spans="1:10" x14ac:dyDescent="0.3">
      <c r="A18" s="165"/>
      <c r="B18" s="165"/>
      <c r="C18" s="165"/>
      <c r="D18" s="165"/>
      <c r="E18" s="165"/>
      <c r="F18" s="165"/>
      <c r="G18" s="165"/>
      <c r="H18" s="165"/>
      <c r="I18" s="165"/>
      <c r="J18" s="165"/>
    </row>
  </sheetData>
  <mergeCells count="1">
    <mergeCell ref="A14:J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3ADE-61EC-419F-B283-E97C822A41F0}">
  <sheetPr>
    <tabColor rgb="FFC00000"/>
  </sheetPr>
  <dimension ref="A1:L10"/>
  <sheetViews>
    <sheetView topLeftCell="B1" workbookViewId="0">
      <selection activeCell="H4" sqref="H4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2" x14ac:dyDescent="0.3">
      <c r="A1" t="s">
        <v>289</v>
      </c>
      <c r="B1" t="s">
        <v>290</v>
      </c>
      <c r="C1" t="s">
        <v>291</v>
      </c>
      <c r="D1" t="s">
        <v>292</v>
      </c>
      <c r="E1" t="s">
        <v>3</v>
      </c>
      <c r="F1" t="s">
        <v>293</v>
      </c>
      <c r="G1" t="s">
        <v>124</v>
      </c>
      <c r="H1" t="s">
        <v>294</v>
      </c>
      <c r="I1" t="s">
        <v>295</v>
      </c>
      <c r="J1" t="s">
        <v>321</v>
      </c>
      <c r="K1" t="s">
        <v>322</v>
      </c>
      <c r="L1" t="s">
        <v>323</v>
      </c>
    </row>
    <row r="2" spans="1:12" x14ac:dyDescent="0.3">
      <c r="A2">
        <v>1001</v>
      </c>
      <c r="B2" t="s">
        <v>296</v>
      </c>
      <c r="C2" t="s">
        <v>297</v>
      </c>
      <c r="D2">
        <v>30</v>
      </c>
      <c r="E2" t="s">
        <v>5</v>
      </c>
      <c r="F2" t="s">
        <v>298</v>
      </c>
      <c r="G2">
        <v>45000</v>
      </c>
      <c r="H2" s="89" t="s">
        <v>324</v>
      </c>
      <c r="I2" s="89" t="s">
        <v>325</v>
      </c>
      <c r="J2" s="33" t="s">
        <v>326</v>
      </c>
      <c r="K2" t="str" cm="1">
        <f t="array" ref="K2:K10">LEFT(E2:E10,1)</f>
        <v>M</v>
      </c>
      <c r="L2" t="str" cm="1">
        <f t="array" ref="L2:L10">RIGHT(H2:H10,4)</f>
        <v>2001</v>
      </c>
    </row>
    <row r="3" spans="1:12" x14ac:dyDescent="0.3">
      <c r="A3">
        <v>1002</v>
      </c>
      <c r="B3" t="s">
        <v>299</v>
      </c>
      <c r="C3" t="s">
        <v>300</v>
      </c>
      <c r="D3">
        <v>30</v>
      </c>
      <c r="E3" t="s">
        <v>4</v>
      </c>
      <c r="F3" t="s">
        <v>301</v>
      </c>
      <c r="G3">
        <v>36000</v>
      </c>
      <c r="H3" s="89" t="s">
        <v>327</v>
      </c>
      <c r="I3" s="89" t="s">
        <v>328</v>
      </c>
      <c r="J3" s="33" t="s">
        <v>329</v>
      </c>
      <c r="K3" t="str">
        <v>F</v>
      </c>
      <c r="L3" t="str">
        <v>1999</v>
      </c>
    </row>
    <row r="4" spans="1:12" x14ac:dyDescent="0.3">
      <c r="A4">
        <v>1003</v>
      </c>
      <c r="B4" t="s">
        <v>302</v>
      </c>
      <c r="C4" t="s">
        <v>303</v>
      </c>
      <c r="D4">
        <v>29</v>
      </c>
      <c r="E4" t="s">
        <v>5</v>
      </c>
      <c r="F4" t="s">
        <v>298</v>
      </c>
      <c r="G4">
        <v>63000</v>
      </c>
      <c r="H4" s="89" t="s">
        <v>330</v>
      </c>
      <c r="I4" s="89" t="s">
        <v>331</v>
      </c>
      <c r="J4" s="33" t="s">
        <v>332</v>
      </c>
      <c r="K4" t="str">
        <v>M</v>
      </c>
      <c r="L4" t="str">
        <v>2000</v>
      </c>
    </row>
    <row r="5" spans="1:12" x14ac:dyDescent="0.3">
      <c r="A5">
        <v>1004</v>
      </c>
      <c r="B5" t="s">
        <v>304</v>
      </c>
      <c r="C5" t="s">
        <v>305</v>
      </c>
      <c r="D5">
        <v>31</v>
      </c>
      <c r="E5" t="s">
        <v>4</v>
      </c>
      <c r="F5" t="s">
        <v>118</v>
      </c>
      <c r="G5">
        <v>47000</v>
      </c>
      <c r="H5" s="89" t="s">
        <v>333</v>
      </c>
      <c r="I5" s="89" t="s">
        <v>334</v>
      </c>
      <c r="J5" s="33" t="s">
        <v>335</v>
      </c>
      <c r="K5" t="str">
        <v>F</v>
      </c>
      <c r="L5" t="str">
        <v>2000</v>
      </c>
    </row>
    <row r="6" spans="1:12" x14ac:dyDescent="0.3">
      <c r="A6">
        <v>1005</v>
      </c>
      <c r="B6" t="s">
        <v>306</v>
      </c>
      <c r="C6" t="s">
        <v>307</v>
      </c>
      <c r="D6">
        <v>32</v>
      </c>
      <c r="E6" t="s">
        <v>5</v>
      </c>
      <c r="F6" t="s">
        <v>104</v>
      </c>
      <c r="G6">
        <v>50000</v>
      </c>
      <c r="H6" s="89" t="s">
        <v>336</v>
      </c>
      <c r="I6" s="89" t="s">
        <v>337</v>
      </c>
      <c r="J6" s="33" t="s">
        <v>338</v>
      </c>
      <c r="K6" t="str">
        <v>M</v>
      </c>
      <c r="L6" t="str">
        <v>2001</v>
      </c>
    </row>
    <row r="7" spans="1:12" x14ac:dyDescent="0.3">
      <c r="A7">
        <v>1006</v>
      </c>
      <c r="B7" t="s">
        <v>308</v>
      </c>
      <c r="C7" t="s">
        <v>309</v>
      </c>
      <c r="D7">
        <v>35</v>
      </c>
      <c r="E7" t="s">
        <v>5</v>
      </c>
      <c r="F7" t="s">
        <v>310</v>
      </c>
      <c r="G7">
        <v>65000</v>
      </c>
      <c r="H7" s="89" t="s">
        <v>336</v>
      </c>
      <c r="I7" s="89" t="s">
        <v>339</v>
      </c>
      <c r="J7" s="33" t="s">
        <v>340</v>
      </c>
      <c r="K7" t="str">
        <v>M</v>
      </c>
      <c r="L7" t="str">
        <v>2001</v>
      </c>
    </row>
    <row r="8" spans="1:12" x14ac:dyDescent="0.3">
      <c r="A8">
        <v>1007</v>
      </c>
      <c r="B8" t="s">
        <v>311</v>
      </c>
      <c r="C8" t="s">
        <v>312</v>
      </c>
      <c r="D8">
        <v>32</v>
      </c>
      <c r="E8" t="s">
        <v>4</v>
      </c>
      <c r="F8" t="s">
        <v>313</v>
      </c>
      <c r="G8">
        <v>41000</v>
      </c>
      <c r="H8" s="89" t="s">
        <v>341</v>
      </c>
      <c r="I8" s="89" t="s">
        <v>339</v>
      </c>
      <c r="J8" s="33" t="s">
        <v>342</v>
      </c>
      <c r="K8" t="str">
        <v>F</v>
      </c>
      <c r="L8" t="str">
        <v>2003</v>
      </c>
    </row>
    <row r="9" spans="1:12" x14ac:dyDescent="0.3">
      <c r="A9">
        <v>1008</v>
      </c>
      <c r="B9" t="s">
        <v>314</v>
      </c>
      <c r="C9" t="s">
        <v>315</v>
      </c>
      <c r="D9">
        <v>38</v>
      </c>
      <c r="E9" t="s">
        <v>5</v>
      </c>
      <c r="F9" t="s">
        <v>298</v>
      </c>
      <c r="G9">
        <v>48000</v>
      </c>
      <c r="H9" s="89" t="s">
        <v>343</v>
      </c>
      <c r="I9" s="89" t="s">
        <v>344</v>
      </c>
      <c r="J9" s="33" t="s">
        <v>345</v>
      </c>
      <c r="K9" t="str">
        <v>M</v>
      </c>
      <c r="L9" t="str">
        <v>2002</v>
      </c>
    </row>
    <row r="10" spans="1:12" x14ac:dyDescent="0.3">
      <c r="A10">
        <v>1009</v>
      </c>
      <c r="B10" t="s">
        <v>316</v>
      </c>
      <c r="C10" t="s">
        <v>317</v>
      </c>
      <c r="D10">
        <v>31</v>
      </c>
      <c r="E10" t="s">
        <v>5</v>
      </c>
      <c r="F10" t="s">
        <v>118</v>
      </c>
      <c r="G10">
        <v>42000</v>
      </c>
      <c r="H10" s="89" t="s">
        <v>346</v>
      </c>
      <c r="I10" s="89" t="s">
        <v>344</v>
      </c>
      <c r="J10" s="33" t="s">
        <v>347</v>
      </c>
      <c r="K10" t="str">
        <v>M</v>
      </c>
      <c r="L10" t="str">
        <v>2003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B27E-D37F-4AC2-A085-6069A9A1B56A}">
  <sheetPr>
    <tabColor rgb="FFC00000"/>
  </sheetPr>
  <dimension ref="A1:K16"/>
  <sheetViews>
    <sheetView topLeftCell="E1" workbookViewId="0">
      <selection activeCell="G18" sqref="G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ht="21" x14ac:dyDescent="0.4">
      <c r="A1" t="s">
        <v>289</v>
      </c>
      <c r="B1" t="s">
        <v>290</v>
      </c>
      <c r="C1" t="s">
        <v>291</v>
      </c>
      <c r="D1" t="s">
        <v>292</v>
      </c>
      <c r="E1" t="s">
        <v>3</v>
      </c>
      <c r="F1" t="s">
        <v>293</v>
      </c>
      <c r="G1" t="s">
        <v>124</v>
      </c>
      <c r="H1" t="s">
        <v>294</v>
      </c>
      <c r="I1" t="s">
        <v>295</v>
      </c>
      <c r="J1" t="s">
        <v>348</v>
      </c>
      <c r="K1" s="121"/>
    </row>
    <row r="2" spans="1:11" x14ac:dyDescent="0.3">
      <c r="A2">
        <v>1001</v>
      </c>
      <c r="B2" s="89" t="s">
        <v>296</v>
      </c>
      <c r="C2" s="89" t="s">
        <v>297</v>
      </c>
      <c r="D2">
        <v>30</v>
      </c>
      <c r="E2" t="s">
        <v>5</v>
      </c>
      <c r="F2" t="s">
        <v>298</v>
      </c>
      <c r="G2">
        <v>45000</v>
      </c>
      <c r="H2" s="33">
        <v>37197</v>
      </c>
      <c r="I2" s="33">
        <v>42253</v>
      </c>
      <c r="J2" t="str">
        <f>TRIM(C2)</f>
        <v>Halpert</v>
      </c>
    </row>
    <row r="3" spans="1:11" x14ac:dyDescent="0.3">
      <c r="A3">
        <v>1002</v>
      </c>
      <c r="B3" s="89" t="s">
        <v>299</v>
      </c>
      <c r="C3" s="89" t="s">
        <v>300</v>
      </c>
      <c r="D3">
        <v>30</v>
      </c>
      <c r="E3" t="s">
        <v>4</v>
      </c>
      <c r="F3" t="s">
        <v>301</v>
      </c>
      <c r="G3">
        <v>36000</v>
      </c>
      <c r="H3" s="33">
        <v>36436</v>
      </c>
      <c r="I3" s="33">
        <v>42287</v>
      </c>
      <c r="J3" t="str">
        <f t="shared" ref="J3:J10" si="0">TRIM(C3)</f>
        <v>Beasley</v>
      </c>
    </row>
    <row r="4" spans="1:11" x14ac:dyDescent="0.3">
      <c r="A4">
        <v>1003</v>
      </c>
      <c r="B4" s="89" t="s">
        <v>302</v>
      </c>
      <c r="C4" s="89" t="s">
        <v>350</v>
      </c>
      <c r="D4">
        <v>29</v>
      </c>
      <c r="E4" t="s">
        <v>5</v>
      </c>
      <c r="F4" t="s">
        <v>298</v>
      </c>
      <c r="G4">
        <v>63000</v>
      </c>
      <c r="H4" s="33">
        <v>36711</v>
      </c>
      <c r="I4" s="33">
        <v>42986</v>
      </c>
      <c r="J4" t="str">
        <f t="shared" si="0"/>
        <v>Schrute</v>
      </c>
    </row>
    <row r="5" spans="1:11" x14ac:dyDescent="0.3">
      <c r="A5">
        <v>1004</v>
      </c>
      <c r="B5" s="89" t="s">
        <v>304</v>
      </c>
      <c r="C5" s="89" t="s">
        <v>305</v>
      </c>
      <c r="D5">
        <v>31</v>
      </c>
      <c r="E5" t="s">
        <v>4</v>
      </c>
      <c r="F5" t="s">
        <v>118</v>
      </c>
      <c r="G5">
        <v>47000</v>
      </c>
      <c r="H5" s="33">
        <v>36530</v>
      </c>
      <c r="I5" s="33">
        <v>42341</v>
      </c>
      <c r="J5" t="str">
        <f t="shared" si="0"/>
        <v>Martin</v>
      </c>
    </row>
    <row r="6" spans="1:11" x14ac:dyDescent="0.3">
      <c r="A6">
        <v>1005</v>
      </c>
      <c r="B6" s="89" t="s">
        <v>306</v>
      </c>
      <c r="C6" s="89" t="s">
        <v>351</v>
      </c>
      <c r="D6">
        <v>32</v>
      </c>
      <c r="E6" t="s">
        <v>5</v>
      </c>
      <c r="F6" t="s">
        <v>104</v>
      </c>
      <c r="G6">
        <v>50000</v>
      </c>
      <c r="H6" s="33">
        <v>37017</v>
      </c>
      <c r="I6" s="33">
        <v>42977</v>
      </c>
      <c r="J6" t="str">
        <f t="shared" si="0"/>
        <v>Flenderson</v>
      </c>
    </row>
    <row r="7" spans="1:11" x14ac:dyDescent="0.3">
      <c r="A7">
        <v>1006</v>
      </c>
      <c r="B7" s="89" t="s">
        <v>308</v>
      </c>
      <c r="C7" s="89" t="s">
        <v>352</v>
      </c>
      <c r="D7">
        <v>35</v>
      </c>
      <c r="E7" t="s">
        <v>5</v>
      </c>
      <c r="F7" t="s">
        <v>310</v>
      </c>
      <c r="G7">
        <v>65000</v>
      </c>
      <c r="H7" s="33">
        <v>35040</v>
      </c>
      <c r="I7" s="33">
        <v>41528</v>
      </c>
      <c r="J7" t="str">
        <f t="shared" si="0"/>
        <v>Scott</v>
      </c>
    </row>
    <row r="8" spans="1:11" x14ac:dyDescent="0.3">
      <c r="A8">
        <v>1007</v>
      </c>
      <c r="B8" s="89" t="s">
        <v>311</v>
      </c>
      <c r="C8" s="89" t="s">
        <v>312</v>
      </c>
      <c r="D8">
        <v>32</v>
      </c>
      <c r="E8" t="s">
        <v>4</v>
      </c>
      <c r="F8" t="s">
        <v>313</v>
      </c>
      <c r="G8">
        <v>41000</v>
      </c>
      <c r="H8" s="33">
        <v>37933</v>
      </c>
      <c r="I8" s="33">
        <v>41551</v>
      </c>
      <c r="J8" t="str">
        <f t="shared" si="0"/>
        <v>Palmer</v>
      </c>
    </row>
    <row r="9" spans="1:11" x14ac:dyDescent="0.3">
      <c r="A9">
        <v>1008</v>
      </c>
      <c r="B9" s="89" t="s">
        <v>314</v>
      </c>
      <c r="C9" s="89" t="s">
        <v>353</v>
      </c>
      <c r="D9">
        <v>38</v>
      </c>
      <c r="E9" t="s">
        <v>5</v>
      </c>
      <c r="F9" t="s">
        <v>298</v>
      </c>
      <c r="G9">
        <v>48000</v>
      </c>
      <c r="H9" s="33">
        <v>37416</v>
      </c>
      <c r="I9" s="33">
        <v>42116</v>
      </c>
      <c r="J9" t="str">
        <f t="shared" si="0"/>
        <v>Hudson</v>
      </c>
    </row>
    <row r="10" spans="1:11" x14ac:dyDescent="0.3">
      <c r="A10">
        <v>1009</v>
      </c>
      <c r="B10" s="89" t="s">
        <v>316</v>
      </c>
      <c r="C10" s="89" t="s">
        <v>354</v>
      </c>
      <c r="D10">
        <v>31</v>
      </c>
      <c r="E10" t="s">
        <v>5</v>
      </c>
      <c r="F10" t="s">
        <v>118</v>
      </c>
      <c r="G10">
        <v>42000</v>
      </c>
      <c r="H10" s="33">
        <v>37843</v>
      </c>
      <c r="I10" s="33">
        <v>40800</v>
      </c>
      <c r="J10" t="str">
        <f t="shared" si="0"/>
        <v>Malone</v>
      </c>
    </row>
    <row r="15" spans="1:11" ht="21" customHeight="1" x14ac:dyDescent="0.3">
      <c r="A15" s="166" t="s">
        <v>349</v>
      </c>
      <c r="B15" s="166"/>
      <c r="C15" s="166"/>
      <c r="D15" s="166"/>
      <c r="E15" s="166"/>
    </row>
    <row r="16" spans="1:11" x14ac:dyDescent="0.3">
      <c r="A16" s="166"/>
      <c r="B16" s="166"/>
      <c r="C16" s="166"/>
      <c r="D16" s="166"/>
      <c r="E16" s="166"/>
    </row>
  </sheetData>
  <mergeCells count="1">
    <mergeCell ref="A15:E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5E35-C722-40BB-BFE5-DEDEE2EB5596}">
  <sheetPr>
    <tabColor rgb="FFC00000"/>
  </sheetPr>
  <dimension ref="A1:J12"/>
  <sheetViews>
    <sheetView workbookViewId="0">
      <selection activeCell="J23" sqref="J2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289</v>
      </c>
      <c r="B1" t="s">
        <v>290</v>
      </c>
      <c r="C1" t="s">
        <v>291</v>
      </c>
      <c r="D1" t="s">
        <v>292</v>
      </c>
      <c r="E1" t="s">
        <v>3</v>
      </c>
      <c r="F1" t="s">
        <v>293</v>
      </c>
      <c r="G1" t="s">
        <v>124</v>
      </c>
      <c r="H1" t="s">
        <v>294</v>
      </c>
      <c r="I1" t="s">
        <v>295</v>
      </c>
      <c r="J1" t="s">
        <v>361</v>
      </c>
    </row>
    <row r="2" spans="1:10" x14ac:dyDescent="0.3">
      <c r="A2">
        <v>1001</v>
      </c>
      <c r="B2" t="s">
        <v>296</v>
      </c>
      <c r="C2" t="s">
        <v>297</v>
      </c>
      <c r="D2">
        <v>30</v>
      </c>
      <c r="E2" t="s">
        <v>5</v>
      </c>
      <c r="F2" t="s">
        <v>298</v>
      </c>
      <c r="G2">
        <v>45000</v>
      </c>
      <c r="H2" s="33">
        <v>37197</v>
      </c>
      <c r="I2" s="33">
        <v>42253</v>
      </c>
      <c r="J2" t="str">
        <f>_xlfn.CONCAT(B2," ",C2)</f>
        <v>Jim Halpert</v>
      </c>
    </row>
    <row r="3" spans="1:10" x14ac:dyDescent="0.3">
      <c r="A3">
        <v>1002</v>
      </c>
      <c r="B3" t="s">
        <v>299</v>
      </c>
      <c r="C3" t="s">
        <v>300</v>
      </c>
      <c r="D3">
        <v>30</v>
      </c>
      <c r="E3" t="s">
        <v>4</v>
      </c>
      <c r="F3" t="s">
        <v>301</v>
      </c>
      <c r="G3">
        <v>36000</v>
      </c>
      <c r="H3" s="33">
        <v>36436</v>
      </c>
      <c r="I3" s="33">
        <v>42287</v>
      </c>
      <c r="J3" t="str">
        <f t="shared" ref="J3:J10" si="0">_xlfn.CONCAT(B3," ",C3)</f>
        <v>Pam Beasley</v>
      </c>
    </row>
    <row r="4" spans="1:10" x14ac:dyDescent="0.3">
      <c r="A4">
        <v>1003</v>
      </c>
      <c r="B4" t="s">
        <v>302</v>
      </c>
      <c r="C4" t="s">
        <v>303</v>
      </c>
      <c r="D4">
        <v>29</v>
      </c>
      <c r="E4" t="s">
        <v>5</v>
      </c>
      <c r="F4" t="s">
        <v>298</v>
      </c>
      <c r="G4">
        <v>63000</v>
      </c>
      <c r="H4" s="33">
        <v>36711</v>
      </c>
      <c r="I4" s="33">
        <v>42986</v>
      </c>
      <c r="J4" t="str">
        <f t="shared" si="0"/>
        <v>Dwight Schrute</v>
      </c>
    </row>
    <row r="5" spans="1:10" x14ac:dyDescent="0.3">
      <c r="A5">
        <v>1004</v>
      </c>
      <c r="B5" t="s">
        <v>304</v>
      </c>
      <c r="C5" t="s">
        <v>305</v>
      </c>
      <c r="D5">
        <v>31</v>
      </c>
      <c r="E5" t="s">
        <v>4</v>
      </c>
      <c r="F5" t="s">
        <v>118</v>
      </c>
      <c r="G5">
        <v>47000</v>
      </c>
      <c r="H5" s="33">
        <v>36530</v>
      </c>
      <c r="I5" s="33">
        <v>42341</v>
      </c>
      <c r="J5" t="str">
        <f t="shared" si="0"/>
        <v>Angela Martin</v>
      </c>
    </row>
    <row r="6" spans="1:10" x14ac:dyDescent="0.3">
      <c r="A6">
        <v>1005</v>
      </c>
      <c r="B6" t="s">
        <v>306</v>
      </c>
      <c r="C6" t="s">
        <v>307</v>
      </c>
      <c r="D6">
        <v>32</v>
      </c>
      <c r="E6" t="s">
        <v>5</v>
      </c>
      <c r="F6" t="s">
        <v>104</v>
      </c>
      <c r="G6">
        <v>50000</v>
      </c>
      <c r="H6" s="33">
        <v>37017</v>
      </c>
      <c r="I6" s="33">
        <v>42977</v>
      </c>
      <c r="J6" t="str">
        <f t="shared" si="0"/>
        <v>Toby Flenderson</v>
      </c>
    </row>
    <row r="7" spans="1:10" x14ac:dyDescent="0.3">
      <c r="A7">
        <v>1006</v>
      </c>
      <c r="B7" t="s">
        <v>308</v>
      </c>
      <c r="C7" t="s">
        <v>309</v>
      </c>
      <c r="D7">
        <v>35</v>
      </c>
      <c r="E7" t="s">
        <v>5</v>
      </c>
      <c r="F7" t="s">
        <v>310</v>
      </c>
      <c r="G7">
        <v>65000</v>
      </c>
      <c r="H7" s="33">
        <v>35040</v>
      </c>
      <c r="I7" s="33">
        <v>41528</v>
      </c>
      <c r="J7" t="str">
        <f t="shared" si="0"/>
        <v>Michael Scott</v>
      </c>
    </row>
    <row r="8" spans="1:10" x14ac:dyDescent="0.3">
      <c r="A8">
        <v>1007</v>
      </c>
      <c r="B8" t="s">
        <v>311</v>
      </c>
      <c r="C8" t="s">
        <v>312</v>
      </c>
      <c r="D8">
        <v>32</v>
      </c>
      <c r="E8" t="s">
        <v>4</v>
      </c>
      <c r="F8" t="s">
        <v>313</v>
      </c>
      <c r="G8">
        <v>41000</v>
      </c>
      <c r="H8" s="33">
        <v>37933</v>
      </c>
      <c r="I8" s="33">
        <v>41551</v>
      </c>
      <c r="J8" t="str">
        <f t="shared" si="0"/>
        <v>Meredith Palmer</v>
      </c>
    </row>
    <row r="9" spans="1:10" x14ac:dyDescent="0.3">
      <c r="A9">
        <v>1008</v>
      </c>
      <c r="B9" t="s">
        <v>314</v>
      </c>
      <c r="C9" t="s">
        <v>315</v>
      </c>
      <c r="D9">
        <v>38</v>
      </c>
      <c r="E9" t="s">
        <v>5</v>
      </c>
      <c r="F9" t="s">
        <v>298</v>
      </c>
      <c r="G9">
        <v>48000</v>
      </c>
      <c r="H9" s="33">
        <v>37416</v>
      </c>
      <c r="I9" s="33">
        <v>42116</v>
      </c>
      <c r="J9" t="str">
        <f t="shared" si="0"/>
        <v>Stanley Hudson</v>
      </c>
    </row>
    <row r="10" spans="1:10" x14ac:dyDescent="0.3">
      <c r="A10">
        <v>1009</v>
      </c>
      <c r="B10" t="s">
        <v>316</v>
      </c>
      <c r="C10" t="s">
        <v>317</v>
      </c>
      <c r="D10">
        <v>31</v>
      </c>
      <c r="E10" t="s">
        <v>5</v>
      </c>
      <c r="F10" t="s">
        <v>118</v>
      </c>
      <c r="G10">
        <v>42000</v>
      </c>
      <c r="H10" s="33">
        <v>37843</v>
      </c>
      <c r="I10" s="33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E9C5-C511-4FE9-9284-B51BCE13BF65}">
  <sheetPr>
    <tabColor theme="9"/>
  </sheetPr>
  <dimension ref="A1"/>
  <sheetViews>
    <sheetView workbookViewId="0">
      <selection sqref="A1:XFD1048576"/>
    </sheetView>
  </sheetViews>
  <sheetFormatPr defaultRowHeight="14.4" x14ac:dyDescent="0.3"/>
  <cols>
    <col min="1" max="16384" width="8.88671875" style="153"/>
  </cols>
  <sheetData>
    <row r="1" spans="1:1" x14ac:dyDescent="0.3">
      <c r="A1" s="152" t="s">
        <v>429</v>
      </c>
    </row>
  </sheetData>
  <mergeCells count="1">
    <mergeCell ref="A1:XFD104857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AE8B-30FA-4AF7-AD63-8DCE0EDDE073}">
  <sheetPr>
    <tabColor theme="8" tint="-0.249977111117893"/>
  </sheetPr>
  <dimension ref="B2:H13"/>
  <sheetViews>
    <sheetView zoomScale="116" zoomScaleNormal="170" workbookViewId="0">
      <selection activeCell="J15" sqref="J15"/>
    </sheetView>
  </sheetViews>
  <sheetFormatPr defaultRowHeight="14.4" x14ac:dyDescent="0.3"/>
  <cols>
    <col min="1" max="1" width="8.88671875" style="52"/>
    <col min="2" max="2" width="14.6640625" style="52" customWidth="1"/>
    <col min="3" max="5" width="11.33203125" style="52" customWidth="1"/>
    <col min="6" max="16384" width="8.88671875" style="52"/>
  </cols>
  <sheetData>
    <row r="2" spans="2:8" x14ac:dyDescent="0.3">
      <c r="H2" s="53"/>
    </row>
    <row r="3" spans="2:8" ht="15" thickBot="1" x14ac:dyDescent="0.35">
      <c r="B3" s="54" t="s">
        <v>256</v>
      </c>
      <c r="C3" s="55" t="s">
        <v>34</v>
      </c>
      <c r="D3" s="54" t="s">
        <v>35</v>
      </c>
      <c r="E3" s="55" t="s">
        <v>36</v>
      </c>
    </row>
    <row r="4" spans="2:8" ht="15" thickTop="1" x14ac:dyDescent="0.3">
      <c r="B4" s="56" t="s">
        <v>257</v>
      </c>
      <c r="C4" s="57">
        <v>5</v>
      </c>
      <c r="D4" s="57">
        <v>4500</v>
      </c>
      <c r="E4" s="57">
        <f>C4*D4</f>
        <v>22500</v>
      </c>
      <c r="F4" s="52">
        <f>C4*D4</f>
        <v>22500</v>
      </c>
    </row>
    <row r="5" spans="2:8" x14ac:dyDescent="0.3">
      <c r="B5" s="58" t="s">
        <v>258</v>
      </c>
      <c r="C5" s="59">
        <v>2</v>
      </c>
      <c r="D5" s="59">
        <v>8100</v>
      </c>
      <c r="E5" s="57">
        <f>C5*D5</f>
        <v>16200</v>
      </c>
      <c r="F5" s="52">
        <f t="shared" ref="F5:F9" si="0">C5*D5</f>
        <v>16200</v>
      </c>
    </row>
    <row r="6" spans="2:8" x14ac:dyDescent="0.3">
      <c r="B6" s="58" t="s">
        <v>259</v>
      </c>
      <c r="C6" s="59">
        <v>4</v>
      </c>
      <c r="D6" s="59">
        <v>560</v>
      </c>
      <c r="E6" s="57">
        <f t="shared" ref="E6:E9" si="1">C6*D6</f>
        <v>2240</v>
      </c>
      <c r="F6" s="52">
        <f t="shared" si="0"/>
        <v>2240</v>
      </c>
    </row>
    <row r="7" spans="2:8" x14ac:dyDescent="0.3">
      <c r="B7" s="58" t="s">
        <v>260</v>
      </c>
      <c r="C7" s="59">
        <v>1</v>
      </c>
      <c r="D7" s="59">
        <v>640</v>
      </c>
      <c r="E7" s="57">
        <f t="shared" si="1"/>
        <v>640</v>
      </c>
      <c r="F7" s="52">
        <f t="shared" si="0"/>
        <v>640</v>
      </c>
    </row>
    <row r="8" spans="2:8" x14ac:dyDescent="0.3">
      <c r="B8" s="58" t="s">
        <v>261</v>
      </c>
      <c r="C8" s="59">
        <v>5</v>
      </c>
      <c r="D8" s="59">
        <v>1000</v>
      </c>
      <c r="E8" s="57">
        <f t="shared" si="1"/>
        <v>5000</v>
      </c>
      <c r="F8" s="52">
        <f t="shared" si="0"/>
        <v>5000</v>
      </c>
    </row>
    <row r="9" spans="2:8" x14ac:dyDescent="0.3">
      <c r="B9" s="58" t="s">
        <v>138</v>
      </c>
      <c r="C9" s="59">
        <v>1</v>
      </c>
      <c r="D9" s="59">
        <v>13658</v>
      </c>
      <c r="E9" s="57">
        <f t="shared" si="1"/>
        <v>13658</v>
      </c>
      <c r="F9" s="52">
        <f t="shared" si="0"/>
        <v>13658</v>
      </c>
    </row>
    <row r="10" spans="2:8" x14ac:dyDescent="0.3">
      <c r="B10" s="60"/>
      <c r="C10" s="61"/>
      <c r="D10" s="61"/>
      <c r="E10" s="61"/>
    </row>
    <row r="11" spans="2:8" x14ac:dyDescent="0.3">
      <c r="B11" s="60"/>
      <c r="C11" s="61"/>
      <c r="D11" s="61"/>
      <c r="E11" s="61"/>
    </row>
    <row r="12" spans="2:8" x14ac:dyDescent="0.3">
      <c r="B12" s="60"/>
      <c r="C12" s="61"/>
      <c r="D12" s="61"/>
      <c r="E12" s="61"/>
    </row>
    <row r="13" spans="2:8" x14ac:dyDescent="0.3">
      <c r="B13" s="60"/>
    </row>
  </sheetData>
  <conditionalFormatting sqref="B4:B13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BE36-F848-475A-BDA0-59B224BB6575}">
  <sheetPr>
    <tabColor theme="8" tint="-0.249977111117893"/>
  </sheetPr>
  <dimension ref="A1:F9"/>
  <sheetViews>
    <sheetView zoomScale="130" zoomScaleNormal="130" workbookViewId="0">
      <selection activeCell="G4" sqref="G4:G9"/>
    </sheetView>
  </sheetViews>
  <sheetFormatPr defaultRowHeight="14.4" x14ac:dyDescent="0.3"/>
  <cols>
    <col min="1" max="1" width="5.77734375" style="52" bestFit="1" customWidth="1"/>
    <col min="2" max="2" width="13.5546875" style="52" customWidth="1"/>
    <col min="3" max="3" width="8.33203125" style="52" bestFit="1" customWidth="1"/>
    <col min="4" max="4" width="6.109375" style="52" bestFit="1" customWidth="1"/>
    <col min="5" max="5" width="12" style="52" customWidth="1"/>
    <col min="6" max="6" width="10.109375" style="52" customWidth="1"/>
    <col min="7" max="16384" width="8.88671875" style="52"/>
  </cols>
  <sheetData>
    <row r="1" spans="1:6" ht="15" thickBot="1" x14ac:dyDescent="0.35">
      <c r="A1" s="62" t="s">
        <v>262</v>
      </c>
      <c r="B1" s="63">
        <v>0.15</v>
      </c>
    </row>
    <row r="2" spans="1:6" ht="15" thickTop="1" x14ac:dyDescent="0.3"/>
    <row r="3" spans="1:6" ht="15" thickBot="1" x14ac:dyDescent="0.35">
      <c r="B3" s="54" t="s">
        <v>256</v>
      </c>
      <c r="C3" s="55" t="s">
        <v>34</v>
      </c>
      <c r="D3" s="54" t="s">
        <v>35</v>
      </c>
      <c r="E3" s="55" t="s">
        <v>36</v>
      </c>
      <c r="F3" s="54" t="s">
        <v>263</v>
      </c>
    </row>
    <row r="4" spans="1:6" ht="15" thickTop="1" x14ac:dyDescent="0.3">
      <c r="B4" s="56" t="s">
        <v>257</v>
      </c>
      <c r="C4" s="57">
        <v>5</v>
      </c>
      <c r="D4" s="57">
        <v>4500</v>
      </c>
      <c r="E4" s="57">
        <f>C4*D4</f>
        <v>22500</v>
      </c>
      <c r="F4" s="56">
        <f>E4*$B$1</f>
        <v>3375</v>
      </c>
    </row>
    <row r="5" spans="1:6" x14ac:dyDescent="0.3">
      <c r="B5" s="58" t="s">
        <v>258</v>
      </c>
      <c r="C5" s="59">
        <v>2</v>
      </c>
      <c r="D5" s="59">
        <v>8100</v>
      </c>
      <c r="E5" s="59">
        <f>C5*D5</f>
        <v>16200</v>
      </c>
      <c r="F5" s="56">
        <f t="shared" ref="F5:F9" si="0">E5*$B$1</f>
        <v>2430</v>
      </c>
    </row>
    <row r="6" spans="1:6" x14ac:dyDescent="0.3">
      <c r="B6" s="58" t="s">
        <v>259</v>
      </c>
      <c r="C6" s="59">
        <v>4</v>
      </c>
      <c r="D6" s="59">
        <v>560</v>
      </c>
      <c r="E6" s="59">
        <f t="shared" ref="E6:E9" si="1">C6*D6</f>
        <v>2240</v>
      </c>
      <c r="F6" s="56">
        <f t="shared" si="0"/>
        <v>336</v>
      </c>
    </row>
    <row r="7" spans="1:6" x14ac:dyDescent="0.3">
      <c r="B7" s="58" t="s">
        <v>260</v>
      </c>
      <c r="C7" s="59">
        <v>1</v>
      </c>
      <c r="D7" s="59">
        <v>640</v>
      </c>
      <c r="E7" s="59">
        <f>C7*D7</f>
        <v>640</v>
      </c>
      <c r="F7" s="56">
        <f t="shared" si="0"/>
        <v>96</v>
      </c>
    </row>
    <row r="8" spans="1:6" x14ac:dyDescent="0.3">
      <c r="B8" s="58" t="s">
        <v>261</v>
      </c>
      <c r="C8" s="59">
        <v>5</v>
      </c>
      <c r="D8" s="59">
        <v>1000</v>
      </c>
      <c r="E8" s="59">
        <f t="shared" si="1"/>
        <v>5000</v>
      </c>
      <c r="F8" s="56">
        <f t="shared" si="0"/>
        <v>750</v>
      </c>
    </row>
    <row r="9" spans="1:6" x14ac:dyDescent="0.3">
      <c r="B9" s="58" t="s">
        <v>138</v>
      </c>
      <c r="C9" s="59">
        <v>1</v>
      </c>
      <c r="D9" s="59">
        <v>13658</v>
      </c>
      <c r="E9" s="59">
        <f t="shared" si="1"/>
        <v>13658</v>
      </c>
      <c r="F9" s="56">
        <f t="shared" si="0"/>
        <v>2048.6999999999998</v>
      </c>
    </row>
  </sheetData>
  <conditionalFormatting sqref="B4:B9">
    <cfRule type="duplicateValues" dxfId="1" priority="2"/>
  </conditionalFormatting>
  <conditionalFormatting sqref="F4:F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8D8D-745D-4754-B8FE-C242BAEC79BA}">
  <sheetPr>
    <tabColor theme="8" tint="-0.249977111117893"/>
  </sheetPr>
  <dimension ref="A1:Q27"/>
  <sheetViews>
    <sheetView topLeftCell="H1" zoomScale="152" zoomScaleNormal="100" workbookViewId="0">
      <selection activeCell="M1" sqref="M1"/>
    </sheetView>
  </sheetViews>
  <sheetFormatPr defaultRowHeight="18" x14ac:dyDescent="0.3"/>
  <cols>
    <col min="1" max="1" width="10.6640625" style="64" customWidth="1"/>
    <col min="2" max="6" width="15.109375" style="64" customWidth="1"/>
    <col min="7" max="10" width="8.88671875" style="64"/>
    <col min="11" max="11" width="13.44140625" style="64" bestFit="1" customWidth="1"/>
    <col min="12" max="12" width="9.88671875" style="64" bestFit="1" customWidth="1"/>
    <col min="13" max="17" width="14.6640625" style="64" bestFit="1" customWidth="1"/>
    <col min="18" max="16384" width="8.88671875" style="64"/>
  </cols>
  <sheetData>
    <row r="1" spans="1:17" x14ac:dyDescent="0.3">
      <c r="M1" s="126"/>
    </row>
    <row r="2" spans="1:17" x14ac:dyDescent="0.3">
      <c r="B2" s="155" t="s">
        <v>264</v>
      </c>
      <c r="C2" s="155"/>
      <c r="D2" s="155"/>
      <c r="E2" s="155"/>
      <c r="F2" s="155"/>
      <c r="M2" s="64">
        <v>500</v>
      </c>
      <c r="N2" s="64">
        <v>700</v>
      </c>
      <c r="O2" s="64">
        <v>500</v>
      </c>
      <c r="P2" s="64">
        <v>450</v>
      </c>
      <c r="Q2" s="64">
        <v>1000</v>
      </c>
    </row>
    <row r="3" spans="1:17" x14ac:dyDescent="0.3">
      <c r="B3" s="65">
        <v>1</v>
      </c>
      <c r="C3" s="65">
        <v>2</v>
      </c>
      <c r="D3" s="65">
        <v>3</v>
      </c>
      <c r="E3" s="65">
        <v>4</v>
      </c>
      <c r="F3" s="65">
        <v>5</v>
      </c>
      <c r="K3" s="66" t="s">
        <v>10</v>
      </c>
      <c r="L3" s="66" t="s">
        <v>124</v>
      </c>
      <c r="M3" s="66" t="s">
        <v>265</v>
      </c>
      <c r="N3" s="66" t="s">
        <v>266</v>
      </c>
      <c r="O3" s="66" t="s">
        <v>267</v>
      </c>
      <c r="P3" s="66" t="s">
        <v>268</v>
      </c>
      <c r="Q3" s="66" t="s">
        <v>269</v>
      </c>
    </row>
    <row r="4" spans="1:17" x14ac:dyDescent="0.3">
      <c r="A4" s="65">
        <v>1</v>
      </c>
      <c r="B4" s="64">
        <f>B$3*$A4</f>
        <v>1</v>
      </c>
      <c r="C4" s="64">
        <f t="shared" ref="C4:F4" si="0">C$3*$A4</f>
        <v>2</v>
      </c>
      <c r="D4" s="64">
        <f t="shared" si="0"/>
        <v>3</v>
      </c>
      <c r="E4" s="64">
        <f t="shared" si="0"/>
        <v>4</v>
      </c>
      <c r="F4" s="64">
        <f t="shared" si="0"/>
        <v>5</v>
      </c>
      <c r="K4" s="67" t="s">
        <v>11</v>
      </c>
      <c r="L4" s="68">
        <v>17000</v>
      </c>
      <c r="M4" s="68">
        <f>$L4+M$2</f>
        <v>17500</v>
      </c>
      <c r="N4" s="68">
        <f t="shared" ref="N4:Q10" si="1">$L4+N$2</f>
        <v>17700</v>
      </c>
      <c r="O4" s="68">
        <f t="shared" si="1"/>
        <v>17500</v>
      </c>
      <c r="P4" s="68">
        <f t="shared" si="1"/>
        <v>17450</v>
      </c>
      <c r="Q4" s="68">
        <f t="shared" si="1"/>
        <v>18000</v>
      </c>
    </row>
    <row r="5" spans="1:17" x14ac:dyDescent="0.3">
      <c r="A5" s="65">
        <v>2</v>
      </c>
      <c r="B5" s="64">
        <f t="shared" ref="B5:F8" si="2">B$3*$A5</f>
        <v>2</v>
      </c>
      <c r="C5" s="64">
        <f t="shared" si="2"/>
        <v>4</v>
      </c>
      <c r="D5" s="64">
        <f t="shared" si="2"/>
        <v>6</v>
      </c>
      <c r="E5" s="64">
        <f t="shared" si="2"/>
        <v>8</v>
      </c>
      <c r="F5" s="64">
        <f t="shared" si="2"/>
        <v>10</v>
      </c>
      <c r="K5" s="69" t="s">
        <v>15</v>
      </c>
      <c r="L5" s="70">
        <v>12000</v>
      </c>
      <c r="M5" s="68">
        <f t="shared" ref="M5:M10" si="3">$L5+M$2</f>
        <v>12500</v>
      </c>
      <c r="N5" s="68">
        <f t="shared" si="1"/>
        <v>12700</v>
      </c>
      <c r="O5" s="68">
        <f t="shared" si="1"/>
        <v>12500</v>
      </c>
      <c r="P5" s="68">
        <f t="shared" si="1"/>
        <v>12450</v>
      </c>
      <c r="Q5" s="68">
        <f t="shared" si="1"/>
        <v>13000</v>
      </c>
    </row>
    <row r="6" spans="1:17" x14ac:dyDescent="0.3">
      <c r="A6" s="65">
        <v>3</v>
      </c>
      <c r="B6" s="64">
        <f t="shared" si="2"/>
        <v>3</v>
      </c>
      <c r="C6" s="64">
        <f t="shared" si="2"/>
        <v>6</v>
      </c>
      <c r="D6" s="64">
        <f t="shared" si="2"/>
        <v>9</v>
      </c>
      <c r="E6" s="64">
        <f t="shared" si="2"/>
        <v>12</v>
      </c>
      <c r="F6" s="64">
        <f t="shared" si="2"/>
        <v>15</v>
      </c>
      <c r="K6" s="69" t="s">
        <v>13</v>
      </c>
      <c r="L6" s="70">
        <v>25000</v>
      </c>
      <c r="M6" s="68">
        <f t="shared" si="3"/>
        <v>25500</v>
      </c>
      <c r="N6" s="68">
        <f t="shared" si="1"/>
        <v>25700</v>
      </c>
      <c r="O6" s="68">
        <f t="shared" si="1"/>
        <v>25500</v>
      </c>
      <c r="P6" s="68">
        <f t="shared" si="1"/>
        <v>25450</v>
      </c>
      <c r="Q6" s="68">
        <f t="shared" si="1"/>
        <v>26000</v>
      </c>
    </row>
    <row r="7" spans="1:17" x14ac:dyDescent="0.3">
      <c r="A7" s="65">
        <v>4</v>
      </c>
      <c r="B7" s="64">
        <f t="shared" si="2"/>
        <v>4</v>
      </c>
      <c r="C7" s="64">
        <f t="shared" si="2"/>
        <v>8</v>
      </c>
      <c r="D7" s="64">
        <f t="shared" si="2"/>
        <v>12</v>
      </c>
      <c r="E7" s="64">
        <f t="shared" si="2"/>
        <v>16</v>
      </c>
      <c r="F7" s="64">
        <f t="shared" si="2"/>
        <v>20</v>
      </c>
      <c r="K7" s="69" t="s">
        <v>18</v>
      </c>
      <c r="L7" s="70">
        <v>32000</v>
      </c>
      <c r="M7" s="68">
        <f t="shared" si="3"/>
        <v>32500</v>
      </c>
      <c r="N7" s="68">
        <f t="shared" si="1"/>
        <v>32700</v>
      </c>
      <c r="O7" s="68">
        <f t="shared" si="1"/>
        <v>32500</v>
      </c>
      <c r="P7" s="68">
        <f t="shared" si="1"/>
        <v>32450</v>
      </c>
      <c r="Q7" s="68">
        <f t="shared" si="1"/>
        <v>33000</v>
      </c>
    </row>
    <row r="8" spans="1:17" x14ac:dyDescent="0.3">
      <c r="A8" s="65">
        <v>5</v>
      </c>
      <c r="B8" s="64">
        <f t="shared" si="2"/>
        <v>5</v>
      </c>
      <c r="C8" s="64">
        <f t="shared" si="2"/>
        <v>10</v>
      </c>
      <c r="D8" s="64">
        <f t="shared" si="2"/>
        <v>15</v>
      </c>
      <c r="E8" s="64">
        <f t="shared" si="2"/>
        <v>20</v>
      </c>
      <c r="F8" s="64">
        <f>F$3*$A8</f>
        <v>25</v>
      </c>
      <c r="K8" s="69" t="s">
        <v>12</v>
      </c>
      <c r="L8" s="70">
        <v>19600</v>
      </c>
      <c r="M8" s="68">
        <f t="shared" si="3"/>
        <v>20100</v>
      </c>
      <c r="N8" s="68">
        <f t="shared" si="1"/>
        <v>20300</v>
      </c>
      <c r="O8" s="68">
        <f t="shared" si="1"/>
        <v>20100</v>
      </c>
      <c r="P8" s="68">
        <f t="shared" si="1"/>
        <v>20050</v>
      </c>
      <c r="Q8" s="68">
        <f t="shared" si="1"/>
        <v>20600</v>
      </c>
    </row>
    <row r="9" spans="1:17" x14ac:dyDescent="0.3">
      <c r="K9" s="69" t="s">
        <v>20</v>
      </c>
      <c r="L9" s="70">
        <v>20000</v>
      </c>
      <c r="M9" s="68">
        <f t="shared" si="3"/>
        <v>20500</v>
      </c>
      <c r="N9" s="68">
        <f t="shared" si="1"/>
        <v>20700</v>
      </c>
      <c r="O9" s="68">
        <f t="shared" si="1"/>
        <v>20500</v>
      </c>
      <c r="P9" s="68">
        <f t="shared" si="1"/>
        <v>20450</v>
      </c>
      <c r="Q9" s="68">
        <f t="shared" si="1"/>
        <v>21000</v>
      </c>
    </row>
    <row r="10" spans="1:17" x14ac:dyDescent="0.3">
      <c r="K10" s="69" t="s">
        <v>19</v>
      </c>
      <c r="L10" s="70">
        <v>25400</v>
      </c>
      <c r="M10" s="68">
        <f t="shared" si="3"/>
        <v>25900</v>
      </c>
      <c r="N10" s="68">
        <f t="shared" si="1"/>
        <v>26100</v>
      </c>
      <c r="O10" s="68">
        <f t="shared" si="1"/>
        <v>25900</v>
      </c>
      <c r="P10" s="68">
        <f t="shared" si="1"/>
        <v>25850</v>
      </c>
      <c r="Q10" s="68">
        <f t="shared" si="1"/>
        <v>26400</v>
      </c>
    </row>
    <row r="15" spans="1:17" x14ac:dyDescent="0.3">
      <c r="K15" s="64">
        <f>B$3*$A4</f>
        <v>1</v>
      </c>
    </row>
    <row r="16" spans="1:17" x14ac:dyDescent="0.3">
      <c r="D16" s="156" t="s">
        <v>270</v>
      </c>
      <c r="E16" s="156"/>
      <c r="F16" s="156"/>
      <c r="G16" s="156"/>
      <c r="H16" s="156"/>
    </row>
    <row r="17" spans="2:13" x14ac:dyDescent="0.3">
      <c r="B17" s="71"/>
      <c r="C17" s="71"/>
      <c r="D17" s="71"/>
      <c r="E17" s="71"/>
      <c r="F17" s="71"/>
      <c r="G17" s="71"/>
      <c r="H17" s="71"/>
      <c r="I17" s="71"/>
      <c r="J17" s="71"/>
    </row>
    <row r="18" spans="2:13" x14ac:dyDescent="0.3">
      <c r="B18" s="71"/>
      <c r="C18" s="71"/>
      <c r="D18" s="71"/>
      <c r="E18" s="71"/>
      <c r="F18" s="71"/>
      <c r="G18" s="71"/>
      <c r="H18" s="71"/>
      <c r="I18" s="71"/>
      <c r="J18" s="71"/>
    </row>
    <row r="19" spans="2:13" x14ac:dyDescent="0.3">
      <c r="B19" s="71"/>
      <c r="C19" s="71"/>
      <c r="D19" s="71"/>
      <c r="E19" s="71"/>
      <c r="F19" s="71"/>
      <c r="G19" s="71"/>
      <c r="H19" s="71"/>
      <c r="I19" s="71"/>
      <c r="J19" s="71"/>
    </row>
    <row r="20" spans="2:13" x14ac:dyDescent="0.3">
      <c r="B20" s="71"/>
      <c r="C20" s="71"/>
      <c r="D20" s="71"/>
      <c r="E20" s="71"/>
      <c r="F20" s="71"/>
      <c r="G20" s="71"/>
      <c r="H20" s="71"/>
      <c r="I20" s="71"/>
      <c r="J20" s="71"/>
    </row>
    <row r="21" spans="2:13" x14ac:dyDescent="0.3">
      <c r="B21" s="71"/>
      <c r="C21" s="71"/>
      <c r="D21" s="71"/>
      <c r="E21" s="71"/>
      <c r="F21" s="71"/>
      <c r="G21" s="71"/>
      <c r="H21" s="71"/>
      <c r="I21" s="71"/>
      <c r="J21" s="71"/>
    </row>
    <row r="22" spans="2:13" x14ac:dyDescent="0.3">
      <c r="B22" s="71"/>
      <c r="C22" s="71"/>
      <c r="D22" s="71"/>
      <c r="E22" s="71"/>
      <c r="F22" s="71"/>
      <c r="G22" s="71"/>
      <c r="H22" s="71"/>
      <c r="I22" s="71"/>
      <c r="J22" s="71"/>
    </row>
    <row r="23" spans="2:13" x14ac:dyDescent="0.3">
      <c r="B23" s="71"/>
      <c r="C23" s="71"/>
      <c r="D23" s="71"/>
      <c r="E23" s="71"/>
      <c r="F23" s="71"/>
      <c r="G23" s="71"/>
      <c r="H23" s="71"/>
      <c r="I23" s="71"/>
      <c r="J23" s="71"/>
    </row>
    <row r="24" spans="2:13" x14ac:dyDescent="0.3">
      <c r="B24" s="71"/>
      <c r="C24" s="72" t="s">
        <v>271</v>
      </c>
      <c r="D24" s="71"/>
      <c r="E24" s="72" t="s">
        <v>272</v>
      </c>
      <c r="F24" s="72"/>
      <c r="G24" s="71"/>
      <c r="H24" s="157" t="s">
        <v>273</v>
      </c>
      <c r="I24" s="157"/>
      <c r="J24" s="71"/>
    </row>
    <row r="25" spans="2:13" x14ac:dyDescent="0.3">
      <c r="B25" s="71"/>
      <c r="C25" s="71"/>
      <c r="D25" s="71"/>
      <c r="E25" s="72"/>
      <c r="F25" s="72"/>
      <c r="G25" s="71"/>
      <c r="H25" s="157" t="s">
        <v>274</v>
      </c>
      <c r="I25" s="157"/>
      <c r="J25" s="71"/>
    </row>
    <row r="26" spans="2:13" x14ac:dyDescent="0.3">
      <c r="B26" s="71"/>
      <c r="C26" s="71"/>
      <c r="D26" s="71"/>
      <c r="E26" s="71"/>
      <c r="F26" s="71"/>
      <c r="G26" s="71"/>
      <c r="H26" s="71"/>
      <c r="I26" s="71"/>
      <c r="J26" s="71"/>
    </row>
    <row r="27" spans="2:13" x14ac:dyDescent="0.3">
      <c r="E27" s="71"/>
      <c r="F27" s="71"/>
      <c r="G27" s="71"/>
      <c r="H27" s="71"/>
      <c r="I27" s="71"/>
      <c r="J27" s="71"/>
      <c r="K27" s="71"/>
      <c r="L27" s="71"/>
      <c r="M27" s="71"/>
    </row>
  </sheetData>
  <mergeCells count="4">
    <mergeCell ref="B2:F2"/>
    <mergeCell ref="D16:H16"/>
    <mergeCell ref="H24:I24"/>
    <mergeCell ref="H25:I25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E421-457C-45D0-80B5-70B41516B783}">
  <sheetPr>
    <tabColor theme="8" tint="-0.249977111117893"/>
  </sheetPr>
  <dimension ref="A1:O18"/>
  <sheetViews>
    <sheetView zoomScale="95" zoomScaleNormal="250" workbookViewId="0">
      <selection activeCell="B19" sqref="B19"/>
    </sheetView>
  </sheetViews>
  <sheetFormatPr defaultRowHeight="14.4" x14ac:dyDescent="0.3"/>
  <cols>
    <col min="1" max="1" width="14.77734375" bestFit="1" customWidth="1"/>
    <col min="2" max="2" width="29.88671875" bestFit="1" customWidth="1"/>
    <col min="11" max="11" width="16.21875" bestFit="1" customWidth="1"/>
    <col min="12" max="12" width="6.33203125" bestFit="1" customWidth="1"/>
    <col min="13" max="13" width="9.5546875" bestFit="1" customWidth="1"/>
    <col min="14" max="14" width="10.5546875" bestFit="1" customWidth="1"/>
    <col min="15" max="15" width="41.5546875" bestFit="1" customWidth="1"/>
  </cols>
  <sheetData>
    <row r="1" spans="1:15" x14ac:dyDescent="0.3">
      <c r="E1" t="s">
        <v>289</v>
      </c>
      <c r="F1" t="s">
        <v>290</v>
      </c>
      <c r="G1" t="s">
        <v>291</v>
      </c>
      <c r="H1" t="s">
        <v>181</v>
      </c>
      <c r="I1" t="s">
        <v>292</v>
      </c>
      <c r="J1" t="s">
        <v>3</v>
      </c>
      <c r="K1" t="s">
        <v>293</v>
      </c>
      <c r="L1" t="s">
        <v>124</v>
      </c>
      <c r="M1" t="s">
        <v>294</v>
      </c>
      <c r="N1" t="s">
        <v>295</v>
      </c>
      <c r="O1" t="s">
        <v>321</v>
      </c>
    </row>
    <row r="2" spans="1:15" x14ac:dyDescent="0.3">
      <c r="A2" t="s">
        <v>181</v>
      </c>
      <c r="B2" t="s">
        <v>321</v>
      </c>
      <c r="E2">
        <v>1001</v>
      </c>
      <c r="F2" t="s">
        <v>296</v>
      </c>
      <c r="G2" t="s">
        <v>297</v>
      </c>
      <c r="H2" t="s">
        <v>362</v>
      </c>
      <c r="I2">
        <v>30</v>
      </c>
      <c r="J2" t="s">
        <v>5</v>
      </c>
      <c r="K2" t="s">
        <v>298</v>
      </c>
      <c r="L2">
        <v>45000</v>
      </c>
      <c r="M2" s="89" t="s">
        <v>324</v>
      </c>
      <c r="N2" s="89" t="s">
        <v>325</v>
      </c>
      <c r="O2" s="33" t="s">
        <v>326</v>
      </c>
    </row>
    <row r="3" spans="1:15" x14ac:dyDescent="0.3">
      <c r="A3" t="s">
        <v>365</v>
      </c>
      <c r="B3" t="str">
        <f>VLOOKUP(A3,H2:O10,8,FALSE)</f>
        <v>Dwight.Schrute@AOL.com</v>
      </c>
      <c r="E3">
        <v>1002</v>
      </c>
      <c r="F3" t="s">
        <v>299</v>
      </c>
      <c r="G3" t="s">
        <v>300</v>
      </c>
      <c r="H3" t="s">
        <v>364</v>
      </c>
      <c r="I3">
        <v>30</v>
      </c>
      <c r="J3" t="s">
        <v>4</v>
      </c>
      <c r="K3" t="s">
        <v>301</v>
      </c>
      <c r="L3">
        <v>36000</v>
      </c>
      <c r="M3" s="89" t="s">
        <v>327</v>
      </c>
      <c r="N3" s="89" t="s">
        <v>328</v>
      </c>
      <c r="O3" s="33" t="s">
        <v>329</v>
      </c>
    </row>
    <row r="4" spans="1:15" x14ac:dyDescent="0.3">
      <c r="A4" t="s">
        <v>369</v>
      </c>
      <c r="B4" t="str">
        <f>VLOOKUP(A4,H3:O11,8,FALSE)</f>
        <v>Michael.Scott@DunderMifflin.com</v>
      </c>
      <c r="E4">
        <v>1003</v>
      </c>
      <c r="F4" t="s">
        <v>302</v>
      </c>
      <c r="G4" t="s">
        <v>303</v>
      </c>
      <c r="H4" t="s">
        <v>365</v>
      </c>
      <c r="I4">
        <v>29</v>
      </c>
      <c r="J4" t="s">
        <v>5</v>
      </c>
      <c r="K4" t="s">
        <v>298</v>
      </c>
      <c r="L4">
        <v>63000</v>
      </c>
      <c r="M4" s="89" t="s">
        <v>330</v>
      </c>
      <c r="N4" s="89" t="s">
        <v>331</v>
      </c>
      <c r="O4" s="33" t="s">
        <v>332</v>
      </c>
    </row>
    <row r="5" spans="1:15" x14ac:dyDescent="0.3">
      <c r="A5" t="s">
        <v>370</v>
      </c>
      <c r="B5" t="str">
        <f>VLOOKUP(A5,H4:O12,8,FALSE)</f>
        <v>Stanley.Hudson@gmail.com</v>
      </c>
      <c r="E5">
        <v>1004</v>
      </c>
      <c r="F5" t="s">
        <v>304</v>
      </c>
      <c r="G5" t="s">
        <v>305</v>
      </c>
      <c r="H5" t="s">
        <v>367</v>
      </c>
      <c r="I5">
        <v>31</v>
      </c>
      <c r="J5" t="s">
        <v>4</v>
      </c>
      <c r="K5" t="s">
        <v>118</v>
      </c>
      <c r="L5">
        <v>47000</v>
      </c>
      <c r="M5" s="89" t="s">
        <v>333</v>
      </c>
      <c r="N5" s="89" t="s">
        <v>334</v>
      </c>
      <c r="O5" s="33" t="s">
        <v>335</v>
      </c>
    </row>
    <row r="6" spans="1:15" x14ac:dyDescent="0.3">
      <c r="E6">
        <v>1005</v>
      </c>
      <c r="F6" t="s">
        <v>306</v>
      </c>
      <c r="G6" t="s">
        <v>307</v>
      </c>
      <c r="H6" t="s">
        <v>363</v>
      </c>
      <c r="I6">
        <v>32</v>
      </c>
      <c r="J6" t="s">
        <v>5</v>
      </c>
      <c r="K6" t="s">
        <v>104</v>
      </c>
      <c r="L6">
        <v>50000</v>
      </c>
      <c r="M6" s="89" t="s">
        <v>336</v>
      </c>
      <c r="N6" s="89" t="s">
        <v>337</v>
      </c>
      <c r="O6" s="33" t="s">
        <v>338</v>
      </c>
    </row>
    <row r="7" spans="1:15" x14ac:dyDescent="0.3">
      <c r="A7" s="168"/>
      <c r="B7" s="168"/>
      <c r="E7">
        <v>1006</v>
      </c>
      <c r="F7" t="s">
        <v>308</v>
      </c>
      <c r="G7" t="s">
        <v>309</v>
      </c>
      <c r="H7" t="s">
        <v>369</v>
      </c>
      <c r="I7">
        <v>35</v>
      </c>
      <c r="J7" t="s">
        <v>5</v>
      </c>
      <c r="K7" t="s">
        <v>310</v>
      </c>
      <c r="L7">
        <v>65000</v>
      </c>
      <c r="M7" s="89" t="s">
        <v>336</v>
      </c>
      <c r="N7" s="89" t="s">
        <v>339</v>
      </c>
      <c r="O7" s="33" t="s">
        <v>340</v>
      </c>
    </row>
    <row r="8" spans="1:15" x14ac:dyDescent="0.3">
      <c r="E8">
        <v>1007</v>
      </c>
      <c r="F8" t="s">
        <v>311</v>
      </c>
      <c r="G8" t="s">
        <v>312</v>
      </c>
      <c r="H8" t="s">
        <v>366</v>
      </c>
      <c r="I8">
        <v>32</v>
      </c>
      <c r="J8" t="s">
        <v>4</v>
      </c>
      <c r="K8" t="s">
        <v>313</v>
      </c>
      <c r="L8">
        <v>41000</v>
      </c>
      <c r="M8" s="89" t="s">
        <v>341</v>
      </c>
      <c r="N8" s="89" t="s">
        <v>339</v>
      </c>
      <c r="O8" s="33" t="s">
        <v>342</v>
      </c>
    </row>
    <row r="9" spans="1:15" x14ac:dyDescent="0.3">
      <c r="E9">
        <v>1008</v>
      </c>
      <c r="F9" t="s">
        <v>314</v>
      </c>
      <c r="G9" t="s">
        <v>315</v>
      </c>
      <c r="H9" t="s">
        <v>370</v>
      </c>
      <c r="I9">
        <v>38</v>
      </c>
      <c r="J9" t="s">
        <v>5</v>
      </c>
      <c r="K9" t="s">
        <v>298</v>
      </c>
      <c r="L9">
        <v>48000</v>
      </c>
      <c r="M9" s="89" t="s">
        <v>343</v>
      </c>
      <c r="N9" s="89" t="s">
        <v>344</v>
      </c>
      <c r="O9" s="33" t="s">
        <v>345</v>
      </c>
    </row>
    <row r="10" spans="1:15" x14ac:dyDescent="0.3">
      <c r="E10">
        <v>1009</v>
      </c>
      <c r="F10" t="s">
        <v>316</v>
      </c>
      <c r="G10" t="s">
        <v>317</v>
      </c>
      <c r="H10" t="s">
        <v>368</v>
      </c>
      <c r="I10">
        <v>31</v>
      </c>
      <c r="J10" t="s">
        <v>5</v>
      </c>
      <c r="K10" t="s">
        <v>118</v>
      </c>
      <c r="L10">
        <v>42000</v>
      </c>
      <c r="M10" s="89" t="s">
        <v>346</v>
      </c>
      <c r="N10" s="89" t="s">
        <v>344</v>
      </c>
      <c r="O10" s="33" t="s">
        <v>347</v>
      </c>
    </row>
    <row r="18" spans="1:2" x14ac:dyDescent="0.3">
      <c r="A18" s="123" t="s">
        <v>369</v>
      </c>
      <c r="B18" t="str">
        <f>VLOOKUP(A18,H2:O10,8,FALSE)</f>
        <v>Michael.Scott@DunderMifflin.com</v>
      </c>
    </row>
  </sheetData>
  <dataValidations count="1">
    <dataValidation type="list" allowBlank="1" showInputMessage="1" showErrorMessage="1" sqref="A7 A18 E18 F15" xr:uid="{A320158E-B947-4477-B91A-994055093F93}">
      <formula1>$H$2:$H$10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2BB7-C4BA-4320-9869-8283EC84AF9F}">
  <sheetPr>
    <tabColor theme="8" tint="-0.249977111117893"/>
  </sheetPr>
  <dimension ref="C4:L9"/>
  <sheetViews>
    <sheetView zoomScale="108" workbookViewId="0">
      <selection activeCell="K6" sqref="K6"/>
    </sheetView>
  </sheetViews>
  <sheetFormatPr defaultRowHeight="14.4" x14ac:dyDescent="0.3"/>
  <cols>
    <col min="4" max="8" width="12.88671875" bestFit="1" customWidth="1"/>
  </cols>
  <sheetData>
    <row r="4" spans="3:12" ht="21" x14ac:dyDescent="0.4">
      <c r="D4" s="125" t="s">
        <v>371</v>
      </c>
      <c r="E4" s="125" t="s">
        <v>372</v>
      </c>
      <c r="F4" s="125" t="s">
        <v>373</v>
      </c>
      <c r="G4" s="125" t="s">
        <v>374</v>
      </c>
      <c r="H4" s="125" t="s">
        <v>375</v>
      </c>
    </row>
    <row r="5" spans="3:12" ht="18" x14ac:dyDescent="0.35">
      <c r="C5" s="124" t="s">
        <v>242</v>
      </c>
      <c r="D5">
        <v>100</v>
      </c>
      <c r="E5">
        <v>500</v>
      </c>
      <c r="F5">
        <v>1000</v>
      </c>
      <c r="G5">
        <v>850</v>
      </c>
      <c r="H5">
        <v>900</v>
      </c>
    </row>
    <row r="6" spans="3:12" ht="18" x14ac:dyDescent="0.35">
      <c r="C6" s="124" t="s">
        <v>243</v>
      </c>
      <c r="D6">
        <v>369</v>
      </c>
      <c r="E6">
        <v>222</v>
      </c>
      <c r="F6">
        <v>557</v>
      </c>
      <c r="G6">
        <v>975</v>
      </c>
      <c r="H6">
        <v>800</v>
      </c>
      <c r="K6" s="123" t="s">
        <v>372</v>
      </c>
      <c r="L6">
        <f>HLOOKUP(K6,C4:H9,4,FALSE)</f>
        <v>400</v>
      </c>
    </row>
    <row r="7" spans="3:12" ht="18" x14ac:dyDescent="0.35">
      <c r="C7" s="124" t="s">
        <v>376</v>
      </c>
      <c r="D7">
        <v>150</v>
      </c>
      <c r="E7">
        <v>400</v>
      </c>
      <c r="F7">
        <v>825</v>
      </c>
      <c r="G7">
        <v>547</v>
      </c>
      <c r="H7">
        <v>2152</v>
      </c>
    </row>
    <row r="8" spans="3:12" ht="18" x14ac:dyDescent="0.35">
      <c r="C8" s="124" t="s">
        <v>377</v>
      </c>
      <c r="D8">
        <v>900</v>
      </c>
      <c r="E8">
        <v>870</v>
      </c>
      <c r="F8">
        <v>200</v>
      </c>
      <c r="G8">
        <v>589</v>
      </c>
      <c r="H8">
        <v>874</v>
      </c>
    </row>
    <row r="9" spans="3:12" ht="18" x14ac:dyDescent="0.35">
      <c r="C9" s="124" t="s">
        <v>269</v>
      </c>
      <c r="D9">
        <v>5000</v>
      </c>
      <c r="E9">
        <v>870</v>
      </c>
      <c r="F9">
        <v>300</v>
      </c>
      <c r="G9">
        <v>478</v>
      </c>
      <c r="H9">
        <v>250</v>
      </c>
    </row>
  </sheetData>
  <phoneticPr fontId="17" type="noConversion"/>
  <dataValidations count="1">
    <dataValidation type="list" allowBlank="1" showInputMessage="1" showErrorMessage="1" sqref="K6" xr:uid="{C2AD4CFD-E55E-4FAC-A696-F67CFABFFCF4}">
      <formula1>$D$4:$H$4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B39B-81BC-4ECA-9131-D0D5CE02FB43}">
  <sheetPr>
    <tabColor theme="8" tint="-0.249977111117893"/>
  </sheetPr>
  <dimension ref="A1:S23"/>
  <sheetViews>
    <sheetView zoomScale="75" zoomScaleNormal="145" workbookViewId="0">
      <selection activeCell="C17" sqref="C17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2" max="12" width="15.77734375" bestFit="1" customWidth="1"/>
    <col min="19" max="19" width="40.6640625" bestFit="1" customWidth="1"/>
  </cols>
  <sheetData>
    <row r="1" spans="1:19" x14ac:dyDescent="0.3">
      <c r="E1" t="s">
        <v>289</v>
      </c>
      <c r="F1" t="s">
        <v>290</v>
      </c>
      <c r="G1" t="s">
        <v>291</v>
      </c>
      <c r="H1" t="s">
        <v>181</v>
      </c>
      <c r="I1" t="s">
        <v>292</v>
      </c>
      <c r="J1" t="s">
        <v>189</v>
      </c>
      <c r="K1" t="s">
        <v>3</v>
      </c>
      <c r="L1" t="s">
        <v>293</v>
      </c>
      <c r="M1" t="s">
        <v>124</v>
      </c>
      <c r="N1" t="s">
        <v>294</v>
      </c>
      <c r="P1" t="s">
        <v>295</v>
      </c>
      <c r="S1" t="s">
        <v>321</v>
      </c>
    </row>
    <row r="2" spans="1:19" x14ac:dyDescent="0.3">
      <c r="A2" t="s">
        <v>181</v>
      </c>
      <c r="B2" t="s">
        <v>321</v>
      </c>
      <c r="E2">
        <v>1001</v>
      </c>
      <c r="F2" t="s">
        <v>296</v>
      </c>
      <c r="G2" t="s">
        <v>297</v>
      </c>
      <c r="H2" t="s">
        <v>362</v>
      </c>
      <c r="I2">
        <v>30</v>
      </c>
      <c r="K2" t="s">
        <v>5</v>
      </c>
      <c r="L2" t="s">
        <v>298</v>
      </c>
      <c r="M2">
        <v>45000</v>
      </c>
      <c r="N2" s="89" t="s">
        <v>324</v>
      </c>
      <c r="O2" s="89"/>
      <c r="P2" s="89" t="s">
        <v>325</v>
      </c>
      <c r="Q2" s="89"/>
      <c r="R2" s="89"/>
      <c r="S2" s="33" t="s">
        <v>326</v>
      </c>
    </row>
    <row r="3" spans="1:19" x14ac:dyDescent="0.3">
      <c r="A3" t="s">
        <v>363</v>
      </c>
      <c r="B3" t="str">
        <f>_xlfn.XLOOKUP(A3,H2:H10,S2:S10,"notfound",0,)</f>
        <v>Toby.Flenderson@DunderMifflinCorporate.com</v>
      </c>
      <c r="E3">
        <v>1002</v>
      </c>
      <c r="F3" t="s">
        <v>299</v>
      </c>
      <c r="G3" t="s">
        <v>300</v>
      </c>
      <c r="H3" t="s">
        <v>364</v>
      </c>
      <c r="I3">
        <v>30</v>
      </c>
      <c r="K3" t="s">
        <v>4</v>
      </c>
      <c r="L3" t="s">
        <v>301</v>
      </c>
      <c r="M3">
        <v>36000</v>
      </c>
      <c r="N3" s="89" t="s">
        <v>327</v>
      </c>
      <c r="O3" s="89"/>
      <c r="P3" s="89" t="s">
        <v>328</v>
      </c>
      <c r="Q3" s="89"/>
      <c r="R3" s="89"/>
      <c r="S3" s="33" t="s">
        <v>329</v>
      </c>
    </row>
    <row r="4" spans="1:19" x14ac:dyDescent="0.3">
      <c r="A4" t="s">
        <v>364</v>
      </c>
      <c r="B4" t="str">
        <f>_xlfn.XLOOKUP(A4,H3:H11,S3:S11,"notfound",0,)</f>
        <v>Pam.Beasley@DunderMifflin.com</v>
      </c>
      <c r="E4">
        <v>1003</v>
      </c>
      <c r="F4" t="s">
        <v>302</v>
      </c>
      <c r="G4" t="s">
        <v>303</v>
      </c>
      <c r="H4" t="s">
        <v>365</v>
      </c>
      <c r="I4">
        <v>29</v>
      </c>
      <c r="K4" t="s">
        <v>5</v>
      </c>
      <c r="L4" t="s">
        <v>298</v>
      </c>
      <c r="M4">
        <v>63000</v>
      </c>
      <c r="N4" s="89" t="s">
        <v>330</v>
      </c>
      <c r="O4" s="89"/>
      <c r="P4" s="89" t="s">
        <v>331</v>
      </c>
      <c r="Q4" s="89"/>
      <c r="R4" s="89"/>
      <c r="S4" s="33" t="s">
        <v>332</v>
      </c>
    </row>
    <row r="5" spans="1:19" x14ac:dyDescent="0.3">
      <c r="A5" t="s">
        <v>366</v>
      </c>
      <c r="B5" t="str">
        <f>_xlfn.XLOOKUP(A5,H4:H12,S4:S12,"notfound",0,)</f>
        <v>Meredith.Palmer@Yahoo.com</v>
      </c>
      <c r="E5">
        <v>1004</v>
      </c>
      <c r="F5" t="s">
        <v>304</v>
      </c>
      <c r="G5" t="s">
        <v>305</v>
      </c>
      <c r="H5" t="s">
        <v>367</v>
      </c>
      <c r="I5">
        <v>31</v>
      </c>
      <c r="K5" t="s">
        <v>4</v>
      </c>
      <c r="L5" t="s">
        <v>118</v>
      </c>
      <c r="M5">
        <v>47000</v>
      </c>
      <c r="N5" s="89" t="s">
        <v>333</v>
      </c>
      <c r="O5" s="89"/>
      <c r="P5" s="89" t="s">
        <v>334</v>
      </c>
      <c r="Q5" s="89"/>
      <c r="R5" s="89"/>
      <c r="S5" s="33" t="s">
        <v>335</v>
      </c>
    </row>
    <row r="6" spans="1:19" x14ac:dyDescent="0.3">
      <c r="A6" t="s">
        <v>368</v>
      </c>
      <c r="B6" t="str">
        <f>_xlfn.XLOOKUP(A6,H5:H13,S5:S13,"notfound",0,)</f>
        <v>Kevin.Malone@DunderMifflin.com</v>
      </c>
      <c r="E6">
        <v>1005</v>
      </c>
      <c r="F6" t="s">
        <v>306</v>
      </c>
      <c r="G6" t="s">
        <v>307</v>
      </c>
      <c r="H6" t="s">
        <v>363</v>
      </c>
      <c r="I6">
        <v>32</v>
      </c>
      <c r="K6" t="s">
        <v>5</v>
      </c>
      <c r="L6" t="s">
        <v>104</v>
      </c>
      <c r="M6">
        <v>50000</v>
      </c>
      <c r="N6" s="89" t="s">
        <v>336</v>
      </c>
      <c r="O6" s="89"/>
      <c r="P6" s="89" t="s">
        <v>337</v>
      </c>
      <c r="Q6" s="89"/>
      <c r="R6" s="89"/>
      <c r="S6" s="33" t="s">
        <v>338</v>
      </c>
    </row>
    <row r="7" spans="1:19" x14ac:dyDescent="0.3">
      <c r="E7">
        <v>1006</v>
      </c>
      <c r="F7" t="s">
        <v>308</v>
      </c>
      <c r="G7" t="s">
        <v>309</v>
      </c>
      <c r="H7" t="s">
        <v>369</v>
      </c>
      <c r="I7">
        <v>35</v>
      </c>
      <c r="K7" t="s">
        <v>5</v>
      </c>
      <c r="L7" t="s">
        <v>310</v>
      </c>
      <c r="M7">
        <v>65000</v>
      </c>
      <c r="N7" s="89" t="s">
        <v>336</v>
      </c>
      <c r="O7" s="89"/>
      <c r="P7" s="89" t="s">
        <v>339</v>
      </c>
      <c r="Q7" s="89"/>
      <c r="R7" s="89"/>
      <c r="S7" s="33" t="s">
        <v>340</v>
      </c>
    </row>
    <row r="8" spans="1:19" x14ac:dyDescent="0.3">
      <c r="E8">
        <v>1007</v>
      </c>
      <c r="F8" t="s">
        <v>311</v>
      </c>
      <c r="G8" t="s">
        <v>312</v>
      </c>
      <c r="H8" t="s">
        <v>366</v>
      </c>
      <c r="I8">
        <v>32</v>
      </c>
      <c r="K8" t="s">
        <v>4</v>
      </c>
      <c r="L8" t="s">
        <v>313</v>
      </c>
      <c r="M8">
        <v>41000</v>
      </c>
      <c r="N8" s="89" t="s">
        <v>341</v>
      </c>
      <c r="O8" s="89"/>
      <c r="P8" s="89" t="s">
        <v>339</v>
      </c>
      <c r="Q8" s="89"/>
      <c r="R8" s="89"/>
      <c r="S8" s="33" t="s">
        <v>342</v>
      </c>
    </row>
    <row r="9" spans="1:19" x14ac:dyDescent="0.3">
      <c r="E9">
        <v>1008</v>
      </c>
      <c r="F9" t="s">
        <v>314</v>
      </c>
      <c r="G9" t="s">
        <v>315</v>
      </c>
      <c r="H9" t="s">
        <v>370</v>
      </c>
      <c r="I9">
        <v>38</v>
      </c>
      <c r="K9" t="s">
        <v>5</v>
      </c>
      <c r="L9" t="s">
        <v>298</v>
      </c>
      <c r="M9">
        <v>48000</v>
      </c>
      <c r="N9" s="89" t="s">
        <v>343</v>
      </c>
      <c r="O9" s="89"/>
      <c r="P9" s="89" t="s">
        <v>344</v>
      </c>
      <c r="Q9" s="89"/>
      <c r="R9" s="89"/>
      <c r="S9" s="33" t="s">
        <v>345</v>
      </c>
    </row>
    <row r="10" spans="1:19" x14ac:dyDescent="0.3">
      <c r="E10">
        <v>1009</v>
      </c>
      <c r="F10" t="s">
        <v>316</v>
      </c>
      <c r="G10" t="s">
        <v>317</v>
      </c>
      <c r="H10" t="s">
        <v>368</v>
      </c>
      <c r="I10">
        <v>31</v>
      </c>
      <c r="K10" t="s">
        <v>5</v>
      </c>
      <c r="L10" t="s">
        <v>118</v>
      </c>
      <c r="M10">
        <v>42000</v>
      </c>
      <c r="N10" s="89" t="s">
        <v>346</v>
      </c>
      <c r="O10" s="89"/>
      <c r="P10" s="89" t="s">
        <v>344</v>
      </c>
      <c r="Q10" s="89"/>
      <c r="R10" s="89"/>
      <c r="S10" s="33" t="s">
        <v>347</v>
      </c>
    </row>
    <row r="11" spans="1:19" x14ac:dyDescent="0.3">
      <c r="A11" s="123" t="s">
        <v>368</v>
      </c>
    </row>
    <row r="12" spans="1:19" x14ac:dyDescent="0.3">
      <c r="A12" t="str">
        <f>_xlfn.XLOOKUP(A11,H2:H10,F2:F10,"not found",0,)</f>
        <v>Kevin</v>
      </c>
    </row>
    <row r="23" spans="8:8" x14ac:dyDescent="0.3">
      <c r="H23" t="str">
        <f t="shared" ref="H23" si="0">CONCATENATE(F13," ",G13)</f>
        <v xml:space="preserve"> </v>
      </c>
    </row>
  </sheetData>
  <dataValidations count="1">
    <dataValidation type="list" allowBlank="1" showInputMessage="1" showErrorMessage="1" sqref="A11" xr:uid="{D60841B4-C477-4F0C-82E9-B01AAA7F7C1C}">
      <formula1>$H$2:$H$10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8FF0-A0AE-4246-AECD-E2203595D921}">
  <sheetPr>
    <tabColor theme="9"/>
  </sheetPr>
  <dimension ref="A1"/>
  <sheetViews>
    <sheetView tabSelected="1" zoomScale="57" workbookViewId="0">
      <selection sqref="A1:XFD1048576"/>
    </sheetView>
  </sheetViews>
  <sheetFormatPr defaultRowHeight="14.4" x14ac:dyDescent="0.3"/>
  <cols>
    <col min="1" max="16384" width="8.88671875" style="153"/>
  </cols>
  <sheetData>
    <row r="1" spans="1:1" x14ac:dyDescent="0.3">
      <c r="A1" s="169" t="s">
        <v>430</v>
      </c>
    </row>
  </sheetData>
  <mergeCells count="1">
    <mergeCell ref="A1:XF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10</vt:i4>
      </vt:variant>
    </vt:vector>
  </HeadingPairs>
  <TitlesOfParts>
    <vt:vector size="39" baseType="lpstr">
      <vt:lpstr>Format Cells</vt:lpstr>
      <vt:lpstr>Alignment</vt:lpstr>
      <vt:lpstr>Revision Formatting</vt:lpstr>
      <vt:lpstr>Number Formatting</vt:lpstr>
      <vt:lpstr>Copy &amp; Paste special</vt:lpstr>
      <vt:lpstr>AutoFill</vt:lpstr>
      <vt:lpstr>Atofit</vt:lpstr>
      <vt:lpstr>Insert &amp; delete</vt:lpstr>
      <vt:lpstr>Conditional Formatting</vt:lpstr>
      <vt:lpstr>Name of Range</vt:lpstr>
      <vt:lpstr>Revision 1</vt:lpstr>
      <vt:lpstr>Formulas</vt:lpstr>
      <vt:lpstr>Basic Functions</vt:lpstr>
      <vt:lpstr>Count</vt:lpstr>
      <vt:lpstr>IF-IFS</vt:lpstr>
      <vt:lpstr>SUM-SumIF</vt:lpstr>
      <vt:lpstr>Count-CountIF</vt:lpstr>
      <vt:lpstr>Len</vt:lpstr>
      <vt:lpstr>Left &amp; Right</vt:lpstr>
      <vt:lpstr>TRIM</vt:lpstr>
      <vt:lpstr>Concatenate</vt:lpstr>
      <vt:lpstr>Revision 2</vt:lpstr>
      <vt:lpstr>Relative Cell</vt:lpstr>
      <vt:lpstr>Absolute Cell</vt:lpstr>
      <vt:lpstr>Mixed Cell</vt:lpstr>
      <vt:lpstr>VLookUp</vt:lpstr>
      <vt:lpstr>Hlookup</vt:lpstr>
      <vt:lpstr>XLookUp</vt:lpstr>
      <vt:lpstr>Revision 4</vt:lpstr>
      <vt:lpstr>Branch</vt:lpstr>
      <vt:lpstr>City</vt:lpstr>
      <vt:lpstr>Customer_type</vt:lpstr>
      <vt:lpstr>Gender</vt:lpstr>
      <vt:lpstr>Invoice_ID</vt:lpstr>
      <vt:lpstr>Product_line</vt:lpstr>
      <vt:lpstr>Quantity</vt:lpstr>
      <vt:lpstr>Tax_5</vt:lpstr>
      <vt:lpstr>Total</vt:lpstr>
      <vt:lpstr>Unit_price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Essam</dc:creator>
  <cp:lastModifiedBy>kenzy hassan gomaa</cp:lastModifiedBy>
  <dcterms:created xsi:type="dcterms:W3CDTF">2024-01-09T17:46:23Z</dcterms:created>
  <dcterms:modified xsi:type="dcterms:W3CDTF">2025-01-15T02:41:53Z</dcterms:modified>
</cp:coreProperties>
</file>