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Yosr\Desktop\EPT\2ème année\Semestre 2\Procédés industriels\"/>
    </mc:Choice>
  </mc:AlternateContent>
  <xr:revisionPtr revIDLastSave="0" documentId="13_ncr:1_{EF3A0D91-DEDF-4996-A62F-07B45A6EA959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Ps ethane" sheetId="1" r:id="rId1"/>
    <sheet name="ps méthanol" sheetId="2" r:id="rId2"/>
  </sheets>
  <definedNames>
    <definedName name="solver_adj" localSheetId="0" hidden="1">'Ps ethane'!$A$7:$C$7</definedName>
    <definedName name="solver_adj" localSheetId="1" hidden="1">'ps méthanol'!$A$7:$C$7</definedName>
    <definedName name="solver_cvg" localSheetId="0" hidden="1">0.0000001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'Ps ethane'!$C$10</definedName>
    <definedName name="solver_opt" localSheetId="1" hidden="1">'ps méthanol'!$C$10</definedName>
    <definedName name="solver_pre" localSheetId="0" hidden="1">0.000000001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G20" i="1" s="1"/>
  <c r="H20" i="1" s="1"/>
  <c r="C21" i="1"/>
  <c r="G21" i="1" s="1"/>
  <c r="F21" i="1" s="1"/>
  <c r="C22" i="1"/>
  <c r="C23" i="1"/>
  <c r="C24" i="1"/>
  <c r="C25" i="1"/>
  <c r="G25" i="1" s="1"/>
  <c r="F25" i="1" s="1"/>
  <c r="C26" i="1"/>
  <c r="C27" i="1"/>
  <c r="C28" i="1"/>
  <c r="G28" i="1" s="1"/>
  <c r="H28" i="1" s="1"/>
  <c r="C29" i="1"/>
  <c r="G29" i="1" s="1"/>
  <c r="F29" i="1" s="1"/>
  <c r="C30" i="1"/>
  <c r="C31" i="1"/>
  <c r="C32" i="1"/>
  <c r="G32" i="1" s="1"/>
  <c r="H32" i="1" s="1"/>
  <c r="C33" i="1"/>
  <c r="G33" i="1" s="1"/>
  <c r="F33" i="1" s="1"/>
  <c r="C17" i="1"/>
  <c r="G18" i="1"/>
  <c r="F18" i="1" s="1"/>
  <c r="G19" i="1"/>
  <c r="F19" i="1" s="1"/>
  <c r="G22" i="1"/>
  <c r="F22" i="1" s="1"/>
  <c r="G23" i="1"/>
  <c r="F23" i="1" s="1"/>
  <c r="G24" i="1"/>
  <c r="F24" i="1" s="1"/>
  <c r="G26" i="1"/>
  <c r="F26" i="1" s="1"/>
  <c r="G27" i="1"/>
  <c r="F27" i="1" s="1"/>
  <c r="G30" i="1"/>
  <c r="F30" i="1" s="1"/>
  <c r="G31" i="1"/>
  <c r="F31" i="1" s="1"/>
  <c r="G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7" i="1"/>
  <c r="E17" i="1" s="1"/>
  <c r="H24" i="1" l="1"/>
  <c r="H27" i="1"/>
  <c r="H22" i="1"/>
  <c r="H26" i="1"/>
  <c r="H18" i="1"/>
  <c r="H31" i="1"/>
  <c r="H23" i="1"/>
  <c r="H30" i="1"/>
  <c r="H19" i="1"/>
  <c r="H33" i="1"/>
  <c r="H17" i="1"/>
  <c r="F20" i="1"/>
  <c r="F32" i="1"/>
  <c r="F28" i="1"/>
  <c r="F17" i="1"/>
  <c r="H29" i="1"/>
  <c r="H25" i="1"/>
  <c r="H21" i="1"/>
  <c r="D7" i="2"/>
  <c r="C10" i="2" l="1"/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mourad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Les paramètres à ajustés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mourad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Les paramètres à ajustés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<sst xmlns="http://schemas.openxmlformats.org/spreadsheetml/2006/main" count="70" uniqueCount="34">
  <si>
    <t>Nom</t>
  </si>
  <si>
    <t>Formule</t>
  </si>
  <si>
    <t>Tension de vapeur d'un corps pur</t>
  </si>
  <si>
    <t>corps pur</t>
  </si>
  <si>
    <t>Ethane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</si>
  <si>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</si>
  <si>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t>paramètres du modèle d'Antoine</t>
  </si>
  <si>
    <t>°C</t>
  </si>
  <si>
    <t>A</t>
  </si>
  <si>
    <t>B</t>
  </si>
  <si>
    <t>C</t>
  </si>
  <si>
    <r>
      <rPr>
        <b/>
        <sz val="10"/>
        <color theme="1"/>
        <rFont val="Symbol"/>
        <family val="1"/>
        <charset val="2"/>
      </rPr>
      <t>q</t>
    </r>
    <r>
      <rPr>
        <b/>
        <vertAlign val="subscript"/>
        <sz val="10"/>
        <color indexed="8"/>
        <rFont val="Arial"/>
        <family val="2"/>
      </rPr>
      <t>MIN</t>
    </r>
  </si>
  <si>
    <r>
      <rPr>
        <b/>
        <sz val="10"/>
        <color theme="1"/>
        <rFont val="Symbol"/>
        <family val="1"/>
        <charset val="2"/>
      </rPr>
      <t>q</t>
    </r>
    <r>
      <rPr>
        <b/>
        <vertAlign val="subscript"/>
        <sz val="10"/>
        <color indexed="8"/>
        <rFont val="Arial"/>
        <family val="2"/>
      </rPr>
      <t>MAX</t>
    </r>
  </si>
  <si>
    <t>Fonction Objective</t>
  </si>
  <si>
    <t xml:space="preserve"> </t>
  </si>
  <si>
    <t>Tension de vapeur de l'éthane</t>
  </si>
  <si>
    <t>Données exp</t>
  </si>
  <si>
    <t>Conversion</t>
  </si>
  <si>
    <t>K</t>
  </si>
  <si>
    <t>bar</t>
  </si>
  <si>
    <t>mmHg</t>
  </si>
  <si>
    <t>T</t>
  </si>
  <si>
    <r>
      <t>p</t>
    </r>
    <r>
      <rPr>
        <vertAlign val="superscript"/>
        <sz val="11"/>
        <color theme="1"/>
        <rFont val="Calibri"/>
        <family val="2"/>
        <scheme val="minor"/>
      </rPr>
      <t>sat</t>
    </r>
  </si>
  <si>
    <t>q</t>
  </si>
  <si>
    <r>
      <t>p</t>
    </r>
    <r>
      <rPr>
        <vertAlign val="superscript"/>
        <sz val="11"/>
        <color theme="1"/>
        <rFont val="Calibri"/>
        <family val="2"/>
        <scheme val="minor"/>
      </rPr>
      <t>sat exp</t>
    </r>
  </si>
  <si>
    <r>
      <t>Ln(p</t>
    </r>
    <r>
      <rPr>
        <vertAlign val="superscript"/>
        <sz val="11"/>
        <color theme="1"/>
        <rFont val="Calibri"/>
        <family val="2"/>
        <scheme val="minor"/>
      </rPr>
      <t>sat exp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</si>
  <si>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perscript"/>
        <sz val="11"/>
        <color theme="1"/>
        <rFont val="Calibri"/>
        <family val="2"/>
        <scheme val="minor"/>
      </rPr>
      <t>sat cal</t>
    </r>
  </si>
  <si>
    <r>
      <t>Ln(p</t>
    </r>
    <r>
      <rPr>
        <vertAlign val="superscript"/>
        <sz val="11"/>
        <color theme="1"/>
        <rFont val="Calibri"/>
        <family val="2"/>
        <scheme val="minor"/>
      </rPr>
      <t>sat cal</t>
    </r>
    <r>
      <rPr>
        <sz val="11"/>
        <color theme="1"/>
        <rFont val="Calibri"/>
        <family val="2"/>
        <scheme val="minor"/>
      </rPr>
      <t>)</t>
    </r>
  </si>
  <si>
    <r>
      <t xml:space="preserve">obj </t>
    </r>
    <r>
      <rPr>
        <vertAlign val="subscript"/>
        <sz val="11"/>
        <color theme="1"/>
        <rFont val="Calibri"/>
        <family val="2"/>
        <scheme val="minor"/>
      </rPr>
      <t>i</t>
    </r>
  </si>
  <si>
    <t>Prédiction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</si>
  <si>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°C</t>
    </r>
  </si>
  <si>
    <r>
      <t>p</t>
    </r>
    <r>
      <rPr>
        <vertAlign val="super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>(mmHg)</t>
    </r>
  </si>
  <si>
    <t>Méthanol</t>
  </si>
  <si>
    <t>CH4O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</si>
</sst>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4"/>
      <color theme="1"/>
      <name val="Arabolical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abolical"/>
    </font>
    <font>
      <b/>
      <sz val="16"/>
      <color theme="1"/>
      <name val="Arabolical"/>
    </font>
    <font>
      <sz val="11"/>
      <color theme="1"/>
      <name val="Arabolical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b/>
      <vertAlign val="subscript"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abolical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6"/>
      <color theme="1"/>
      <name val="Arabolical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0" xfId="0" applyFont="1" applyFill="1"/>
    <xf numFmtId="0" fontId="5" fillId="2" borderId="2" xfId="0" applyFont="1" applyFill="1" applyBorder="1"/>
    <xf numFmtId="0" fontId="6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1" fontId="13" fillId="3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1" fontId="0" fillId="2" borderId="0" xfId="0" applyNumberFormat="1" applyFill="1"/>
    <xf numFmtId="0" fontId="17" fillId="2" borderId="0" xfId="0" applyFont="1" applyFill="1"/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 de vapeur de l'éthane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 ethane'!$D$16</c:f>
              <c:strCache>
                <c:ptCount val="1"/>
                <c:pt idx="0">
                  <c:v>psat 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 ethane'!$A$17:$A$33</c:f>
              <c:numCache>
                <c:formatCode>General</c:formatCode>
                <c:ptCount val="17"/>
                <c:pt idx="0">
                  <c:v>90.3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184.6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300</c:v>
                </c:pt>
                <c:pt idx="16">
                  <c:v>305.39999999999998</c:v>
                </c:pt>
              </c:numCache>
            </c:numRef>
          </c:xVal>
          <c:yVal>
            <c:numRef>
              <c:f>'Ps ethane'!$D$17:$D$33</c:f>
              <c:numCache>
                <c:formatCode>0.000</c:formatCode>
                <c:ptCount val="17"/>
                <c:pt idx="0">
                  <c:v>8.2500000000000004E-3</c:v>
                </c:pt>
                <c:pt idx="1">
                  <c:v>8.2500000000000004E-2</c:v>
                </c:pt>
                <c:pt idx="2">
                  <c:v>2.625</c:v>
                </c:pt>
                <c:pt idx="3">
                  <c:v>28.5</c:v>
                </c:pt>
                <c:pt idx="4">
                  <c:v>160.5</c:v>
                </c:pt>
                <c:pt idx="5">
                  <c:v>592.5</c:v>
                </c:pt>
                <c:pt idx="6">
                  <c:v>759.24374999999998</c:v>
                </c:pt>
                <c:pt idx="7">
                  <c:v>1010.25</c:v>
                </c:pt>
                <c:pt idx="8">
                  <c:v>1630.5</c:v>
                </c:pt>
                <c:pt idx="9">
                  <c:v>2505</c:v>
                </c:pt>
                <c:pt idx="10">
                  <c:v>3691.5</c:v>
                </c:pt>
                <c:pt idx="11">
                  <c:v>5253</c:v>
                </c:pt>
                <c:pt idx="12">
                  <c:v>9757.5</c:v>
                </c:pt>
                <c:pt idx="13">
                  <c:v>16575</c:v>
                </c:pt>
                <c:pt idx="14">
                  <c:v>26355</c:v>
                </c:pt>
                <c:pt idx="15">
                  <c:v>32655</c:v>
                </c:pt>
                <c:pt idx="16">
                  <c:v>36600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D-4D0C-BB2C-F191B120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89648"/>
        <c:axId val="371692272"/>
      </c:scatterChart>
      <c:scatterChart>
        <c:scatterStyle val="smoothMarker"/>
        <c:varyColors val="0"/>
        <c:ser>
          <c:idx val="1"/>
          <c:order val="1"/>
          <c:tx>
            <c:v>psat the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'Ps ethane'!$A$17:$A$33</c:f>
              <c:numCache>
                <c:formatCode>General</c:formatCode>
                <c:ptCount val="17"/>
                <c:pt idx="0">
                  <c:v>90.3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184.6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300</c:v>
                </c:pt>
                <c:pt idx="16">
                  <c:v>305.39999999999998</c:v>
                </c:pt>
              </c:numCache>
            </c:numRef>
          </c:xVal>
          <c:yVal>
            <c:numRef>
              <c:f>'Ps ethane'!$F$17:$F$33</c:f>
              <c:numCache>
                <c:formatCode>General</c:formatCode>
                <c:ptCount val="17"/>
                <c:pt idx="0">
                  <c:v>8.173593564984323E-3</c:v>
                </c:pt>
                <c:pt idx="1">
                  <c:v>8.3586937909774728E-2</c:v>
                </c:pt>
                <c:pt idx="2">
                  <c:v>2.6549944478538516</c:v>
                </c:pt>
                <c:pt idx="3">
                  <c:v>28.280618733328502</c:v>
                </c:pt>
                <c:pt idx="4">
                  <c:v>157.97970901280107</c:v>
                </c:pt>
                <c:pt idx="5">
                  <c:v>583.91153312867516</c:v>
                </c:pt>
                <c:pt idx="6">
                  <c:v>755.38148668725353</c:v>
                </c:pt>
                <c:pt idx="7">
                  <c:v>1004.6157010026125</c:v>
                </c:pt>
                <c:pt idx="8">
                  <c:v>1630.7854964908256</c:v>
                </c:pt>
                <c:pt idx="9">
                  <c:v>2519.9469115949801</c:v>
                </c:pt>
                <c:pt idx="10">
                  <c:v>3733.2857977786821</c:v>
                </c:pt>
                <c:pt idx="11">
                  <c:v>5333.7191244128826</c:v>
                </c:pt>
                <c:pt idx="12">
                  <c:v>9945.3130346542766</c:v>
                </c:pt>
                <c:pt idx="13">
                  <c:v>16827.827517890022</c:v>
                </c:pt>
                <c:pt idx="14">
                  <c:v>26388.089715667036</c:v>
                </c:pt>
                <c:pt idx="15">
                  <c:v>32275.46864235423</c:v>
                </c:pt>
                <c:pt idx="16">
                  <c:v>35777.714593991092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FD-4D0C-BB2C-F191B120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89648"/>
        <c:axId val="371692272"/>
      </c:scatterChart>
      <c:valAx>
        <c:axId val="371689648"/>
        <c:scaling>
          <c:orientation val="minMax"/>
          <c:max val="31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692272"/>
        <c:crosses val="autoZero"/>
        <c:crossBetween val="midCat"/>
      </c:valAx>
      <c:valAx>
        <c:axId val="37169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16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466725</xdr:colOff>
          <xdr:row>1</xdr:row>
          <xdr:rowOff>142875</xdr:rowOff>
        </xdr:from>
        <xdr:to>
          <xdr:col>8</xdr:col>
          <xdr:colOff>733425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8</xdr:row>
          <xdr:rowOff>19050</xdr:rowOff>
        </xdr:from>
        <xdr:to>
          <xdr:col>10</xdr:col>
          <xdr:colOff>723900</xdr:colOff>
          <xdr:row>11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381000</xdr:colOff>
      <xdr:row>0</xdr:row>
      <xdr:rowOff>119062</xdr:rowOff>
    </xdr:from>
    <xdr:to>
      <xdr:col>20</xdr:col>
      <xdr:colOff>551762</xdr:colOff>
      <xdr:row>22</xdr:row>
      <xdr:rowOff>118508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2719" y="119062"/>
          <a:ext cx="5504762" cy="4428571"/>
        </a:xfrm>
        <a:prstGeom prst="rect">
          <a:avLst/>
        </a:prstGeom>
      </xdr:spPr>
    </xdr:pic>
    <xdr:clientData/>
  </xdr:twoCellAnchor>
  <xdr:twoCellAnchor>
    <xdr:from>
      <xdr:col>8</xdr:col>
      <xdr:colOff>142874</xdr:colOff>
      <xdr:row>23</xdr:row>
      <xdr:rowOff>154782</xdr:rowOff>
    </xdr:from>
    <xdr:to>
      <xdr:col>15</xdr:col>
      <xdr:colOff>142874</xdr:colOff>
      <xdr:row>41</xdr:row>
      <xdr:rowOff>107156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466725</xdr:colOff>
          <xdr:row>1</xdr:row>
          <xdr:rowOff>142875</xdr:rowOff>
        </xdr:from>
        <xdr:to>
          <xdr:col>8</xdr:col>
          <xdr:colOff>733425</xdr:colOff>
          <xdr:row>6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8</xdr:row>
          <xdr:rowOff>19050</xdr:rowOff>
        </xdr:from>
        <xdr:to>
          <xdr:col>10</xdr:col>
          <xdr:colOff>723900</xdr:colOff>
          <xdr:row>11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47625</xdr:colOff>
      <xdr:row>0</xdr:row>
      <xdr:rowOff>178594</xdr:rowOff>
    </xdr:from>
    <xdr:to>
      <xdr:col>21</xdr:col>
      <xdr:colOff>218387</xdr:colOff>
      <xdr:row>23</xdr:row>
      <xdr:rowOff>11352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1344" y="178594"/>
          <a:ext cx="5504762" cy="4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2" zoomScale="80" zoomScaleNormal="80" workbookViewId="0">
      <selection activeCell="L15" sqref="L15"/>
    </sheetView>
  </sheetViews>
  <sheetFormatPr baseColWidth="10" defaultRowHeight="15"/>
  <cols>
    <col min="1" max="9" width="11.42578125" style="1"/>
    <col min="10" max="10" width="12" style="1" bestFit="1" customWidth="1"/>
    <col min="11" max="16384" width="11.42578125" style="1"/>
  </cols>
  <sheetData>
    <row r="1" spans="1:8" ht="18">
      <c r="B1" s="2" t="s">
        <v>0</v>
      </c>
      <c r="C1" s="2" t="s">
        <v>1</v>
      </c>
      <c r="E1" s="3" t="s">
        <v>2</v>
      </c>
    </row>
    <row r="2" spans="1:8" ht="18">
      <c r="A2" s="4" t="s">
        <v>3</v>
      </c>
      <c r="B2" s="5" t="s">
        <v>4</v>
      </c>
      <c r="C2" s="6" t="s">
        <v>5</v>
      </c>
    </row>
    <row r="4" spans="1:8" ht="20.25">
      <c r="A4" s="7" t="s">
        <v>6</v>
      </c>
      <c r="B4" s="8"/>
      <c r="C4" s="9"/>
    </row>
    <row r="5" spans="1:8">
      <c r="D5" s="10" t="s">
        <v>7</v>
      </c>
      <c r="E5" s="10" t="s">
        <v>7</v>
      </c>
    </row>
    <row r="6" spans="1:8" ht="15.75">
      <c r="A6" s="11" t="s">
        <v>8</v>
      </c>
      <c r="B6" s="11" t="s">
        <v>9</v>
      </c>
      <c r="C6" s="11" t="s">
        <v>10</v>
      </c>
      <c r="D6" s="12" t="s">
        <v>11</v>
      </c>
      <c r="E6" s="12" t="s">
        <v>12</v>
      </c>
    </row>
    <row r="7" spans="1:8" ht="15.75">
      <c r="A7" s="13">
        <v>15.952865785697156</v>
      </c>
      <c r="B7" s="13">
        <v>1596.6546037115215</v>
      </c>
      <c r="C7" s="13">
        <v>259.76121016824396</v>
      </c>
      <c r="D7" s="14">
        <v>-182.84999999999997</v>
      </c>
      <c r="E7" s="14">
        <v>32.25</v>
      </c>
    </row>
    <row r="9" spans="1:8">
      <c r="A9" s="7" t="s">
        <v>13</v>
      </c>
    </row>
    <row r="10" spans="1:8">
      <c r="C10" s="15">
        <f>SUM(H17:H33)</f>
        <v>2.6095816061168812E-3</v>
      </c>
    </row>
    <row r="12" spans="1:8">
      <c r="A12" s="1" t="s">
        <v>14</v>
      </c>
    </row>
    <row r="13" spans="1:8" ht="15.75" customHeight="1">
      <c r="A13" s="7" t="s">
        <v>15</v>
      </c>
    </row>
    <row r="14" spans="1:8" ht="15.75" customHeight="1">
      <c r="A14" s="26" t="s">
        <v>16</v>
      </c>
      <c r="B14" s="27"/>
      <c r="C14" s="28" t="s">
        <v>17</v>
      </c>
      <c r="D14" s="28"/>
    </row>
    <row r="15" spans="1:8">
      <c r="A15" s="2" t="s">
        <v>18</v>
      </c>
      <c r="B15" s="2" t="s">
        <v>19</v>
      </c>
      <c r="C15" s="2" t="s">
        <v>7</v>
      </c>
      <c r="D15" s="2" t="s">
        <v>20</v>
      </c>
      <c r="E15" s="2"/>
      <c r="F15" s="2" t="s">
        <v>20</v>
      </c>
    </row>
    <row r="16" spans="1:8" ht="18">
      <c r="A16" s="16" t="s">
        <v>21</v>
      </c>
      <c r="B16" s="16" t="s">
        <v>22</v>
      </c>
      <c r="C16" s="17" t="s">
        <v>23</v>
      </c>
      <c r="D16" s="16" t="s">
        <v>24</v>
      </c>
      <c r="E16" s="16" t="s">
        <v>25</v>
      </c>
      <c r="F16" s="18" t="s">
        <v>26</v>
      </c>
      <c r="G16" s="18" t="s">
        <v>27</v>
      </c>
      <c r="H16" s="19" t="s">
        <v>28</v>
      </c>
    </row>
    <row r="17" spans="1:10">
      <c r="A17" s="2">
        <v>90.3</v>
      </c>
      <c r="B17" s="2">
        <v>1.1E-5</v>
      </c>
      <c r="C17" s="2">
        <f>A17-273.15</f>
        <v>-182.84999999999997</v>
      </c>
      <c r="D17" s="20">
        <f>B17*750</f>
        <v>8.2500000000000004E-3</v>
      </c>
      <c r="E17" s="20">
        <f>LN(D17)</f>
        <v>-4.7975420786355478</v>
      </c>
      <c r="F17" s="21">
        <f>EXP(G17)</f>
        <v>8.173593564984323E-3</v>
      </c>
      <c r="G17" s="21">
        <f>$A$7-($B$7/($C$7+C17))</f>
        <v>-4.806846617980078</v>
      </c>
      <c r="H17" s="21">
        <f>(E17-G17)^2</f>
        <v>8.6574452413909126E-5</v>
      </c>
      <c r="J17" s="22"/>
    </row>
    <row r="18" spans="1:10">
      <c r="A18" s="2">
        <v>100</v>
      </c>
      <c r="B18" s="2">
        <v>1.1E-4</v>
      </c>
      <c r="C18" s="2">
        <f t="shared" ref="C18:C33" si="0">A18-273.15</f>
        <v>-173.14999999999998</v>
      </c>
      <c r="D18" s="20">
        <f t="shared" ref="D18:D33" si="1">B18*750</f>
        <v>8.2500000000000004E-2</v>
      </c>
      <c r="E18" s="20">
        <f t="shared" ref="E18:E33" si="2">LN(D18)</f>
        <v>-2.4949569856415019</v>
      </c>
      <c r="F18" s="21">
        <f t="shared" ref="F18:F33" si="3">EXP(G18)</f>
        <v>8.3586937909774728E-2</v>
      </c>
      <c r="G18" s="21">
        <f t="shared" ref="G18:G33" si="4">$A$7-($B$7/($C$7+C18))</f>
        <v>-2.4818680161974065</v>
      </c>
      <c r="H18" s="21">
        <f t="shared" ref="H18:H32" si="5">(E18-G18)^2</f>
        <v>1.7132112110846391E-4</v>
      </c>
      <c r="J18" s="22"/>
    </row>
    <row r="19" spans="1:10">
      <c r="A19" s="2">
        <v>120</v>
      </c>
      <c r="B19" s="2">
        <v>3.5000000000000001E-3</v>
      </c>
      <c r="C19" s="2">
        <f t="shared" si="0"/>
        <v>-153.14999999999998</v>
      </c>
      <c r="D19" s="20">
        <f t="shared" si="1"/>
        <v>2.625</v>
      </c>
      <c r="E19" s="20">
        <f t="shared" si="2"/>
        <v>0.96508089604358704</v>
      </c>
      <c r="F19" s="21">
        <f t="shared" si="3"/>
        <v>2.6549944478538516</v>
      </c>
      <c r="G19" s="21">
        <f t="shared" si="4"/>
        <v>0.97644256348789327</v>
      </c>
      <c r="H19" s="21">
        <f t="shared" si="5"/>
        <v>1.290874871150079E-4</v>
      </c>
      <c r="J19" s="22"/>
    </row>
    <row r="20" spans="1:10">
      <c r="A20" s="2">
        <v>140</v>
      </c>
      <c r="B20" s="2">
        <v>3.7999999999999999E-2</v>
      </c>
      <c r="C20" s="2">
        <f t="shared" si="0"/>
        <v>-133.14999999999998</v>
      </c>
      <c r="D20" s="20">
        <f t="shared" si="1"/>
        <v>28.5</v>
      </c>
      <c r="E20" s="20">
        <f t="shared" si="2"/>
        <v>3.3499040872746049</v>
      </c>
      <c r="F20" s="21">
        <f t="shared" si="3"/>
        <v>28.280618733328502</v>
      </c>
      <c r="G20" s="21">
        <f t="shared" si="4"/>
        <v>3.3421767196196033</v>
      </c>
      <c r="H20" s="21">
        <f t="shared" si="5"/>
        <v>5.9712210875564827E-5</v>
      </c>
      <c r="J20" s="22"/>
    </row>
    <row r="21" spans="1:10">
      <c r="A21" s="2">
        <v>160</v>
      </c>
      <c r="B21" s="2">
        <v>0.214</v>
      </c>
      <c r="C21" s="2">
        <f t="shared" si="0"/>
        <v>-113.14999999999998</v>
      </c>
      <c r="D21" s="20">
        <f t="shared" si="1"/>
        <v>160.5</v>
      </c>
      <c r="E21" s="20">
        <f t="shared" si="2"/>
        <v>5.0782939425700704</v>
      </c>
      <c r="F21" s="21">
        <f t="shared" si="3"/>
        <v>157.97970901280107</v>
      </c>
      <c r="G21" s="21">
        <f t="shared" si="4"/>
        <v>5.0624666008102892</v>
      </c>
      <c r="H21" s="21">
        <f t="shared" si="5"/>
        <v>2.5050474718091314E-4</v>
      </c>
      <c r="J21" s="22"/>
    </row>
    <row r="22" spans="1:10">
      <c r="A22" s="2">
        <v>180</v>
      </c>
      <c r="B22" s="2">
        <v>0.79</v>
      </c>
      <c r="C22" s="2">
        <f t="shared" si="0"/>
        <v>-93.149999999999977</v>
      </c>
      <c r="D22" s="20">
        <f t="shared" si="1"/>
        <v>592.5</v>
      </c>
      <c r="E22" s="20">
        <f t="shared" si="2"/>
        <v>6.3843508730092866</v>
      </c>
      <c r="F22" s="21">
        <f t="shared" si="3"/>
        <v>583.91153312867516</v>
      </c>
      <c r="G22" s="21">
        <f t="shared" si="4"/>
        <v>6.3697494869846043</v>
      </c>
      <c r="H22" s="21">
        <f t="shared" si="5"/>
        <v>2.1320047384178775E-4</v>
      </c>
      <c r="J22" s="22"/>
    </row>
    <row r="23" spans="1:10">
      <c r="A23" s="2">
        <v>184.6</v>
      </c>
      <c r="B23" s="2">
        <v>1.0123249999999999</v>
      </c>
      <c r="C23" s="2">
        <f t="shared" si="0"/>
        <v>-88.549999999999983</v>
      </c>
      <c r="D23" s="20">
        <f t="shared" si="1"/>
        <v>759.24374999999998</v>
      </c>
      <c r="E23" s="20">
        <f t="shared" si="2"/>
        <v>6.6323228720842717</v>
      </c>
      <c r="F23" s="21">
        <f t="shared" si="3"/>
        <v>755.38148668725353</v>
      </c>
      <c r="G23" s="21">
        <f t="shared" si="4"/>
        <v>6.627222902018346</v>
      </c>
      <c r="H23" s="21">
        <f t="shared" si="5"/>
        <v>2.6009694673338944E-5</v>
      </c>
      <c r="J23" s="22"/>
    </row>
    <row r="24" spans="1:10">
      <c r="A24" s="2">
        <v>190</v>
      </c>
      <c r="B24" s="2">
        <v>1.347</v>
      </c>
      <c r="C24" s="2">
        <f t="shared" si="0"/>
        <v>-83.149999999999977</v>
      </c>
      <c r="D24" s="20">
        <f t="shared" si="1"/>
        <v>1010.25</v>
      </c>
      <c r="E24" s="20">
        <f t="shared" si="2"/>
        <v>6.9179531039585829</v>
      </c>
      <c r="F24" s="21">
        <f t="shared" si="3"/>
        <v>1004.6157010026125</v>
      </c>
      <c r="G24" s="21">
        <f t="shared" si="4"/>
        <v>6.9123603603025234</v>
      </c>
      <c r="H24" s="21">
        <f t="shared" si="5"/>
        <v>3.1278781602393112E-5</v>
      </c>
      <c r="J24" s="22"/>
    </row>
    <row r="25" spans="1:10">
      <c r="A25" s="2">
        <v>200</v>
      </c>
      <c r="B25" s="2">
        <v>2.1739999999999999</v>
      </c>
      <c r="C25" s="2">
        <f t="shared" si="0"/>
        <v>-73.149999999999977</v>
      </c>
      <c r="D25" s="20">
        <f t="shared" si="1"/>
        <v>1630.5</v>
      </c>
      <c r="E25" s="20">
        <f t="shared" si="2"/>
        <v>7.3966419952293743</v>
      </c>
      <c r="F25" s="21">
        <f t="shared" si="3"/>
        <v>1630.7854964908256</v>
      </c>
      <c r="G25" s="21">
        <f t="shared" si="4"/>
        <v>7.3968170774120665</v>
      </c>
      <c r="H25" s="21">
        <f t="shared" si="5"/>
        <v>3.0653770696280059E-8</v>
      </c>
      <c r="J25" s="22"/>
    </row>
    <row r="26" spans="1:10">
      <c r="A26" s="2">
        <v>210</v>
      </c>
      <c r="B26" s="2">
        <v>3.34</v>
      </c>
      <c r="C26" s="2">
        <f t="shared" si="0"/>
        <v>-63.149999999999977</v>
      </c>
      <c r="D26" s="20">
        <f t="shared" si="1"/>
        <v>2505</v>
      </c>
      <c r="E26" s="20">
        <f t="shared" si="2"/>
        <v>7.8260440135189651</v>
      </c>
      <c r="F26" s="21">
        <f t="shared" si="3"/>
        <v>2519.9469115949801</v>
      </c>
      <c r="G26" s="21">
        <f t="shared" si="4"/>
        <v>7.8319931134561713</v>
      </c>
      <c r="H26" s="21">
        <f t="shared" si="5"/>
        <v>3.5391790062867647E-5</v>
      </c>
      <c r="J26" s="22"/>
    </row>
    <row r="27" spans="1:10">
      <c r="A27" s="2">
        <v>220</v>
      </c>
      <c r="B27" s="2">
        <v>4.9219999999999997</v>
      </c>
      <c r="C27" s="2">
        <f t="shared" si="0"/>
        <v>-53.149999999999977</v>
      </c>
      <c r="D27" s="20">
        <f t="shared" si="1"/>
        <v>3691.5</v>
      </c>
      <c r="E27" s="20">
        <f t="shared" si="2"/>
        <v>8.2137881584992201</v>
      </c>
      <c r="F27" s="21">
        <f t="shared" si="3"/>
        <v>3733.2857977786821</v>
      </c>
      <c r="G27" s="21">
        <f t="shared" si="4"/>
        <v>8.2250440357961612</v>
      </c>
      <c r="H27" s="21">
        <f t="shared" si="5"/>
        <v>1.2669477372379427E-4</v>
      </c>
      <c r="J27" s="22"/>
    </row>
    <row r="28" spans="1:10">
      <c r="A28" s="2">
        <v>230</v>
      </c>
      <c r="B28" s="2">
        <v>7.0039999999999996</v>
      </c>
      <c r="C28" s="2">
        <f t="shared" si="0"/>
        <v>-43.149999999999977</v>
      </c>
      <c r="D28" s="20">
        <f t="shared" si="1"/>
        <v>5253</v>
      </c>
      <c r="E28" s="20">
        <f t="shared" si="2"/>
        <v>8.566554620953962</v>
      </c>
      <c r="F28" s="21">
        <f t="shared" si="3"/>
        <v>5333.7191244128826</v>
      </c>
      <c r="G28" s="21">
        <f t="shared" si="4"/>
        <v>8.5818040457651144</v>
      </c>
      <c r="H28" s="21">
        <f t="shared" si="5"/>
        <v>2.3254495707098808E-4</v>
      </c>
      <c r="J28" s="22"/>
    </row>
    <row r="29" spans="1:10">
      <c r="A29" s="2">
        <v>250</v>
      </c>
      <c r="B29" s="2">
        <v>13.01</v>
      </c>
      <c r="C29" s="2">
        <f t="shared" si="0"/>
        <v>-23.149999999999977</v>
      </c>
      <c r="D29" s="20">
        <f t="shared" si="1"/>
        <v>9757.5</v>
      </c>
      <c r="E29" s="20">
        <f t="shared" si="2"/>
        <v>9.1857914990547709</v>
      </c>
      <c r="F29" s="21">
        <f t="shared" si="3"/>
        <v>9945.3130346542766</v>
      </c>
      <c r="G29" s="21">
        <f t="shared" si="4"/>
        <v>9.2048566673793495</v>
      </c>
      <c r="H29" s="21">
        <f t="shared" si="5"/>
        <v>3.6348064324451544E-4</v>
      </c>
      <c r="J29" s="22"/>
    </row>
    <row r="30" spans="1:10">
      <c r="A30" s="2">
        <v>270</v>
      </c>
      <c r="B30" s="2">
        <v>22.1</v>
      </c>
      <c r="C30" s="2">
        <f t="shared" si="0"/>
        <v>-3.1499999999999773</v>
      </c>
      <c r="D30" s="20">
        <f t="shared" si="1"/>
        <v>16575</v>
      </c>
      <c r="E30" s="20">
        <f t="shared" si="2"/>
        <v>9.7156508150540635</v>
      </c>
      <c r="F30" s="21">
        <f t="shared" si="3"/>
        <v>16827.827517890022</v>
      </c>
      <c r="G30" s="21">
        <f t="shared" si="4"/>
        <v>9.7307891949484713</v>
      </c>
      <c r="H30" s="21">
        <f t="shared" si="5"/>
        <v>2.2917054582741048E-4</v>
      </c>
      <c r="J30" s="22"/>
    </row>
    <row r="31" spans="1:10">
      <c r="A31" s="2">
        <v>290</v>
      </c>
      <c r="B31" s="2">
        <v>35.14</v>
      </c>
      <c r="C31" s="2">
        <f t="shared" si="0"/>
        <v>16.850000000000023</v>
      </c>
      <c r="D31" s="20">
        <f t="shared" si="1"/>
        <v>26355</v>
      </c>
      <c r="E31" s="20">
        <f t="shared" si="2"/>
        <v>10.179413289289307</v>
      </c>
      <c r="F31" s="21">
        <f t="shared" si="3"/>
        <v>26388.089715667036</v>
      </c>
      <c r="G31" s="21">
        <f t="shared" si="4"/>
        <v>10.180668040203097</v>
      </c>
      <c r="H31" s="21">
        <f t="shared" si="5"/>
        <v>1.5743998556549268E-6</v>
      </c>
      <c r="J31" s="22"/>
    </row>
    <row r="32" spans="1:10">
      <c r="A32" s="2">
        <v>300</v>
      </c>
      <c r="B32" s="2">
        <v>43.54</v>
      </c>
      <c r="C32" s="2">
        <f t="shared" si="0"/>
        <v>26.850000000000023</v>
      </c>
      <c r="D32" s="20">
        <f t="shared" si="1"/>
        <v>32655</v>
      </c>
      <c r="E32" s="20">
        <f t="shared" si="2"/>
        <v>10.393753262336757</v>
      </c>
      <c r="F32" s="21">
        <f t="shared" si="3"/>
        <v>32275.46864235423</v>
      </c>
      <c r="G32" s="21">
        <f t="shared" si="4"/>
        <v>10.382062735899254</v>
      </c>
      <c r="H32" s="21">
        <f t="shared" si="5"/>
        <v>1.3666840838595949E-4</v>
      </c>
      <c r="J32" s="22"/>
    </row>
    <row r="33" spans="1:10">
      <c r="A33" s="2">
        <v>305.39999999999998</v>
      </c>
      <c r="B33" s="2">
        <v>48.8</v>
      </c>
      <c r="C33" s="2">
        <f t="shared" si="0"/>
        <v>32.25</v>
      </c>
      <c r="D33" s="20">
        <f t="shared" si="1"/>
        <v>36600</v>
      </c>
      <c r="E33" s="20">
        <f t="shared" si="2"/>
        <v>10.507803519389457</v>
      </c>
      <c r="F33" s="21">
        <f t="shared" si="3"/>
        <v>35777.714593991092</v>
      </c>
      <c r="G33" s="21">
        <f t="shared" si="4"/>
        <v>10.485080481182306</v>
      </c>
      <c r="H33" s="21">
        <f>(E33-G33)^2</f>
        <v>5.1633646536361597E-4</v>
      </c>
      <c r="J33" s="22"/>
    </row>
    <row r="34" spans="1:10">
      <c r="H34" s="22"/>
      <c r="J34" s="22"/>
    </row>
    <row r="36" spans="1:10" ht="20.25">
      <c r="A36" s="23" t="s">
        <v>29</v>
      </c>
    </row>
    <row r="37" spans="1:10" ht="17.25">
      <c r="A37" s="2" t="s">
        <v>30</v>
      </c>
      <c r="B37" s="2" t="s">
        <v>31</v>
      </c>
    </row>
    <row r="38" spans="1:10">
      <c r="A38" s="24"/>
      <c r="B38" s="2"/>
    </row>
  </sheetData>
  <mergeCells count="2">
    <mergeCell ref="A14:B14"/>
    <mergeCell ref="C14:D14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6</xdr:col>
                <xdr:colOff>466725</xdr:colOff>
                <xdr:row>1</xdr:row>
                <xdr:rowOff>142875</xdr:rowOff>
              </from>
              <to>
                <xdr:col>8</xdr:col>
                <xdr:colOff>733425</xdr:colOff>
                <xdr:row>6</xdr:row>
                <xdr:rowOff>133350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6</xdr:col>
                <xdr:colOff>85725</xdr:colOff>
                <xdr:row>8</xdr:row>
                <xdr:rowOff>19050</xdr:rowOff>
              </from>
              <to>
                <xdr:col>10</xdr:col>
                <xdr:colOff>723900</xdr:colOff>
                <xdr:row>11</xdr:row>
                <xdr:rowOff>85725</xdr:rowOff>
              </to>
            </anchor>
          </objectPr>
        </oleObject>
      </mc:Choice>
      <mc:Fallback>
        <oleObject progId="Equation.DSMT4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zoomScale="80" zoomScaleNormal="80" workbookViewId="0">
      <selection activeCell="E8" sqref="E8"/>
    </sheetView>
  </sheetViews>
  <sheetFormatPr baseColWidth="10" defaultRowHeight="15"/>
  <cols>
    <col min="1" max="9" width="11.42578125" style="1"/>
    <col min="10" max="10" width="12" style="1" bestFit="1" customWidth="1"/>
    <col min="11" max="16384" width="11.42578125" style="1"/>
  </cols>
  <sheetData>
    <row r="1" spans="1:13" ht="18">
      <c r="B1" s="2" t="s">
        <v>0</v>
      </c>
      <c r="C1" s="2" t="s">
        <v>1</v>
      </c>
      <c r="E1" s="3" t="s">
        <v>2</v>
      </c>
      <c r="M1" s="3"/>
    </row>
    <row r="2" spans="1:13" ht="15.75">
      <c r="A2" s="4" t="s">
        <v>3</v>
      </c>
      <c r="B2" s="5" t="s">
        <v>32</v>
      </c>
      <c r="C2" s="25" t="s">
        <v>33</v>
      </c>
    </row>
    <row r="4" spans="1:13" ht="20.25">
      <c r="A4" s="7" t="s">
        <v>6</v>
      </c>
      <c r="B4" s="8"/>
      <c r="C4" s="9"/>
    </row>
    <row r="5" spans="1:13">
      <c r="D5" s="10" t="s">
        <v>7</v>
      </c>
      <c r="E5" s="10" t="s">
        <v>7</v>
      </c>
    </row>
    <row r="6" spans="1:13" ht="15.75">
      <c r="A6" s="11" t="s">
        <v>8</v>
      </c>
      <c r="B6" s="11" t="s">
        <v>9</v>
      </c>
      <c r="C6" s="11" t="s">
        <v>10</v>
      </c>
      <c r="D6" s="12" t="s">
        <v>11</v>
      </c>
      <c r="E6" s="12" t="s">
        <v>12</v>
      </c>
    </row>
    <row r="7" spans="1:13" ht="15.75">
      <c r="A7" s="13">
        <v>1</v>
      </c>
      <c r="B7" s="13">
        <v>1</v>
      </c>
      <c r="C7" s="13">
        <v>1</v>
      </c>
      <c r="D7" s="14">
        <f>C17</f>
        <v>0</v>
      </c>
      <c r="E7" s="14">
        <v>170</v>
      </c>
    </row>
    <row r="9" spans="1:13">
      <c r="A9" s="7" t="s">
        <v>13</v>
      </c>
    </row>
    <row r="10" spans="1:13">
      <c r="C10" s="15">
        <f>SUM(H17:H34)</f>
        <v>0</v>
      </c>
    </row>
    <row r="12" spans="1:13">
      <c r="A12" s="1" t="s">
        <v>14</v>
      </c>
    </row>
    <row r="13" spans="1:13" ht="15.75" customHeight="1">
      <c r="A13" s="7" t="s">
        <v>15</v>
      </c>
    </row>
    <row r="14" spans="1:13" ht="15.75" customHeight="1">
      <c r="A14" s="26" t="s">
        <v>16</v>
      </c>
      <c r="B14" s="27"/>
      <c r="C14" s="28" t="s">
        <v>17</v>
      </c>
      <c r="D14" s="28"/>
    </row>
    <row r="15" spans="1:13">
      <c r="A15" s="2" t="s">
        <v>18</v>
      </c>
      <c r="B15" s="2" t="s">
        <v>20</v>
      </c>
      <c r="C15" s="2" t="s">
        <v>7</v>
      </c>
      <c r="D15" s="2" t="s">
        <v>20</v>
      </c>
      <c r="E15" s="2"/>
      <c r="F15" s="2" t="s">
        <v>20</v>
      </c>
    </row>
    <row r="16" spans="1:13" ht="18">
      <c r="A16" s="16" t="s">
        <v>21</v>
      </c>
      <c r="B16" s="16" t="s">
        <v>22</v>
      </c>
      <c r="C16" s="17" t="s">
        <v>23</v>
      </c>
      <c r="D16" s="16" t="s">
        <v>24</v>
      </c>
      <c r="E16" s="16" t="s">
        <v>25</v>
      </c>
      <c r="F16" s="18" t="s">
        <v>26</v>
      </c>
      <c r="G16" s="18" t="s">
        <v>27</v>
      </c>
      <c r="H16" s="19" t="s">
        <v>28</v>
      </c>
    </row>
    <row r="17" spans="1:10">
      <c r="A17" s="2">
        <v>273.14999999999998</v>
      </c>
      <c r="B17" s="2">
        <v>29.677044224006107</v>
      </c>
      <c r="C17" s="2"/>
      <c r="D17" s="20"/>
      <c r="E17" s="20"/>
      <c r="F17" s="6"/>
      <c r="G17" s="6"/>
      <c r="H17" s="6"/>
      <c r="J17" s="22"/>
    </row>
    <row r="18" spans="1:10">
      <c r="A18" s="2">
        <v>283.14999999999998</v>
      </c>
      <c r="B18" s="2">
        <v>54.94455991299494</v>
      </c>
      <c r="C18" s="2"/>
      <c r="D18" s="20"/>
      <c r="E18" s="20"/>
      <c r="F18" s="6"/>
      <c r="G18" s="6"/>
      <c r="H18" s="6"/>
      <c r="J18" s="22"/>
    </row>
    <row r="19" spans="1:10">
      <c r="A19" s="2">
        <v>293.14999999999998</v>
      </c>
      <c r="B19" s="2">
        <v>96.924094085098773</v>
      </c>
      <c r="C19" s="2"/>
      <c r="D19" s="20"/>
      <c r="E19" s="20"/>
      <c r="F19" s="6"/>
      <c r="G19" s="6"/>
      <c r="H19" s="6"/>
      <c r="J19" s="22"/>
    </row>
    <row r="20" spans="1:10">
      <c r="A20" s="2">
        <v>303.14999999999998</v>
      </c>
      <c r="B20" s="2">
        <v>163.76907105625412</v>
      </c>
      <c r="C20" s="2"/>
      <c r="D20" s="20"/>
      <c r="E20" s="20"/>
      <c r="F20" s="6"/>
      <c r="G20" s="6"/>
      <c r="H20" s="6"/>
      <c r="J20" s="22"/>
    </row>
    <row r="21" spans="1:10">
      <c r="A21" s="2">
        <v>313.14999999999998</v>
      </c>
      <c r="B21" s="2">
        <v>266.26437256721039</v>
      </c>
      <c r="C21" s="2"/>
      <c r="D21" s="20"/>
      <c r="E21" s="20"/>
      <c r="F21" s="6"/>
      <c r="G21" s="6"/>
      <c r="H21" s="6"/>
      <c r="J21" s="22"/>
    </row>
    <row r="22" spans="1:10">
      <c r="A22" s="2">
        <v>323.14999999999998</v>
      </c>
      <c r="B22" s="2">
        <v>418.22379275353586</v>
      </c>
      <c r="C22" s="2"/>
      <c r="D22" s="20"/>
      <c r="E22" s="20"/>
      <c r="F22" s="6"/>
      <c r="G22" s="6"/>
      <c r="H22" s="6"/>
      <c r="J22" s="22"/>
    </row>
    <row r="23" spans="1:10">
      <c r="A23" s="2">
        <v>333.15</v>
      </c>
      <c r="B23" s="2">
        <v>636.84954133664485</v>
      </c>
      <c r="C23" s="2"/>
      <c r="D23" s="20"/>
      <c r="E23" s="20"/>
      <c r="F23" s="6"/>
      <c r="G23" s="6"/>
      <c r="H23" s="6"/>
      <c r="J23" s="22"/>
    </row>
    <row r="24" spans="1:10">
      <c r="A24" s="2">
        <v>343.15</v>
      </c>
      <c r="B24" s="2">
        <v>943.04368884183873</v>
      </c>
      <c r="C24" s="2"/>
      <c r="D24" s="20"/>
      <c r="E24" s="20"/>
      <c r="F24" s="6"/>
      <c r="G24" s="6"/>
      <c r="H24" s="6"/>
      <c r="J24" s="22"/>
    </row>
    <row r="25" spans="1:10">
      <c r="A25" s="2">
        <v>353.15</v>
      </c>
      <c r="B25" s="2">
        <v>1361.6677290122725</v>
      </c>
      <c r="C25" s="2"/>
      <c r="D25" s="20"/>
      <c r="E25" s="20"/>
      <c r="F25" s="6"/>
      <c r="G25" s="6"/>
      <c r="H25" s="6"/>
      <c r="J25" s="22"/>
    </row>
    <row r="26" spans="1:10">
      <c r="A26" s="2">
        <v>363.15</v>
      </c>
      <c r="B26" s="2">
        <v>1921.7525525754261</v>
      </c>
      <c r="C26" s="2"/>
      <c r="D26" s="20"/>
      <c r="E26" s="20"/>
      <c r="F26" s="6"/>
      <c r="G26" s="6"/>
      <c r="H26" s="6"/>
      <c r="J26" s="22"/>
    </row>
    <row r="27" spans="1:10">
      <c r="A27" s="2">
        <v>373.15</v>
      </c>
      <c r="B27" s="2">
        <v>2656.666462090795</v>
      </c>
      <c r="C27" s="2"/>
      <c r="D27" s="20"/>
      <c r="E27" s="20"/>
      <c r="F27" s="6"/>
      <c r="G27" s="6"/>
      <c r="H27" s="6"/>
      <c r="J27" s="22"/>
    </row>
    <row r="28" spans="1:10">
      <c r="A28" s="2">
        <v>383.15</v>
      </c>
      <c r="B28" s="2">
        <v>3604.2530377841449</v>
      </c>
      <c r="C28" s="2"/>
      <c r="D28" s="20"/>
      <c r="E28" s="20"/>
      <c r="F28" s="6"/>
      <c r="G28" s="6"/>
      <c r="H28" s="6"/>
      <c r="J28" s="22"/>
    </row>
    <row r="29" spans="1:10">
      <c r="A29" s="2">
        <v>393.15</v>
      </c>
      <c r="B29" s="2">
        <v>4806.9535516509623</v>
      </c>
      <c r="C29" s="2"/>
      <c r="D29" s="20"/>
      <c r="E29" s="20"/>
      <c r="F29" s="6"/>
      <c r="G29" s="6"/>
      <c r="H29" s="6"/>
      <c r="J29" s="22"/>
    </row>
    <row r="30" spans="1:10">
      <c r="A30" s="2">
        <v>403.15</v>
      </c>
      <c r="B30" s="2">
        <v>6311.9302721065751</v>
      </c>
      <c r="C30" s="2"/>
      <c r="D30" s="20"/>
      <c r="E30" s="20"/>
      <c r="F30" s="6"/>
      <c r="G30" s="6"/>
      <c r="H30" s="6"/>
      <c r="J30" s="22"/>
    </row>
    <row r="31" spans="1:10">
      <c r="A31" s="2">
        <v>413.15</v>
      </c>
      <c r="B31" s="2">
        <v>8171.2075828190582</v>
      </c>
      <c r="C31" s="2"/>
      <c r="D31" s="20"/>
      <c r="E31" s="20"/>
      <c r="F31" s="6"/>
      <c r="G31" s="6"/>
      <c r="H31" s="6"/>
      <c r="J31" s="22"/>
    </row>
    <row r="32" spans="1:10">
      <c r="A32" s="2">
        <v>423.15</v>
      </c>
      <c r="B32" s="2">
        <v>10441.847606274028</v>
      </c>
      <c r="C32" s="2"/>
      <c r="D32" s="20"/>
      <c r="E32" s="20"/>
      <c r="F32" s="6"/>
      <c r="G32" s="6"/>
      <c r="H32" s="6"/>
      <c r="J32" s="22"/>
    </row>
    <row r="33" spans="1:10">
      <c r="A33" s="2">
        <v>433.15</v>
      </c>
      <c r="B33" s="2">
        <v>13186.176246699417</v>
      </c>
      <c r="C33" s="2"/>
      <c r="D33" s="20"/>
      <c r="E33" s="20"/>
      <c r="F33" s="6"/>
      <c r="G33" s="6"/>
      <c r="H33" s="6"/>
      <c r="J33" s="22"/>
    </row>
    <row r="34" spans="1:10">
      <c r="A34" s="6">
        <v>443.15</v>
      </c>
      <c r="B34" s="6">
        <v>16472.074507689005</v>
      </c>
      <c r="C34" s="2"/>
      <c r="D34" s="20"/>
      <c r="E34" s="20"/>
      <c r="F34" s="6"/>
      <c r="G34" s="6"/>
      <c r="H34" s="6"/>
      <c r="J34" s="22"/>
    </row>
    <row r="36" spans="1:10" ht="20.25">
      <c r="A36" s="23" t="s">
        <v>29</v>
      </c>
    </row>
    <row r="37" spans="1:10" ht="17.25">
      <c r="A37" s="2" t="s">
        <v>30</v>
      </c>
      <c r="B37" s="2" t="s">
        <v>31</v>
      </c>
    </row>
    <row r="38" spans="1:10">
      <c r="A38" s="24"/>
      <c r="B38" s="2"/>
    </row>
  </sheetData>
  <mergeCells count="2">
    <mergeCell ref="A14:B14"/>
    <mergeCell ref="C14:D14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6</xdr:col>
                <xdr:colOff>466725</xdr:colOff>
                <xdr:row>1</xdr:row>
                <xdr:rowOff>142875</xdr:rowOff>
              </from>
              <to>
                <xdr:col>8</xdr:col>
                <xdr:colOff>733425</xdr:colOff>
                <xdr:row>6</xdr:row>
                <xdr:rowOff>133350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6</xdr:col>
                <xdr:colOff>85725</xdr:colOff>
                <xdr:row>8</xdr:row>
                <xdr:rowOff>19050</xdr:rowOff>
              </from>
              <to>
                <xdr:col>10</xdr:col>
                <xdr:colOff>723900</xdr:colOff>
                <xdr:row>11</xdr:row>
                <xdr:rowOff>85725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 ethane</vt:lpstr>
      <vt:lpstr>ps méthanol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Yosr</cp:lastModifiedBy>
  <dcterms:created xsi:type="dcterms:W3CDTF">2015-12-13T19:31:03Z</dcterms:created>
  <dcterms:modified xsi:type="dcterms:W3CDTF">2019-05-27T12:39:34Z</dcterms:modified>
</cp:coreProperties>
</file>