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embeddings/oleObject7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Yosr\Desktop\EPT\2ème année\Semestre 2\Procédés industriels\"/>
    </mc:Choice>
  </mc:AlternateContent>
  <xr:revisionPtr revIDLastSave="0" documentId="13_ncr:1_{42285DB1-B961-43D0-9752-933FD7E03C65}" xr6:coauthVersionLast="43" xr6:coauthVersionMax="43" xr10:uidLastSave="{00000000-0000-0000-0000-000000000000}"/>
  <bookViews>
    <workbookView xWindow="11415" yWindow="345" windowWidth="9555" windowHeight="7875" xr2:uid="{00000000-000D-0000-FFFF-FFFF00000000}"/>
  </bookViews>
  <sheets>
    <sheet name="Calcul de fugacité corps pur" sheetId="1" r:id="rId1"/>
    <sheet name="Second coefficient de viriel" sheetId="3" r:id="rId2"/>
    <sheet name="Méthode des trapèzes" sheetId="2" r:id="rId3"/>
  </sheets>
  <definedNames>
    <definedName name="solver_adj" localSheetId="0" hidden="1">'Calcul de fugacité corps pur'!$I$17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'Calcul de fugacité corps pur'!$J$20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8" i="1"/>
  <c r="B59" i="1"/>
  <c r="B56" i="1"/>
  <c r="D51" i="1"/>
  <c r="B51" i="1"/>
  <c r="G22" i="1"/>
  <c r="G23" i="1"/>
  <c r="G24" i="1"/>
  <c r="G25" i="1"/>
  <c r="G26" i="1"/>
  <c r="G27" i="1"/>
  <c r="G28" i="1"/>
  <c r="G29" i="1"/>
  <c r="G30" i="1"/>
  <c r="G21" i="1"/>
  <c r="F22" i="1"/>
  <c r="F23" i="1"/>
  <c r="F24" i="1"/>
  <c r="F25" i="1"/>
  <c r="F26" i="1"/>
  <c r="F27" i="1"/>
  <c r="F28" i="1"/>
  <c r="F29" i="1"/>
  <c r="F30" i="1"/>
  <c r="F21" i="1"/>
  <c r="E23" i="1"/>
  <c r="E24" i="1" s="1"/>
  <c r="E25" i="1" s="1"/>
  <c r="E26" i="1" s="1"/>
  <c r="E27" i="1" s="1"/>
  <c r="E28" i="1" s="1"/>
  <c r="E29" i="1" s="1"/>
  <c r="E30" i="1" s="1"/>
  <c r="E22" i="1"/>
  <c r="E21" i="1"/>
  <c r="D22" i="1"/>
  <c r="D23" i="1"/>
  <c r="D24" i="1"/>
  <c r="D25" i="1"/>
  <c r="D26" i="1"/>
  <c r="D27" i="1"/>
  <c r="D28" i="1"/>
  <c r="D29" i="1"/>
  <c r="D30" i="1"/>
  <c r="D21" i="1"/>
  <c r="B12" i="1" l="1"/>
  <c r="F6" i="1"/>
  <c r="B9" i="1"/>
  <c r="A9" i="1"/>
  <c r="A51" i="1" s="1"/>
</calcChain>
</file>

<file path=xl/sharedStrings.xml><?xml version="1.0" encoding="utf-8"?>
<sst xmlns="http://schemas.openxmlformats.org/spreadsheetml/2006/main" count="57" uniqueCount="50">
  <si>
    <t xml:space="preserve">Application 1 : Calcul de la fugacité d'un corps pur </t>
  </si>
  <si>
    <t>Corps pur :</t>
  </si>
  <si>
    <t>Ethane</t>
  </si>
  <si>
    <t>Données expérimentales</t>
  </si>
  <si>
    <r>
      <t>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.mol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</si>
  <si>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p (Mpa)</t>
  </si>
  <si>
    <t>Tc(K)</t>
  </si>
  <si>
    <t>Pc(Mpa)</t>
  </si>
  <si>
    <t>v</t>
  </si>
  <si>
    <r>
      <t>B(cm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.mol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</si>
  <si>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 (K)</t>
  </si>
  <si>
    <r>
      <t>Z</t>
    </r>
    <r>
      <rPr>
        <b/>
        <vertAlign val="subscript"/>
        <sz val="12"/>
        <rFont val="Times New Roman"/>
        <family val="1"/>
      </rPr>
      <t>Ra</t>
    </r>
  </si>
  <si>
    <r>
      <t>B(cm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.mol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</si>
  <si>
    <t>Conversions</t>
  </si>
  <si>
    <t>Constantes</t>
  </si>
  <si>
    <t>R</t>
  </si>
  <si>
    <t>Catactéristiques</t>
  </si>
  <si>
    <t>Calcul de la fugacité de l'éthane en phase vapeur à 25°C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</si>
  <si>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-RT/p</t>
    </r>
  </si>
  <si>
    <r>
      <t xml:space="preserve"> bar.cm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.mol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.K</t>
    </r>
    <r>
      <rPr>
        <vertAlign val="superscript"/>
        <sz val="12"/>
        <color theme="1"/>
        <rFont val="Times New Roman"/>
        <family val="1"/>
      </rPr>
      <t>-1</t>
    </r>
  </si>
  <si>
    <r>
      <t xml:space="preserve"> atm.cm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.mol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.K</t>
    </r>
    <r>
      <rPr>
        <vertAlign val="superscript"/>
        <sz val="12"/>
        <color theme="1"/>
        <rFont val="Times New Roman"/>
        <family val="1"/>
      </rPr>
      <t>-1</t>
    </r>
  </si>
  <si>
    <r>
      <t>J.mol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.K</t>
    </r>
    <r>
      <rPr>
        <vertAlign val="superscript"/>
        <sz val="12"/>
        <color theme="1"/>
        <rFont val="Times New Roman"/>
        <family val="1"/>
      </rPr>
      <t>-1</t>
    </r>
  </si>
  <si>
    <t>Intgrale         (Vm-RT/p) entre 0 et p</t>
  </si>
  <si>
    <t>Calcul numérique d'un intégral par la Méthode des trapèzes</t>
  </si>
  <si>
    <r>
      <t>f</t>
    </r>
    <r>
      <rPr>
        <b/>
        <vertAlign val="superscript"/>
        <sz val="11"/>
        <color theme="1"/>
        <rFont val="Segoe Print"/>
      </rPr>
      <t>vap</t>
    </r>
  </si>
  <si>
    <t>bar</t>
  </si>
  <si>
    <r>
      <t xml:space="preserve">fugacité            f </t>
    </r>
    <r>
      <rPr>
        <b/>
        <vertAlign val="superscript"/>
        <sz val="11"/>
        <color theme="1"/>
        <rFont val="Calibri"/>
        <family val="2"/>
        <scheme val="minor"/>
      </rPr>
      <t>vap</t>
    </r>
  </si>
  <si>
    <r>
      <t>bar.cm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.mol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</si>
  <si>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Coefficient de fugacité en phase vapeur</t>
  </si>
  <si>
    <t>fugacité en phase vapeur</t>
  </si>
  <si>
    <r>
      <t>V</t>
    </r>
    <r>
      <rPr>
        <b/>
        <vertAlign val="superscript"/>
        <sz val="11"/>
        <color theme="1"/>
        <rFont val="Calibri"/>
        <family val="2"/>
        <scheme val="minor"/>
      </rPr>
      <t>GR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</t>
    </r>
  </si>
  <si>
    <t>Calcul de la fugacité liquide de l'éthane</t>
  </si>
  <si>
    <t>Volume molaire du liquide saturé : Equation de Rackett</t>
  </si>
  <si>
    <t xml:space="preserve">Tr </t>
  </si>
  <si>
    <r>
      <t>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.mol</t>
    </r>
    <r>
      <rPr>
        <vertAlign val="superscript"/>
        <sz val="12"/>
        <color theme="1"/>
        <rFont val="Times New Roman"/>
        <family val="1"/>
      </rPr>
      <t>-1</t>
    </r>
  </si>
  <si>
    <r>
      <t>V</t>
    </r>
    <r>
      <rPr>
        <b/>
        <vertAlign val="subscript"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 xml:space="preserve"> liq, sat</t>
    </r>
  </si>
  <si>
    <r>
      <t>p</t>
    </r>
    <r>
      <rPr>
        <b/>
        <vertAlign val="superscript"/>
        <sz val="12"/>
        <rFont val="Times New Roman"/>
        <family val="1"/>
      </rPr>
      <t>sat</t>
    </r>
    <r>
      <rPr>
        <b/>
        <sz val="12"/>
        <rFont val="Times New Roman"/>
        <family val="1"/>
      </rPr>
      <t xml:space="preserve"> </t>
    </r>
  </si>
  <si>
    <r>
      <t xml:space="preserve">f </t>
    </r>
    <r>
      <rPr>
        <b/>
        <vertAlign val="superscript"/>
        <sz val="12"/>
        <color theme="1"/>
        <rFont val="Calibri"/>
        <family val="2"/>
        <scheme val="minor"/>
      </rPr>
      <t>liq</t>
    </r>
    <r>
      <rPr>
        <b/>
        <sz val="12"/>
        <color theme="1"/>
        <rFont val="Calibri"/>
        <family val="2"/>
        <scheme val="minor"/>
      </rPr>
      <t>(bar)</t>
    </r>
  </si>
  <si>
    <t>p</t>
  </si>
  <si>
    <t>Référence :</t>
  </si>
  <si>
    <t>Compilation de Dymond (1980)</t>
  </si>
  <si>
    <t>corps pur</t>
  </si>
  <si>
    <t>Variation du second coeffient du Viriel, B avec la température</t>
  </si>
  <si>
    <t>T(K)</t>
  </si>
  <si>
    <r>
      <t>f</t>
    </r>
    <r>
      <rPr>
        <b/>
        <vertAlign val="superscript"/>
        <sz val="11"/>
        <color theme="1"/>
        <rFont val="Segoe Print"/>
      </rPr>
      <t>vap,sat</t>
    </r>
  </si>
  <si>
    <r>
      <rPr>
        <b/>
        <sz val="12"/>
        <rFont val="Symbol"/>
        <family val="1"/>
        <charset val="2"/>
      </rPr>
      <t>q</t>
    </r>
    <r>
      <rPr>
        <b/>
        <sz val="12"/>
        <rFont val="Times New Roman"/>
        <family val="1"/>
      </rPr>
      <t>°C</t>
    </r>
  </si>
  <si>
    <r>
      <t>p</t>
    </r>
    <r>
      <rPr>
        <b/>
        <vertAlign val="superscript"/>
        <sz val="12"/>
        <rFont val="Symbol"/>
        <family val="1"/>
        <charset val="2"/>
      </rPr>
      <t>s</t>
    </r>
    <r>
      <rPr>
        <b/>
        <sz val="12"/>
        <rFont val="Times New Roman"/>
        <family val="1"/>
      </rPr>
      <t xml:space="preserve"> (bar)</t>
    </r>
  </si>
  <si>
    <r>
      <t>p</t>
    </r>
    <r>
      <rPr>
        <b/>
        <vertAlign val="superscript"/>
        <sz val="12"/>
        <rFont val="Symbol"/>
        <family val="1"/>
        <charset val="2"/>
      </rPr>
      <t>s</t>
    </r>
    <r>
      <rPr>
        <b/>
        <sz val="12"/>
        <rFont val="Calibri"/>
        <family val="2"/>
        <scheme val="minor"/>
      </rPr>
      <t>(pa)</t>
    </r>
  </si>
  <si>
    <r>
      <t>p</t>
    </r>
    <r>
      <rPr>
        <b/>
        <vertAlign val="superscript"/>
        <sz val="12"/>
        <rFont val="Symbol"/>
        <family val="1"/>
        <charset val="2"/>
      </rPr>
      <t>s</t>
    </r>
    <r>
      <rPr>
        <b/>
        <sz val="12"/>
        <rFont val="Calibri"/>
        <family val="2"/>
        <scheme val="minor"/>
      </rPr>
      <t>(Mpa)</t>
    </r>
  </si>
  <si>
    <r>
      <t>p</t>
    </r>
    <r>
      <rPr>
        <vertAlign val="superscript"/>
        <sz val="11"/>
        <color theme="1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</si>
</sst>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"/>
    <numFmt numFmtId="166" formatCode="0.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rabolical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Symbol"/>
      <family val="1"/>
      <charset val="2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2"/>
      <name val="Arabolical"/>
    </font>
    <font>
      <b/>
      <sz val="12"/>
      <color theme="1"/>
      <name val="Arabolical"/>
    </font>
    <font>
      <b/>
      <sz val="16"/>
      <color theme="1"/>
      <name val="Arabolical"/>
    </font>
    <font>
      <sz val="11"/>
      <color theme="1"/>
      <name val="Arial Black"/>
      <family val="2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Segoe Print"/>
    </font>
    <font>
      <b/>
      <sz val="11"/>
      <name val="Calibri"/>
      <family val="2"/>
      <scheme val="minor"/>
    </font>
    <font>
      <b/>
      <sz val="11"/>
      <color theme="1"/>
      <name val="Arial Black"/>
      <family val="2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vertAlign val="superscript"/>
      <sz val="12"/>
      <name val="Symbol"/>
      <family val="1"/>
      <charset val="2"/>
    </font>
    <font>
      <vertAlign val="superscript"/>
      <sz val="11"/>
      <color theme="1"/>
      <name val="Symbol"/>
      <family val="1"/>
      <charset val="2"/>
    </font>
    <font>
      <b/>
      <sz val="14"/>
      <color rgb="FFFF0000"/>
      <name val="Arabolical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3" fillId="0" borderId="0"/>
  </cellStyleXfs>
  <cellXfs count="77">
    <xf numFmtId="0" fontId="0" fillId="0" borderId="0" xfId="0"/>
    <xf numFmtId="0" fontId="0" fillId="2" borderId="0" xfId="0" applyFill="1"/>
    <xf numFmtId="0" fontId="0" fillId="2" borderId="1" xfId="0" applyFill="1" applyBorder="1"/>
    <xf numFmtId="0" fontId="6" fillId="2" borderId="0" xfId="0" applyFont="1" applyFill="1"/>
    <xf numFmtId="0" fontId="2" fillId="0" borderId="0" xfId="1"/>
    <xf numFmtId="0" fontId="1" fillId="0" borderId="1" xfId="1" applyFont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/>
    </xf>
    <xf numFmtId="0" fontId="1" fillId="6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11" fontId="9" fillId="0" borderId="1" xfId="1" applyNumberFormat="1" applyFont="1" applyBorder="1" applyAlignment="1">
      <alignment horizontal="center"/>
    </xf>
    <xf numFmtId="0" fontId="5" fillId="3" borderId="0" xfId="0" applyFont="1" applyFill="1"/>
    <xf numFmtId="0" fontId="5" fillId="2" borderId="2" xfId="0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/>
    </xf>
    <xf numFmtId="165" fontId="2" fillId="2" borderId="1" xfId="1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164" fontId="9" fillId="2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 vertical="center"/>
    </xf>
    <xf numFmtId="0" fontId="2" fillId="2" borderId="0" xfId="1" applyFill="1" applyAlignment="1">
      <alignment horizontal="center"/>
    </xf>
    <xf numFmtId="0" fontId="13" fillId="3" borderId="1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left" vertical="center"/>
    </xf>
    <xf numFmtId="0" fontId="18" fillId="2" borderId="0" xfId="0" applyFont="1" applyFill="1"/>
    <xf numFmtId="0" fontId="2" fillId="0" borderId="1" xfId="1" applyBorder="1" applyAlignment="1">
      <alignment horizontal="center" vertical="center"/>
    </xf>
    <xf numFmtId="0" fontId="19" fillId="2" borderId="0" xfId="0" applyFont="1" applyFill="1"/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/>
    </xf>
    <xf numFmtId="165" fontId="11" fillId="5" borderId="1" xfId="1" applyNumberFormat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/>
    </xf>
    <xf numFmtId="0" fontId="11" fillId="6" borderId="1" xfId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 wrapText="1"/>
    </xf>
    <xf numFmtId="0" fontId="21" fillId="2" borderId="0" xfId="0" applyFont="1" applyFill="1"/>
    <xf numFmtId="0" fontId="24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7" fillId="2" borderId="0" xfId="0" applyFont="1" applyFill="1"/>
    <xf numFmtId="0" fontId="20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1" fontId="0" fillId="2" borderId="0" xfId="0" applyNumberFormat="1" applyFill="1"/>
    <xf numFmtId="1" fontId="0" fillId="2" borderId="0" xfId="0" applyNumberFormat="1" applyFill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/>
    </xf>
    <xf numFmtId="0" fontId="2" fillId="7" borderId="1" xfId="1" applyFill="1" applyBorder="1" applyAlignment="1">
      <alignment horizontal="center" vertical="center"/>
    </xf>
    <xf numFmtId="0" fontId="6" fillId="0" borderId="0" xfId="0" applyFont="1"/>
    <xf numFmtId="0" fontId="0" fillId="3" borderId="1" xfId="0" applyFill="1" applyBorder="1"/>
    <xf numFmtId="0" fontId="27" fillId="0" borderId="0" xfId="0" applyFont="1"/>
    <xf numFmtId="0" fontId="23" fillId="0" borderId="0" xfId="0" applyFont="1"/>
    <xf numFmtId="0" fontId="32" fillId="3" borderId="0" xfId="0" applyFont="1" applyFill="1"/>
    <xf numFmtId="0" fontId="24" fillId="6" borderId="3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1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166" fontId="2" fillId="0" borderId="1" xfId="1" applyNumberFormat="1" applyBorder="1" applyAlignment="1">
      <alignment horizontal="center" vertical="center"/>
    </xf>
    <xf numFmtId="2" fontId="11" fillId="0" borderId="1" xfId="1" applyNumberFormat="1" applyFont="1" applyBorder="1" applyAlignment="1">
      <alignment horizontal="center"/>
    </xf>
    <xf numFmtId="0" fontId="36" fillId="2" borderId="0" xfId="0" applyFont="1" applyFill="1"/>
    <xf numFmtId="0" fontId="36" fillId="2" borderId="0" xfId="1" applyFont="1" applyFill="1" applyAlignment="1">
      <alignment horizontal="left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/>
    </xf>
    <xf numFmtId="165" fontId="37" fillId="0" borderId="1" xfId="1" applyNumberFormat="1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38" fillId="0" borderId="1" xfId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457200</xdr:colOff>
          <xdr:row>7</xdr:row>
          <xdr:rowOff>76200</xdr:rowOff>
        </xdr:from>
        <xdr:to>
          <xdr:col>14</xdr:col>
          <xdr:colOff>76200</xdr:colOff>
          <xdr:row>12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6</xdr:row>
          <xdr:rowOff>85725</xdr:rowOff>
        </xdr:from>
        <xdr:to>
          <xdr:col>7</xdr:col>
          <xdr:colOff>638175</xdr:colOff>
          <xdr:row>8</xdr:row>
          <xdr:rowOff>76200</xdr:rowOff>
        </xdr:to>
        <xdr:sp macro="" textlink="">
          <xdr:nvSpPr>
            <xdr:cNvPr id="1027" name="Objet 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14</xdr:row>
          <xdr:rowOff>66675</xdr:rowOff>
        </xdr:from>
        <xdr:to>
          <xdr:col>12</xdr:col>
          <xdr:colOff>276225</xdr:colOff>
          <xdr:row>15</xdr:row>
          <xdr:rowOff>57150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35</xdr:row>
          <xdr:rowOff>95250</xdr:rowOff>
        </xdr:from>
        <xdr:to>
          <xdr:col>8</xdr:col>
          <xdr:colOff>9525</xdr:colOff>
          <xdr:row>39</xdr:row>
          <xdr:rowOff>104775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38100</xdr:rowOff>
        </xdr:from>
        <xdr:to>
          <xdr:col>3</xdr:col>
          <xdr:colOff>514350</xdr:colOff>
          <xdr:row>47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45</xdr:row>
          <xdr:rowOff>133350</xdr:rowOff>
        </xdr:from>
        <xdr:to>
          <xdr:col>0</xdr:col>
          <xdr:colOff>666750</xdr:colOff>
          <xdr:row>47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6</xdr:row>
          <xdr:rowOff>9525</xdr:rowOff>
        </xdr:from>
        <xdr:to>
          <xdr:col>6</xdr:col>
          <xdr:colOff>619125</xdr:colOff>
          <xdr:row>9</xdr:row>
          <xdr:rowOff>142875</xdr:rowOff>
        </xdr:to>
        <xdr:sp macro="" textlink="">
          <xdr:nvSpPr>
            <xdr:cNvPr id="3073" name="Objet 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2</xdr:row>
      <xdr:rowOff>76200</xdr:rowOff>
    </xdr:from>
    <xdr:to>
      <xdr:col>15</xdr:col>
      <xdr:colOff>138592</xdr:colOff>
      <xdr:row>10</xdr:row>
      <xdr:rowOff>74337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7200"/>
          <a:ext cx="5224942" cy="1522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9</xdr:row>
      <xdr:rowOff>123825</xdr:rowOff>
    </xdr:from>
    <xdr:to>
      <xdr:col>8</xdr:col>
      <xdr:colOff>399273</xdr:colOff>
      <xdr:row>30</xdr:row>
      <xdr:rowOff>180468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838325"/>
          <a:ext cx="6219048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38" workbookViewId="0">
      <selection activeCell="E55" sqref="E55"/>
    </sheetView>
  </sheetViews>
  <sheetFormatPr baseColWidth="10" defaultRowHeight="15"/>
  <cols>
    <col min="1" max="1" width="14.140625" style="1" customWidth="1"/>
    <col min="2" max="3" width="11.42578125" style="1"/>
    <col min="4" max="4" width="13.140625" style="1" customWidth="1"/>
    <col min="5" max="5" width="13.42578125" style="1" customWidth="1"/>
    <col min="6" max="6" width="11.42578125" style="1"/>
    <col min="7" max="7" width="12.42578125" style="1" customWidth="1"/>
    <col min="8" max="16384" width="11.42578125" style="1"/>
  </cols>
  <sheetData>
    <row r="1" spans="1:11" ht="21" thickBot="1">
      <c r="E1" s="30" t="s">
        <v>0</v>
      </c>
    </row>
    <row r="2" spans="1:11" ht="19.5" thickBot="1">
      <c r="A2" s="14" t="s">
        <v>1</v>
      </c>
      <c r="B2" s="15" t="s">
        <v>2</v>
      </c>
    </row>
    <row r="4" spans="1:11" ht="15.75">
      <c r="A4" s="28" t="s">
        <v>16</v>
      </c>
    </row>
    <row r="5" spans="1:11" ht="18">
      <c r="A5" s="23" t="s">
        <v>45</v>
      </c>
      <c r="B5" s="24" t="s">
        <v>46</v>
      </c>
      <c r="C5" s="23" t="s">
        <v>6</v>
      </c>
      <c r="D5" s="23" t="s">
        <v>7</v>
      </c>
      <c r="E5" s="25" t="s">
        <v>8</v>
      </c>
      <c r="F5" s="23" t="s">
        <v>11</v>
      </c>
      <c r="G5" s="26" t="s">
        <v>12</v>
      </c>
    </row>
    <row r="6" spans="1:11" ht="15.75">
      <c r="A6" s="16">
        <v>25</v>
      </c>
      <c r="B6" s="17">
        <v>41.875999999999998</v>
      </c>
      <c r="C6" s="16">
        <v>305.39999999999998</v>
      </c>
      <c r="D6" s="16">
        <v>4.88</v>
      </c>
      <c r="E6" s="16">
        <v>9.9000000000000005E-2</v>
      </c>
      <c r="F6" s="18">
        <f>0.29056-0.08775*E6</f>
        <v>0.28187275000000001</v>
      </c>
      <c r="G6" s="19">
        <v>-180</v>
      </c>
    </row>
    <row r="7" spans="1:11" ht="18.75">
      <c r="A7" s="27" t="s">
        <v>13</v>
      </c>
      <c r="B7" s="11"/>
      <c r="D7" s="20"/>
      <c r="E7" s="11"/>
      <c r="F7" s="12"/>
      <c r="G7" s="12"/>
      <c r="H7" s="12"/>
      <c r="I7" s="21"/>
      <c r="J7" s="22"/>
      <c r="K7" s="46" t="s">
        <v>28</v>
      </c>
    </row>
    <row r="8" spans="1:11" ht="18">
      <c r="A8" s="37" t="s">
        <v>10</v>
      </c>
      <c r="B8" s="38" t="s">
        <v>47</v>
      </c>
      <c r="C8" s="38" t="s">
        <v>48</v>
      </c>
    </row>
    <row r="9" spans="1:11" ht="15.75">
      <c r="A9" s="36">
        <f>A6+273.15</f>
        <v>298.14999999999998</v>
      </c>
      <c r="B9" s="13">
        <f>B6*100000</f>
        <v>4187599.9999999995</v>
      </c>
      <c r="C9" s="10">
        <v>4.1875999999999998</v>
      </c>
    </row>
    <row r="10" spans="1:11" ht="15.75">
      <c r="A10" s="28" t="s">
        <v>14</v>
      </c>
    </row>
    <row r="11" spans="1:11" ht="18.75">
      <c r="A11" s="39" t="s">
        <v>15</v>
      </c>
      <c r="B11" s="31">
        <v>8.3140000000000001</v>
      </c>
      <c r="C11" s="72" t="s">
        <v>21</v>
      </c>
      <c r="D11" s="72"/>
    </row>
    <row r="12" spans="1:11" ht="18.75">
      <c r="A12" s="39" t="s">
        <v>15</v>
      </c>
      <c r="B12" s="35">
        <f>83.145</f>
        <v>83.144999999999996</v>
      </c>
      <c r="C12" s="73" t="s">
        <v>19</v>
      </c>
      <c r="D12" s="73"/>
    </row>
    <row r="13" spans="1:11" ht="18.75">
      <c r="A13" s="39" t="s">
        <v>15</v>
      </c>
      <c r="B13" s="32">
        <v>82.058000000000007</v>
      </c>
      <c r="C13" s="73" t="s">
        <v>20</v>
      </c>
      <c r="D13" s="73"/>
    </row>
    <row r="14" spans="1:11" ht="18.75">
      <c r="A14" s="33"/>
      <c r="B14" s="34"/>
      <c r="C14" s="34"/>
      <c r="D14" s="34"/>
      <c r="K14" s="47" t="s">
        <v>29</v>
      </c>
    </row>
    <row r="15" spans="1:11" ht="18">
      <c r="A15" s="71" t="s">
        <v>17</v>
      </c>
      <c r="B15" s="34"/>
      <c r="C15" s="34"/>
      <c r="D15" s="34"/>
    </row>
    <row r="16" spans="1:11" ht="15.75">
      <c r="A16" s="33"/>
      <c r="B16" s="34"/>
      <c r="C16" s="34"/>
      <c r="D16" s="34"/>
    </row>
    <row r="18" spans="1:10">
      <c r="A18" s="3" t="s">
        <v>3</v>
      </c>
    </row>
    <row r="19" spans="1:10" ht="17.25">
      <c r="B19" s="4"/>
      <c r="C19" s="5" t="s">
        <v>4</v>
      </c>
      <c r="D19" s="5" t="s">
        <v>4</v>
      </c>
      <c r="E19" s="5" t="s">
        <v>27</v>
      </c>
      <c r="F19" s="2"/>
      <c r="G19" s="44" t="s">
        <v>25</v>
      </c>
    </row>
    <row r="20" spans="1:10" ht="45">
      <c r="B20" s="6" t="s">
        <v>5</v>
      </c>
      <c r="C20" s="6" t="s">
        <v>30</v>
      </c>
      <c r="D20" s="6" t="s">
        <v>18</v>
      </c>
      <c r="E20" s="40" t="s">
        <v>22</v>
      </c>
      <c r="F20" s="42" t="s">
        <v>24</v>
      </c>
      <c r="G20" s="43" t="s">
        <v>26</v>
      </c>
    </row>
    <row r="21" spans="1:10">
      <c r="B21" s="7">
        <v>0.1</v>
      </c>
      <c r="C21" s="7">
        <v>24602</v>
      </c>
      <c r="D21" s="65">
        <f>C21-($B$12*$A$9)/(B21*10)</f>
        <v>-187.6817499999961</v>
      </c>
      <c r="E21" s="66">
        <f xml:space="preserve"> (B21*10)*((D21+G6)/2)</f>
        <v>-183.84087499999805</v>
      </c>
      <c r="F21" s="67">
        <f xml:space="preserve"> EXP(E21/($B$12*$A$9))</f>
        <v>0.99261140684721294</v>
      </c>
      <c r="G21" s="67">
        <f xml:space="preserve"> F21*B21*10</f>
        <v>0.99261140684721305</v>
      </c>
      <c r="H21" s="50"/>
      <c r="I21" s="49"/>
      <c r="J21" s="49"/>
    </row>
    <row r="22" spans="1:10">
      <c r="B22" s="7">
        <v>0.5</v>
      </c>
      <c r="C22" s="7">
        <v>4767</v>
      </c>
      <c r="D22" s="65">
        <f t="shared" ref="D22:D30" si="0">C22-($B$12*$A$9)/(B22*10)</f>
        <v>-190.93634999999904</v>
      </c>
      <c r="E22" s="68">
        <f xml:space="preserve"> E21+(B22*10-B21*10)*((D21+D22)/2)</f>
        <v>-941.07707499998833</v>
      </c>
      <c r="F22" s="67">
        <f t="shared" ref="F22:F30" si="1" xml:space="preserve"> EXP(E22/($B$12*$A$9))</f>
        <v>0.96274909062335168</v>
      </c>
      <c r="G22" s="67">
        <f t="shared" ref="G22:G30" si="2" xml:space="preserve"> F22*B22*10</f>
        <v>4.8137454531167583</v>
      </c>
      <c r="H22" s="50"/>
      <c r="I22" s="49"/>
      <c r="J22" s="49"/>
    </row>
    <row r="23" spans="1:10">
      <c r="B23" s="7">
        <v>1</v>
      </c>
      <c r="C23" s="7">
        <v>2282</v>
      </c>
      <c r="D23" s="65">
        <f t="shared" si="0"/>
        <v>-196.96817499999952</v>
      </c>
      <c r="E23" s="68">
        <f t="shared" ref="E23:E30" si="3" xml:space="preserve"> E22+(B23*10-B22*10)*((D22+D23)/2)</f>
        <v>-1910.8383874999847</v>
      </c>
      <c r="F23" s="67">
        <f t="shared" si="1"/>
        <v>0.92581392856579192</v>
      </c>
      <c r="G23" s="67">
        <f t="shared" si="2"/>
        <v>9.2581392856579185</v>
      </c>
      <c r="H23" s="50"/>
      <c r="I23" s="49"/>
      <c r="J23" s="49"/>
    </row>
    <row r="24" spans="1:10">
      <c r="B24" s="7">
        <v>1.5</v>
      </c>
      <c r="C24" s="7">
        <v>1449</v>
      </c>
      <c r="D24" s="65">
        <f t="shared" si="0"/>
        <v>-203.64544999999976</v>
      </c>
      <c r="E24" s="68">
        <f t="shared" si="3"/>
        <v>-2912.372449999983</v>
      </c>
      <c r="F24" s="67">
        <f t="shared" si="1"/>
        <v>0.88915540240860202</v>
      </c>
      <c r="G24" s="67">
        <f t="shared" si="2"/>
        <v>13.337331036129029</v>
      </c>
      <c r="H24" s="50"/>
      <c r="I24" s="49"/>
      <c r="J24" s="49"/>
    </row>
    <row r="25" spans="1:10">
      <c r="B25" s="7">
        <v>2</v>
      </c>
      <c r="C25" s="7">
        <v>1028</v>
      </c>
      <c r="D25" s="65">
        <f t="shared" si="0"/>
        <v>-211.48408749999976</v>
      </c>
      <c r="E25" s="68">
        <f t="shared" si="3"/>
        <v>-3950.196293749982</v>
      </c>
      <c r="F25" s="67">
        <f t="shared" si="1"/>
        <v>0.85269922094053541</v>
      </c>
      <c r="G25" s="67">
        <f t="shared" si="2"/>
        <v>17.053984418810707</v>
      </c>
      <c r="H25" s="50"/>
      <c r="I25" s="49"/>
      <c r="J25" s="49"/>
    </row>
    <row r="26" spans="1:10">
      <c r="B26" s="7">
        <v>2.5</v>
      </c>
      <c r="C26" s="7">
        <v>770</v>
      </c>
      <c r="D26" s="65">
        <f t="shared" si="0"/>
        <v>-221.58726999999988</v>
      </c>
      <c r="E26" s="68">
        <f t="shared" si="3"/>
        <v>-5032.8746874999815</v>
      </c>
      <c r="F26" s="67">
        <f t="shared" si="1"/>
        <v>0.81625949590295666</v>
      </c>
      <c r="G26" s="67">
        <f t="shared" si="2"/>
        <v>20.406487397573919</v>
      </c>
      <c r="H26" s="50"/>
      <c r="I26" s="49"/>
      <c r="J26" s="49"/>
    </row>
    <row r="27" spans="1:10">
      <c r="B27" s="7">
        <v>3</v>
      </c>
      <c r="C27" s="7">
        <v>592.20000000000005</v>
      </c>
      <c r="D27" s="65">
        <f t="shared" si="0"/>
        <v>-234.12272499999983</v>
      </c>
      <c r="E27" s="68">
        <f t="shared" si="3"/>
        <v>-6172.1496749999806</v>
      </c>
      <c r="F27" s="67">
        <f t="shared" si="1"/>
        <v>0.77959510244368613</v>
      </c>
      <c r="G27" s="67">
        <f t="shared" si="2"/>
        <v>23.387853073310584</v>
      </c>
      <c r="H27" s="50"/>
      <c r="I27" s="49"/>
      <c r="J27" s="49"/>
    </row>
    <row r="28" spans="1:10">
      <c r="B28" s="7">
        <v>3.5</v>
      </c>
      <c r="C28" s="7">
        <v>456.5</v>
      </c>
      <c r="D28" s="65">
        <f t="shared" si="0"/>
        <v>-251.77662142857127</v>
      </c>
      <c r="E28" s="68">
        <f t="shared" si="3"/>
        <v>-7386.8980410714084</v>
      </c>
      <c r="F28" s="67">
        <f t="shared" si="1"/>
        <v>0.74231412953672593</v>
      </c>
      <c r="G28" s="67">
        <f t="shared" si="2"/>
        <v>25.98099453378541</v>
      </c>
      <c r="H28" s="50"/>
      <c r="I28" s="49"/>
      <c r="J28" s="49"/>
    </row>
    <row r="29" spans="1:10">
      <c r="B29" s="7">
        <v>4</v>
      </c>
      <c r="C29" s="7">
        <v>337.4</v>
      </c>
      <c r="D29" s="65">
        <f t="shared" si="0"/>
        <v>-282.3420437499999</v>
      </c>
      <c r="E29" s="68">
        <f t="shared" si="3"/>
        <v>-8722.1947040178366</v>
      </c>
      <c r="F29" s="67">
        <f t="shared" si="1"/>
        <v>0.70338717737043854</v>
      </c>
      <c r="G29" s="67">
        <f t="shared" si="2"/>
        <v>28.135487094817542</v>
      </c>
      <c r="H29" s="50"/>
      <c r="I29" s="49"/>
      <c r="J29" s="49"/>
    </row>
    <row r="30" spans="1:10" ht="16.5">
      <c r="A30" s="45" t="s">
        <v>49</v>
      </c>
      <c r="B30" s="8">
        <v>4.1875999999999998</v>
      </c>
      <c r="C30" s="8">
        <v>286.85000000000002</v>
      </c>
      <c r="D30" s="65">
        <f t="shared" si="0"/>
        <v>-305.12826320565466</v>
      </c>
      <c r="E30" s="68">
        <f t="shared" si="3"/>
        <v>-9273.241851942239</v>
      </c>
      <c r="F30" s="74">
        <f t="shared" si="1"/>
        <v>0.68792415965300091</v>
      </c>
      <c r="G30" s="74">
        <f t="shared" si="2"/>
        <v>28.807512109629062</v>
      </c>
      <c r="H30" s="50"/>
      <c r="I30" s="49"/>
      <c r="J30" s="49"/>
    </row>
    <row r="34" spans="1:1" ht="18">
      <c r="A34" s="70" t="s">
        <v>31</v>
      </c>
    </row>
    <row r="43" spans="1:1" ht="18.75">
      <c r="A43" s="46" t="s">
        <v>32</v>
      </c>
    </row>
    <row r="49" spans="1:11" ht="18.75">
      <c r="A49" s="2"/>
      <c r="B49" s="32" t="s">
        <v>34</v>
      </c>
      <c r="C49" s="2"/>
      <c r="D49" s="53" t="s">
        <v>25</v>
      </c>
    </row>
    <row r="50" spans="1:11" ht="23.25">
      <c r="A50" s="51" t="s">
        <v>33</v>
      </c>
      <c r="B50" s="57" t="s">
        <v>35</v>
      </c>
      <c r="C50" s="64" t="s">
        <v>44</v>
      </c>
      <c r="D50" s="24" t="s">
        <v>36</v>
      </c>
    </row>
    <row r="51" spans="1:11" ht="15.75">
      <c r="A51" s="52">
        <f>$A$9/$C$6</f>
        <v>0.97626064178127048</v>
      </c>
      <c r="B51" s="69">
        <f xml:space="preserve"> ($B$12*$C$6/($D$6*10))*$F$6^(1+(1-$A$51)^(2/7))</f>
        <v>94.943623962279247</v>
      </c>
      <c r="C51" s="75">
        <v>0.68799999999999994</v>
      </c>
      <c r="D51" s="76">
        <f xml:space="preserve"> $G$30/$C$51</f>
        <v>41.871383880274806</v>
      </c>
      <c r="K51"/>
    </row>
    <row r="54" spans="1:11">
      <c r="A54" s="56" t="s">
        <v>25</v>
      </c>
      <c r="B54" s="56" t="s">
        <v>25</v>
      </c>
    </row>
    <row r="55" spans="1:11" ht="18">
      <c r="A55" s="55" t="s">
        <v>38</v>
      </c>
      <c r="B55" s="54" t="s">
        <v>37</v>
      </c>
    </row>
    <row r="56" spans="1:11">
      <c r="A56" s="9">
        <v>50</v>
      </c>
      <c r="B56" s="48">
        <f>$D$51*$C$51*EXP(($B$51*(A56-$D$51))/($B$12*$A$9))</f>
        <v>29.718463191777357</v>
      </c>
    </row>
    <row r="57" spans="1:11">
      <c r="A57" s="9">
        <v>55</v>
      </c>
      <c r="B57" s="48">
        <f t="shared" ref="B57:B59" si="4">$D$51*$C$51*EXP(($B$51*(A57-$D$51))/($B$12*$A$9))</f>
        <v>30.293050690643227</v>
      </c>
    </row>
    <row r="58" spans="1:11">
      <c r="A58" s="9">
        <v>75</v>
      </c>
      <c r="B58" s="48">
        <f t="shared" si="4"/>
        <v>32.704662261256566</v>
      </c>
    </row>
    <row r="59" spans="1:11">
      <c r="A59" s="9">
        <v>100</v>
      </c>
      <c r="B59" s="48">
        <f t="shared" si="4"/>
        <v>35.990923444480117</v>
      </c>
    </row>
  </sheetData>
  <mergeCells count="3">
    <mergeCell ref="C11:D11"/>
    <mergeCell ref="C12:D12"/>
    <mergeCell ref="C13:D13"/>
  </mergeCells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10</xdr:col>
                <xdr:colOff>457200</xdr:colOff>
                <xdr:row>7</xdr:row>
                <xdr:rowOff>76200</xdr:rowOff>
              </from>
              <to>
                <xdr:col>14</xdr:col>
                <xdr:colOff>76200</xdr:colOff>
                <xdr:row>12</xdr:row>
                <xdr:rowOff>85725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6</xdr:col>
                <xdr:colOff>142875</xdr:colOff>
                <xdr:row>6</xdr:row>
                <xdr:rowOff>85725</xdr:rowOff>
              </from>
              <to>
                <xdr:col>7</xdr:col>
                <xdr:colOff>638175</xdr:colOff>
                <xdr:row>8</xdr:row>
                <xdr:rowOff>76200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11</xdr:col>
                <xdr:colOff>95250</xdr:colOff>
                <xdr:row>14</xdr:row>
                <xdr:rowOff>66675</xdr:rowOff>
              </from>
              <to>
                <xdr:col>12</xdr:col>
                <xdr:colOff>276225</xdr:colOff>
                <xdr:row>15</xdr:row>
                <xdr:rowOff>57150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r:id="rId11">
            <anchor moveWithCells="1">
              <from>
                <xdr:col>3</xdr:col>
                <xdr:colOff>57150</xdr:colOff>
                <xdr:row>35</xdr:row>
                <xdr:rowOff>95250</xdr:rowOff>
              </from>
              <to>
                <xdr:col>8</xdr:col>
                <xdr:colOff>9525</xdr:colOff>
                <xdr:row>39</xdr:row>
                <xdr:rowOff>104775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30" r:id="rId12">
          <objectPr defaultSize="0" autoPict="0" r:id="rId13">
            <anchor moveWithCells="1">
              <from>
                <xdr:col>1</xdr:col>
                <xdr:colOff>9525</xdr:colOff>
                <xdr:row>44</xdr:row>
                <xdr:rowOff>38100</xdr:rowOff>
              </from>
              <to>
                <xdr:col>3</xdr:col>
                <xdr:colOff>514350</xdr:colOff>
                <xdr:row>47</xdr:row>
                <xdr:rowOff>38100</xdr:rowOff>
              </to>
            </anchor>
          </objectPr>
        </oleObject>
      </mc:Choice>
      <mc:Fallback>
        <oleObject progId="Equation.DSMT4" shapeId="1030" r:id="rId12"/>
      </mc:Fallback>
    </mc:AlternateContent>
    <mc:AlternateContent xmlns:mc="http://schemas.openxmlformats.org/markup-compatibility/2006">
      <mc:Choice Requires="x14">
        <oleObject progId="Equation.DSMT4" shapeId="1031" r:id="rId14">
          <objectPr defaultSize="0" autoPict="0" r:id="rId15">
            <anchor moveWithCells="1" sizeWithCells="1">
              <from>
                <xdr:col>0</xdr:col>
                <xdr:colOff>171450</xdr:colOff>
                <xdr:row>45</xdr:row>
                <xdr:rowOff>133350</xdr:rowOff>
              </from>
              <to>
                <xdr:col>0</xdr:col>
                <xdr:colOff>666750</xdr:colOff>
                <xdr:row>47</xdr:row>
                <xdr:rowOff>180975</xdr:rowOff>
              </to>
            </anchor>
          </objectPr>
        </oleObject>
      </mc:Choice>
      <mc:Fallback>
        <oleObject progId="Equation.DSMT4" shapeId="1031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opLeftCell="A6" workbookViewId="0">
      <selection activeCell="G16" sqref="G16"/>
    </sheetView>
  </sheetViews>
  <sheetFormatPr baseColWidth="10" defaultRowHeight="15"/>
  <sheetData>
    <row r="1" spans="1:2">
      <c r="A1" s="63" t="s">
        <v>39</v>
      </c>
      <c r="B1" s="62" t="s">
        <v>40</v>
      </c>
    </row>
    <row r="3" spans="1:2" ht="18.75">
      <c r="A3" s="60" t="s">
        <v>41</v>
      </c>
      <c r="B3" s="61" t="s">
        <v>2</v>
      </c>
    </row>
    <row r="5" spans="1:2">
      <c r="A5" s="59" t="s">
        <v>42</v>
      </c>
    </row>
    <row r="7" spans="1:2" ht="17.25">
      <c r="A7" s="5" t="s">
        <v>43</v>
      </c>
      <c r="B7" s="5" t="s">
        <v>9</v>
      </c>
    </row>
    <row r="8" spans="1:2">
      <c r="A8" s="29">
        <v>173.15</v>
      </c>
      <c r="B8" s="29">
        <v>-539</v>
      </c>
    </row>
    <row r="9" spans="1:2">
      <c r="A9" s="29">
        <v>198.15</v>
      </c>
      <c r="B9" s="29">
        <v>-408</v>
      </c>
    </row>
    <row r="10" spans="1:2">
      <c r="A10" s="29">
        <v>223.15</v>
      </c>
      <c r="B10" s="29">
        <v>-321</v>
      </c>
    </row>
    <row r="11" spans="1:2">
      <c r="A11" s="29">
        <v>248.15</v>
      </c>
      <c r="B11" s="29">
        <v>-260</v>
      </c>
    </row>
    <row r="12" spans="1:2">
      <c r="A12" s="58">
        <v>298.14999999999998</v>
      </c>
      <c r="B12" s="58">
        <v>-180</v>
      </c>
    </row>
    <row r="13" spans="1:2">
      <c r="A13" s="29">
        <v>323.14999999999998</v>
      </c>
      <c r="B13" s="29">
        <v>-152</v>
      </c>
    </row>
    <row r="14" spans="1:2">
      <c r="A14" s="29">
        <v>348.15</v>
      </c>
      <c r="B14" s="29">
        <v>-130</v>
      </c>
    </row>
    <row r="15" spans="1:2">
      <c r="A15" s="29">
        <v>373.15</v>
      </c>
      <c r="B15" s="29">
        <v>-112</v>
      </c>
    </row>
    <row r="16" spans="1:2">
      <c r="A16" s="29">
        <v>398.15</v>
      </c>
      <c r="B16" s="29">
        <v>-97</v>
      </c>
    </row>
    <row r="17" spans="1:2">
      <c r="A17" s="29">
        <v>423.15</v>
      </c>
      <c r="B17" s="29">
        <v>-84</v>
      </c>
    </row>
    <row r="18" spans="1:2">
      <c r="A18" s="29">
        <v>448.15</v>
      </c>
      <c r="B18" s="29">
        <v>-73</v>
      </c>
    </row>
    <row r="19" spans="1:2">
      <c r="A19" s="29">
        <v>473.15</v>
      </c>
      <c r="B19" s="29">
        <v>-63</v>
      </c>
    </row>
    <row r="20" spans="1:2">
      <c r="A20" s="29">
        <v>523.15</v>
      </c>
      <c r="B20" s="29">
        <v>-47</v>
      </c>
    </row>
    <row r="21" spans="1:2">
      <c r="A21" s="29">
        <v>573.15</v>
      </c>
      <c r="B21" s="29">
        <v>-34</v>
      </c>
    </row>
    <row r="22" spans="1:2">
      <c r="A22" s="29">
        <v>623.15</v>
      </c>
      <c r="B22" s="29">
        <v>-24</v>
      </c>
    </row>
    <row r="23" spans="1:2">
      <c r="A23" s="29">
        <v>673.15</v>
      </c>
      <c r="B23" s="29">
        <v>-15</v>
      </c>
    </row>
    <row r="24" spans="1:2">
      <c r="A24" s="29">
        <v>723.15</v>
      </c>
      <c r="B24" s="29">
        <v>-8</v>
      </c>
    </row>
    <row r="25" spans="1:2">
      <c r="A25" s="29">
        <v>773.15</v>
      </c>
      <c r="B25" s="29">
        <v>-2</v>
      </c>
    </row>
    <row r="26" spans="1:2">
      <c r="A26" s="29">
        <v>823.15</v>
      </c>
      <c r="B26" s="29">
        <v>3</v>
      </c>
    </row>
    <row r="27" spans="1:2">
      <c r="A27" s="29">
        <v>873.15</v>
      </c>
      <c r="B27" s="29">
        <v>8</v>
      </c>
    </row>
  </sheetData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4</xdr:col>
                <xdr:colOff>19050</xdr:colOff>
                <xdr:row>6</xdr:row>
                <xdr:rowOff>9525</xdr:rowOff>
              </from>
              <to>
                <xdr:col>6</xdr:col>
                <xdr:colOff>619125</xdr:colOff>
                <xdr:row>9</xdr:row>
                <xdr:rowOff>142875</xdr:rowOff>
              </to>
            </anchor>
          </objectPr>
        </oleObject>
      </mc:Choice>
      <mc:Fallback>
        <oleObject progId="Equation.DSMT4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K16" sqref="K16"/>
    </sheetView>
  </sheetViews>
  <sheetFormatPr baseColWidth="10" defaultRowHeight="15"/>
  <cols>
    <col min="1" max="16384" width="11.42578125" style="41"/>
  </cols>
  <sheetData>
    <row r="2" spans="2:2">
      <c r="B2" s="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de fugacité corps pur</vt:lpstr>
      <vt:lpstr>Second coefficient de viriel</vt:lpstr>
      <vt:lpstr>Méthode des trapèzes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Yosr</cp:lastModifiedBy>
  <dcterms:created xsi:type="dcterms:W3CDTF">2015-12-12T07:48:47Z</dcterms:created>
  <dcterms:modified xsi:type="dcterms:W3CDTF">2019-04-10T15:08:44Z</dcterms:modified>
</cp:coreProperties>
</file>